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6" windowHeight="11160" tabRatio="820" activeTab="1"/>
  </bookViews>
  <sheets>
    <sheet name="Chart1" sheetId="13" r:id="rId1"/>
    <sheet name="Assembly_Main" sheetId="1" r:id="rId2"/>
    <sheet name="Report_Assy_Main" sheetId="2" r:id="rId3"/>
    <sheet name="Report_Productivity" sheetId="3" r:id="rId4"/>
    <sheet name="SMT" sheetId="4" r:id="rId5"/>
    <sheet name="AOI" sheetId="5" r:id="rId6"/>
    <sheet name="WAVE_INSERT_CONF" sheetId="6" r:id="rId7"/>
    <sheet name="Assembly_Others" sheetId="9" r:id="rId8"/>
    <sheet name="Report_Others" sheetId="10" r:id="rId9"/>
    <sheet name="Sheet1" sheetId="7" r:id="rId10"/>
    <sheet name="Sheet2" sheetId="11" r:id="rId11"/>
    <sheet name="Sheet3" sheetId="12" r:id="rId12"/>
  </sheets>
  <externalReferences>
    <externalReference r:id="rId13"/>
  </externalReferences>
  <definedNames>
    <definedName name="_xlnm._FilterDatabase" localSheetId="5" hidden="1">AOI!$A$1:$G$111</definedName>
    <definedName name="_xlnm._FilterDatabase" localSheetId="1" hidden="1">Assembly_Main!$A$1:$H$2574</definedName>
    <definedName name="_xlnm._FilterDatabase" localSheetId="7" hidden="1">Assembly_Others!$A$1:$G$331</definedName>
    <definedName name="_xlnm._FilterDatabase" localSheetId="8" hidden="1">Report_Others!$F$22:$Q$43</definedName>
    <definedName name="_xlnm._FilterDatabase" localSheetId="4" hidden="1">SMT!$A$1:$H$206</definedName>
    <definedName name="_xlnm._FilterDatabase" localSheetId="6" hidden="1">WAVE_INSERT_CONF!$A$1:$G$215</definedName>
    <definedName name="AP30_11">Sheet1!$AJ$2:$AJ$8</definedName>
    <definedName name="AP30_13">Sheet1!$AG$2:$AG$8</definedName>
    <definedName name="AP30_25">Sheet1!$AN$2:$AN$8</definedName>
    <definedName name="AP30_31">Sheet1!$AK$2:$AK$8</definedName>
    <definedName name="AP30_33">Sheet1!$AL$2:$AL$8</definedName>
    <definedName name="APFC">Sheet1!$O$60:$O$86</definedName>
    <definedName name="AQ30_11">Sheet1!$AI$2:$AI$8</definedName>
    <definedName name="AQ30_13">Sheet1!$AH$2:$AH$8</definedName>
    <definedName name="AQ30_25">Sheet1!$AO$2:$AO$8</definedName>
    <definedName name="AQ30_33">Sheet1!$AM$2:$AM$8</definedName>
    <definedName name="AW_30">Sheet1!$AE$2:$AE$8</definedName>
    <definedName name="Bajaj_ETB">Sheet1!$BA$2:$BA$9</definedName>
    <definedName name="BAROMETER">Sheet1!$P$60:$P$68</definedName>
    <definedName name="Bigtech" localSheetId="1">Sheet1!$R$1:$R$6</definedName>
    <definedName name="BMW">Sheet1!$BJ$2:$BJ$10</definedName>
    <definedName name="BW_30">Sheet1!$AF$2:$AF$8</definedName>
    <definedName name="Cap_sense">Sheet1!$BO$2:$BO$5</definedName>
    <definedName name="Conformal">Sheet1!$J$23:$J$29</definedName>
    <definedName name="Control_card">Sheet1!$BN$2:$BN$5</definedName>
    <definedName name="Controller" localSheetId="1">Sheet1!$BF$1:$BF$7</definedName>
    <definedName name="Controller_144">Sheet1!$CG$2:$CG$7</definedName>
    <definedName name="Controller_96">Sheet1!$CF$2:$CF$7</definedName>
    <definedName name="ControlPrint">Sheet1!$L$4:$L$9</definedName>
    <definedName name="CP">Sheet1!$K$61:$K$74</definedName>
    <definedName name="D1_100">Sheet1!$BY$2:$BY$7</definedName>
    <definedName name="D1_32">Sheet1!$BU$2:$BU$7</definedName>
    <definedName name="D1_50">Sheet1!$BV$2:$BV$7</definedName>
    <definedName name="D1_62">Sheet1!$BW$2:$BW$7</definedName>
    <definedName name="D1_80">Sheet1!$BX$2:$BX$7</definedName>
    <definedName name="D3_100">Sheet1!$CC$2:$CC$9</definedName>
    <definedName name="D3_50">Sheet1!$BZ$2:$BZ$9</definedName>
    <definedName name="D3_62">Sheet1!$CA$2:$CA$9</definedName>
    <definedName name="D3_80">Sheet1!$CB$2:$CB$9</definedName>
    <definedName name="Danlaw">Sheet1!$N$2:$N$7</definedName>
    <definedName name="Dellorto">Sheet1!$K$2:$K$14</definedName>
    <definedName name="Diesel">Sheet1!$BH$2:$BH$10</definedName>
    <definedName name="DRP">Sheet1!$M$60:$M$75</definedName>
    <definedName name="Dura">Sheet1!$M$2:$M$11</definedName>
    <definedName name="EMERALD">Sheet1!$N$60:$N$87</definedName>
    <definedName name="EOLR">Sheet1!$R$60:$R$80</definedName>
    <definedName name="FP">Sheet1!$BR$2:$BR$4</definedName>
    <definedName name="Gasoline">Sheet1!$BG$2:$BG$9</definedName>
    <definedName name="Godrej">Sheet1!$O$2:$O$7</definedName>
    <definedName name="IJL230B">Sheet1!$I$2:$I$7</definedName>
    <definedName name="IJL660A">Sheet1!$H$2:$H$7</definedName>
    <definedName name="Illumination">Sheet1!$AS$2:$AS$7</definedName>
    <definedName name="Insertion">Sheet1!$K$24:$K$31</definedName>
    <definedName name="IR_sensor">Sheet1!$BM$2:$BM$6</definedName>
    <definedName name="KA">Sheet1!$G$60:$G$62</definedName>
    <definedName name="Kongsberg">Sheet1!$G$2:$G$7</definedName>
    <definedName name="Lamp_LED">Sheet1!$AX$2:$AX$3</definedName>
    <definedName name="LED">Sheet1!$I$60:$I$65</definedName>
    <definedName name="LEDs">Sheet1!$J$2:$J$19</definedName>
    <definedName name="LH_230B">Sheet1!$AV$2:$AV$10</definedName>
    <definedName name="LH_660A">Sheet1!$AT$2:$AT$15</definedName>
    <definedName name="Logger_4G" localSheetId="1">Sheet1!$BS$2:$BS$18</definedName>
    <definedName name="Main_Board">Sheet1!$BD$2:$BD$4</definedName>
    <definedName name="Minuto">Sheet1!$BE$1:$BE$8</definedName>
    <definedName name="Modbus">Sheet1!$P$3:$P$10</definedName>
    <definedName name="MOLBIO">Sheet1!$L$62:$L$66</definedName>
    <definedName name="Neutral_4P">Sheet1!$CN$2:$CN$5</definedName>
    <definedName name="NM20_74">Sheet1!$AD$2:$AD$8</definedName>
    <definedName name="NM20_76">Sheet1!$AC$2:$AC$8</definedName>
    <definedName name="NP20_76">Sheet1!$AB$2:$AB$8</definedName>
    <definedName name="NP30_76">Sheet1!$Z$2:$Z$8</definedName>
    <definedName name="NQ30_76">Sheet1!$AA$2:$AA$8</definedName>
    <definedName name="P_202">Sheet1!$AQ$2:$AQ$4</definedName>
    <definedName name="P_33">Sheet1!$AP$2:$AP$8</definedName>
    <definedName name="PS_144">Sheet1!$CE$2:$CE$7</definedName>
    <definedName name="PS_96">Sheet1!$CD$2:$CD$7</definedName>
    <definedName name="RE_Amber">Sheet1!$BT$2:$BT$10</definedName>
    <definedName name="Relay_12step">Sheet1!$CK$2:$CK$4</definedName>
    <definedName name="Relay_14step">Sheet1!$CL$2:$CL$4</definedName>
    <definedName name="Relay_16step">Sheet1!$CM$2:$CM$4</definedName>
    <definedName name="Relay_4step">Sheet1!$CH$2:$CH$4</definedName>
    <definedName name="Relay_6step">Sheet1!$CI$2:$CI$4</definedName>
    <definedName name="Relay_8step">Sheet1!$CJ$2:$CJ$4</definedName>
    <definedName name="Renault">Sheet1!$AZ$2:$AZ$9</definedName>
    <definedName name="RH_230B">Sheet1!$AW$2:$AW$10</definedName>
    <definedName name="RH_660A">Sheet1!$AU$2:$AU$14</definedName>
    <definedName name="S3RP">Sheet1!$E$2:$E$18</definedName>
    <definedName name="Sensor">Sheet1!$AR$2:$AR$11</definedName>
    <definedName name="Sensor_3_in_1">Sheet1!$BK$2:$BK$16</definedName>
    <definedName name="SG_1">Sheet1!$BC$2:$BC$10</definedName>
    <definedName name="Singulation">Sheet1!#REF!</definedName>
    <definedName name="Tata" localSheetId="4">Sheet1!$R$3:$R$7</definedName>
    <definedName name="Tata">Sheet1!$R$3:$R$6</definedName>
    <definedName name="Truenat">Sheet1!$BB$2:$BB$13</definedName>
    <definedName name="Tulip">Sheet1!$BB$2:$BB$10</definedName>
    <definedName name="Tyco">Sheet1!$F$2:$F$6</definedName>
    <definedName name="USB">Sheet1!$BQ$2:$BQ$6</definedName>
    <definedName name="Vavye">Sheet1!$BL$2:$BL$7</definedName>
    <definedName name="Vayve">Sheet1!$N$8:$N$9</definedName>
    <definedName name="Vayve_">Sheet1!#REF!</definedName>
    <definedName name="VDP">Sheet1!$BP$2:$BP$5</definedName>
    <definedName name="Volvo">Sheet1!$BI$2:$BI$10</definedName>
    <definedName name="Wave">Sheet1!$L$23:$L$34</definedName>
    <definedName name="Wideband">Sheet1!$AY$2:$AY$5</definedName>
    <definedName name="Z_E9B94D60_4254_4BF3_8F79_B99F0E126B03_.wvu.FilterData" localSheetId="5" hidden="1">AOI!$A$1:$G$111</definedName>
    <definedName name="Z_E9B94D60_4254_4BF3_8F79_B99F0E126B03_.wvu.FilterData" localSheetId="1" hidden="1">Assembly_Main!$A$1:$H$950</definedName>
    <definedName name="Z_E9B94D60_4254_4BF3_8F79_B99F0E126B03_.wvu.FilterData" localSheetId="7" hidden="1">Assembly_Others!$A$1:$G$9</definedName>
    <definedName name="Z_E9B94D60_4254_4BF3_8F79_B99F0E126B03_.wvu.FilterData" localSheetId="8" hidden="1">Report_Others!$F$22:$Q$43</definedName>
    <definedName name="Z_E9B94D60_4254_4BF3_8F79_B99F0E126B03_.wvu.FilterData" localSheetId="4" hidden="1">SMT!$A$1:$H$222</definedName>
    <definedName name="Z_E9B94D60_4254_4BF3_8F79_B99F0E126B03_.wvu.FilterData" localSheetId="6" hidden="1">WAVE_INSERT_CONF!$A$1:$G$215</definedName>
  </definedNames>
  <calcPr calcId="191029"/>
  <customWorkbookViews>
    <customWorkbookView name="d" guid="{E9B94D60-4254-4BF3-8F79-B99F0E126B03}" maximized="1" xWindow="-8" yWindow="-8" windowWidth="1382" windowHeight="744" tabRatio="820" activeSheetId="4"/>
  </customWorkbookViews>
  <pivotCaches>
    <pivotCache cacheId="0" r:id="rId14"/>
    <pivotCache cacheId="1" r:id="rId15"/>
    <pivotCache cacheId="2" r:id="rId16"/>
    <pivotCache cacheId="3" r:id="rId17"/>
    <pivotCache cacheId="4" r:id="rId18"/>
    <pivotCache cacheId="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6" i="9" l="1"/>
  <c r="G465" i="9"/>
  <c r="G462" i="9"/>
  <c r="G461" i="9"/>
  <c r="G460" i="9"/>
  <c r="G454" i="9"/>
  <c r="G453" i="9"/>
  <c r="G452" i="9"/>
  <c r="G2374" i="1"/>
  <c r="G444" i="9"/>
  <c r="G443" i="9"/>
  <c r="G442" i="9"/>
  <c r="G441" i="9"/>
  <c r="G440" i="9"/>
  <c r="G439" i="9"/>
  <c r="G438" i="9"/>
  <c r="G436" i="9"/>
  <c r="G435" i="9"/>
  <c r="G432" i="9"/>
  <c r="G431" i="9"/>
  <c r="G430" i="9"/>
  <c r="G428" i="9"/>
  <c r="G427" i="9"/>
  <c r="G424" i="9"/>
  <c r="G423" i="9"/>
  <c r="G422" i="9"/>
  <c r="G420" i="9"/>
  <c r="G417" i="9"/>
  <c r="G416" i="9"/>
  <c r="G415" i="9"/>
  <c r="G414" i="9"/>
  <c r="G413" i="9"/>
  <c r="G412" i="9"/>
  <c r="G409" i="9"/>
  <c r="G407" i="9"/>
  <c r="G406" i="9"/>
  <c r="G405" i="9"/>
  <c r="G2286" i="1"/>
  <c r="G2285" i="1"/>
  <c r="G2284" i="1"/>
  <c r="G2283" i="1"/>
  <c r="G2282" i="1"/>
  <c r="G2281" i="1"/>
  <c r="G2280" i="1"/>
  <c r="G2279" i="1"/>
  <c r="G2278" i="1"/>
  <c r="G2277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024" i="1"/>
  <c r="G2020" i="1"/>
  <c r="G2019" i="1"/>
  <c r="G2008" i="1"/>
  <c r="G2007" i="1"/>
  <c r="G2006" i="1"/>
  <c r="G352" i="9" l="1"/>
  <c r="G351" i="9"/>
  <c r="G350" i="9"/>
  <c r="G1920" i="1"/>
  <c r="G1916" i="1"/>
  <c r="G1852" i="1"/>
  <c r="G1851" i="1"/>
  <c r="G1850" i="1"/>
  <c r="G1849" i="1"/>
  <c r="G1848" i="1"/>
  <c r="G1847" i="1"/>
  <c r="G1846" i="1"/>
  <c r="G1845" i="1"/>
  <c r="G1842" i="1"/>
  <c r="G1841" i="1"/>
  <c r="G1840" i="1"/>
  <c r="G1839" i="1"/>
  <c r="G1838" i="1"/>
  <c r="G1837" i="1"/>
  <c r="G1836" i="1"/>
  <c r="G331" i="9"/>
  <c r="G328" i="9"/>
  <c r="G327" i="9"/>
  <c r="G326" i="9"/>
  <c r="G325" i="9"/>
  <c r="G324" i="9"/>
  <c r="G323" i="9"/>
  <c r="G320" i="9"/>
  <c r="G319" i="9"/>
  <c r="G318" i="9"/>
  <c r="G317" i="9"/>
  <c r="G316" i="9"/>
  <c r="G315" i="9"/>
  <c r="G314" i="9"/>
  <c r="G313" i="9"/>
  <c r="G310" i="9"/>
  <c r="G309" i="9"/>
  <c r="G308" i="9"/>
  <c r="G307" i="9"/>
  <c r="G306" i="9"/>
  <c r="G305" i="9"/>
  <c r="G302" i="9"/>
  <c r="G301" i="9"/>
  <c r="G300" i="9"/>
  <c r="G299" i="9"/>
  <c r="G298" i="9"/>
  <c r="G297" i="9"/>
  <c r="G104" i="6"/>
  <c r="G93" i="6"/>
  <c r="G1768" i="1" l="1"/>
  <c r="G1767" i="1"/>
  <c r="G1764" i="1"/>
  <c r="G1763" i="1"/>
  <c r="G248" i="9"/>
  <c r="G245" i="9"/>
  <c r="G244" i="9"/>
  <c r="G243" i="9"/>
  <c r="G242" i="9"/>
  <c r="G241" i="9"/>
  <c r="G1506" i="1"/>
  <c r="G1505" i="1"/>
  <c r="G1504" i="1"/>
  <c r="G1503" i="1"/>
  <c r="G1502" i="1"/>
  <c r="G1501" i="1"/>
  <c r="G1500" i="1"/>
  <c r="G233" i="9"/>
  <c r="G232" i="9"/>
  <c r="G231" i="9"/>
  <c r="G229" i="9"/>
  <c r="G227" i="9"/>
  <c r="G226" i="9"/>
  <c r="G225" i="9"/>
  <c r="G224" i="9"/>
  <c r="G223" i="9"/>
  <c r="G1489" i="1"/>
  <c r="G1488" i="1"/>
  <c r="G1487" i="1"/>
  <c r="G1486" i="1"/>
  <c r="G1482" i="1"/>
  <c r="G1481" i="1"/>
  <c r="G55" i="6" l="1"/>
  <c r="G51" i="6"/>
  <c r="G213" i="9"/>
  <c r="G212" i="9"/>
  <c r="G211" i="9"/>
  <c r="G210" i="9"/>
  <c r="G209" i="9"/>
  <c r="G208" i="9"/>
  <c r="G1375" i="1"/>
  <c r="G1371" i="1"/>
  <c r="G1333" i="1"/>
  <c r="G171" i="9"/>
  <c r="G170" i="9"/>
  <c r="G169" i="9"/>
  <c r="G167" i="9"/>
  <c r="G166" i="9"/>
  <c r="G165" i="9"/>
  <c r="G164" i="9"/>
  <c r="G163" i="9"/>
  <c r="G162" i="9"/>
  <c r="G161" i="9"/>
  <c r="G159" i="9"/>
  <c r="G1252" i="1"/>
  <c r="G1251" i="1"/>
  <c r="G1245" i="1"/>
  <c r="G1244" i="1"/>
  <c r="G1243" i="1"/>
  <c r="G1242" i="1"/>
  <c r="G1241" i="1"/>
  <c r="G1240" i="1"/>
  <c r="G156" i="9" l="1"/>
  <c r="G965" i="1"/>
  <c r="G964" i="1"/>
  <c r="G518" i="1"/>
  <c r="G507" i="1"/>
  <c r="G957" i="1"/>
  <c r="G478" i="1"/>
  <c r="G137" i="9"/>
  <c r="G136" i="9"/>
  <c r="G135" i="9"/>
  <c r="G134" i="9"/>
  <c r="G133" i="9"/>
  <c r="G132" i="9"/>
  <c r="G130" i="9"/>
  <c r="G129" i="9"/>
  <c r="G128" i="9"/>
  <c r="G127" i="9"/>
  <c r="G517" i="1"/>
  <c r="G516" i="1"/>
  <c r="G512" i="1"/>
  <c r="G511" i="1"/>
  <c r="G510" i="1"/>
  <c r="G509" i="1"/>
  <c r="G508" i="1"/>
  <c r="G506" i="1"/>
  <c r="G505" i="1"/>
  <c r="G504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58" i="9"/>
  <c r="G57" i="9"/>
  <c r="G56" i="9"/>
  <c r="G54" i="9"/>
  <c r="G53" i="9"/>
  <c r="G51" i="9"/>
  <c r="G50" i="9"/>
  <c r="G47" i="9"/>
  <c r="G48" i="9"/>
  <c r="G45" i="9"/>
  <c r="G46" i="9"/>
  <c r="G44" i="9"/>
  <c r="G42" i="9"/>
  <c r="G41" i="9"/>
  <c r="G40" i="9"/>
  <c r="G39" i="9"/>
  <c r="G38" i="9"/>
  <c r="G37" i="9"/>
  <c r="G36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4" i="9"/>
  <c r="G12" i="9"/>
  <c r="G11" i="9"/>
  <c r="G10" i="9"/>
  <c r="G387" i="1"/>
  <c r="G9" i="9"/>
  <c r="G8" i="9"/>
  <c r="G169" i="1"/>
  <c r="G3" i="5"/>
  <c r="G2" i="5"/>
</calcChain>
</file>

<file path=xl/comments1.xml><?xml version="1.0" encoding="utf-8"?>
<comments xmlns="http://schemas.openxmlformats.org/spreadsheetml/2006/main">
  <authors>
    <author>ProdnSBU2</author>
  </authors>
  <commentList>
    <comment ref="BT1" authorId="0" shapeId="0">
      <text>
        <r>
          <rPr>
            <b/>
            <sz val="9"/>
            <color indexed="81"/>
            <rFont val="Tahoma"/>
            <family val="2"/>
          </rPr>
          <t>ProdnSBU2: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<sst xmlns="http://schemas.openxmlformats.org/spreadsheetml/2006/main" count="22362" uniqueCount="736">
  <si>
    <t>DATE</t>
  </si>
  <si>
    <t>ACTIVITY</t>
  </si>
  <si>
    <t>PRODUCT</t>
  </si>
  <si>
    <t>Tyco</t>
  </si>
  <si>
    <t>Lead Cutting</t>
  </si>
  <si>
    <t>P202-7</t>
  </si>
  <si>
    <t>Rounding</t>
  </si>
  <si>
    <t>NP30-76</t>
  </si>
  <si>
    <t>Testing</t>
  </si>
  <si>
    <t>NP20-76</t>
  </si>
  <si>
    <t>AP30-13</t>
  </si>
  <si>
    <t>NM20-76</t>
  </si>
  <si>
    <t>AQ30-11</t>
  </si>
  <si>
    <t>AQ30-13</t>
  </si>
  <si>
    <t>AW30</t>
  </si>
  <si>
    <t>NQ30-76</t>
  </si>
  <si>
    <t>Grand Total</t>
  </si>
  <si>
    <t>Dellorto</t>
  </si>
  <si>
    <t>Insertion</t>
  </si>
  <si>
    <t>IJL</t>
  </si>
  <si>
    <t>Screwing</t>
  </si>
  <si>
    <t>Programming</t>
  </si>
  <si>
    <t>Cleaning</t>
  </si>
  <si>
    <t>B</t>
  </si>
  <si>
    <t>Singulation</t>
  </si>
  <si>
    <t>V.I</t>
  </si>
  <si>
    <t>Touch up</t>
  </si>
  <si>
    <t>A</t>
  </si>
  <si>
    <t>BW30</t>
  </si>
  <si>
    <t>P33-7</t>
  </si>
  <si>
    <t>IC Soldering</t>
  </si>
  <si>
    <t>Wire Soldering</t>
  </si>
  <si>
    <t>Cable.Insp</t>
  </si>
  <si>
    <t>Compact</t>
  </si>
  <si>
    <t>Wide Band</t>
  </si>
  <si>
    <t>TH Soldering</t>
  </si>
  <si>
    <t>YELLOW</t>
  </si>
  <si>
    <t>WHITE</t>
  </si>
  <si>
    <t>RED</t>
  </si>
  <si>
    <t>AMBER</t>
  </si>
  <si>
    <t>GREEN</t>
  </si>
  <si>
    <t>Heat Sink</t>
  </si>
  <si>
    <t>Glueing</t>
  </si>
  <si>
    <t>Heat stacking</t>
  </si>
  <si>
    <t>Bajaj ETB</t>
  </si>
  <si>
    <t>Renault</t>
  </si>
  <si>
    <t>Routing</t>
  </si>
  <si>
    <t>Packing</t>
  </si>
  <si>
    <t>Gen</t>
  </si>
  <si>
    <t>Minuto Filter</t>
  </si>
  <si>
    <t>Kongsberg</t>
  </si>
  <si>
    <t>Sensor Board</t>
  </si>
  <si>
    <t>SHIFT</t>
  </si>
  <si>
    <t>TYPE</t>
  </si>
  <si>
    <t>Molbio</t>
  </si>
  <si>
    <t>Date</t>
  </si>
  <si>
    <t>Shift</t>
  </si>
  <si>
    <t>Operator</t>
  </si>
  <si>
    <t>Process</t>
  </si>
  <si>
    <t>Product</t>
  </si>
  <si>
    <t>Caliber</t>
  </si>
  <si>
    <t>Qty</t>
  </si>
  <si>
    <t>'</t>
  </si>
  <si>
    <t>(All)</t>
  </si>
  <si>
    <t>AOI 2</t>
  </si>
  <si>
    <t>AOI 1</t>
  </si>
  <si>
    <t>Conformal</t>
  </si>
  <si>
    <t>Activity</t>
  </si>
  <si>
    <t>CS1</t>
  </si>
  <si>
    <t>CS2</t>
  </si>
  <si>
    <t>Labelling</t>
  </si>
  <si>
    <t>NM20-74</t>
  </si>
  <si>
    <t>AP30-11</t>
  </si>
  <si>
    <t>AP30-31</t>
  </si>
  <si>
    <t>AP30-33</t>
  </si>
  <si>
    <t>AQ30-33</t>
  </si>
  <si>
    <t>AP30-25</t>
  </si>
  <si>
    <t>AQ30-25</t>
  </si>
  <si>
    <t>P202-6</t>
  </si>
  <si>
    <t>P33-5</t>
  </si>
  <si>
    <t>P33-6</t>
  </si>
  <si>
    <t>BLUE</t>
  </si>
  <si>
    <t>Neo RFID</t>
  </si>
  <si>
    <t>Display</t>
  </si>
  <si>
    <t>Driver</t>
  </si>
  <si>
    <t>Truenat</t>
  </si>
  <si>
    <t>110VDC BLUE</t>
  </si>
  <si>
    <t>110VDC WHITE</t>
  </si>
  <si>
    <t>110VDC RED</t>
  </si>
  <si>
    <t>110VDC AMBER</t>
  </si>
  <si>
    <t>110VDC GREEN</t>
  </si>
  <si>
    <t>110VDC YELLOW</t>
  </si>
  <si>
    <t>220VDC BLUE</t>
  </si>
  <si>
    <t>220VDC WHITE</t>
  </si>
  <si>
    <t>220VDC RED</t>
  </si>
  <si>
    <t>220VDC AMBER</t>
  </si>
  <si>
    <t>220VDC GREEN</t>
  </si>
  <si>
    <t>220VDC YELLOW</t>
  </si>
  <si>
    <t>110VAC BLUE</t>
  </si>
  <si>
    <t>110VAC WHITE</t>
  </si>
  <si>
    <t>110VAC RED</t>
  </si>
  <si>
    <t>110VAC AMBER</t>
  </si>
  <si>
    <t>110VAC GREEN</t>
  </si>
  <si>
    <t>110VAC YELLOW</t>
  </si>
  <si>
    <t>230VAC BLUE</t>
  </si>
  <si>
    <t>230VAC WHITE</t>
  </si>
  <si>
    <t>230VAC RED</t>
  </si>
  <si>
    <t>230VAC AMBER</t>
  </si>
  <si>
    <t>230VAC YELLOW</t>
  </si>
  <si>
    <t>24V AC/DC WHITE</t>
  </si>
  <si>
    <t>24V AC/DC RED</t>
  </si>
  <si>
    <t>24V AC/DC AMBER</t>
  </si>
  <si>
    <t>24V AC/DC GREEN</t>
  </si>
  <si>
    <t>24V AC/DC YELLOW</t>
  </si>
  <si>
    <t>Emerald</t>
  </si>
  <si>
    <t>Sum of Qty</t>
  </si>
  <si>
    <t>Vayve</t>
  </si>
  <si>
    <t>Thanu</t>
  </si>
  <si>
    <t>Rajesh</t>
  </si>
  <si>
    <t>DRP</t>
  </si>
  <si>
    <t>LEDs</t>
  </si>
  <si>
    <t>Tulip</t>
  </si>
  <si>
    <t>Vein spy</t>
  </si>
  <si>
    <t>NICU</t>
  </si>
  <si>
    <t>APFC</t>
  </si>
  <si>
    <t>Main</t>
  </si>
  <si>
    <t>Lamp</t>
  </si>
  <si>
    <t>C</t>
  </si>
  <si>
    <t>4P</t>
  </si>
  <si>
    <t>Power Supply 144x144</t>
  </si>
  <si>
    <t>D1 62.5%</t>
  </si>
  <si>
    <t>Power Supply 96x96</t>
  </si>
  <si>
    <t>D1 80%</t>
  </si>
  <si>
    <t>D1 100%</t>
  </si>
  <si>
    <t>Controller 96x96</t>
  </si>
  <si>
    <t>Display C&amp;F</t>
  </si>
  <si>
    <t>D3 62.5%</t>
  </si>
  <si>
    <t>Relay 4-step</t>
  </si>
  <si>
    <t>D3 80%</t>
  </si>
  <si>
    <t>Relay 6-step</t>
  </si>
  <si>
    <t>D3 100%</t>
  </si>
  <si>
    <t>Relay 8-step</t>
  </si>
  <si>
    <t>Relay 12-step</t>
  </si>
  <si>
    <t>Relay 14-step</t>
  </si>
  <si>
    <t>Relay 16-step</t>
  </si>
  <si>
    <t>S3RP</t>
  </si>
  <si>
    <t>ControlPrint</t>
  </si>
  <si>
    <t>Controller Card  B</t>
  </si>
  <si>
    <t>Controller Card  E</t>
  </si>
  <si>
    <t>Power Supply Card  A (3-ph)</t>
  </si>
  <si>
    <t>Controller Card  A</t>
  </si>
  <si>
    <t>Power Supply Card  A (1-ph)</t>
  </si>
  <si>
    <t>Relay Card B,C,E,F,D2</t>
  </si>
  <si>
    <t>Slyvester</t>
  </si>
  <si>
    <t>Viresh</t>
  </si>
  <si>
    <t>Madeoappa</t>
  </si>
  <si>
    <t>Sarvesh</t>
  </si>
  <si>
    <t>Ashwat</t>
  </si>
  <si>
    <t>Shubham</t>
  </si>
  <si>
    <t>Line</t>
  </si>
  <si>
    <t>Line 1</t>
  </si>
  <si>
    <t>Line 2</t>
  </si>
  <si>
    <t>Line 3</t>
  </si>
  <si>
    <t>EEPROM</t>
  </si>
  <si>
    <t>Illumination Board Top</t>
  </si>
  <si>
    <t>Illumination Board Bot</t>
  </si>
  <si>
    <t>Wide Band Bot</t>
  </si>
  <si>
    <t>Wide Band Top</t>
  </si>
  <si>
    <t>Compact Bot</t>
  </si>
  <si>
    <t>Compact Top</t>
  </si>
  <si>
    <t>Lamp Bot</t>
  </si>
  <si>
    <t>Lamp Top</t>
  </si>
  <si>
    <t>TI Reader bot</t>
  </si>
  <si>
    <t>TI Reader Top</t>
  </si>
  <si>
    <t>XTX Base Bot</t>
  </si>
  <si>
    <t>XTX Base Top</t>
  </si>
  <si>
    <t>RTD placement</t>
  </si>
  <si>
    <t>Display Card  C &amp; F Bot</t>
  </si>
  <si>
    <t>Display Card  C &amp; F Top</t>
  </si>
  <si>
    <t>Controller Card  C &amp; F Bot</t>
  </si>
  <si>
    <t>Controller Card  C &amp; F Top</t>
  </si>
  <si>
    <t>Power Supply Card B,E,D2,C,F</t>
  </si>
  <si>
    <t>D1 62.5% Bot</t>
  </si>
  <si>
    <t>D1 62.5% Top</t>
  </si>
  <si>
    <t>D1 80% Bot</t>
  </si>
  <si>
    <t>D1 80% Top</t>
  </si>
  <si>
    <t>D1 100% Bot</t>
  </si>
  <si>
    <t>D1 100% Top</t>
  </si>
  <si>
    <t>D3 62.5% Bot</t>
  </si>
  <si>
    <t>D3 62.5% Top</t>
  </si>
  <si>
    <t>D3 80% Bot</t>
  </si>
  <si>
    <t>D3 80% Top</t>
  </si>
  <si>
    <t>D3 100% Bot</t>
  </si>
  <si>
    <t>D3 100% Top</t>
  </si>
  <si>
    <t>Power Supply 96x96 Bot</t>
  </si>
  <si>
    <t>Power Supply 96x96 Top</t>
  </si>
  <si>
    <t>Controller 144x144 Bot</t>
  </si>
  <si>
    <t>Controller 144x144 Top</t>
  </si>
  <si>
    <t>Controller 96x96 Bot</t>
  </si>
  <si>
    <t>Controller 96x96 Top</t>
  </si>
  <si>
    <t>Power Supply Bot</t>
  </si>
  <si>
    <t>Power Supply Top</t>
  </si>
  <si>
    <t>Base board Bot</t>
  </si>
  <si>
    <t>Base board Top</t>
  </si>
  <si>
    <t>AOI</t>
  </si>
  <si>
    <t>Dura</t>
  </si>
  <si>
    <t>SG1</t>
  </si>
  <si>
    <t>S106 Main</t>
  </si>
  <si>
    <t>S106 Bezel</t>
  </si>
  <si>
    <t>Wave</t>
  </si>
  <si>
    <t>LED</t>
  </si>
  <si>
    <t>CP</t>
  </si>
  <si>
    <t>MOLBIO</t>
  </si>
  <si>
    <t>DRPA</t>
  </si>
  <si>
    <t>BAROMETER</t>
  </si>
  <si>
    <t>AOI line</t>
  </si>
  <si>
    <t>Swaraj</t>
  </si>
  <si>
    <t>660A RH Bot</t>
  </si>
  <si>
    <t>660A RH Top</t>
  </si>
  <si>
    <t>660A LH Top</t>
  </si>
  <si>
    <t>660A LH Bot</t>
  </si>
  <si>
    <t>230B RH Bot</t>
  </si>
  <si>
    <t>230B RH Top</t>
  </si>
  <si>
    <t>230B LH Top</t>
  </si>
  <si>
    <t>230B LH Bot</t>
  </si>
  <si>
    <t>IJL660A</t>
  </si>
  <si>
    <t>IJL230B</t>
  </si>
  <si>
    <t>Cap testing</t>
  </si>
  <si>
    <t>Current Testing</t>
  </si>
  <si>
    <t>VI</t>
  </si>
  <si>
    <t>Sensor</t>
  </si>
  <si>
    <t>Illumination</t>
  </si>
  <si>
    <t>Conn Assembly</t>
  </si>
  <si>
    <t>Cable Insertion</t>
  </si>
  <si>
    <t>Base Assy</t>
  </si>
  <si>
    <t>Cable soldering</t>
  </si>
  <si>
    <t>Lens Assy</t>
  </si>
  <si>
    <t>Air cleaning</t>
  </si>
  <si>
    <t>Wideband</t>
  </si>
  <si>
    <t>Cap Soldering</t>
  </si>
  <si>
    <t xml:space="preserve"> </t>
  </si>
  <si>
    <t>SG_1</t>
  </si>
  <si>
    <t>Bajaj_ETB</t>
  </si>
  <si>
    <t>Lamp_LED</t>
  </si>
  <si>
    <t>RH_230B</t>
  </si>
  <si>
    <t>LH_230B</t>
  </si>
  <si>
    <t>RH_660A</t>
  </si>
  <si>
    <t>LH_660A</t>
  </si>
  <si>
    <t>P_202</t>
  </si>
  <si>
    <t>P_33</t>
  </si>
  <si>
    <t>NP30_76</t>
  </si>
  <si>
    <t>NQ30_76</t>
  </si>
  <si>
    <t>NP20_76</t>
  </si>
  <si>
    <t>NM20_76</t>
  </si>
  <si>
    <t>NM20_74</t>
  </si>
  <si>
    <t>AP30_13</t>
  </si>
  <si>
    <t>AQ30_13</t>
  </si>
  <si>
    <t>AQ30_11</t>
  </si>
  <si>
    <t>AP30_11</t>
  </si>
  <si>
    <t>AP30_31</t>
  </si>
  <si>
    <t>AP30_33</t>
  </si>
  <si>
    <t>AQ30_33</t>
  </si>
  <si>
    <t>AP30_25</t>
  </si>
  <si>
    <t>AQ30_25</t>
  </si>
  <si>
    <t>AW_30</t>
  </si>
  <si>
    <t>BW_30</t>
  </si>
  <si>
    <t>KA</t>
  </si>
  <si>
    <t>Main_Board</t>
  </si>
  <si>
    <t>Heatsink</t>
  </si>
  <si>
    <t>Aaron</t>
  </si>
  <si>
    <t>IJL RH  Bot</t>
  </si>
  <si>
    <t>IJL RH Top</t>
  </si>
  <si>
    <t>IJL LH  Bot</t>
  </si>
  <si>
    <t>IJL LH  Top</t>
  </si>
  <si>
    <t>EMERALD</t>
  </si>
  <si>
    <t>Sensor top</t>
  </si>
  <si>
    <t>Sensor Bot</t>
  </si>
  <si>
    <t>PCB assy</t>
  </si>
  <si>
    <t>Illumination top</t>
  </si>
  <si>
    <t>Illumination bot</t>
  </si>
  <si>
    <t>Lamp_LED_Top</t>
  </si>
  <si>
    <t>Lamp_LED_Bot</t>
  </si>
  <si>
    <t>Sum of QTY</t>
  </si>
  <si>
    <t>QTY</t>
  </si>
  <si>
    <t>AQ30_31</t>
  </si>
  <si>
    <t>LTCC placement</t>
  </si>
  <si>
    <t>Jayprakash</t>
  </si>
  <si>
    <t>Singulation 1</t>
  </si>
  <si>
    <t>Singulation 2</t>
  </si>
  <si>
    <t>Omron AOI</t>
  </si>
  <si>
    <t>S106 Main top</t>
  </si>
  <si>
    <t>S106 Main bot</t>
  </si>
  <si>
    <t>S106 Bezel top</t>
  </si>
  <si>
    <t>S106 Bezel bot</t>
  </si>
  <si>
    <t>Supporting A</t>
  </si>
  <si>
    <t>Supporting B</t>
  </si>
  <si>
    <t>Modbus</t>
  </si>
  <si>
    <t>Danlaw</t>
  </si>
  <si>
    <t>BMW</t>
  </si>
  <si>
    <t>Rework</t>
  </si>
  <si>
    <t>EOLR</t>
  </si>
  <si>
    <t>for SMT</t>
  </si>
  <si>
    <t>Floriano</t>
  </si>
  <si>
    <t>ICT 1</t>
  </si>
  <si>
    <t>ICT 2</t>
  </si>
  <si>
    <t>ICT1</t>
  </si>
  <si>
    <t>ICT2</t>
  </si>
  <si>
    <t>Santan</t>
  </si>
  <si>
    <t>Gasoline</t>
  </si>
  <si>
    <t>Diesel</t>
  </si>
  <si>
    <t>Controller card C&amp;F</t>
  </si>
  <si>
    <t>Power supply C&amp;F</t>
  </si>
  <si>
    <t>Touchup</t>
  </si>
  <si>
    <t>(blank)</t>
  </si>
  <si>
    <t>Minuto</t>
  </si>
  <si>
    <t>Lamp_LED T&amp;B</t>
  </si>
  <si>
    <t>Wideband_Bot</t>
  </si>
  <si>
    <t>Wideband_Top</t>
  </si>
  <si>
    <t>Controller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</si>
  <si>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bezel_top</t>
    </r>
  </si>
  <si>
    <t xml:space="preserve">S201 bezel </t>
  </si>
  <si>
    <t>Volvo</t>
  </si>
  <si>
    <t>P_218</t>
  </si>
  <si>
    <t>Series-2 Top</t>
  </si>
  <si>
    <t>Series-2 Bot</t>
  </si>
  <si>
    <t xml:space="preserve"> Controller Series-2 Top</t>
  </si>
  <si>
    <t>Controller Series-2  Bot</t>
  </si>
  <si>
    <t xml:space="preserve">Controller series-2   </t>
  </si>
  <si>
    <t>Power Supply  series-2</t>
  </si>
  <si>
    <t>DAQ Series-2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</si>
  <si>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bezel_Bot</t>
    </r>
  </si>
  <si>
    <t>D3 50% Top</t>
  </si>
  <si>
    <t>D3 50% Bot</t>
  </si>
  <si>
    <t>Batt.sold</t>
  </si>
  <si>
    <t>Khoyung AOI</t>
  </si>
  <si>
    <t>Connector sold</t>
  </si>
  <si>
    <t>Thyristor</t>
  </si>
  <si>
    <t>Hybrid card</t>
  </si>
  <si>
    <t>Power Supply  series-2 Top</t>
  </si>
  <si>
    <t>Power Supply  series-2 Bot</t>
  </si>
  <si>
    <t>Column Labels</t>
  </si>
  <si>
    <t>Row Labels</t>
  </si>
  <si>
    <t>Vayve Base board 4G Bot</t>
  </si>
  <si>
    <t>Vayve Base board 4G Top</t>
  </si>
  <si>
    <t>Tata</t>
  </si>
  <si>
    <t>Godrej</t>
  </si>
  <si>
    <t>K08 BMW</t>
  </si>
  <si>
    <t>NTC soldering</t>
  </si>
  <si>
    <t>Conn soldering</t>
  </si>
  <si>
    <t>Potting</t>
  </si>
  <si>
    <t>Sensor_3_in_1</t>
  </si>
  <si>
    <t>IR_sensor</t>
  </si>
  <si>
    <t>Control_card</t>
  </si>
  <si>
    <t>Cap_sense</t>
  </si>
  <si>
    <t>USB</t>
  </si>
  <si>
    <t>FP</t>
  </si>
  <si>
    <t>TH soldering</t>
  </si>
  <si>
    <t>VDP</t>
  </si>
  <si>
    <t>Godreg</t>
  </si>
  <si>
    <t>144*144 Thyristor card</t>
  </si>
  <si>
    <t>96*96 Thyristor card</t>
  </si>
  <si>
    <t>Motor sold</t>
  </si>
  <si>
    <t>vayve base board 4G</t>
  </si>
  <si>
    <t xml:space="preserve">1.1 -HRTop </t>
  </si>
  <si>
    <t>1.1 -HRbot</t>
  </si>
  <si>
    <t>1.1 G-HRTop</t>
  </si>
  <si>
    <t>1.1G-HR bot</t>
  </si>
  <si>
    <t>1.1-LR Top</t>
  </si>
  <si>
    <t>1.1-LR Bot</t>
  </si>
  <si>
    <t>1.1G-LR Bot</t>
  </si>
  <si>
    <t>1.1G-LR Top</t>
  </si>
  <si>
    <t>1.1G-HR T&amp;B</t>
  </si>
  <si>
    <t>1.1G-LR T&amp;B</t>
  </si>
  <si>
    <t>1.1-HR T&amp;B</t>
  </si>
  <si>
    <t>1.1-LR T&amp;B</t>
  </si>
  <si>
    <t>1.1  top</t>
  </si>
  <si>
    <t>1.1  bot</t>
  </si>
  <si>
    <t>1.1G  top</t>
  </si>
  <si>
    <t>1.1G  bot</t>
  </si>
  <si>
    <t>Yakub</t>
  </si>
  <si>
    <t>Line 4</t>
  </si>
  <si>
    <t>Gasket assembley</t>
  </si>
  <si>
    <t>Antenna assembly</t>
  </si>
  <si>
    <t>PCBA testing</t>
  </si>
  <si>
    <t>EOL Testing</t>
  </si>
  <si>
    <t>Box build assembly</t>
  </si>
  <si>
    <t>Potting VI</t>
  </si>
  <si>
    <t>RE Amber Top</t>
  </si>
  <si>
    <t>RE Amber Bot</t>
  </si>
  <si>
    <t>3TS 220V AC Bot</t>
  </si>
  <si>
    <t>3TS 220V AC Top</t>
  </si>
  <si>
    <t>3TS 110V AC Top</t>
  </si>
  <si>
    <t>3TS 110V AC Bot</t>
  </si>
  <si>
    <t>3TS 60V DC Bot</t>
  </si>
  <si>
    <t>3TS 60V DC Top</t>
  </si>
  <si>
    <t>3TS 24V DC Top</t>
  </si>
  <si>
    <t>3TS 24V DC Bot</t>
  </si>
  <si>
    <t>LED's</t>
  </si>
  <si>
    <t>3TS 220V AC</t>
  </si>
  <si>
    <t>Tukaram</t>
  </si>
  <si>
    <t>ICT</t>
  </si>
  <si>
    <t>Heat stacking 1</t>
  </si>
  <si>
    <t>Heat stacking 2</t>
  </si>
  <si>
    <t>Programing testing</t>
  </si>
  <si>
    <t>Final testing</t>
  </si>
  <si>
    <t>vicj</t>
  </si>
  <si>
    <t>BMW K2X SX</t>
  </si>
  <si>
    <t>NTC Forming</t>
  </si>
  <si>
    <t>Robotic soldering</t>
  </si>
  <si>
    <t>Loading</t>
  </si>
  <si>
    <t>BMW K2X DX</t>
  </si>
  <si>
    <t>BMW K03</t>
  </si>
  <si>
    <t>Logger_4G</t>
  </si>
  <si>
    <t>Battery Assembly</t>
  </si>
  <si>
    <t>Metal Plate Assembly</t>
  </si>
  <si>
    <t>Battery cover gasket</t>
  </si>
  <si>
    <t>Logger4G_bot</t>
  </si>
  <si>
    <t>Logger4G_top</t>
  </si>
  <si>
    <t>Dattaram</t>
  </si>
  <si>
    <t>Bottom cover Gasket</t>
  </si>
  <si>
    <t>Bottom cover glueing</t>
  </si>
  <si>
    <t>Battery cover glueing</t>
  </si>
  <si>
    <t>Labellling</t>
  </si>
  <si>
    <t>Re-testing</t>
  </si>
  <si>
    <t>Veinspy</t>
  </si>
  <si>
    <t>Shubham .k</t>
  </si>
  <si>
    <t>Heat stacking 3</t>
  </si>
  <si>
    <t>Line 5</t>
  </si>
  <si>
    <t>M4e</t>
  </si>
  <si>
    <t>Testing 1</t>
  </si>
  <si>
    <t>Testing 2</t>
  </si>
  <si>
    <t>Testing 3</t>
  </si>
  <si>
    <t>Testing 4</t>
  </si>
  <si>
    <t>LPM</t>
  </si>
  <si>
    <t>Label Application</t>
  </si>
  <si>
    <t>RE_Amber</t>
  </si>
  <si>
    <t xml:space="preserve">RE_Amber </t>
  </si>
  <si>
    <t>h</t>
  </si>
  <si>
    <t>Top cover Gasket</t>
  </si>
  <si>
    <t>Connector  Gasket</t>
  </si>
  <si>
    <t>Renault-melexis</t>
  </si>
  <si>
    <t>Line 6</t>
  </si>
  <si>
    <t>Line 7</t>
  </si>
  <si>
    <t>Ainsley</t>
  </si>
  <si>
    <t>Vicky</t>
  </si>
  <si>
    <t>Gokuldas</t>
  </si>
  <si>
    <t>Ujwal</t>
  </si>
  <si>
    <t>Joshvin</t>
  </si>
  <si>
    <t>sahil</t>
  </si>
  <si>
    <t>Shubham .G</t>
  </si>
  <si>
    <t>Abhishek</t>
  </si>
  <si>
    <t>D1 Bot</t>
  </si>
  <si>
    <t>D1_32</t>
  </si>
  <si>
    <t>D1_50</t>
  </si>
  <si>
    <t>D1_62</t>
  </si>
  <si>
    <t>D1_80</t>
  </si>
  <si>
    <t>D1_100</t>
  </si>
  <si>
    <t>D3_50</t>
  </si>
  <si>
    <t>D3_62</t>
  </si>
  <si>
    <t>D3_80</t>
  </si>
  <si>
    <t>D3_100</t>
  </si>
  <si>
    <t>PS_96</t>
  </si>
  <si>
    <t>PS_144</t>
  </si>
  <si>
    <t>Controller_96</t>
  </si>
  <si>
    <t>Controller_144</t>
  </si>
  <si>
    <t>Relay_4step</t>
  </si>
  <si>
    <t>Relay_6step</t>
  </si>
  <si>
    <t>Relay_8step</t>
  </si>
  <si>
    <t>Relay_12step</t>
  </si>
  <si>
    <t>Relay_14step</t>
  </si>
  <si>
    <t>Relay_16step</t>
  </si>
  <si>
    <t>TH1</t>
  </si>
  <si>
    <t>DIP switch sold</t>
  </si>
  <si>
    <t>TH2</t>
  </si>
  <si>
    <t>Final VI</t>
  </si>
  <si>
    <t>Masking</t>
  </si>
  <si>
    <t>Switch Sold</t>
  </si>
  <si>
    <t>Display Sold</t>
  </si>
  <si>
    <t>D1 32 % Bot</t>
  </si>
  <si>
    <t>D1 32% Top</t>
  </si>
  <si>
    <t>D1 50 % Bot</t>
  </si>
  <si>
    <t>D1 50% Top</t>
  </si>
  <si>
    <t>Neutral_4P</t>
  </si>
  <si>
    <t>Sahil.Dn</t>
  </si>
  <si>
    <t>Shiba</t>
  </si>
  <si>
    <t>02/05/2023</t>
  </si>
  <si>
    <t>Rushab</t>
  </si>
  <si>
    <t>03/05/2023</t>
  </si>
  <si>
    <t>Surya</t>
  </si>
  <si>
    <t>Ravi</t>
  </si>
  <si>
    <t>s201 bezel_Bot</t>
  </si>
  <si>
    <t>s201 bezel_top</t>
  </si>
  <si>
    <t>01/06/2023</t>
  </si>
  <si>
    <t>Subarta</t>
  </si>
  <si>
    <t>02/06/2023</t>
  </si>
  <si>
    <t>03/06/2023</t>
  </si>
  <si>
    <t>05/06/2023</t>
  </si>
  <si>
    <t>06/06/2023</t>
  </si>
  <si>
    <t>Aditya</t>
  </si>
  <si>
    <t>Vaibhav</t>
  </si>
  <si>
    <t>Pradeep</t>
  </si>
  <si>
    <t>Anish</t>
  </si>
  <si>
    <t>Durga</t>
  </si>
  <si>
    <t>Pranesh</t>
  </si>
  <si>
    <t>Sovan</t>
  </si>
  <si>
    <t>Arish</t>
  </si>
  <si>
    <t>Ransley</t>
  </si>
  <si>
    <t>Rakesh</t>
  </si>
  <si>
    <t xml:space="preserve">Karunakar </t>
  </si>
  <si>
    <t>Pravin</t>
  </si>
  <si>
    <t>Bhagaban</t>
  </si>
  <si>
    <t>Ashwini</t>
  </si>
  <si>
    <t>Jessie</t>
  </si>
  <si>
    <t>Deepak</t>
  </si>
  <si>
    <t>Gopinath</t>
  </si>
  <si>
    <t>Kashinath</t>
  </si>
  <si>
    <t>Mando</t>
  </si>
  <si>
    <t>Kokon</t>
  </si>
  <si>
    <t>Nita</t>
  </si>
  <si>
    <t>Srikant</t>
  </si>
  <si>
    <t>Khanu</t>
  </si>
  <si>
    <t>Udit</t>
  </si>
  <si>
    <t>Ajit</t>
  </si>
  <si>
    <t>Raghavendra</t>
  </si>
  <si>
    <t>Santosh</t>
  </si>
  <si>
    <t>Manoj</t>
  </si>
  <si>
    <t>Prasad</t>
  </si>
  <si>
    <t>Bishnu</t>
  </si>
  <si>
    <t>Kanhu</t>
  </si>
  <si>
    <t>Soham</t>
  </si>
  <si>
    <t>Hareesh</t>
  </si>
  <si>
    <t>Shiha</t>
  </si>
  <si>
    <t>Siddesh</t>
  </si>
  <si>
    <t>Neeta</t>
  </si>
  <si>
    <t>Dinesh</t>
  </si>
  <si>
    <t>Pradyumna</t>
  </si>
  <si>
    <t>Sachin</t>
  </si>
  <si>
    <t>Ranjeet</t>
  </si>
  <si>
    <t>Kiran</t>
  </si>
  <si>
    <t>Gopi</t>
  </si>
  <si>
    <t>Rajivi</t>
  </si>
  <si>
    <t>Karunkar</t>
  </si>
  <si>
    <t>Vinyak</t>
  </si>
  <si>
    <t>Trupti</t>
  </si>
  <si>
    <t>udit</t>
  </si>
  <si>
    <t>Kishor</t>
  </si>
  <si>
    <t>Restested</t>
  </si>
  <si>
    <t>07/06/2023</t>
  </si>
  <si>
    <t>08/06/2023</t>
  </si>
  <si>
    <t>Subin</t>
  </si>
  <si>
    <t>Pranav</t>
  </si>
  <si>
    <t>Sagar</t>
  </si>
  <si>
    <t>Guru</t>
  </si>
  <si>
    <t>04/06/2023</t>
  </si>
  <si>
    <t>Satish</t>
  </si>
  <si>
    <t>Vinod</t>
  </si>
  <si>
    <t>Prashant</t>
  </si>
  <si>
    <t>Uttam</t>
  </si>
  <si>
    <t>Babul</t>
  </si>
  <si>
    <t>Manoj/Prashant</t>
  </si>
  <si>
    <t>Ramesh</t>
  </si>
  <si>
    <t>Srittam</t>
  </si>
  <si>
    <t>Sibaram</t>
  </si>
  <si>
    <t>Sunil</t>
  </si>
  <si>
    <t>Govind</t>
  </si>
  <si>
    <t>Ranjit</t>
  </si>
  <si>
    <t>Nishikant</t>
  </si>
  <si>
    <t>Sridhar</t>
  </si>
  <si>
    <t>Nitai</t>
  </si>
  <si>
    <t>Chetan</t>
  </si>
  <si>
    <t>Bella</t>
  </si>
  <si>
    <t>Shravani</t>
  </si>
  <si>
    <t>Mangala</t>
  </si>
  <si>
    <t>Shankar</t>
  </si>
  <si>
    <t>Gobinda</t>
  </si>
  <si>
    <t>Anthony/Santan</t>
  </si>
  <si>
    <t>Devyani</t>
  </si>
  <si>
    <t>Others</t>
  </si>
  <si>
    <t>Subrata</t>
  </si>
  <si>
    <t>Maheswar</t>
  </si>
  <si>
    <t>Sanjay</t>
  </si>
  <si>
    <t>Ravindra</t>
  </si>
  <si>
    <t>Prasanna</t>
  </si>
  <si>
    <t>09/06/2023</t>
  </si>
  <si>
    <t>Vinayak</t>
  </si>
  <si>
    <t>Rajvi</t>
  </si>
  <si>
    <t>Utama</t>
  </si>
  <si>
    <t>Rajesh/Santosh</t>
  </si>
  <si>
    <t>Pradip</t>
  </si>
  <si>
    <t>Kokan</t>
  </si>
  <si>
    <t>Shridhar</t>
  </si>
  <si>
    <t>Rudra</t>
  </si>
  <si>
    <t>Santosh/Rajesh</t>
  </si>
  <si>
    <t>Sovan/Kanhu</t>
  </si>
  <si>
    <t>Udit/Rajesh</t>
  </si>
  <si>
    <t>Kokan/Kashinath</t>
  </si>
  <si>
    <t>Ajit/Ranjeet</t>
  </si>
  <si>
    <t>Omkar</t>
  </si>
  <si>
    <t>Basant</t>
  </si>
  <si>
    <t>Ramavta</t>
  </si>
  <si>
    <t>Antonio</t>
  </si>
  <si>
    <t>Nelson</t>
  </si>
  <si>
    <t>Mahadev</t>
  </si>
  <si>
    <t>Nagesh</t>
  </si>
  <si>
    <t>Guruprasad</t>
  </si>
  <si>
    <t>Yogesh</t>
  </si>
  <si>
    <t>Hemant</t>
  </si>
  <si>
    <t>Kartik</t>
  </si>
  <si>
    <t>Bryson</t>
  </si>
  <si>
    <t>Tyson</t>
  </si>
  <si>
    <t>Vijesh</t>
  </si>
  <si>
    <t>Sabur</t>
  </si>
  <si>
    <t>Sylvester</t>
  </si>
  <si>
    <t>Santosh/Geetesh</t>
  </si>
  <si>
    <t>10/06/2023</t>
  </si>
  <si>
    <t>Sahil</t>
  </si>
  <si>
    <t>Santosh/Prasad</t>
  </si>
  <si>
    <t>Rudhra</t>
  </si>
  <si>
    <t>Ganpat</t>
  </si>
  <si>
    <t>12/06/2023</t>
  </si>
  <si>
    <t>Anna</t>
  </si>
  <si>
    <t>Gautam</t>
  </si>
  <si>
    <t>Roopa</t>
  </si>
  <si>
    <t>Sunita</t>
  </si>
  <si>
    <t>Maya</t>
  </si>
  <si>
    <t>Balaram</t>
  </si>
  <si>
    <t>Conceicao</t>
  </si>
  <si>
    <t>13/06/2023</t>
  </si>
  <si>
    <t>24V ac/dc Red</t>
  </si>
  <si>
    <t>24V ac/dc White</t>
  </si>
  <si>
    <t>24V ac/dc Amber</t>
  </si>
  <si>
    <t>230V ac Red</t>
  </si>
  <si>
    <t>230V ac White</t>
  </si>
  <si>
    <t>230V ac Yellow</t>
  </si>
  <si>
    <t>Geetesh</t>
  </si>
  <si>
    <t>AP30</t>
  </si>
  <si>
    <t>Vaibhav/Sovan</t>
  </si>
  <si>
    <t>Babu</t>
  </si>
  <si>
    <t>Karunakar</t>
  </si>
  <si>
    <t>Kanhu/Santosh</t>
  </si>
  <si>
    <t>Sovan/Tejas</t>
  </si>
  <si>
    <t>Udit/Kanhu</t>
  </si>
  <si>
    <t>Rudhir</t>
  </si>
  <si>
    <t>Ashwin</t>
  </si>
  <si>
    <t>Bhagban</t>
  </si>
  <si>
    <t>Bhagban/Ashwin</t>
  </si>
  <si>
    <t>Vishnu</t>
  </si>
  <si>
    <t>Rajesh/Kanhu</t>
  </si>
  <si>
    <t>14/06/2023</t>
  </si>
  <si>
    <t>Vicky/Abhishek</t>
  </si>
  <si>
    <t>conn soldering</t>
  </si>
  <si>
    <t>Antony</t>
  </si>
  <si>
    <t>Raghvendra</t>
  </si>
  <si>
    <t>old</t>
  </si>
  <si>
    <t>Niranjan</t>
  </si>
  <si>
    <t>D1_40</t>
  </si>
  <si>
    <t>Ratna</t>
  </si>
  <si>
    <t>D1_62.5</t>
  </si>
  <si>
    <t>Maria</t>
  </si>
  <si>
    <t>Sahil.N</t>
  </si>
  <si>
    <t>Siddhesh</t>
  </si>
  <si>
    <t>15/06/2023</t>
  </si>
  <si>
    <t>NM20</t>
  </si>
  <si>
    <t>Shiva</t>
  </si>
  <si>
    <t>Bikash</t>
  </si>
  <si>
    <t>Sushant</t>
  </si>
  <si>
    <t>Chikun</t>
  </si>
  <si>
    <t>Pramod</t>
  </si>
  <si>
    <t>Haresh</t>
  </si>
  <si>
    <t>16/06/2023</t>
  </si>
  <si>
    <t>Sahil.D</t>
  </si>
  <si>
    <t>Sabur/Madeoappa</t>
  </si>
  <si>
    <t>Mayur</t>
  </si>
  <si>
    <t>230 vac red</t>
  </si>
  <si>
    <t>24 vac amber</t>
  </si>
  <si>
    <t>230 vca yellow</t>
  </si>
  <si>
    <t>24 vac white</t>
  </si>
  <si>
    <t>230 vac white</t>
  </si>
  <si>
    <t>24 vac red</t>
  </si>
  <si>
    <t>shika</t>
  </si>
  <si>
    <t>Rashmi</t>
  </si>
  <si>
    <t>vidhya</t>
  </si>
  <si>
    <t>Manmath</t>
  </si>
  <si>
    <t>sushma</t>
  </si>
  <si>
    <t>Reshma</t>
  </si>
  <si>
    <t>Deepa</t>
  </si>
  <si>
    <t>Reshmi</t>
  </si>
  <si>
    <t>viresh</t>
  </si>
  <si>
    <t>Shridhar/Nitai</t>
  </si>
  <si>
    <t>kiran</t>
  </si>
  <si>
    <t>sunita</t>
  </si>
  <si>
    <t>shravani</t>
  </si>
  <si>
    <t>omkar</t>
  </si>
  <si>
    <t>Ranjit/santosh</t>
  </si>
  <si>
    <t>Sanchali</t>
  </si>
  <si>
    <t>Seema</t>
  </si>
  <si>
    <t>Vanita</t>
  </si>
  <si>
    <t>Gauri</t>
  </si>
  <si>
    <t>Sushila</t>
  </si>
  <si>
    <t>Mantu</t>
  </si>
  <si>
    <t>Lalita</t>
  </si>
  <si>
    <t>sushila</t>
  </si>
  <si>
    <t>17/06/2023</t>
  </si>
  <si>
    <t>Sarvjeet</t>
  </si>
  <si>
    <t>Sahil.Dn/Mayur</t>
  </si>
  <si>
    <t>19/06/2023</t>
  </si>
  <si>
    <t>20/06/2023</t>
  </si>
  <si>
    <t>21/06/2023</t>
  </si>
  <si>
    <t>22/06/2023</t>
  </si>
  <si>
    <t>Tyson/Sabur</t>
  </si>
  <si>
    <t>Mayur/Sarvesh</t>
  </si>
  <si>
    <t>Chetan/Prasad</t>
  </si>
  <si>
    <t>Narcis</t>
  </si>
  <si>
    <t>Mariana</t>
  </si>
  <si>
    <t>Sagra</t>
  </si>
  <si>
    <t>23/06/2023</t>
  </si>
  <si>
    <t>NIta</t>
  </si>
  <si>
    <t>kanhu</t>
  </si>
  <si>
    <t>24/06/2023</t>
  </si>
  <si>
    <t>26/06/2023</t>
  </si>
  <si>
    <t>28/06/2023</t>
  </si>
  <si>
    <t>27/06/2023</t>
  </si>
  <si>
    <t>Uttam/Nelson</t>
  </si>
  <si>
    <t>NP30_25</t>
  </si>
  <si>
    <t>Rajesh/Udit</t>
  </si>
  <si>
    <t>Udit/Raghvendra</t>
  </si>
  <si>
    <t>Santosh/Ranjit</t>
  </si>
  <si>
    <t>Sridhar/Nitai</t>
  </si>
  <si>
    <t>Jaghanath</t>
  </si>
  <si>
    <t>Ranjeet/Santosh</t>
  </si>
  <si>
    <t>Jaghannath</t>
  </si>
  <si>
    <t>Jaghannat</t>
  </si>
  <si>
    <t>Prashant/Santan</t>
  </si>
  <si>
    <t>Santan/Prashant</t>
  </si>
  <si>
    <t>Prashant/Manoj</t>
  </si>
  <si>
    <t>Santosh/Santan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</si>
</sst>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14009]dd/mm/yyyy;@"/>
    <numFmt numFmtId="165" formatCode="dd\ mmm\ yyyy"/>
  </numFmts>
  <fonts count="3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Calibri"/>
      <family val="2"/>
    </font>
    <font>
      <sz val="10"/>
      <color indexed="10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Arial"/>
      <family val="2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27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13" xfId="0" applyBorder="1"/>
    <xf numFmtId="0" fontId="2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0" fillId="0" borderId="14" xfId="0" applyBorder="1"/>
    <xf numFmtId="0" fontId="0" fillId="5" borderId="0" xfId="0" applyFill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14" fillId="0" borderId="0" xfId="0" applyFont="1"/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7" fillId="2" borderId="1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12" xfId="0" applyBorder="1"/>
    <xf numFmtId="0" fontId="18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 applyAlignment="1">
      <alignment horizontal="center"/>
    </xf>
    <xf numFmtId="0" fontId="15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/>
    </xf>
    <xf numFmtId="0" fontId="28" fillId="0" borderId="3" xfId="0" pivotButton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pivotButton="1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2" xfId="0" pivotButton="1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pivotButton="1" applyFont="1" applyBorder="1" applyAlignment="1">
      <alignment horizontal="center"/>
    </xf>
    <xf numFmtId="0" fontId="28" fillId="0" borderId="0" xfId="0" pivotButton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5" fillId="0" borderId="3" xfId="0" pivotButton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pivotButton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pivotButton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pivotButton="1" applyFont="1" applyBorder="1" applyAlignment="1">
      <alignment horizontal="center"/>
    </xf>
    <xf numFmtId="0" fontId="15" fillId="0" borderId="0" xfId="0" pivotButton="1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29" fillId="0" borderId="3" xfId="0" pivotButton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pivotButton="1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2" xfId="0" pivotButton="1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7" xfId="0" pivotButton="1" applyFont="1" applyBorder="1" applyAlignment="1">
      <alignment horizontal="center"/>
    </xf>
    <xf numFmtId="0" fontId="29" fillId="0" borderId="0" xfId="0" pivotButton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0" fontId="29" fillId="0" borderId="8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NumberFormat="1" applyFont="1" applyBorder="1" applyAlignment="1">
      <alignment horizontal="center"/>
    </xf>
    <xf numFmtId="0" fontId="29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46"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2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Assembly_Main!$G$1:$G$408</c:f>
              <c:strCache>
                <c:ptCount val="408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14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10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6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14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9</c:v>
                </c:pt>
                <c:pt idx="330">
                  <c:v>8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</c:strCache>
            </c:strRef>
          </c:tx>
          <c:invertIfNegative val="0"/>
          <c:val>
            <c:numRef>
              <c:f>Assembly_Main!$G$409:$G$482</c:f>
              <c:numCache>
                <c:formatCode>General</c:formatCode>
                <c:ptCount val="74"/>
                <c:pt idx="0">
                  <c:v>60</c:v>
                </c:pt>
                <c:pt idx="1">
                  <c:v>252</c:v>
                </c:pt>
                <c:pt idx="2">
                  <c:v>240</c:v>
                </c:pt>
                <c:pt idx="3">
                  <c:v>250</c:v>
                </c:pt>
                <c:pt idx="4">
                  <c:v>300</c:v>
                </c:pt>
                <c:pt idx="5">
                  <c:v>220</c:v>
                </c:pt>
                <c:pt idx="6">
                  <c:v>220</c:v>
                </c:pt>
                <c:pt idx="7">
                  <c:v>280</c:v>
                </c:pt>
                <c:pt idx="8">
                  <c:v>280</c:v>
                </c:pt>
                <c:pt idx="9">
                  <c:v>212</c:v>
                </c:pt>
                <c:pt idx="10">
                  <c:v>170</c:v>
                </c:pt>
                <c:pt idx="11">
                  <c:v>170</c:v>
                </c:pt>
                <c:pt idx="12">
                  <c:v>70</c:v>
                </c:pt>
                <c:pt idx="13">
                  <c:v>70</c:v>
                </c:pt>
                <c:pt idx="14">
                  <c:v>60</c:v>
                </c:pt>
                <c:pt idx="15">
                  <c:v>60</c:v>
                </c:pt>
                <c:pt idx="16">
                  <c:v>150</c:v>
                </c:pt>
                <c:pt idx="17">
                  <c:v>30</c:v>
                </c:pt>
                <c:pt idx="18">
                  <c:v>404</c:v>
                </c:pt>
                <c:pt idx="19">
                  <c:v>220</c:v>
                </c:pt>
                <c:pt idx="20">
                  <c:v>220</c:v>
                </c:pt>
                <c:pt idx="21">
                  <c:v>303</c:v>
                </c:pt>
                <c:pt idx="22">
                  <c:v>283</c:v>
                </c:pt>
                <c:pt idx="23">
                  <c:v>200</c:v>
                </c:pt>
                <c:pt idx="24">
                  <c:v>305</c:v>
                </c:pt>
                <c:pt idx="25">
                  <c:v>310</c:v>
                </c:pt>
                <c:pt idx="26">
                  <c:v>600</c:v>
                </c:pt>
                <c:pt idx="27">
                  <c:v>380</c:v>
                </c:pt>
                <c:pt idx="28">
                  <c:v>216</c:v>
                </c:pt>
                <c:pt idx="29">
                  <c:v>180</c:v>
                </c:pt>
                <c:pt idx="30">
                  <c:v>223</c:v>
                </c:pt>
                <c:pt idx="31">
                  <c:v>223</c:v>
                </c:pt>
                <c:pt idx="32">
                  <c:v>240</c:v>
                </c:pt>
                <c:pt idx="33">
                  <c:v>30</c:v>
                </c:pt>
                <c:pt idx="34">
                  <c:v>390</c:v>
                </c:pt>
                <c:pt idx="35">
                  <c:v>190</c:v>
                </c:pt>
                <c:pt idx="36">
                  <c:v>190</c:v>
                </c:pt>
                <c:pt idx="37">
                  <c:v>310</c:v>
                </c:pt>
                <c:pt idx="38">
                  <c:v>310</c:v>
                </c:pt>
                <c:pt idx="39">
                  <c:v>300</c:v>
                </c:pt>
                <c:pt idx="40">
                  <c:v>180</c:v>
                </c:pt>
                <c:pt idx="41">
                  <c:v>315</c:v>
                </c:pt>
                <c:pt idx="42">
                  <c:v>315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260</c:v>
                </c:pt>
                <c:pt idx="49">
                  <c:v>325</c:v>
                </c:pt>
                <c:pt idx="50">
                  <c:v>90</c:v>
                </c:pt>
                <c:pt idx="51">
                  <c:v>100</c:v>
                </c:pt>
                <c:pt idx="52">
                  <c:v>170</c:v>
                </c:pt>
                <c:pt idx="53">
                  <c:v>60</c:v>
                </c:pt>
                <c:pt idx="54">
                  <c:v>180</c:v>
                </c:pt>
                <c:pt idx="55">
                  <c:v>216</c:v>
                </c:pt>
                <c:pt idx="56">
                  <c:v>65</c:v>
                </c:pt>
                <c:pt idx="57">
                  <c:v>3360</c:v>
                </c:pt>
                <c:pt idx="58">
                  <c:v>4520</c:v>
                </c:pt>
                <c:pt idx="59">
                  <c:v>1000</c:v>
                </c:pt>
                <c:pt idx="60">
                  <c:v>4000</c:v>
                </c:pt>
                <c:pt idx="61">
                  <c:v>2794</c:v>
                </c:pt>
                <c:pt idx="62">
                  <c:v>6000</c:v>
                </c:pt>
                <c:pt idx="63">
                  <c:v>2880</c:v>
                </c:pt>
                <c:pt idx="64">
                  <c:v>3200</c:v>
                </c:pt>
                <c:pt idx="65">
                  <c:v>1440</c:v>
                </c:pt>
                <c:pt idx="66">
                  <c:v>9000</c:v>
                </c:pt>
                <c:pt idx="67">
                  <c:v>1500</c:v>
                </c:pt>
                <c:pt idx="68">
                  <c:v>3600</c:v>
                </c:pt>
                <c:pt idx="69">
                  <c:v>1000</c:v>
                </c:pt>
                <c:pt idx="70">
                  <c:v>360</c:v>
                </c:pt>
                <c:pt idx="71">
                  <c:v>180</c:v>
                </c:pt>
                <c:pt idx="72">
                  <c:v>180</c:v>
                </c:pt>
                <c:pt idx="73">
                  <c:v>180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Assembly_Main!$H$1:$H$423</c:f>
              <c:strCache>
                <c:ptCount val="423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Restested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Restested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Restested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Restested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Restested</c:v>
                </c:pt>
                <c:pt idx="330">
                  <c:v>Restested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  <c:pt idx="408">
                  <c:v>60</c:v>
                </c:pt>
                <c:pt idx="409">
                  <c:v>252</c:v>
                </c:pt>
                <c:pt idx="410">
                  <c:v>240</c:v>
                </c:pt>
                <c:pt idx="411">
                  <c:v>250</c:v>
                </c:pt>
                <c:pt idx="412">
                  <c:v>300</c:v>
                </c:pt>
                <c:pt idx="413">
                  <c:v>220</c:v>
                </c:pt>
                <c:pt idx="414">
                  <c:v>220</c:v>
                </c:pt>
                <c:pt idx="415">
                  <c:v>280</c:v>
                </c:pt>
                <c:pt idx="416">
                  <c:v>280</c:v>
                </c:pt>
                <c:pt idx="417">
                  <c:v>212</c:v>
                </c:pt>
                <c:pt idx="418">
                  <c:v>170</c:v>
                </c:pt>
                <c:pt idx="419">
                  <c:v>170</c:v>
                </c:pt>
                <c:pt idx="420">
                  <c:v>70</c:v>
                </c:pt>
                <c:pt idx="421">
                  <c:v>70</c:v>
                </c:pt>
                <c:pt idx="422">
                  <c:v>60</c:v>
                </c:pt>
              </c:strCache>
            </c:strRef>
          </c:tx>
          <c:invertIfNegative val="0"/>
          <c:val>
            <c:numRef>
              <c:f>Assembly_Main!$H$424:$H$498</c:f>
              <c:numCache>
                <c:formatCode>General</c:formatCode>
                <c:ptCount val="75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605504"/>
        <c:axId val="-201599520"/>
      </c:barChart>
      <c:catAx>
        <c:axId val="-201605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1599520"/>
        <c:crosses val="autoZero"/>
        <c:auto val="1"/>
        <c:lblAlgn val="ctr"/>
        <c:lblOffset val="100"/>
        <c:noMultiLvlLbl val="0"/>
      </c:catAx>
      <c:valAx>
        <c:axId val="-20159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605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customSheetViews>
    <customSheetView guid="{E9B94D60-4254-4BF3-8F79-B99F0E126B03}" scale="21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70.6.26\ProdnSBU2\SBU2-DATA-%202022-23\DAILY%20PRODN%20REPORT%20%202022-23\Production%20Database%20March%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mbly_Main"/>
      <sheetName val="Report_Assy_Main"/>
      <sheetName val="Report_Productivity"/>
      <sheetName val="SMT"/>
      <sheetName val="AOI"/>
      <sheetName val="WAVE_INSERT_CONF"/>
      <sheetName val="Assembly_Others"/>
      <sheetName val="Report_Others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dnSBU2" refreshedDate="45090.46371527778" createdVersion="4" refreshedVersion="8" minRefreshableVersion="3" recordCount="3461">
  <cacheSource type="worksheet">
    <worksheetSource ref="A155:G155" sheet="Assembly_Main"/>
  </cacheSource>
  <cacheFields count="7">
    <cacheField name="DATE" numFmtId="0">
      <sharedItems containsDate="1" containsBlank="1" containsMixedTypes="1" minDate="2022-05-02T00:00:00" maxDate="2022-06-30T00:00:00" count="124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m/>
        <s v="26/05/2023" u="1"/>
        <d v="2022-05-05T00:00:00" u="1"/>
        <s v="11/05/2023" u="1"/>
        <s v="06/04/2023" u="1"/>
        <s v="  " u="1"/>
        <s v="09/05/2023" u="1"/>
        <s v="25/04/2024" u="1"/>
        <s v="29/04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s v="30/04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d v="2022-05-08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/>
    </cacheField>
    <cacheField name="PRODUCT" numFmtId="0">
      <sharedItems containsBlank="1" count="15">
        <s v="Danlaw"/>
        <s v="Dellorto"/>
        <s v="S3RP"/>
        <s v="Kongsberg"/>
        <s v="Dura"/>
        <m/>
        <s v="Tyco" u="1"/>
        <s v="Emerald" u="1"/>
        <s v="Neutral_4P" u="1"/>
        <s v="Molbio" u="1"/>
        <s v="Godrej" u="1"/>
        <s v="IJL230B" u="1"/>
        <s v="APFC" u="1"/>
        <s v="IJL660A" u="1"/>
        <s v="LEDs" u="1"/>
      </sharedItems>
    </cacheField>
    <cacheField name="TYPE" numFmtId="0">
      <sharedItems containsBlank="1" count="80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m/>
        <s v="Control_card" u="1"/>
        <s v="D1_80" u="1"/>
        <s v="S106" u="1"/>
        <s v="Relay Card" u="1"/>
        <s v="Controller_144" u="1"/>
        <s v="D3_100" u="1"/>
        <s v="D3_62.5" u="1"/>
        <s v="AP30_25" u="1"/>
        <s v="D1_32" u="1"/>
        <s v="VI" u="1"/>
        <s v="Tvs" u="1"/>
        <s v="FP" u="1"/>
        <s v="NQ30_76" u="1"/>
        <s v="D3_50" u="1"/>
        <s v="AW_30" u="1"/>
        <s v="Relay_4step" u="1"/>
        <s v="AQ30_11" u="1"/>
        <s v="Relay_14step" u="1"/>
        <s v="TVS D33" u="1"/>
        <s v="Relay_6step" u="1"/>
        <s v="USB" u="1"/>
        <s v="LH_230B" u="1"/>
        <s v="Truenat" u="1"/>
        <s v="Relay_8step" u="1"/>
        <s v="Renault-melexis" u="1"/>
        <s v="Testing" u="1"/>
        <s v="Power Supply  series-2" u="1"/>
        <s v="NP20_76" u="1"/>
        <s v="AP30_11" u="1"/>
        <s v="D1_100" u="1"/>
        <s v="P_33" u="1"/>
        <s v="AP30_13" u="1"/>
        <s v="LH_660A" u="1"/>
        <s v="P_202" u="1"/>
        <s v="D4 Main Board" u="1"/>
        <s v="Relay_12step" u="1"/>
        <s v="BMW K08" u="1"/>
        <s v="S106 Bezel" u="1"/>
        <s v="Tvs " u="1"/>
        <s v="RE_Amber " u="1"/>
        <s v="Logger_4G-DL548" u="1"/>
        <s v="D3_80" u="1"/>
        <s v="Controller series-2   " u="1"/>
        <s v="RH_230B" u="1"/>
        <s v="NM20_74" u="1"/>
        <s v="IR_sensor" u="1"/>
        <s v="NM20_76" u="1"/>
        <s v="Spectec control" u="1"/>
        <s v="RH_660A" u="1"/>
        <s v="Daughter Board" u="1"/>
        <s v="Lamp_LED" u="1"/>
        <s v="S106 Main" u="1"/>
        <s v="Relay_Card 96" u="1"/>
        <s v="Sensor_2_in_1" u="1"/>
        <s v="Relay_16step" u="1"/>
        <s v="Controller_96" u="1"/>
        <s v="BW_30" u="1"/>
        <s v="DAQ Series-2" u="1"/>
        <s v="Cap_sense" u="1"/>
        <s v="PS_96" u="1"/>
        <s v="AQ30_25" u="1"/>
        <s v="PS_144" u="1"/>
      </sharedItems>
    </cacheField>
    <cacheField name="ACTIVITY" numFmtId="0">
      <sharedItems containsBlank="1" count="63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m/>
        <s v="Switch Sold" u="1"/>
        <s v="LPM" u="1"/>
        <s v="TH1" u="1"/>
        <s v="TH2" u="1"/>
        <s v="TH3" u="1"/>
        <s v="IC Soldering" u="1"/>
        <s v="EC Soldering" u="1"/>
        <s v="BLE Testing" u="1"/>
        <s v="ICT1" u="1"/>
        <s v="Re-testing" u="1"/>
        <s v="Testing 4" u="1"/>
        <s v="Robotic soldering" u="1"/>
        <s v="Testing 3" u="1"/>
        <s v="Labellling" u="1"/>
        <s v="ICT2" u="1"/>
        <s v="Final VI" u="1"/>
        <s v="Final testing" u="1"/>
        <s v="Programing testing" u="1"/>
        <s v="Cable Insertion" u="1"/>
        <s v="Bluetooth testing" u="1"/>
        <s v="TH Soldering" u="1"/>
        <s v="Cleaning" u="1"/>
        <s v="Base Assy" u="1"/>
        <s v="Lead Cutting" u="1"/>
        <s v="Cap testing" u="1"/>
        <s v="DIP switch sold" u="1"/>
        <s v="CS1" u="1"/>
        <s v="CS2" u="1"/>
        <s v="Singulation" u="1"/>
        <s v="Touch up" u="1"/>
        <s v="Ec Slodering" u="1"/>
        <s v="Singulation 2" u="1"/>
        <s v="Heat stacking 2" u="1"/>
        <s v="Battery cover gasket" u="1"/>
        <s v="Loading" u="1"/>
        <s v="Glueing" u="1"/>
        <s v="Heat stacking 3" u="1"/>
      </sharedItems>
    </cacheField>
    <cacheField name="Operator" numFmtId="0">
      <sharedItems containsBlank="1" count="399">
        <s v="Subarta"/>
        <s v="Surya"/>
        <s v="Ravi"/>
        <s v="Aditya"/>
        <s v="Vaibhav"/>
        <s v="Shiba"/>
        <s v="Pradeep"/>
        <s v="Anish"/>
        <s v="Durga"/>
        <s v="Pranesh"/>
        <s v="Sovan"/>
        <s v="Arish"/>
        <s v="Rushab"/>
        <s v="Ransley"/>
        <s v="Rakesh"/>
        <s v="Karunakar "/>
        <s v="Pravin"/>
        <s v="Bhagaban"/>
        <s v="Ashwini"/>
        <s v="Jessie"/>
        <s v="Rajesh"/>
        <s v="Deepak"/>
        <s v="Gopinath"/>
        <s v="Kashinath"/>
        <s v="Mando"/>
        <s v="Kokon"/>
        <s v="Nita"/>
        <s v="Srikant"/>
        <s v="Khanu"/>
        <s v="Udit"/>
        <s v="Ajit"/>
        <s v="Santosh"/>
        <s v="Raghavendra"/>
        <s v="Manoj"/>
        <s v="Prasad"/>
        <s v="Bishnu"/>
        <s v="Kanhu"/>
        <s v="Soham"/>
        <s v="Hareesh"/>
        <s v="Shiha"/>
        <s v="Siddesh"/>
        <s v="Neeta"/>
        <s v="Dinesh"/>
        <s v="Pradyumna"/>
        <s v="Sachin"/>
        <s v="Ranjeet"/>
        <s v="Kiran"/>
        <s v="Gopi"/>
        <s v="Rajivi"/>
        <s v="Trupti"/>
        <s v="Kishor"/>
        <s v="Subin"/>
        <s v="Pranav"/>
        <s v="Sagar"/>
        <s v="Guru"/>
        <s v="Satish"/>
        <s v="Vinod"/>
        <s v="Prashant"/>
        <s v="Uttam"/>
        <s v="Babul"/>
        <s v="Manoj/Prashant"/>
        <s v="Ramesh"/>
        <s v="Srittam"/>
        <s v="Sibaram"/>
        <s v="Sunil"/>
        <s v="Govind"/>
        <s v="Ranjit"/>
        <s v="Nishikant"/>
        <s v="Sridhar"/>
        <s v="Nitai"/>
        <s v="Chetan"/>
        <s v="Bella"/>
        <s v="Shravani"/>
        <s v="Mangala"/>
        <s v="Shankar"/>
        <s v="Gobinda"/>
        <s v="Anthony/Santan"/>
        <s v="Devyani"/>
        <s v="Subrata"/>
        <s v="Maheswar"/>
        <s v="Sanjay"/>
        <s v="Ravindra"/>
        <s v="Prasanna"/>
        <s v="Abhishek"/>
        <s v="Rajvi"/>
        <s v="Sarvesh"/>
        <s v="Utama"/>
        <s v="Rajesh/Santosh"/>
        <s v="Pradip"/>
        <s v="Kokan"/>
        <s v="Shridhar"/>
        <s v="Rudra"/>
        <s v="Santosh/Rajesh"/>
        <s v="Sovan/Kanhu"/>
        <s v="Udit/Rajesh"/>
        <s v="Kokan/Kashinath"/>
        <s v="Ajit/Ranjeet"/>
        <s v="Nagesh"/>
        <s v="Mahadev"/>
        <s v="Guruprasad"/>
        <s v="Tukaram"/>
        <s v="Yogesh"/>
        <s v="Bryson"/>
        <s v="Sahil"/>
        <s v="Santosh/Prasad"/>
        <s v="Floriano"/>
        <s v="Rudhra"/>
        <s v="Ganpat"/>
        <s v="Anna"/>
        <s v="Tyson"/>
        <m/>
        <s v="Ramesh/Pradyumna/sridhar/Nitai" u="1"/>
        <s v="Nirunjan" u="1"/>
        <s v="Aniket" u="1"/>
        <s v="Aswin" u="1"/>
        <s v="Balaram" u="1"/>
        <s v="Nitai/Sridhar" u="1"/>
        <s v="Tejas" u="1"/>
        <s v="Antonio" u="1"/>
        <s v="Sridhar/Nitai" u="1"/>
        <s v="Mariene" u="1"/>
        <s v="Pravin.m" u="1"/>
        <s v="Sundipta" u="1"/>
        <s v="Sushila" u="1"/>
        <s v="Nishi" u="1"/>
        <s v="Vivek" u="1"/>
        <s v="Ajith" u="1"/>
        <s v="sridhar/Suraj" u="1"/>
        <s v="Manmath" u="1"/>
        <s v="Raajesh" u="1"/>
        <s v="Ajit/Ramesh" u="1"/>
        <s v="Soumyaranjan" u="1"/>
        <s v="Prdaeep" u="1"/>
        <s v="Rashmi" u="1"/>
        <s v="Ajay" u="1"/>
        <s v="Binod" u="1"/>
        <s v="Siddhesh" u="1"/>
        <s v="Ranjeet/Santan" u="1"/>
        <s v="Deepa" u="1"/>
        <s v="Sudipta" u="1"/>
        <s v="Manoj/Santan/Floriano" u="1"/>
        <s v="Suraj/Ranjeet" u="1"/>
        <s v="Prashant/Santan/Manoj" u="1"/>
        <s v="Rajesh.v" u="1"/>
        <s v="Reshma" u="1"/>
        <s v="Brijesh" u="1"/>
        <s v="Pravin " u="1"/>
        <s v="Mayur" u="1"/>
        <s v="Chitanya" u="1"/>
        <s v="Shushant" u="1"/>
        <s v="Mantu" u="1"/>
        <s v="Naveen Kumar" u="1"/>
        <s v="Prashant/Ranjit" u="1"/>
        <s v="Gopi .J" u="1"/>
        <s v="Rashma" u="1"/>
        <s v="Shavani" u="1"/>
        <s v="Sabur" u="1"/>
        <s v="Alok" u="1"/>
        <s v="Basant" u="1"/>
        <s v="Raghvendra" u="1"/>
        <s v="Chaitanya" u="1"/>
        <s v="Mansal" u="1"/>
        <s v="Sikandar / Gopinath" u="1"/>
        <s v="Ratna" u="1"/>
        <s v="Hemant" u="1"/>
        <s v="Manoj/Floriana" u="1"/>
        <s v="Vignesh" u="1"/>
        <s v="Sanchali" u="1"/>
        <s v="Antonio/Santosh" u="1"/>
        <s v="Sai" u="1"/>
        <s v="Rajesh/Sunil" u="1"/>
        <s v="Ramesh/Ajit" u="1"/>
        <s v="Sikandar" u="1"/>
        <s v="Murali" u="1"/>
        <s v="Sunil/Chaitanya" u="1"/>
        <s v="Srikant/Siva" u="1"/>
        <s v="Lalita" u="1"/>
        <s v="Shridhar/Chandan" u="1"/>
        <s v="Suraj/Shridhar" u="1"/>
        <s v="Ashish/Sandeep" u="1"/>
        <s v="Maya" u="1"/>
        <s v="Santan" u="1"/>
        <s v="Santosh/Anthony" u="1"/>
        <s v="Concaicao" u="1"/>
        <s v="Prashant/Ranjeet" u="1"/>
        <s v="Sidharth/Nitai" u="1"/>
        <s v="Vaiobhav" u="1"/>
        <s v="Vinayak" u="1"/>
        <s v="Mithlesh" u="1"/>
        <s v="Babu" u="1"/>
        <s v="Gokuldas" u="1"/>
        <s v="Vibhav" u="1"/>
        <s v="Furkan" u="1"/>
        <s v="Sandip/Yadnesh" u="1"/>
        <s v="Prasad.s" u="1"/>
        <s v="Naveen" u="1"/>
        <s v="Santan/Antony/Ranjit" u="1"/>
        <s v="Conceicao" u="1"/>
        <s v="Vanita" u="1"/>
        <s v="Ranit" u="1"/>
        <s v="Jitu" u="1"/>
        <s v="Vidhya" u="1"/>
        <s v="Santosh/Nitai" u="1"/>
        <s v="Jittu " u="1"/>
        <s v="Suraj" u="1"/>
        <s v="Veeresh" u="1"/>
        <s v="Prasad/Manoj" u="1"/>
        <s v="Santan/Shridhar" u="1"/>
        <s v="Sanali" u="1"/>
        <s v="Tuakaram" u="1"/>
        <s v="Suryanarayan" u="1"/>
        <s v="Farkan" u="1"/>
        <s v="Naveen " u="1"/>
        <s v="Ramesh.j" u="1"/>
        <s v="Niranjan" u="1"/>
        <s v="Sandesh" u="1"/>
        <s v="Raju" u="1"/>
        <s v="Manoj/Santan" u="1"/>
        <s v="Sahil.Dn" u="1"/>
        <s v="Niati" u="1"/>
        <s v="Karan" u="1"/>
        <s v="Deepu" u="1"/>
        <s v="Tapu" u="1"/>
        <s v="Pravin.s" u="1"/>
        <s v="Conciacao" u="1"/>
        <s v="Suraj/Furkan" u="1"/>
        <s v="Vicky" u="1"/>
        <s v="Mangesh" u="1"/>
        <s v="Umashankar" u="1"/>
        <s v="Omkar" u="1"/>
        <s v="Prashant/Suraj" u="1"/>
        <s v="Kalia" u="1"/>
        <s v="Sahil.N" u="1"/>
        <s v="Sakan" u="1"/>
        <s v="Anthony/Santosh" u="1"/>
        <s v="Laxman" u="1"/>
        <s v="Satan" u="1"/>
        <s v="Adithya" u="1"/>
        <s v="Maria" u="1"/>
        <s v="Sarvjeet" u="1"/>
        <s v="Ranjeet/Suraj" u="1"/>
        <s v="Hrutik" u="1"/>
        <s v="Aiyaz" u="1"/>
        <s v="Ashish" u="1"/>
        <s v="Rupesh" u="1"/>
        <s v="Ajit/Srikant" u="1"/>
        <s v="Gopi.G" u="1"/>
        <s v="Santan/Suraj" u="1"/>
        <s v="Sandeep" u="1"/>
        <s v="Yogesh/Tukaram" u="1"/>
        <s v="Shivam" u="1"/>
        <s v="D" u="1"/>
        <s v="Nitai/Santosh" u="1"/>
        <s v="Gopi/Sunil" u="1"/>
        <s v="Ganapat" u="1"/>
        <s v="Sujay" u="1"/>
        <s v="Rahul" u="1"/>
        <s v="Sanchal" u="1"/>
        <s v="Paresh" u="1"/>
        <s v="Suraj/Satan" u="1"/>
        <s v="Bhagban/Ashwin" u="1"/>
        <s v="Florino/Aniket" u="1"/>
        <s v="Sushma" u="1"/>
        <s v="Shandar" u="1"/>
        <s v="Vijesh" u="1"/>
        <s v="Jiitu" u="1"/>
        <s v="Vinesh" u="1"/>
        <s v="Viresh" u="1"/>
        <s v="Bibhuti" u="1"/>
        <s v="Jittu" u="1"/>
        <s v="Floriano/Suraj" u="1"/>
        <s v="Kokan " u="1"/>
        <s v="Nitai/Ramesh/Shridhar" u="1"/>
        <s v="Akshay" u="1"/>
        <s v="Sridhar/Nitai/Ramesh/Pradyumna" u="1"/>
        <s v="Jaganath" u="1"/>
        <s v="Sikhandar" u="1"/>
        <s v="Swaraj" u="1"/>
        <s v="Pranav.m" u="1"/>
        <s v="Dattaram" u="1"/>
        <s v="Chaya" u="1"/>
        <s v="Murli" u="1"/>
        <s v="Seema" u="1"/>
        <s v="Sitaram" u="1"/>
        <s v="Prasad sm" u="1"/>
        <s v="Varun" u="1"/>
        <s v="Prasamma" u="1"/>
        <s v="Kailasha" u="1"/>
        <s v="SubrataPradyumna" u="1"/>
        <s v="Santan/Sridhar" u="1"/>
        <s v="Jay" u="1"/>
        <s v="Prashant/Sridhar" u="1"/>
        <s v="Vttam" u="1"/>
        <s v="Govinda" u="1"/>
        <s v="Prasad.sm" u="1"/>
        <s v="Dattaprasad" u="1"/>
        <s v="Gautam" u="1"/>
        <s v="Sampurna" u="1"/>
        <s v="Anil" u="1"/>
        <s v="Santan/Nitai" u="1"/>
        <s v="Ujwal" u="1"/>
        <s v="Ranjit/Santosh" u="1"/>
        <s v="Bhagban" u="1"/>
        <s v="Mangesh/Rajesh" u="1"/>
        <s v="Roopa" u="1"/>
        <s v="Prshant" u="1"/>
        <s v="Ravi/Sunil" u="1"/>
        <s v="Sovandeb" u="1"/>
        <s v="Subir" u="1"/>
        <s v="Sanil" u="1"/>
        <s v="Floriano/Santosh" u="1"/>
        <s v="Sunil/Jitu" u="1"/>
        <s v="Sunita" u="1"/>
        <s v="Bhagban " u="1"/>
        <s v="Bhola" u="1"/>
        <s v="Sabin" u="1"/>
        <s v="Prashant/Jitendra" u="1"/>
        <s v="Gangaram" u="1"/>
        <s v="SandipAshish" u="1"/>
        <s v="Arun" u="1"/>
        <s v="Florino/Manoj" u="1"/>
        <s v="Praveen" u="1"/>
        <s v="Jitendra" u="1"/>
        <s v="Ashwin" u="1"/>
        <s v="Rajesh.p" u="1"/>
        <s v="Yadnesh" u="1"/>
        <s v="Bholanath" u="1"/>
        <s v="Antonio/Santosh/Santan" u="1"/>
        <s v="Kishan" u="1"/>
        <s v="Harikesh" u="1"/>
        <s v="floriano/sridhar" u="1"/>
        <s v="Ranjit/Suraj" u="1"/>
        <s v="Shridhar/Nitai" u="1"/>
        <s v="Nitai/Shiva" u="1"/>
        <s v="Geetesh" u="1"/>
        <s v="Rohit Naik" u="1"/>
        <s v="Sonali" u="1"/>
        <s v="Sylvester" u="1"/>
        <s v="Sunta" u="1"/>
        <s v="Gopal" u="1"/>
        <s v="Deeepu" u="1"/>
        <s v="Mangal" u="1"/>
        <s v="Prasuma" u="1"/>
        <s v="Badal" u="1"/>
        <s v="Naveem" u="1"/>
        <s v="Bhagbana" u="1"/>
        <s v="Ranjeet/Santosh/Anthony" u="1"/>
        <s v="Karunakar" u="1"/>
        <s v="Mahewar" u="1"/>
        <s v="Kartik" u="1"/>
        <s v="Prashant/Manoj" u="1"/>
        <s v="Sandip" u="1"/>
        <s v="Nitai/Prasad" u="1"/>
        <s v="Deepa " u="1"/>
        <s v="Gauri" u="1"/>
        <s v="Chikun" u="1"/>
        <s v="Maheshwar" u="1"/>
        <s v="Ramesh.B" u="1"/>
        <s v="Nelson" u="1"/>
        <s v="Concicao" u="1"/>
        <s v="Kanhu/Daram" u="1"/>
        <s v="Ranjit/Sridhar" u="1"/>
        <s v="Divyani" u="1"/>
        <s v="Vickey" u="1"/>
        <s v="Satan/Suraj" u="1"/>
        <s v="Sankar" u="1"/>
        <s v="Shaish" u="1"/>
        <s v="Aswini" u="1"/>
        <s v=" Naveen Kumar" u="1"/>
        <s v="Anit" u="1"/>
        <s v="Jagannath" u="1"/>
        <s v="Kishan.P" u="1"/>
        <s v="Rabindra" u="1"/>
        <s v="Santosh/Ranjit" u="1"/>
        <s v="Pravan" u="1"/>
        <s v="Saish" u="1"/>
        <s v="Antony/Santosh" u="1"/>
        <s v="Shridhar/Santan" u="1"/>
        <s v="Sushant" u="1"/>
        <s v="Nagesh.D" u="1"/>
        <s v="Awin" u="1"/>
        <s v="Ainsley" u="1"/>
        <s v="Prashant/Santan" u="1"/>
        <s v="Floriano/manoj" u="1"/>
        <s v="Sridhar/Florino" u="1"/>
        <s v="Yakub" u="1"/>
        <s v="Annu" u="1"/>
        <s v="Abhinav" u="1"/>
        <s v="Peadeep" u="1"/>
        <s v="Prasad.N" u="1"/>
        <s v="Mariana" u="1"/>
        <s v="Prasana" u="1"/>
        <s v="Vishwanath" u="1"/>
        <s v="Saahil" u="1"/>
        <s v="Vibudhi" u="1"/>
        <s v="Vishwanth" u="1"/>
        <s v="Goipnath" u="1"/>
        <s v="Santosh/Antony" u="1"/>
        <s v="Rabi" u="1"/>
      </sharedItems>
    </cacheField>
    <cacheField name="QTY" numFmtId="0">
      <sharedItems containsString="0" containsBlank="1" containsNumber="1" containsInteger="1" minValue="6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tik" refreshedDate="45094.603954861108" createdVersion="4" refreshedVersion="7" minRefreshableVersion="3" recordCount="195">
  <cacheSource type="worksheet">
    <worksheetSource ref="A1:G196" sheet="AOI"/>
  </cacheSource>
  <cacheFields count="7">
    <cacheField name="Date" numFmtId="14">
      <sharedItems containsDate="1" containsBlank="1" containsMixedTypes="1" minDate="2019-02-01T00:00:00" maxDate="2022-06-04T00:00:00" count="507">
        <s v="02/05/2023"/>
        <s v="03/05/2023"/>
        <m/>
        <d v="2019-11-21T00:00:00" u="1"/>
        <d v="2019-12-17T00:00:00" u="1"/>
        <d v="2019-11-23T00:00:00" u="1"/>
        <d v="2019-11-25T00:00:00" u="1"/>
        <d v="2019-12-21T00:00:00" u="1"/>
        <d v="2020-12-21T00:00:00" u="1"/>
        <d v="2020-01-02T00:00:00" u="1"/>
        <d v="2021-01-02T00:00:00" u="1"/>
        <d v="2019-11-27T00:00:00" u="1"/>
        <d v="2019-12-23T00:00:00" u="1"/>
        <d v="2020-12-23T00:00:00" u="1"/>
        <d v="2020-01-04T00:00:00" u="1"/>
        <d v="2021-01-04T00:00:00" u="1"/>
        <d v="2019-11-29T00:00:00" u="1"/>
        <d v="2020-01-06T00:00:00" u="1"/>
        <d v="2019-02-02T00:00:00" u="1"/>
        <d v="2021-01-06T00:00:00" u="1"/>
        <d v="2021-02-02T00:00:00" u="1"/>
        <d v="2022-02-02T00:00:00" u="1"/>
        <d v="2019-12-27T00:00:00" u="1"/>
        <d v="2020-01-08T00:00:00" u="1"/>
        <d v="2019-02-04T00:00:00" u="1"/>
        <d v="2021-01-08T00:00:00" u="1"/>
        <d v="2020-02-04T00:00:00" u="1"/>
        <d v="2021-02-04T00:00:00" u="1"/>
        <d v="2022-02-04T00:00:00" u="1"/>
        <d v="2020-01-10T00:00:00" u="1"/>
        <d v="2019-02-06T00:00:00" u="1"/>
        <d v="2020-02-06T00:00:00" u="1"/>
        <d v="2022-01-10T00:00:00" u="1"/>
        <d v="2019-03-02T00:00:00" u="1"/>
        <d v="2021-02-06T00:00:00" u="1"/>
        <d v="2020-03-02T00:00:00" u="1"/>
        <d v="2019-12-31T00:00:00" u="1"/>
        <d v="2019-02-08T00:00:00" u="1"/>
        <d v="2021-01-12T00:00:00" u="1"/>
        <d v="2020-02-08T00:00:00" u="1"/>
        <d v="2021-02-08T00:00:00" u="1"/>
        <d v="2020-03-04T00:00:00" u="1"/>
        <d v="2022-02-08T00:00:00" u="1"/>
        <d v="2020-01-14T00:00:00" u="1"/>
        <d v="2021-01-14T00:00:00" u="1"/>
        <d v="2019-03-06T00:00:00" u="1"/>
        <d v="2021-02-10T00:00:00" u="1"/>
        <d v="2020-03-06T00:00:00" u="1"/>
        <d v="2022-02-10T00:00:00" u="1"/>
        <d v="2021-03-06T00:00:00" u="1"/>
        <d v="2020-01-16T00:00:00" u="1"/>
        <d v="2019-02-12T00:00:00" u="1"/>
        <d v="2021-01-16T00:00:00" u="1"/>
        <d v="2020-02-12T00:00:00" u="1"/>
        <d v="2019-03-08T00:00:00" u="1"/>
        <d v="2021-02-12T00:00:00" u="1"/>
        <d v="2020-03-08T00:00:00" u="1"/>
        <d v="2019-04-04T00:00:00" u="1"/>
        <d v="2021-03-08T00:00:00" u="1"/>
        <d v="2022-03-08T00:00:00" u="1"/>
        <d v="2020-01-18T00:00:00" u="1"/>
        <d v="2019-02-14T00:00:00" u="1"/>
        <d v="2020-02-14T00:00:00" u="1"/>
        <d v="2019-03-10T00:00:00" u="1"/>
        <d v="2019-04-06T00:00:00" u="1"/>
        <d v="2021-03-10T00:00:00" u="1"/>
        <d v="2019-05-02T00:00:00" u="1"/>
        <d v="2021-04-06T00:00:00" u="1"/>
        <d v="2020-01-20T00:00:00" u="1"/>
        <d v="2021-01-20T00:00:00" u="1"/>
        <d v="2019-03-12T00:00:00" u="1"/>
        <d v="2021-02-16T00:00:00" u="1"/>
        <d v="2020-03-12T00:00:00" u="1"/>
        <d v="2022-02-16T00:00:00" u="1"/>
        <d v="2019-04-08T00:00:00" u="1"/>
        <d v="2021-03-12T00:00:00" u="1"/>
        <d v="2019-05-04T00:00:00" u="1"/>
        <d v="2021-04-08T00:00:00" u="1"/>
        <d v="2019-02-18T00:00:00" u="1"/>
        <d v="2021-01-22T00:00:00" u="1"/>
        <d v="2020-02-18T00:00:00" u="1"/>
        <d v="2019-03-14T00:00:00" u="1"/>
        <d v="2021-02-18T00:00:00" u="1"/>
        <d v="2020-03-14T00:00:00" u="1"/>
        <d v="2022-02-18T00:00:00" u="1"/>
        <d v="2019-04-10T00:00:00" u="1"/>
        <d v="2021-03-14T00:00:00" u="1"/>
        <d v="2019-05-06T00:00:00" u="1"/>
        <d v="2021-04-10T00:00:00" u="1"/>
        <d v="2021-06-02T00:00:00" u="1"/>
        <d v="2019-02-20T00:00:00" u="1"/>
        <d v="2020-02-20T00:00:00" u="1"/>
        <d v="2019-03-16T00:00:00" u="1"/>
        <d v="2020-03-16T00:00:00" u="1"/>
        <d v="2019-04-12T00:00:00" u="1"/>
        <d v="2021-03-16T00:00:00" u="1"/>
        <d v="2019-05-08T00:00:00" u="1"/>
        <d v="2021-04-12T00:00:00" u="1"/>
        <d v="2019-06-04T00:00:00" u="1"/>
        <d v="2021-06-04T00:00:00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9-05-10T00:00:00" u="1"/>
        <d v="2019-06-06T00:00:00" u="1"/>
        <d v="2019-07-02T00:00:00" u="1"/>
        <d v="2021-06-06T00:00:00" u="1"/>
        <d v="2020-01-28T00:00:00" u="1"/>
        <d v="2019-02-24T00:00:00" u="1"/>
        <d v="2020-02-24T00:00:00" u="1"/>
        <d v="2019-03-20T00:00:00" u="1"/>
        <d v="2020-03-20T00:00:00" u="1"/>
        <d v="2019-04-16T00:00:00" u="1"/>
        <d v="2021-04-16T00:00:00" u="1"/>
        <d v="2019-06-08T00:00:00" u="1"/>
        <d v="2019-07-04T00:00:00" u="1"/>
        <d v="2020-01-30T00:00:00" u="1"/>
        <d v="2019-02-26T00:00:00" u="1"/>
        <d v="2020-02-26T00:00:00" u="1"/>
        <d v="2019-03-22T00:00:00" u="1"/>
        <d v="2019-04-18T00:00:00" u="1"/>
        <d v="2019-05-14T00:00:00" u="1"/>
        <d v="2020-05-14T00:00:00" u="1"/>
        <d v="2019-06-10T00:00:00" u="1"/>
        <d v="2019-07-06T00:00:00" u="1"/>
        <d v="2021-06-10T00:00:00" u="1"/>
        <d v="2019-08-02T00:00:00" u="1"/>
        <d v="2021-08-02T00:00:00" u="1"/>
        <d v="2019-02-28T00:00:00" u="1"/>
        <d v="2020-02-28T00:00:00" u="1"/>
        <d v="2019-04-20T00:00:00" u="1"/>
        <d v="2019-05-16T00:00:00" u="1"/>
        <d v="2021-04-20T00:00:00" u="1"/>
        <d v="2019-06-12T00:00:00" u="1"/>
        <d v="2019-07-08T00:00:00" u="1"/>
        <d v="2021-06-12T00:00:00" u="1"/>
        <d v="2020-08-04T00:00:00" u="1"/>
        <d v="2021-08-04T00:00:00" u="1"/>
        <d v="2019-04-22T00:00:00" u="1"/>
        <d v="2019-05-18T00:00:00" u="1"/>
        <d v="2019-06-14T00:00:00" u="1"/>
        <d v="2019-07-10T00:00:00" u="1"/>
        <d v="2021-06-14T00:00:00" u="1"/>
        <d v="2019-08-06T00:00:00" u="1"/>
        <d v="2020-08-06T00:00:00" u="1"/>
        <d v="2021-08-06T00:00:00" u="1"/>
        <d v="2020-09-02T00:00:00" u="1"/>
        <d v="2019-03-28T00:00:00" u="1"/>
        <d v="2019-04-24T00:00:00" u="1"/>
        <d v="2019-05-20T00:00:00" u="1"/>
        <d v="2019-07-12T00:00:00" u="1"/>
        <d v="2021-06-16T00:00:00" u="1"/>
        <d v="2019-08-08T00:00:00" u="1"/>
        <d v="2020-08-08T00:00:00" u="1"/>
        <d v="2019-09-04T00:00:00" u="1"/>
        <d v="2020-09-04T00:00:00" u="1"/>
        <d v="2021-09-04T00:00:00" u="1"/>
        <d v="2019-04-26T00:00:00" u="1"/>
        <d v="2019-05-22T00:00:00" u="1"/>
        <d v="2021-04-26T00:00:00" u="1"/>
        <d v="2020-05-22T00:00:00" u="1"/>
        <d v="2019-06-18T00:00:00" u="1"/>
        <d v="2019-08-10T00:00:00" u="1"/>
        <d v="2019-09-06T00:00:00" u="1"/>
        <d v="2020-09-06T00:00:00" u="1"/>
        <d v="2021-09-06T00:00:00" u="1"/>
        <d v="2019-05-24T00:00:00" u="1"/>
        <d v="2019-06-20T00:00:00" u="1"/>
        <d v="2019-07-16T00:00:00" u="1"/>
        <d v="2019-08-12T00:00:00" u="1"/>
        <d v="2021-08-12T00:00:00" u="1"/>
        <d v="2020-09-08T00:00:00" u="1"/>
        <d v="2019-10-04T00:00:00" u="1"/>
        <d v="2020-10-04T00:00:00" u="1"/>
        <d v="2019-04-30T00:00:00" u="1"/>
        <d v="2019-06-22T00:00:00" u="1"/>
        <d v="2019-07-18T00:00:00" u="1"/>
        <d v="2019-08-14T00:00:00" u="1"/>
        <d v="2019-09-10T00:00:00" u="1"/>
        <d v="2021-08-14T00:00:00" u="1"/>
        <d v="2020-10-06T00:00:00" u="1"/>
        <d v="2019-11-02T00:00:00" u="1"/>
        <d v="2019-05-28T00:00:00" u="1"/>
        <d v="2019-06-24T00:00:00" u="1"/>
        <d v="2019-07-20T00:00:00" u="1"/>
        <d v="2019-08-16T00:00:00" u="1"/>
        <d v="2019-09-12T00:00:00" u="1"/>
        <d v="2019-10-08T00:00:00" u="1"/>
        <d v="2020-10-08T00:00:00" u="1"/>
        <d v="2019-11-04T00:00:00" u="1"/>
        <d v="2019-05-30T00:00:00" u="1"/>
        <d v="2019-06-26T00:00:00" u="1"/>
        <d v="2019-07-22T00:00:00" u="1"/>
        <d v="2019-09-14T00:00:00" u="1"/>
        <d v="2020-09-14T00:00:00" u="1"/>
        <d v="2019-10-10T00:00:00" u="1"/>
        <d v="2019-11-06T00:00:00" u="1"/>
        <d v="2020-11-06T00:00:00" u="1"/>
        <d v="2019-12-02T00:00:00" u="1"/>
        <d v="2020-12-02T00:00:00" u="1"/>
        <d v="2019-06-28T00:00:00" u="1"/>
        <d v="2019-07-24T00:00:00" u="1"/>
        <d v="2019-08-20T00:00:00" u="1"/>
        <d v="2019-09-16T00:00:00" u="1"/>
        <d v="2020-09-16T00:00:00" u="1"/>
        <d v="2019-10-12T00:00:00" u="1"/>
        <d v="2020-10-12T00:00:00" u="1"/>
        <d v="2019-11-08T00:00:00" u="1"/>
        <d v="2020-11-08T00:00:00" u="1"/>
        <d v="2019-12-04T00:00:00" u="1"/>
        <d v="2020-12-04T00:00:00" u="1"/>
        <d v="2019-07-26T00:00:00" u="1"/>
        <d v="2019-08-22T00:00:00" u="1"/>
        <d v="2019-09-18T00:00:00" u="1"/>
        <d v="2020-09-18T00:00:00" u="1"/>
        <d v="2019-10-14T00:00:00" u="1"/>
        <d v="2020-10-14T00:00:00" u="1"/>
        <d v="2019-12-06T00:00:00" u="1"/>
        <d v="2020-12-06T00:00:00" u="1"/>
        <d v="2019-08-24T00:00:00" u="1"/>
        <d v="2019-09-20T00:00:00" u="1"/>
        <d v="2019-10-16T00:00:00" u="1"/>
        <d v="2020-10-16T00:00:00" u="1"/>
        <d v="2019-11-12T00:00:00" u="1"/>
        <d v="2019-07-30T00:00:00" u="1"/>
        <d v="2019-08-26T00:00:00" u="1"/>
        <d v="2020-08-26T00:00:00" u="1"/>
        <d v="2019-09-22T00:00:00" u="1"/>
        <d v="2019-10-18T00:00:00" u="1"/>
        <d v="2019-11-14T00:00:00" u="1"/>
        <d v="2019-12-10T00:00:00" u="1"/>
        <d v="2020-12-10T00:00:00" u="1"/>
        <d v="2019-08-28T00:00:00" u="1"/>
        <d v="2020-08-28T00:00:00" u="1"/>
        <d v="2019-09-24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20-12-14T00:00:00" u="1"/>
        <d v="2019-09-28T00:00:00" u="1"/>
        <d v="2019-10-24T00:00:00" u="1"/>
        <d v="2020-10-24T00:00:00" u="1"/>
        <d v="2019-11-20T00:00:00" u="1"/>
        <d v="2019-12-16T00:00:00" u="1"/>
        <d v="2019-09-30T00:00:00" u="1"/>
        <d v="2019-11-22T00:00:00" u="1"/>
        <d v="2019-12-18T00:00:00" u="1"/>
        <d v="2019-12-20T00:00:00" u="1"/>
        <d v="2021-01-01T00:00:00" u="1"/>
        <d v="2019-11-26T00:00:00" u="1"/>
        <d v="2019-12-22T00:00:00" u="1"/>
        <d v="2020-12-22T00:00:00" u="1"/>
        <d v="2020-01-03T00:00:00" u="1"/>
        <d v="2022-01-03T00:00:00" u="1"/>
        <d v="2019-11-28T00:00:00" u="1"/>
        <d v="2019-12-24T00:00:00" u="1"/>
        <d v="2020-12-24T00:00:00" u="1"/>
        <d v="2019-02-01T00:00:00" u="1"/>
        <d v="2021-01-05T00:00:00" u="1"/>
        <d v="2020-02-01T00:00:00" u="1"/>
        <d v="2021-02-01T00:00:00" u="1"/>
        <d v="2022-02-01T00:00:00" u="1"/>
        <d v="2019-12-26T00:00:00" u="1"/>
        <d v="2020-01-07T00:00:00" u="1"/>
        <d v="2021-01-07T00:00:00" u="1"/>
        <d v="2020-02-03T00:00:00" u="1"/>
        <d v="2021-02-03T00:00:00" u="1"/>
        <d v="2022-02-03T00:00:00" u="1"/>
        <d v="2019-12-28T00:00:00" u="1"/>
        <d v="2020-01-09T00:00:00" u="1"/>
        <d v="2021-01-09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20-01-11T00:00:00" u="1"/>
        <d v="2019-02-07T00:00:00" u="1"/>
        <d v="2021-01-11T00:00:00" u="1"/>
        <d v="2020-02-07T00:00:00" u="1"/>
        <d v="2020-03-03T00:00:00" u="1"/>
        <d v="2022-02-07T00:00:00" u="1"/>
        <d v="2022-03-03T00:00:00" u="1"/>
        <d v="2020-01-13T00:00:00" u="1"/>
        <d v="2019-02-09T00:00:00" u="1"/>
        <d v="2021-01-13T00:00:00" u="1"/>
        <d v="2020-02-09T00:00:00" u="1"/>
        <d v="2019-03-05T00:00:00" u="1"/>
        <d v="2021-02-09T00:00:00" u="1"/>
        <d v="2020-03-05T00:00:00" u="1"/>
        <d v="2022-02-09T00:00:00" u="1"/>
        <d v="2022-03-05T00:00:00" u="1"/>
        <d v="2021-04-01T00:00:00" u="1"/>
        <d v="2020-01-15T00:00:00" u="1"/>
        <d v="2019-02-11T00:00:00" u="1"/>
        <d v="2020-02-11T00:00:00" u="1"/>
        <d v="2019-03-07T00:00:00" u="1"/>
        <d v="2021-02-11T00:00:00" u="1"/>
        <d v="2020-03-07T00:00:00" u="1"/>
        <d v="2022-02-11T00:00:00" u="1"/>
        <d v="2019-04-03T00:00:00" u="1"/>
        <d v="2021-03-07T00:00:00" u="1"/>
        <d v="2022-03-07T00:00:00" u="1"/>
        <d v="2020-01-17T00:00:00" u="1"/>
        <d v="2019-02-13T00:00:00" u="1"/>
        <d v="2020-02-13T00:00:00" u="1"/>
        <d v="2019-03-09T00:00:00" u="1"/>
        <d v="2021-02-13T00:00:00" u="1"/>
        <d v="2020-03-09T00:00:00" u="1"/>
        <d v="2019-04-05T00:00:00" u="1"/>
        <d v="2021-03-09T00:00:00" u="1"/>
        <d v="2019-02-15T00:00:00" u="1"/>
        <d v="2021-01-19T00:00:00" u="1"/>
        <d v="2020-02-15T00:00:00" u="1"/>
        <d v="2019-03-11T00:00:00" u="1"/>
        <d v="2020-03-11T00:00:00" u="1"/>
        <d v="2022-02-15T00:00:00" u="1"/>
        <d v="2019-05-03T00:00:00" u="1"/>
        <d v="2021-01-21T00:00:00" u="1"/>
        <d v="2020-02-17T00:00:00" u="1"/>
        <d v="2019-03-13T00:00:00" u="1"/>
        <d v="2021-02-17T00:00:00" u="1"/>
        <d v="2020-03-13T00:00:00" u="1"/>
        <d v="2022-02-17T00:00:00" u="1"/>
        <d v="2019-04-09T00:00:00" u="1"/>
        <d v="2021-03-13T00:00:00" u="1"/>
        <d v="2021-04-09T00:00:00" u="1"/>
        <d v="2019-06-01T00:00:00" u="1"/>
        <d v="2021-06-01T00:00:00" u="1"/>
        <d v="2019-02-19T00:00:00" u="1"/>
        <d v="2021-01-23T00:00:00" u="1"/>
        <d v="2020-02-19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9-05-07T00:00:00" u="1"/>
        <d v="2019-06-03T00:00:00" u="1"/>
        <d v="2021-06-03T00:00:00" u="1"/>
        <d v="2022-06-03T00:00:00" u="1"/>
        <d v="2020-01-25T00:00:00" u="1"/>
        <d v="2019-02-21T00:00:00" u="1"/>
        <d v="2019-03-17T00:00:00" u="1"/>
        <d v="2020-03-17T00:00:00" u="1"/>
        <d v="2019-04-13T00:00:00" u="1"/>
        <d v="2019-05-09T00:00:00" u="1"/>
        <d v="2021-04-13T00:00:00" u="1"/>
        <d v="2020-05-09T00:00:00" u="1"/>
        <d v="2019-06-05T00:00:00" u="1"/>
        <d v="2019-07-01T00:00:00" u="1"/>
        <d v="2021-06-05T00:00:00" u="1"/>
        <d v="2020-01-27T00:00:00" u="1"/>
        <d v="2019-02-23T00:00:00" u="1"/>
        <d v="2020-02-23T00:00:00" u="1"/>
        <d v="2019-03-19T00:00:00" u="1"/>
        <d v="2021-02-23T00:00:00" u="1"/>
        <d v="2022-02-23T00:00:00" u="1"/>
        <d v="2019-04-15T00:00:00" u="1"/>
        <d v="2019-05-11T00:00:00" u="1"/>
        <d v="2021-04-15T00:00:00" u="1"/>
        <d v="2020-05-11T00:00:00" u="1"/>
        <d v="2019-06-07T00:00:00" u="1"/>
        <d v="2019-07-03T00:00:00" u="1"/>
        <d v="2021-06-07T00:00:00" u="1"/>
        <d v="2020-01-29T00:00:00" u="1"/>
        <d v="2019-02-25T00:00:00" u="1"/>
        <d v="2021-01-29T00:00:00" u="1"/>
        <d v="2020-02-25T00:00:00" u="1"/>
        <d v="2019-03-21T00:00:00" u="1"/>
        <d v="2019-04-17T00:00:00" u="1"/>
        <d v="2021-03-21T00:00:00" u="1"/>
        <d v="2019-05-13T00:00:00" u="1"/>
        <d v="2021-04-17T00:00:00" u="1"/>
        <d v="2020-05-13T00:00:00" u="1"/>
        <d v="2019-07-05T00:00:00" u="1"/>
        <d v="2021-06-09T00:00:00" u="1"/>
        <d v="2019-08-01T00:00:00" u="1"/>
        <d v="2020-01-31T00:00:00" u="1"/>
        <d v="2019-02-27T00:00:00" u="1"/>
        <d v="2020-02-27T00:00:00" u="1"/>
        <d v="2019-03-23T00:00:00" u="1"/>
        <d v="2019-05-15T00:00:00" u="1"/>
        <d v="2021-04-19T00:00:00" u="1"/>
        <d v="2020-05-15T00:00:00" u="1"/>
        <d v="2019-06-11T00:00:00" u="1"/>
        <d v="2019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9-06-13T00:00:00" u="1"/>
        <d v="2019-07-09T00:00:00" u="1"/>
        <d v="2021-06-13T00:00:00" u="1"/>
        <d v="2019-08-05T00:00:00" u="1"/>
        <d v="2021-08-05T00:00:00" u="1"/>
        <d v="2019-03-27T00:00:00" u="1"/>
        <d v="2019-06-15T00:00:00" u="1"/>
        <d v="2019-07-11T00:00:00" u="1"/>
        <d v="2021-06-15T00:00:00" u="1"/>
        <d v="2019-08-07T00:00:00" u="1"/>
        <d v="2020-08-07T00:00:00" u="1"/>
        <d v="2021-08-07T00:00:00" u="1"/>
        <d v="2020-09-03T00:00:00" u="1"/>
        <d v="2021-09-03T00:00:00" u="1"/>
        <d v="2019-04-25T00:00:00" u="1"/>
        <d v="2019-05-21T00:00:00" u="1"/>
        <d v="2019-06-17T00:00:00" u="1"/>
        <d v="2019-07-13T00:00:00" u="1"/>
        <d v="2021-06-17T00:00:00" u="1"/>
        <d v="2019-08-09T00:00:00" u="1"/>
        <d v="2019-09-05T00:00:00" u="1"/>
        <d v="2021-08-09T00:00:00" u="1"/>
        <d v="2020-09-05T00:00:00" u="1"/>
        <d v="2019-10-01T00:00:00" u="1"/>
        <d v="2020-10-01T00:00:00" u="1"/>
        <d v="2019-04-27T00:00:00" u="1"/>
        <d v="2019-05-23T00:00:00" u="1"/>
        <d v="2019-06-19T00:00:00" u="1"/>
        <d v="2019-07-15T00:00:00" u="1"/>
        <d v="2021-06-19T00:00:00" u="1"/>
        <d v="2019-10-03T00:00:00" u="1"/>
        <d v="2020-10-03T00:00:00" u="1"/>
        <d v="2019-04-29T00:00:00" u="1"/>
        <d v="2019-05-25T00:00:00" u="1"/>
        <d v="2019-06-21T00:00:00" u="1"/>
        <d v="2021-06-21T00:00:00" u="1"/>
        <d v="2019-08-13T00:00:00" u="1"/>
        <d v="2019-09-09T00:00:00" u="1"/>
        <d v="2019-10-05T00:00:00" u="1"/>
        <d v="2020-10-05T00:00:00" u="1"/>
        <d v="2019-11-01T00:00:00" u="1"/>
        <d v="2019-05-27T00:00:00" u="1"/>
        <d v="2019-09-11T00:00:00" u="1"/>
        <d v="2020-09-11T00:00:00" u="1"/>
        <d v="2019-10-07T00:00:00" u="1"/>
        <d v="2020-10-07T00:00:00" u="1"/>
        <d v="2019-05-29T00:00:00" u="1"/>
        <d v="2020-05-29T00:00:00" u="1"/>
        <d v="2019-06-25T00:00:00" u="1"/>
        <d v="2019-08-17T00:00:00" u="1"/>
        <d v="2020-08-17T00:00:00" u="1"/>
        <d v="2019-09-13T00:00:00" u="1"/>
        <d v="2019-10-09T00:00:00" u="1"/>
        <d v="2020-10-09T00:00:00" u="1"/>
        <d v="2019-11-05T00:00:00" u="1"/>
        <d v="2020-11-05T00:00:00" u="1"/>
        <d v="2019-05-31T00:00:00" u="1"/>
        <d v="2019-06-27T00:00:00" u="1"/>
        <d v="2019-07-23T00:00:00" u="1"/>
        <d v="2019-08-19T00:00:00" u="1"/>
        <d v="2019-09-15T00:00:00" u="1"/>
        <d v="2020-09-15T00:00:00" u="1"/>
        <d v="2019-10-11T00:00:00" u="1"/>
        <d v="2020-10-11T00:00:00" u="1"/>
        <d v="2019-11-07T00:00:00" u="1"/>
        <d v="2020-11-07T00:00:00" u="1"/>
        <d v="2019-12-03T00:00:00" u="1"/>
        <d v="2020-12-03T00:00:00" u="1"/>
        <d v="2019-06-29T00:00:00" u="1"/>
        <d v="2019-07-25T00:00:00" u="1"/>
        <d v="2019-08-21T00:00:00" u="1"/>
        <d v="2019-09-17T00:00:00" u="1"/>
        <d v="2019-11-09T00:00:00" u="1"/>
        <d v="2019-12-05T00:00:00" u="1"/>
        <d v="2020-12-05T00:00:00" u="1"/>
        <d v="2019-07-27T00:00:00" u="1"/>
        <d v="2019-08-23T00:00:00" u="1"/>
        <d v="2019-09-19T00:00:00" u="1"/>
        <d v="2019-10-15T00:00:00" u="1"/>
        <d v="2020-10-15T00:00:00" u="1"/>
        <d v="2019-11-11T00:00:00" u="1"/>
        <d v="2020-11-11T00:00:00" u="1"/>
        <d v="2019-12-07T00:00:00" u="1"/>
        <d v="2020-12-07T00:00:00" u="1"/>
        <d v="2019-07-29T00:00:00" u="1"/>
        <d v="2019-09-21T00:00:00" u="1"/>
        <d v="2019-10-17T00:00:00" u="1"/>
        <d v="2020-10-17T00:00:00" u="1"/>
        <d v="2019-11-13T00:00:00" u="1"/>
        <d v="2019-12-09T00:00:00" u="1"/>
        <d v="2019-07-31T00:00:00" u="1"/>
        <d v="2019-08-27T00:00:00" u="1"/>
        <d v="2020-08-27T00:00:00" u="1"/>
        <d v="2019-09-23T00:00:00" u="1"/>
        <d v="2019-10-19T00:00:00" u="1"/>
        <d v="2020-10-19T00:00:00" u="1"/>
        <d v="2019-11-15T00:00:00" u="1"/>
        <d v="2019-12-11T00:00:00" u="1"/>
        <d v="2019-08-29T00:00:00" u="1"/>
        <d v="2019-09-25T00:00:00" u="1"/>
        <d v="2019-10-21T00:00:00" u="1"/>
        <d v="2019-12-13T00:00:00" u="1"/>
        <d v="2019-09-27T00:00:00" u="1"/>
        <d v="2019-10-23T00:00:00" u="1"/>
        <d v="2020-10-23T00:00:00" u="1"/>
        <d v="2019-11-19T00:00:00" u="1"/>
      </sharedItems>
    </cacheField>
    <cacheField name="Shift" numFmtId="0">
      <sharedItems containsBlank="1" count="5">
        <s v="A"/>
        <m/>
        <s v="B" u="1"/>
        <s v="Gen" u="1"/>
        <s v="C" u="1"/>
      </sharedItems>
    </cacheField>
    <cacheField name="Operator" numFmtId="0">
      <sharedItems containsBlank="1"/>
    </cacheField>
    <cacheField name="AOI line" numFmtId="0">
      <sharedItems containsBlank="1"/>
    </cacheField>
    <cacheField name="Product" numFmtId="0">
      <sharedItems containsBlank="1" count="21">
        <s v="S3RP"/>
        <m/>
        <s v="Danlaw" u="1"/>
        <s v="CP" u="1"/>
        <s v="Tyco" u="1"/>
        <s v="BAROMETER" u="1"/>
        <s v="EMERALD" u="1"/>
        <s v="L&amp;T" u="1"/>
        <s v="Tulip" u="1"/>
        <s v="EOLR" u="1"/>
        <s v="Godrej" u="1"/>
        <s v="IJL230B" u="1"/>
        <s v="APFC" u="1"/>
        <s v="KA" u="1"/>
        <s v="Vayve" u="1"/>
        <s v="IJL660A" u="1"/>
        <s v="DRP" u="1"/>
        <s v="Dellorto" u="1"/>
        <s v="LEDs" u="1"/>
        <s v="Bigtech" u="1"/>
        <s v="Dura" u="1"/>
      </sharedItems>
    </cacheField>
    <cacheField name="Caliber" numFmtId="0">
      <sharedItems containsBlank="1" containsMixedTypes="1" containsNumber="1" minValue="1.1000000000000001" maxValue="1.1000000000000001" count="3">
        <s v="NP30_76"/>
        <m/>
        <n v="1.1000000000000001" u="1"/>
      </sharedItems>
    </cacheField>
    <cacheField name="Qty" numFmtId="0">
      <sharedItems containsString="0" containsBlank="1" containsNumber="1" containsInteger="1" minValue="650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ratik" refreshedDate="45100.589638194448" createdVersion="4" refreshedVersion="7" recordCount="3035">
  <cacheSource type="worksheet">
    <worksheetSource ref="A1:G65411" sheet="WAVE_INSERT_CONF"/>
  </cacheSource>
  <cacheFields count="7">
    <cacheField name="Date" numFmtId="0">
      <sharedItems containsDate="1" containsBlank="1" containsMixedTypes="1" minDate="2017-01-09T00:00:00" maxDate="2022-06-30T00:00:00" count="1072">
        <s v="03/06/2023"/>
        <s v="05/06/2023"/>
        <s v="06/06/2023"/>
        <s v="07/06/2023"/>
        <s v="08/06/2023"/>
        <s v="01/06/2023"/>
        <s v="02/06/2023"/>
        <s v="09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s v="06/05/2023" u="1"/>
        <d v="2020-09-29T00:00:00" u="1"/>
        <d v="2019-10-25T00:00:00" u="1"/>
        <d v="2018-11-21T00:00:00" u="1"/>
        <d v="2019-11-21T00:00:00" u="1"/>
        <d v="2018-12-17T00:00:00" u="1"/>
        <d v="2019-12-17T00:00:00" u="1"/>
        <s v="02/05/2023" u="1"/>
        <s v="10/04/2023" u="1"/>
        <d v="2018-11-23T00:00:00" u="1"/>
        <d v="2019-11-23T00:00:00" u="1"/>
        <d v="2019-11-25T00:00:00" u="1"/>
        <d v="2018-12-21T00:00:00" u="1"/>
        <d v="2019-12-21T00:00:00" u="1"/>
        <d v="2020-12-21T00:00:00" u="1"/>
        <d v="2018-01-02T00:00:00" u="1"/>
        <d v="2019-01-02T00:00:00" u="1"/>
        <d v="2020-01-02T00:00:00" u="1"/>
        <d v="2021-01-02T00:00:00" u="1"/>
        <d v="2018-11-27T00:00:00" u="1"/>
        <d v="2019-11-27T00:00:00" u="1"/>
        <d v="2019-12-23T00:00:00" u="1"/>
        <d v="2020-12-23T00:00:00" u="1"/>
        <d v="2018-01-04T00:00:00" u="1"/>
        <d v="2020-01-04T00:00:00" u="1"/>
        <d v="2021-01-04T00:00:00" u="1"/>
        <d v="2022-01-04T00:00:00" u="1"/>
        <d v="2018-11-29T00:00:00" u="1"/>
        <d v="2019-11-29T00:00:00" u="1"/>
        <d v="2018-01-06T00:00:00" u="1"/>
        <d v="2018-02-02T00:00:00" u="1"/>
        <d v="2020-01-06T00:00:00" u="1"/>
        <d v="2019-02-02T00:00:00" u="1"/>
        <d v="2021-01-06T00:00:00" u="1"/>
        <d v="2022-01-06T00:00:00" u="1"/>
        <d v="2021-02-02T00:00:00" u="1"/>
        <d v="2022-02-02T00:00:00" u="1"/>
        <d v="2019-12-27T00:00:00" u="1"/>
        <d v="2020-12-27T00:00:00" u="1"/>
        <d v="2018-01-08T00:00:00" u="1"/>
        <d v="2019-01-08T00:00:00" u="1"/>
        <d v="2018-02-04T00:00:00" u="1"/>
        <d v="2020-01-08T00:00:00" u="1"/>
        <d v="2019-02-04T00:00:00" u="1"/>
        <d v="2021-01-08T00:00:00" u="1"/>
        <d v="2020-02-04T00:00:00" u="1"/>
        <d v="2022-01-08T00:00:00" u="1"/>
        <d v="2021-02-04T00:00:00" u="1"/>
        <d v="2022-02-04T00:00:00" u="1"/>
        <d v="2018-01-10T00:00:00" u="1"/>
        <d v="2019-01-10T00:00:00" u="1"/>
        <d v="2018-02-06T00:00:00" u="1"/>
        <d v="2020-01-10T00:00:00" u="1"/>
        <d v="2019-02-06T00:00:00" u="1"/>
        <d v="2021-01-10T00:00:00" u="1"/>
        <d v="2018-03-02T00:00:00" u="1"/>
        <d v="2020-02-06T00:00:00" u="1"/>
        <d v="2022-01-10T00:00:00" u="1"/>
        <d v="2019-03-02T00:00:00" u="1"/>
        <d v="2021-02-06T00:00:00" u="1"/>
        <d v="2020-03-02T00:00:00" u="1"/>
        <d v="2021-03-02T00:00:00" u="1"/>
        <d v="2022-03-02T00:00:00" u="1"/>
        <d v="2019-12-31T00:00:00" u="1"/>
        <d v="2017-01-12T00:00:00" u="1"/>
        <d v="2019-01-12T00:00:00" u="1"/>
        <d v="2018-02-08T00:00:00" u="1"/>
        <d v="2017-03-04T00:00:00" u="1"/>
        <d v="2019-02-08T00:00:00" u="1"/>
        <d v="2021-01-12T00:00:00" u="1"/>
        <d v="2018-03-04T00:00:00" u="1"/>
        <d v="2020-02-08T00:00:00" u="1"/>
        <d v="2022-01-12T00:00:00" u="1"/>
        <d v="2021-02-08T00:00:00" u="1"/>
        <d v="2020-03-04T00:00:00" u="1"/>
        <d v="2022-02-08T00:00:00" u="1"/>
        <d v="2021-03-04T00:00:00" u="1"/>
        <d v="2022-03-04T00:00:00" u="1"/>
        <d v="2019-01-14T00:00:00" u="1"/>
        <d v="2020-01-14T00:00:00" u="1"/>
        <d v="2021-01-14T00:00:00" u="1"/>
        <d v="2020-02-10T00:00:00" u="1"/>
        <d v="2022-01-14T00:00:00" u="1"/>
        <d v="2019-03-06T00:00:00" u="1"/>
        <d v="2021-02-10T00:00:00" u="1"/>
        <d v="2020-03-06T00:00:00" u="1"/>
        <d v="2022-02-10T00:00:00" u="1"/>
        <d v="2019-04-02T00:00:00" u="1"/>
        <d v="2021-03-06T00:00:00" u="1"/>
        <d v="2022-03-06T00:00:00" u="1"/>
        <d v="2022-04-02T00:00:00" u="1"/>
        <d v="2017-02-12T00:00:00" u="1"/>
        <d v="2019-01-16T00:00:00" u="1"/>
        <d v="2020-01-16T00:00:00" u="1"/>
        <d v="2019-02-12T00:00:00" u="1"/>
        <d v="2018-03-08T00:00:00" u="1"/>
        <d v="2020-02-12T00:00:00" u="1"/>
        <d v="2017-04-04T00:00:00" u="1"/>
        <d v="2019-03-08T00:00:00" u="1"/>
        <d v="2021-02-12T00:00:00" u="1"/>
        <d v="2018-04-04T00:00:00" u="1"/>
        <d v="2020-03-08T00:00:00" u="1"/>
        <d v="2022-02-12T00:00:00" u="1"/>
        <d v="2019-04-04T00:00:00" u="1"/>
        <d v="2021-03-08T00:00:00" u="1"/>
        <d v="2022-03-08T00:00:00" u="1"/>
        <d v="2021-04-04T00:00:00" u="1"/>
        <d v="2022-04-04T00:00:00" u="1"/>
        <d v="2019-01-18T00:00:00" u="1"/>
        <d v="2020-01-18T00:00:00" u="1"/>
        <d v="2017-03-10T00:00:00" u="1"/>
        <d v="2019-02-14T00:00:00" u="1"/>
        <d v="2018-03-10T00:00:00" u="1"/>
        <d v="2020-02-14T00:00:00" u="1"/>
        <d v="2022-01-18T00:00:00" u="1"/>
        <d v="2019-03-10T00:00:00" u="1"/>
        <d v="2018-04-06T00:00:00" u="1"/>
        <d v="2020-03-10T00:00:00" u="1"/>
        <d v="2019-04-06T00:00:00" u="1"/>
        <d v="2021-03-10T00:00:00" u="1"/>
        <d v="2018-05-02T00:00:00" u="1"/>
        <d v="2022-03-10T00:00:00" u="1"/>
        <d v="2019-05-02T00:00:00" u="1"/>
        <d v="2021-04-06T00:00:00" u="1"/>
        <d v="2022-04-06T00:00:00" u="1"/>
        <d v="2022-05-02T00:00:00" u="1"/>
        <d v="2020-01-20T00:00:00" u="1"/>
        <d v="2022-01-20T00:00:00" u="1"/>
        <d v="2019-03-12T00:00:00" u="1"/>
        <d v="2021-02-16T00:00:00" u="1"/>
        <d v="2018-04-08T00:00:00" u="1"/>
        <d v="2020-03-12T00:00:00" u="1"/>
        <d v="2022-02-16T00:00:00" u="1"/>
        <d v="2017-05-04T00:00:00" u="1"/>
        <d v="2019-04-08T00:00:00" u="1"/>
        <d v="2018-05-04T00:00:00" u="1"/>
        <d v="2022-03-12T00:00:00" u="1"/>
        <d v="2019-05-04T00:00:00" u="1"/>
        <d v="2021-04-08T00:00:00" u="1"/>
        <d v="2020-05-04T00:00:00" u="1"/>
        <d v="2022-04-08T00:00:00" u="1"/>
        <d v="2022-05-04T00:00:00" u="1"/>
        <d v="2019-01-22T00:00:00" u="1"/>
        <d v="2020-01-22T00:00:00" u="1"/>
        <d v="2019-02-18T00:00:00" u="1"/>
        <d v="2020-02-18T00:00:00" u="1"/>
        <d v="2022-01-22T00:00:00" u="1"/>
        <d v="2017-04-10T00:00:00" u="1"/>
        <d v="2019-03-14T00:00:00" u="1"/>
        <d v="2021-02-18T00:00:00" u="1"/>
        <d v="2018-04-10T00:00:00" u="1"/>
        <d v="2020-03-14T00:00:00" u="1"/>
        <d v="2022-02-18T00:00:00" u="1"/>
        <d v="2019-04-10T00:00:00" u="1"/>
        <d v="2018-05-06T00:00:00" u="1"/>
        <d v="2022-03-14T00:00:00" u="1"/>
        <d v="2019-05-06T00:00:00" u="1"/>
        <d v="2021-04-10T00:00:00" u="1"/>
        <d v="2018-06-02T00:00:00" u="1"/>
        <d v="2020-05-06T00:00:00" u="1"/>
        <d v="2022-04-10T00:00:00" u="1"/>
        <d v="2022-05-06T00:00:00" u="1"/>
        <d v="2021-06-02T00:00:00" u="1"/>
        <d v="2022-06-02T00:00:00" u="1"/>
        <d v="2019-01-24T00:00:00" u="1"/>
        <d v="2020-01-24T00:00:00" u="1"/>
        <d v="2019-02-20T00:00:00" u="1"/>
        <d v="2020-02-20T00:00:00" u="1"/>
        <d v="2017-04-12T00:00:00" u="1"/>
        <d v="2019-03-16T00:00:00" u="1"/>
        <d v="2021-02-20T00:00:00" u="1"/>
        <d v="2020-03-16T00:00:00" u="1"/>
        <d v="2022-02-20T00:00:00" u="1"/>
        <d v="2019-04-12T00:00:00" u="1"/>
        <d v="2021-03-16T00:00:00" u="1"/>
        <d v="2017-06-04T00:00:00" u="1"/>
        <d v="2019-05-08T00:00:00" u="1"/>
        <d v="2021-04-12T00:00:00" u="1"/>
        <d v="2018-06-04T00:00:00" u="1"/>
        <d v="2020-05-08T00:00:00" u="1"/>
        <d v="2022-04-12T00:00:00" u="1"/>
        <d v="2019-06-04T00:00:00" u="1"/>
        <d v="2021-06-04T00:00:00" u="1"/>
        <d v="2022-06-04T00:00:00" u="1"/>
        <s v="19/04/2023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7-05-10T00:00:00" u="1"/>
        <d v="2021-03-18T00:00:00" u="1"/>
        <d v="2018-05-10T00:00:00" u="1"/>
        <d v="2022-03-18T00:00:00" u="1"/>
        <d v="2019-05-10T00:00:00" u="1"/>
        <d v="2018-06-06T00:00:00" u="1"/>
        <d v="2022-04-14T00:00:00" u="1"/>
        <d v="2019-06-06T00:00:00" u="1"/>
        <d v="2018-07-02T00:00:00" u="1"/>
        <d v="2022-05-10T00:00:00" u="1"/>
        <d v="2019-07-02T00:00:00" u="1"/>
        <d v="2022-06-06T00:00:00" u="1"/>
        <d v="2021-07-02T00:00:00" u="1"/>
        <s v="07/05/2023" u="1"/>
        <s v="15/04/2023" u="1"/>
        <s v="03/04/2023" u="1"/>
        <d v="2019-01-28T00:00:00" u="1"/>
        <d v="2020-01-28T00:00:00" u="1"/>
        <d v="2019-02-24T00:00:00" u="1"/>
        <d v="2020-02-24T00:00:00" u="1"/>
        <d v="2019-03-20T00:00:00" u="1"/>
        <d v="2021-02-24T00:00:00" u="1"/>
        <d v="2020-03-20T00:00:00" u="1"/>
        <d v="2022-02-24T00:00:00" u="1"/>
        <d v="2017-05-12T00:00:00" u="1"/>
        <d v="2019-04-16T00:00:00" u="1"/>
        <d v="2021-03-20T00:00:00" u="1"/>
        <d v="2021-04-16T00:00:00" u="1"/>
        <d v="2018-06-08T00:00:00" u="1"/>
        <d v="2020-05-12T00:00:00" u="1"/>
        <d v="2022-04-16T00:00:00" u="1"/>
        <d v="2017-07-04T00:00:00" u="1"/>
        <d v="2019-06-08T00:00:00" u="1"/>
        <d v="2018-07-04T00:00:00" u="1"/>
        <d v="2022-05-12T00:00:00" u="1"/>
        <d v="2019-07-04T00:00:00" u="1"/>
        <d v="2021-06-08T00:00:00" u="1"/>
        <d v="2022-06-08T00:00:00" u="1"/>
        <s v="03/05/2023" u="1"/>
        <s v="11/04/2023" u="1"/>
        <d v="2019-01-30T00:00:00" u="1"/>
        <d v="2020-01-30T00:00:00" u="1"/>
        <d v="2019-02-26T00:00:00" u="1"/>
        <d v="2020-02-26T00:00:00" u="1"/>
        <d v="2019-03-22T00:00:00" u="1"/>
        <d v="2021-02-26T00:00:00" u="1"/>
        <d v="2022-02-26T00:00:00" u="1"/>
        <d v="2019-04-18T00:00:00" u="1"/>
        <d v="2021-03-22T00:00:00" u="1"/>
        <d v="2017-06-10T00:00:00" u="1"/>
        <d v="2019-05-14T00:00:00" u="1"/>
        <d v="2021-04-18T00:00:00" u="1"/>
        <d v="2018-06-10T00:00:00" u="1"/>
        <d v="2020-05-14T00:00:00" u="1"/>
        <d v="2022-04-18T00:00:00" u="1"/>
        <d v="2019-06-10T00:00:00" u="1"/>
        <d v="2018-07-06T00:00:00" u="1"/>
        <d v="2022-05-14T00:00:00" u="1"/>
        <d v="2019-07-06T00:00:00" u="1"/>
        <d v="2021-06-10T00:00:00" u="1"/>
        <d v="2018-08-02T00:00:00" u="1"/>
        <d v="2022-06-10T00:00:00" u="1"/>
        <d v="2019-08-02T00:00:00" u="1"/>
        <d v="2021-07-06T00:00:00" u="1"/>
        <d v="2021-08-02T00:00:00" u="1"/>
        <d v="2019-02-28T00:00:00" u="1"/>
        <d v="2020-02-28T00:00:00" u="1"/>
        <d v="2019-03-24T00:00:00" u="1"/>
        <d v="2019-04-20T00:00:00" u="1"/>
        <d v="2017-06-12T00:00:00" u="1"/>
        <d v="2019-05-16T00:00:00" u="1"/>
        <d v="2021-04-20T00:00:00" u="1"/>
        <d v="2018-06-12T00:00:00" u="1"/>
        <d v="2020-05-16T00:00:00" u="1"/>
        <d v="2022-04-20T00:00:00" u="1"/>
        <d v="2019-06-12T00:00:00" u="1"/>
        <d v="2018-07-08T00:00:00" u="1"/>
        <d v="2022-05-16T00:00:00" u="1"/>
        <d v="2017-08-04T00:00:00" u="1"/>
        <d v="2019-07-08T00:00:00" u="1"/>
        <d v="2021-06-12T00:00:00" u="1"/>
        <d v="2020-07-08T00:00:00" u="1"/>
        <d v="2021-07-08T00:00:00" u="1"/>
        <d v="2020-08-04T00:00:00" u="1"/>
        <d v="2021-08-04T00:00:00" u="1"/>
        <d v="2019-03-26T00:00:00" u="1"/>
        <d v="2019-04-22T00:00:00" u="1"/>
        <d v="2019-05-18T00:00:00" u="1"/>
        <d v="2021-04-22T00:00:00" u="1"/>
        <d v="2018-06-14T00:00:00" u="1"/>
        <d v="2020-05-18T00:00:00" u="1"/>
        <d v="2022-04-22T00:00:00" u="1"/>
        <d v="2017-07-10T00:00:00" u="1"/>
        <d v="2019-06-14T00:00:00" u="1"/>
        <d v="2022-05-18T00:00:00" u="1"/>
        <d v="2019-07-10T00:00:00" u="1"/>
        <d v="2021-06-14T00:00:00" u="1"/>
        <d v="2018-08-06T00:00:00" u="1"/>
        <d v="2020-07-10T00:00:00" u="1"/>
        <d v="2022-06-14T00:00:00" u="1"/>
        <d v="2019-08-06T00:00:00" u="1"/>
        <d v="2021-07-10T00:00:00" u="1"/>
        <d v="2018-09-02T00:00:00" u="1"/>
        <d v="2020-08-06T00:00:00" u="1"/>
        <d v="2021-08-06T00:00:00" u="1"/>
        <d v="2020-09-02T00:00:00" u="1"/>
        <d v="2021-09-02T00:00:00" u="1"/>
        <d v="2019-03-28T00:00:00" u="1"/>
        <d v="2019-04-24T00:00:00" u="1"/>
        <d v="2019-05-20T00:00:00" u="1"/>
        <d v="2018-06-16T00:00:00" u="1"/>
        <d v="2020-05-20T00:00:00" u="1"/>
        <d v="2017-07-12T00:00:00" u="1"/>
        <d v="2022-05-20T00:00:00" u="1"/>
        <d v="2019-07-12T00:00:00" u="1"/>
        <d v="2021-06-16T00:00:00" u="1"/>
        <d v="2018-08-08T00:00:00" u="1"/>
        <d v="2022-06-16T00:00:00" u="1"/>
        <d v="2019-08-08T00:00:00" u="1"/>
        <d v="2021-07-12T00:00:00" u="1"/>
        <d v="2018-09-04T00:00:00" u="1"/>
        <d v="2020-08-08T00:00:00" u="1"/>
        <d v="2019-09-04T00:00:00" u="1"/>
        <d v="2020-09-04T00:00:00" u="1"/>
        <d v="2021-09-04T00:00:00" u="1"/>
        <d v="2019-03-30T00:00:00" u="1"/>
        <d v="2019-04-26T00:00:00" u="1"/>
        <d v="2019-05-22T00:00:00" u="1"/>
        <d v="2018-06-18T00:00:00" u="1"/>
        <d v="2020-05-22T00:00:00" u="1"/>
        <d v="2019-06-18T00:00:00" u="1"/>
        <d v="2022-05-22T00:00:00" u="1"/>
        <d v="2021-06-18T00:00:00" u="1"/>
        <d v="2018-08-10T00:00:00" u="1"/>
        <d v="2020-07-14T00:00:00" u="1"/>
        <d v="2022-06-18T00:00:00" u="1"/>
        <d v="2019-08-10T00:00:00" u="1"/>
        <d v="2021-07-14T00:00:00" u="1"/>
        <d v="2018-09-06T00:00:00" u="1"/>
        <d v="2020-08-10T00:00:00" u="1"/>
        <d v="2019-09-06T00:00:00" u="1"/>
        <d v="2021-08-10T00:00:00" u="1"/>
        <d v="2018-10-02T00:00:00" u="1"/>
        <d v="2020-09-06T00:00:00" u="1"/>
        <d v="2021-09-06T00:00:00" u="1"/>
        <d v="2019-05-24T00:00:00" u="1"/>
        <d v="2018-06-20T00:00:00" u="1"/>
        <d v="2019-06-20T00:00:00" u="1"/>
        <d v="2022-05-24T00:00:00" u="1"/>
        <d v="2017-08-12T00:00:00" u="1"/>
        <d v="2019-07-16T00:00:00" u="1"/>
        <d v="2020-07-16T00:00:00" u="1"/>
        <d v="2022-06-20T00:00:00" u="1"/>
        <d v="2019-08-12T00:00:00" u="1"/>
        <d v="2021-07-16T00:00:00" u="1"/>
        <d v="2018-09-08T00:00:00" u="1"/>
        <d v="2020-08-12T00:00:00" u="1"/>
        <d v="2017-10-04T00:00:00" u="1"/>
        <d v="2021-08-12T00:00:00" u="1"/>
        <d v="2018-10-04T00:00:00" u="1"/>
        <d v="2020-09-08T00:00:00" u="1"/>
        <d v="2019-10-04T00:00:00" u="1"/>
        <d v="2021-09-08T00:00:00" u="1"/>
        <d v="2020-10-04T00:00:00" u="1"/>
        <d v="2019-04-30T00:00:00" u="1"/>
        <d v="2018-06-22T00:00:00" u="1"/>
        <d v="2020-05-26T00:00:00" u="1"/>
        <d v="2019-06-22T00:00:00" u="1"/>
        <d v="2022-05-26T00:00:00" u="1"/>
        <d v="2019-07-18T00:00:00" u="1"/>
        <d v="2021-06-22T00:00:00" u="1"/>
        <d v="2020-07-18T00:00:00" u="1"/>
        <d v="2022-06-22T00:00:00" u="1"/>
        <d v="2017-09-10T00:00:00" u="1"/>
        <d v="2019-08-14T00:00:00" u="1"/>
        <d v="2018-09-10T00:00:00" u="1"/>
        <d v="2020-08-14T00:00:00" u="1"/>
        <d v="2019-09-10T00:00:00" u="1"/>
        <d v="2021-08-14T00:00:00" u="1"/>
        <d v="2020-09-10T00:00:00" u="1"/>
        <d v="2020-10-06T00:00:00" u="1"/>
        <d v="2019-11-02T00:00:00" u="1"/>
        <d v="2020-11-02T00:00:00" u="1"/>
        <d v="2019-05-28T00:00:00" u="1"/>
        <d v="2020-05-28T00:00:00" u="1"/>
        <d v="2019-06-24T00:00:00" u="1"/>
        <d v="2022-05-28T00:00:00" u="1"/>
        <d v="2019-07-20T00:00:00" u="1"/>
        <d v="2021-06-24T00:00:00" u="1"/>
        <d v="2020-07-20T00:00:00" u="1"/>
        <d v="2022-06-24T00:00:00" u="1"/>
        <d v="2017-09-12T00:00:00" u="1"/>
        <d v="2019-08-16T00:00:00" u="1"/>
        <d v="2021-07-20T00:00:00" u="1"/>
        <d v="2020-08-16T00:00:00" u="1"/>
        <d v="2019-09-12T00:00:00" u="1"/>
        <d v="2021-08-16T00:00:00" u="1"/>
        <d v="2020-09-12T00:00:00" u="1"/>
        <d v="2017-11-04T00:00:00" u="1"/>
        <d v="2019-10-08T00:00:00" u="1"/>
        <d v="2018-11-04T00:00:00" u="1"/>
        <d v="2020-10-08T00:00:00" u="1"/>
        <d v="2019-11-04T00:00:00" u="1"/>
        <d v="2020-11-04T00:00:00" u="1"/>
        <d v="2019-05-30T00:00:00" u="1"/>
        <d v="2018-06-26T00:00:00" u="1"/>
        <d v="2020-05-30T00:00:00" u="1"/>
        <d v="2019-06-26T00:00:00" u="1"/>
        <d v="2022-05-30T00:00:00" u="1"/>
        <d v="2019-07-22T00:00:00" u="1"/>
        <d v="2021-06-26T00:00:00" u="1"/>
        <d v="2020-07-22T00:00:00" u="1"/>
        <d v="2022-06-26T00:00:00" u="1"/>
        <d v="2021-07-22T00:00:00" u="1"/>
        <d v="2020-08-18T00:00:00" u="1"/>
        <d v="2017-10-10T00:00:00" u="1"/>
        <d v="2019-09-14T00:00:00" u="1"/>
        <d v="2021-08-18T00:00:00" u="1"/>
        <d v="2018-10-10T00:00:00" u="1"/>
        <d v="2020-09-14T00:00:00" u="1"/>
        <d v="2019-10-10T00:00:00" u="1"/>
        <d v="2021-09-14T00:00:00" u="1"/>
        <d v="2018-11-06T00:00:00" u="1"/>
        <d v="2020-10-10T00:00:00" u="1"/>
        <d v="2019-11-06T00:00:00" u="1"/>
        <d v="2018-12-02T00:00:00" u="1"/>
        <d v="2020-11-06T00:00:00" u="1"/>
        <d v="2019-12-02T00:00:00" u="1"/>
        <d v="2020-12-02T00:00:00" u="1"/>
        <d v="2021-12-02T00:00:00" u="1"/>
        <d v="2019-06-28T00:00:00" u="1"/>
        <d v="2019-07-24T00:00:00" u="1"/>
        <d v="2021-06-28T00:00:00" u="1"/>
        <d v="2020-07-24T00:00:00" u="1"/>
        <d v="2022-06-28T00:00:00" u="1"/>
        <d v="2019-08-20T00:00:00" u="1"/>
        <d v="2021-07-24T00:00:00" u="1"/>
        <d v="2020-08-20T00:00:00" u="1"/>
        <d v="2019-09-16T00:00:00" u="1"/>
        <d v="2021-08-20T00:00:00" u="1"/>
        <d v="2020-09-16T00:00:00" u="1"/>
        <d v="2019-10-12T00:00:00" u="1"/>
        <d v="2021-09-16T00:00:00" u="1"/>
        <d v="2018-11-08T00:00:00" u="1"/>
        <d v="2020-10-12T00:00:00" u="1"/>
        <d v="2017-12-04T00:00:00" u="1"/>
        <d v="2019-11-08T00:00:00" u="1"/>
        <d v="2018-12-04T00:00:00" u="1"/>
        <d v="2020-11-08T00:00:00" u="1"/>
        <d v="2019-12-04T00:00:00" u="1"/>
        <d v="2020-12-04T00:00:00" u="1"/>
        <d v="2021-12-04T00:00:00" u="1"/>
        <d v="2019-07-26T00:00:00" u="1"/>
        <d v="2020-07-26T00:00:00" u="1"/>
        <d v="2019-08-22T00:00:00" u="1"/>
        <d v="2021-07-26T00:00:00" u="1"/>
        <d v="2019-09-18T00:00:00" u="1"/>
        <d v="2021-08-22T00:00:00" u="1"/>
        <d v="2020-09-18T00:00:00" u="1"/>
        <d v="2017-11-10T00:00:00" u="1"/>
        <d v="2019-10-14T00:00:00" u="1"/>
        <d v="2021-09-18T00:00:00" u="1"/>
        <d v="2018-11-10T00:00:00" u="1"/>
        <d v="2020-10-14T00:00:00" u="1"/>
        <d v="2018-12-06T00:00:00" u="1"/>
        <d v="2020-11-10T00:00:00" u="1"/>
        <d v="2019-12-06T00:00:00" u="1"/>
        <d v="2020-12-06T00:00:00" u="1"/>
        <d v="2021-12-06T00:00:00" u="1"/>
        <d v="2020-07-28T00:00:00" u="1"/>
        <d v="2019-08-24T00:00:00" u="1"/>
        <d v="2021-07-28T00:00:00" u="1"/>
        <d v="2020-08-24T00:00:00" u="1"/>
        <d v="2019-09-20T00:00:00" u="1"/>
        <d v="2021-08-24T00:00:00" u="1"/>
        <d v="2020-09-20T00:00:00" u="1"/>
        <d v="2017-11-12T00:00:00" u="1"/>
        <d v="2019-10-16T00:00:00" u="1"/>
        <d v="2021-09-20T00:00:00" u="1"/>
        <d v="2020-10-16T00:00:00" u="1"/>
        <d v="2019-11-12T00:00:00" u="1"/>
        <d v="2018-12-08T00:00:00" u="1"/>
        <d v="2020-12-08T00:00:00" u="1"/>
        <d v="2021-12-08T00:00:00" u="1"/>
        <d v="2019-07-30T00:00:00" u="1"/>
        <d v="2019-08-26T00:00:00" u="1"/>
        <d v="2018-09-22T00:00:00" u="1"/>
        <d v="2019-09-22T00:00:00" u="1"/>
        <d v="2021-08-26T00:00:00" u="1"/>
        <d v="2020-09-22T00:00:00" u="1"/>
        <d v="2019-10-18T00:00:00" u="1"/>
        <d v="2020-10-18T00:00:00" u="1"/>
        <d v="2017-12-10T00:00:00" u="1"/>
        <d v="2019-11-14T00:00:00" u="1"/>
        <d v="2018-12-10T00:00:00" u="1"/>
        <d v="2019-12-10T00:00:00" u="1"/>
        <d v="2020-12-10T00:00:00" u="1"/>
        <d v="2021-12-10T00:00:00" u="1"/>
        <d v="2019-08-28T00:00:00" u="1"/>
        <d v="2020-08-28T00:00:00" u="1"/>
        <d v="2019-09-24T00:00:00" u="1"/>
        <d v="2021-08-28T00:00:00" u="1"/>
        <d v="2020-09-24T00:00:00" u="1"/>
        <d v="2018-11-16T00:00:00" u="1"/>
        <d v="2020-10-20T00:00:00" u="1"/>
        <d v="2017-12-12T00:00:00" u="1"/>
        <d v="2019-11-16T00:00:00" u="1"/>
        <d v="2018-12-12T00:00:00" u="1"/>
        <d v="2019-12-12T00:00:00" u="1"/>
        <d v="2021-12-12T00:00:00" u="1"/>
        <s v="08/04/2023" u="1"/>
        <d v="2019-08-30T00:00:00" u="1"/>
        <d v="2019-09-26T00:00:00" u="1"/>
        <d v="2021-08-30T00:00:00" u="1"/>
        <d v="2020-09-26T00:00:00" u="1"/>
        <d v="2019-10-22T00:00:00" u="1"/>
        <d v="2020-10-22T00:00:00" u="1"/>
        <d v="2019-11-18T00:00:00" u="1"/>
        <d v="2018-12-14T00:00:00" u="1"/>
        <d v="2019-12-14T00:00:00" u="1"/>
        <d v="2020-12-14T00:00:00" u="1"/>
        <s v="08/05/2023" u="1"/>
        <s v="04/04/2023" u="1"/>
        <d v="2019-09-28T00:00:00" u="1"/>
        <d v="2020-09-28T00:00:00" u="1"/>
        <d v="2019-10-24T00:00:00" u="1"/>
        <d v="2018-11-20T00:00:00" u="1"/>
        <d v="2020-10-24T00:00:00" u="1"/>
        <d v="2019-11-20T00:00:00" u="1"/>
        <d v="2019-12-16T00:00:00" u="1"/>
        <s v="04/05/2023" u="1"/>
        <s v="12/04/2023" u="1"/>
        <d v="2018-11-22T00:00:00" u="1"/>
        <d v="2020-10-26T00:00:00" u="1"/>
        <d v="2019-11-22T00:00:00" u="1"/>
        <d v="2018-12-18T00:00:00" u="1"/>
        <d v="2019-12-18T00:00:00" u="1"/>
        <s v="20/04/2023" u="1"/>
        <d v="2018-11-24T00:00:00" u="1"/>
        <d v="2018-12-20T00:00:00" u="1"/>
        <d v="2019-12-20T00:00:00" u="1"/>
        <d v="2018-01-01T00:00:00" u="1"/>
        <d v="2019-01-01T00:00:00" u="1"/>
        <d v="2021-01-01T00:00:00" u="1"/>
        <d v="2022-01-01T00:00:00" u="1"/>
        <d v="2018-11-26T00:00:00" u="1"/>
        <d v="2019-11-26T00:00:00" u="1"/>
        <d v="2018-12-22T00:00:00" u="1"/>
        <d v="2019-12-22T00:00:00" u="1"/>
        <d v="2020-12-22T00:00:00" u="1"/>
        <d v="2019-01-03T00:00:00" u="1"/>
        <d v="2020-01-03T00:00:00" u="1"/>
        <d v="2021-01-03T00:00:00" u="1"/>
        <d v="2022-01-03T00:00:00" u="1"/>
        <d v="2018-11-28T00:00:00" u="1"/>
        <d v="2019-11-28T00:00:00" u="1"/>
        <d v="2019-12-24T00:00:00" u="1"/>
        <d v="2020-12-24T00:00:00" u="1"/>
        <d v="2019-01-05T00:00:00" u="1"/>
        <d v="2018-02-01T00:00:00" u="1"/>
        <d v="2019-02-01T00:00:00" u="1"/>
        <d v="2021-01-05T00:00:00" u="1"/>
        <d v="2020-02-01T00:00:00" u="1"/>
        <d v="2022-01-05T00:00:00" u="1"/>
        <d v="2021-02-01T00:00:00" u="1"/>
        <d v="2022-02-01T00:00:00" u="1"/>
        <d v="2018-11-30T00:00:00" u="1"/>
        <d v="2018-12-26T00:00:00" u="1"/>
        <d v="2019-12-26T00:00:00" u="1"/>
        <d v="2020-12-26T00:00:00" u="1"/>
        <d v="2019-01-07T00:00:00" u="1"/>
        <d v="2020-01-07T00:00:00" u="1"/>
        <d v="2021-01-07T00:00:00" u="1"/>
        <d v="2020-02-03T00:00:00" u="1"/>
        <d v="2022-01-07T00:00:00" u="1"/>
        <d v="2022-02-03T00:00:00" u="1"/>
        <d v="2019-12-28T00:00:00" u="1"/>
        <d v="2020-12-28T00:00:00" u="1"/>
        <d v="2017-01-09T00:00:00" u="1"/>
        <d v="2018-01-09T00:00:00" u="1"/>
        <d v="2017-02-05T00:00:00" u="1"/>
        <d v="2019-01-09T00:00:00" u="1"/>
        <d v="2018-02-05T00:00:00" u="1"/>
        <d v="2020-01-09T00:00:00" u="1"/>
        <d v="2021-01-09T00:00:00" u="1"/>
        <d v="2018-03-01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17-01-11T00:00:00" u="1"/>
        <d v="2018-01-11T00:00:00" u="1"/>
        <d v="2019-01-11T00:00:00" u="1"/>
        <d v="2018-02-07T00:00:00" u="1"/>
        <d v="2020-01-11T00:00:00" u="1"/>
        <d v="2019-02-07T00:00:00" u="1"/>
        <d v="2021-01-11T00:00:00" u="1"/>
        <d v="2020-02-07T00:00:00" u="1"/>
        <d v="2022-01-11T00:00:00" u="1"/>
        <d v="2021-02-07T00:00:00" u="1"/>
        <d v="2020-03-03T00:00:00" u="1"/>
        <d v="2022-02-07T00:00:00" u="1"/>
        <d v="2021-03-03T00:00:00" u="1"/>
        <d v="2022-03-03T00:00:00" u="1"/>
        <d v="2017-02-09T00:00:00" u="1"/>
        <d v="2020-01-13T00:00:00" u="1"/>
        <d v="2017-03-05T00:00:00" u="1"/>
        <d v="2019-02-09T00:00:00" u="1"/>
        <d v="2021-01-13T00:00:00" u="1"/>
        <d v="2018-03-05T00:00:00" u="1"/>
        <d v="2020-02-09T00:00:00" u="1"/>
        <d v="2022-01-13T00:00:00" u="1"/>
        <d v="2019-03-05T00:00:00" u="1"/>
        <d v="2021-02-09T00:00:00" u="1"/>
        <d v="2018-04-01T00:00:00" u="1"/>
        <d v="2020-03-05T00:00:00" u="1"/>
        <d v="2022-02-09T00:00:00" u="1"/>
        <d v="2019-04-01T00:00:00" u="1"/>
        <d v="2021-03-05T00:00:00" u="1"/>
        <d v="2022-03-05T00:00:00" u="1"/>
        <d v="2021-04-01T00:00:00" u="1"/>
        <d v="2022-04-01T00:00:00" u="1"/>
        <d v="2017-02-11T00:00:00" u="1"/>
        <d v="2019-01-15T00:00:00" u="1"/>
        <d v="2018-02-11T00:00:00" u="1"/>
        <d v="2020-01-15T00:00:00" u="1"/>
        <d v="2019-02-11T00:00:00" u="1"/>
        <d v="2021-01-15T00:00:00" u="1"/>
        <d v="2018-03-07T00:00:00" u="1"/>
        <d v="2020-02-11T00:00:00" u="1"/>
        <d v="2022-01-15T00:00:00" u="1"/>
        <d v="2019-03-07T00:00:00" u="1"/>
        <d v="2021-02-11T00:00:00" u="1"/>
        <d v="2020-03-07T00:00:00" u="1"/>
        <d v="2022-02-11T00:00:00" u="1"/>
        <d v="2019-04-03T00:00:00" u="1"/>
        <d v="2022-03-07T00:00:00" u="1"/>
        <d v="2021-04-03T00:00:00" u="1"/>
        <d v="2019-01-17T00:00:00" u="1"/>
        <d v="2020-01-17T00:00:00" u="1"/>
        <d v="2019-02-13T00:00:00" u="1"/>
        <d v="2018-03-09T00:00:00" u="1"/>
        <d v="2020-02-13T00:00:00" u="1"/>
        <d v="2022-01-17T00:00:00" u="1"/>
        <d v="2017-04-05T00:00:00" u="1"/>
        <d v="2019-03-09T00:00:00" u="1"/>
        <d v="2021-02-13T00:00:00" u="1"/>
        <d v="2018-04-05T00:00:00" u="1"/>
        <d v="2020-03-09T00:00:00" u="1"/>
        <d v="2019-04-05T00:00:00" u="1"/>
        <d v="2021-03-09T00:00:00" u="1"/>
        <d v="2018-05-01T00:00:00" u="1"/>
        <d v="2022-03-09T00:00:00" u="1"/>
        <d v="2021-04-05T00:00:00" u="1"/>
        <d v="2022-04-05T00:00:00" u="1"/>
        <d v="2019-01-19T00:00:00" u="1"/>
        <d v="2017-03-11T00:00:00" u="1"/>
        <d v="2019-02-15T00:00:00" u="1"/>
        <d v="2018-03-11T00:00:00" u="1"/>
        <d v="2020-02-15T00:00:00" u="1"/>
        <d v="2022-01-19T00:00:00" u="1"/>
        <d v="2019-03-11T00:00:00" u="1"/>
        <d v="2021-02-15T00:00:00" u="1"/>
        <d v="2018-04-07T00:00:00" u="1"/>
        <d v="2020-03-11T00:00:00" u="1"/>
        <d v="2022-02-15T00:00:00" u="1"/>
        <d v="2022-03-11T00:00:00" u="1"/>
        <d v="2019-05-03T00:00:00" u="1"/>
        <d v="2021-04-07T00:00:00" u="1"/>
        <d v="2022-04-07T00:00:00" u="1"/>
        <d v="2022-05-03T00:00:00" u="1"/>
        <d v="2019-01-21T00:00:00" u="1"/>
        <d v="2020-01-21T00:00:00" u="1"/>
        <d v="2020-02-17T00:00:00" u="1"/>
        <d v="2022-01-21T00:00:00" u="1"/>
        <d v="2017-04-09T00:00:00" u="1"/>
        <d v="2019-03-13T00:00:00" u="1"/>
        <d v="2021-02-17T00:00:00" u="1"/>
        <d v="2018-04-09T00:00:00" u="1"/>
        <d v="2020-03-13T00:00:00" u="1"/>
        <d v="2022-02-17T00:00:00" u="1"/>
        <d v="2017-05-05T00:00:00" u="1"/>
        <d v="2019-04-09T00:00:00" u="1"/>
        <d v="2018-05-05T00:00:00" u="1"/>
        <d v="2022-03-13T00:00:00" u="1"/>
        <d v="2021-04-09T00:00:00" u="1"/>
        <d v="2018-06-01T00:00:00" u="1"/>
        <d v="2020-05-05T00:00:00" u="1"/>
        <d v="2022-04-09T00:00:00" u="1"/>
        <d v="2019-06-01T00:00:00" u="1"/>
        <d v="2022-05-05T00:00:00" u="1"/>
        <d v="2021-06-01T00:00:00" u="1"/>
        <d v="2022-06-01T00:00:00" u="1"/>
        <d v="2019-01-23T00:00:00" u="1"/>
        <d v="2020-01-23T00:00:00" u="1"/>
        <d v="2019-02-19T00:00:00" u="1"/>
        <d v="2020-02-19T00:00:00" u="1"/>
        <d v="2017-04-11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8-05-07T00:00:00" u="1"/>
        <d v="2022-03-15T00:00:00" u="1"/>
        <d v="2019-05-07T00:00:00" u="1"/>
        <d v="2021-04-11T00:00:00" u="1"/>
        <d v="2020-05-07T00:00:00" u="1"/>
        <d v="2022-04-11T00:00:00" u="1"/>
        <d v="2019-06-03T00:00:00" u="1"/>
        <d v="2022-05-07T00:00:00" u="1"/>
        <d v="2021-06-03T00:00:00" u="1"/>
        <d v="2022-06-03T00:00:00" u="1"/>
        <s v="09/04/2023" u="1"/>
        <d v="2019-01-25T00:00:00" u="1"/>
        <d v="2020-01-25T00:00:00" u="1"/>
        <d v="2019-02-21T00:00:00" u="1"/>
        <d v="2019-03-17T00:00:00" u="1"/>
        <d v="2021-02-21T00:00:00" u="1"/>
        <d v="2020-03-17T00:00:00" u="1"/>
        <d v="2022-02-21T00:00:00" u="1"/>
        <d v="2017-05-09T00:00:00" u="1"/>
        <d v="2019-04-13T00:00:00" u="1"/>
        <d v="2021-03-17T00:00:00" u="1"/>
        <d v="2018-05-09T00:00:00" u="1"/>
        <d v="2017-06-05T00:00:00" u="1"/>
        <d v="2019-05-09T00:00:00" u="1"/>
        <d v="2021-04-13T00:00:00" u="1"/>
        <d v="2018-06-05T00:00:00" u="1"/>
        <d v="2020-05-09T00:00:00" u="1"/>
        <d v="2022-04-13T00:00:00" u="1"/>
        <d v="2019-06-05T00:00:00" u="1"/>
        <d v="2022-05-09T00:00:00" u="1"/>
        <d v="2019-07-01T00:00:00" u="1"/>
        <d v="2021-06-05T00:00:00" u="1"/>
        <d v="2021-07-01T00:00:00" u="1"/>
        <s v="17/04/2023" u="1"/>
        <s v="05/04/2023" u="1"/>
        <d v="2020-01-27T00:00:00" u="1"/>
        <d v="2019-02-23T00:00:00" u="1"/>
        <d v="2020-02-23T00:00:00" u="1"/>
        <d v="2019-03-19T00:00:00" u="1"/>
        <d v="2021-02-23T00:00:00" u="1"/>
        <d v="2020-03-19T00:00:00" u="1"/>
        <d v="2022-02-23T00:00:00" u="1"/>
        <d v="2019-04-15T00:00:00" u="1"/>
        <d v="2021-03-19T00:00:00" u="1"/>
        <d v="2018-05-11T00:00:00" u="1"/>
        <d v="2022-03-19T00:00:00" u="1"/>
        <d v="2019-05-11T00:00:00" u="1"/>
        <d v="2021-04-15T00:00:00" u="1"/>
        <d v="2018-06-07T00:00:00" u="1"/>
        <d v="2020-05-11T00:00:00" u="1"/>
        <d v="2019-06-07T00:00:00" u="1"/>
        <d v="2022-05-11T00:00:00" u="1"/>
        <d v="2019-07-03T00:00:00" u="1"/>
        <d v="2021-06-07T00:00:00" u="1"/>
        <d v="2022-06-07T00:00:00" u="1"/>
        <s v="05/05/2023" u="1"/>
        <s v="13/04/2023" u="1"/>
        <s v="01/04/2023" u="1"/>
        <d v="2019-01-29T00:00:00" u="1"/>
        <d v="2020-01-29T00:00:00" u="1"/>
        <d v="2019-02-25T00:00:00" u="1"/>
        <d v="2020-02-25T00:00:00" u="1"/>
        <d v="2019-03-21T00:00:00" u="1"/>
        <d v="2021-02-25T00:00:00" u="1"/>
        <d v="2022-02-25T00:00:00" u="1"/>
        <d v="2019-04-17T00:00:00" u="1"/>
        <d v="2021-03-21T00:00:00" u="1"/>
        <d v="2017-06-09T00:00:00" u="1"/>
        <d v="2019-05-13T00:00:00" u="1"/>
        <d v="2021-04-17T00:00:00" u="1"/>
        <d v="2018-06-09T00:00:00" u="1"/>
        <d v="2020-05-13T00:00:00" u="1"/>
        <d v="2022-04-17T00:00:00" u="1"/>
        <d v="2018-07-05T00:00:00" u="1"/>
        <d v="2022-05-13T00:00:00" u="1"/>
        <d v="2019-07-05T00:00:00" u="1"/>
        <d v="2021-06-09T00:00:00" u="1"/>
        <d v="2018-08-01T00:00:00" u="1"/>
        <d v="2022-06-09T00:00:00" u="1"/>
        <d v="2019-08-01T00:00:00" u="1"/>
        <d v="2021-07-05T00:00:00" u="1"/>
        <d v="2020-08-01T00:00:00" u="1"/>
        <d v="2021-08-01T00:00:00" u="1"/>
        <d v="2019-01-31T00:00:00" u="1"/>
        <d v="2020-01-31T00:00:00" u="1"/>
        <d v="2019-02-27T00:00:00" u="1"/>
        <d v="2018-03-23T00:00:00" u="1"/>
        <d v="2020-02-27T00:00:00" u="1"/>
        <d v="2019-03-23T00:00:00" u="1"/>
        <d v="2022-02-27T00:00:00" u="1"/>
        <d v="2021-03-23T00:00:00" u="1"/>
        <d v="2017-06-11T00:00:00" u="1"/>
        <d v="2019-05-15T00:00:00" u="1"/>
        <d v="2021-04-19T00:00:00" u="1"/>
        <d v="2018-06-11T00:00:00" u="1"/>
        <d v="2020-05-15T00:00:00" u="1"/>
        <d v="2022-04-19T00:00:00" u="1"/>
        <d v="2019-06-11T00:00:00" u="1"/>
        <d v="2018-07-07T00:00:00" u="1"/>
        <d v="2022-05-15T00:00:00" u="1"/>
        <d v="2021-06-11T00:00:00" u="1"/>
        <d v="2020-07-07T00:00:00" u="1"/>
        <d v="2022-06-11T00:00:00" u="1"/>
        <d v="2019-08-03T00:00:00" u="1"/>
        <d v="2021-07-07T00:00:00" u="1"/>
        <d v="2020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8-06-13T00:00:00" u="1"/>
        <d v="2022-04-21T00:00:00" u="1"/>
        <d v="2017-07-09T00:00:00" u="1"/>
        <d v="2019-06-13T00:00:00" u="1"/>
        <d v="2018-07-09T00:00:00" u="1"/>
        <d v="2022-05-17T00:00:00" u="1"/>
        <d v="2017-08-05T00:00:00" u="1"/>
        <d v="2019-07-09T00:00:00" u="1"/>
        <d v="2021-06-13T00:00:00" u="1"/>
        <d v="2018-08-05T00:00:00" u="1"/>
        <d v="2022-06-13T00:00:00" u="1"/>
        <d v="2019-08-05T00:00:00" u="1"/>
        <d v="2021-07-09T00:00:00" u="1"/>
        <d v="2018-09-01T00:00:00" u="1"/>
        <d v="2020-08-05T00:00:00" u="1"/>
        <d v="2021-08-05T00:00:00" u="1"/>
        <d v="2020-09-01T00:00:00" u="1"/>
        <d v="2021-09-01T00:00:00" u="1"/>
        <d v="2019-03-27T00:00:00" u="1"/>
        <d v="2018-06-15T00:00:00" u="1"/>
        <d v="2020-05-19T00:00:00" u="1"/>
        <d v="2022-04-23T00:00:00" u="1"/>
        <d v="2017-07-11T00:00:00" u="1"/>
        <d v="2019-06-15T00:00:00" u="1"/>
        <d v="2018-07-11T00:00:00" u="1"/>
        <d v="2022-05-19T00:00:00" u="1"/>
        <d v="2019-07-11T00:00:00" u="1"/>
        <d v="2021-06-15T00:00:00" u="1"/>
        <d v="2018-08-07T00:00:00" u="1"/>
        <d v="2020-07-11T00:00:00" u="1"/>
        <d v="2022-06-15T00:00:00" u="1"/>
        <d v="2019-08-07T00:00:00" u="1"/>
        <d v="2020-08-07T00:00:00" u="1"/>
        <d v="2021-08-07T00:00:00" u="1"/>
        <d v="2020-09-03T00:00:00" u="1"/>
        <d v="2021-09-03T00:00:00" u="1"/>
        <d v="2019-03-29T00:00:00" u="1"/>
        <d v="2019-04-25T00:00:00" u="1"/>
        <d v="2019-05-21T00:00:00" u="1"/>
        <d v="2020-05-21T00:00:00" u="1"/>
        <d v="2022-04-25T00:00:00" u="1"/>
        <d v="2019-06-17T00:00:00" u="1"/>
        <d v="2022-05-21T00:00:00" u="1"/>
        <d v="2017-08-09T00:00:00" u="1"/>
        <d v="2019-07-13T00:00:00" u="1"/>
        <d v="2021-06-17T00:00:00" u="1"/>
        <d v="2018-08-09T00:00:00" u="1"/>
        <d v="2020-07-13T00:00:00" u="1"/>
        <d v="2022-06-17T00:00:00" u="1"/>
        <d v="2017-09-05T00:00:00" u="1"/>
        <d v="2019-08-09T00:00:00" u="1"/>
        <d v="2021-07-13T00:00:00" u="1"/>
        <d v="2018-09-05T00:00:00" u="1"/>
        <d v="2020-08-09T00:00:00" u="1"/>
        <d v="2019-09-05T00:00:00" u="1"/>
        <d v="2021-08-09T00:00:00" u="1"/>
        <d v="2018-10-01T00:00:00" u="1"/>
        <d v="2020-09-05T00:00:00" u="1"/>
        <d v="2019-10-01T00:00:00" u="1"/>
        <d v="2020-10-01T00:00:00" u="1"/>
        <d v="2019-04-27T00:00:00" u="1"/>
        <d v="2019-05-23T00:00:00" u="1"/>
        <d v="2018-06-19T00:00:00" u="1"/>
        <d v="2020-05-23T00:00:00" u="1"/>
        <d v="2019-06-19T00:00:00" u="1"/>
        <d v="2022-05-23T00:00:00" u="1"/>
        <d v="2017-08-11T00:00:00" u="1"/>
        <d v="2019-07-15T00:00:00" u="1"/>
        <d v="2021-06-19T00:00:00" u="1"/>
        <d v="2018-08-11T00:00:00" u="1"/>
        <d v="2020-07-15T00:00:00" u="1"/>
        <d v="2021-07-15T00:00:00" u="1"/>
        <d v="2018-09-07T00:00:00" u="1"/>
        <d v="2020-08-11T00:00:00" u="1"/>
        <d v="2019-09-07T00:00:00" u="1"/>
        <d v="2021-08-11T00:00:00" u="1"/>
        <d v="2020-09-07T00:00:00" u="1"/>
        <d v="2019-10-03T00:00:00" u="1"/>
        <d v="2021-09-07T00:00:00" u="1"/>
        <d v="2020-10-03T00:00:00" u="1"/>
        <d v="2019-04-29T00:00:00" u="1"/>
        <d v="2019-05-25T00:00:00" u="1"/>
        <d v="2018-06-21T00:00:00" u="1"/>
        <d v="2020-05-25T00:00:00" u="1"/>
        <d v="2019-06-21T00:00:00" u="1"/>
        <d v="2022-05-25T00:00:00" u="1"/>
        <d v="2019-07-17T00:00:00" u="1"/>
        <d v="2021-06-21T00:00:00" u="1"/>
        <d v="2020-07-17T00:00:00" u="1"/>
        <d v="2022-06-21T00:00:00" u="1"/>
        <d v="2017-09-09T00:00:00" u="1"/>
        <d v="2019-08-13T00:00:00" u="1"/>
        <d v="2021-07-17T00:00:00" u="1"/>
        <d v="2020-08-13T00:00:00" u="1"/>
        <d v="2017-10-05T00:00:00" u="1"/>
        <d v="2019-09-09T00:00:00" u="1"/>
        <d v="2021-08-13T00:00:00" u="1"/>
        <d v="2018-10-05T00:00:00" u="1"/>
        <d v="2020-09-09T00:00:00" u="1"/>
        <d v="2019-10-05T00:00:00" u="1"/>
        <d v="2021-09-09T00:00:00" u="1"/>
        <d v="2018-11-01T00:00:00" u="1"/>
        <d v="2020-10-05T00:00:00" u="1"/>
        <d v="2019-11-01T00:00:00" u="1"/>
        <d v="2019-05-27T00:00:00" u="1"/>
        <d v="2018-06-23T00:00:00" u="1"/>
        <d v="2020-05-27T00:00:00" u="1"/>
        <d v="2022-05-27T00:00:00" u="1"/>
        <d v="2019-07-19T00:00:00" u="1"/>
        <d v="2021-06-23T00:00:00" u="1"/>
        <d v="2022-06-23T00:00:00" u="1"/>
        <d v="2017-09-11T00:00:00" u="1"/>
        <d v="2021-07-19T00:00:00" u="1"/>
        <d v="2018-09-11T00:00:00" u="1"/>
        <d v="2019-09-11T00:00:00" u="1"/>
        <d v="2018-10-07T00:00:00" u="1"/>
        <d v="2020-09-11T00:00:00" u="1"/>
        <d v="2019-10-07T00:00:00" u="1"/>
        <d v="2020-10-07T00:00:00" u="1"/>
        <d v="2020-11-03T00:00:00" u="1"/>
        <d v="2019-05-29T00:00:00" u="1"/>
        <d v="2018-06-25T00:00:00" u="1"/>
        <d v="2020-05-29T00:00:00" u="1"/>
        <d v="2019-06-25T00:00:00" u="1"/>
        <d v="2021-06-25T00:00:00" u="1"/>
        <d v="2020-07-21T00:00:00" u="1"/>
        <d v="2022-06-25T00:00:00" u="1"/>
        <d v="2019-08-17T00:00:00" u="1"/>
        <d v="2020-08-17T00:00:00" u="1"/>
        <d v="2019-09-13T00:00:00" u="1"/>
        <d v="2021-08-17T00:00:00" u="1"/>
        <d v="2018-10-09T00:00:00" u="1"/>
        <d v="2020-09-13T00:00:00" u="1"/>
        <d v="2017-11-05T00:00:00" u="1"/>
        <d v="2019-10-09T00:00:00" u="1"/>
        <d v="2018-11-05T00:00:00" u="1"/>
        <d v="2020-10-09T00:00:00" u="1"/>
        <d v="2019-11-05T00:00:00" u="1"/>
        <d v="2018-12-01T00:00:00" u="1"/>
        <d v="2020-11-05T00:00:00" u="1"/>
        <d v="2020-12-01T00:00:00" u="1"/>
        <d v="2021-12-01T00:00:00" u="1"/>
        <d v="2019-05-31T00:00:00" u="1"/>
        <d v="2019-06-27T00:00:00" u="1"/>
        <d v="2022-05-31T00:00:00" u="1"/>
        <d v="2019-07-23T00:00:00" u="1"/>
        <d v="2020-07-23T00:00:00" u="1"/>
        <d v="2022-06-27T00:00:00" u="1"/>
        <d v="2019-08-19T00:00:00" u="1"/>
        <d v="2020-08-19T00:00:00" u="1"/>
        <d v="2017-10-11T00:00:00" u="1"/>
        <d v="2019-09-15T00:00:00" u="1"/>
        <d v="2021-08-19T00:00:00" u="1"/>
        <d v="2018-10-11T00:00:00" u="1"/>
        <d v="2020-09-15T00:00:00" u="1"/>
        <d v="2019-10-11T00:00:00" u="1"/>
        <d v="2018-11-07T00:00:00" u="1"/>
        <d v="2020-10-11T00:00:00" u="1"/>
        <d v="2019-11-07T00:00:00" u="1"/>
        <d v="2018-12-03T00:00:00" u="1"/>
        <d v="2020-11-07T00:00:00" u="1"/>
        <d v="2019-12-03T00:00:00" u="1"/>
        <d v="2020-12-03T00:00:00" u="1"/>
        <d v="2019-06-29T00:00:00" u="1"/>
        <d v="2019-07-25T00:00:00" u="1"/>
        <d v="2020-07-25T00:00:00" u="1"/>
        <d v="2022-06-29T00:00:00" u="1"/>
        <d v="2019-08-21T00:00:00" u="1"/>
        <d v="2020-08-21T00:00:00" u="1"/>
        <d v="2019-09-17T00:00:00" u="1"/>
        <d v="2021-08-21T00:00:00" u="1"/>
        <d v="2020-09-17T00:00:00" u="1"/>
        <d v="2017-11-09T00:00:00" u="1"/>
        <d v="2021-09-17T00:00:00" u="1"/>
        <d v="2018-11-09T00:00:00" u="1"/>
        <d v="2020-10-13T00:00:00" u="1"/>
        <d v="2017-12-05T00:00:00" u="1"/>
        <d v="2019-11-09T00:00:00" u="1"/>
        <d v="2018-12-05T00:00:00" u="1"/>
        <d v="2020-11-09T00:00:00" u="1"/>
        <d v="2019-12-05T00:00:00" u="1"/>
        <d v="2020-12-05T00:00:00" u="1"/>
        <d v="2019-07-27T00:00:00" u="1"/>
        <d v="2020-07-27T00:00:00" u="1"/>
        <d v="2019-08-23T00:00:00" u="1"/>
        <d v="2021-07-27T00:00:00" u="1"/>
        <d v="2019-09-19T00:00:00" u="1"/>
        <d v="2021-08-23T00:00:00" u="1"/>
        <d v="2020-09-19T00:00:00" u="1"/>
        <d v="2017-11-11T00:00:00" u="1"/>
        <d v="2019-10-15T00:00:00" u="1"/>
        <d v="2020-10-15T00:00:00" u="1"/>
        <d v="2019-11-11T00:00:00" u="1"/>
        <d v="2018-12-07T00:00:00" u="1"/>
        <d v="2020-11-11T00:00:00" u="1"/>
        <d v="2019-12-07T00:00:00" u="1"/>
        <d v="2020-12-07T00:00:00" u="1"/>
        <d v="2021-12-07T00:00:00" u="1"/>
        <d v="2019-07-29T00:00:00" u="1"/>
        <d v="2020-07-29T00:00:00" u="1"/>
        <d v="2020-08-25T00:00:00" u="1"/>
        <d v="2019-09-21T00:00:00" u="1"/>
        <d v="2021-08-25T00:00:00" u="1"/>
        <d v="2020-09-21T00:00:00" u="1"/>
        <d v="2019-10-17T00:00:00" u="1"/>
        <d v="2020-10-17T00:00:00" u="1"/>
        <d v="2017-12-09T00:00:00" u="1"/>
        <d v="2019-11-13T00:00:00" u="1"/>
        <d v="2018-12-09T00:00:00" u="1"/>
        <d v="2019-12-09T00:00:00" u="1"/>
        <d v="2020-12-09T00:00:00" u="1"/>
        <d v="2021-12-09T00:00:00" u="1"/>
        <d v="2019-07-31T00:00:00" u="1"/>
        <d v="2019-08-27T00:00:00" u="1"/>
        <d v="2018-09-23T00:00:00" u="1"/>
        <d v="2020-08-27T00:00:00" u="1"/>
        <d v="2019-09-23T00:00:00" u="1"/>
        <d v="2021-08-27T00:00:00" u="1"/>
        <d v="2020-09-23T00:00:00" u="1"/>
        <d v="2019-10-19T00:00:00" u="1"/>
        <d v="2020-10-19T00:00:00" u="1"/>
        <d v="2019-11-15T00:00:00" u="1"/>
        <d v="2018-12-11T00:00:00" u="1"/>
        <d v="2019-12-11T00:00:00" u="1"/>
        <d v="2020-12-11T00:00:00" u="1"/>
        <d v="2021-12-11T00:00:00" u="1"/>
        <d v="2019-08-29T00:00:00" u="1"/>
        <d v="2019-09-25T00:00:00" u="1"/>
        <d v="2021-08-29T00:00:00" u="1"/>
        <d v="2020-09-25T00:00:00" u="1"/>
        <d v="2019-10-21T00:00:00" u="1"/>
        <d v="2018-11-17T00:00:00" u="1"/>
        <d v="2020-10-21T00:00:00" u="1"/>
        <d v="2018-12-13T00:00:00" u="1"/>
        <d v="2019-12-13T00:00:00" u="1"/>
        <s v="18/04/2023" u="1"/>
        <s v="06/04/2023" u="1"/>
        <d v="2019-09-27T00:00:00" u="1"/>
        <d v="2020-09-27T00:00:00" u="1"/>
        <d v="2019-10-23T00:00:00" u="1"/>
        <d v="2018-11-19T00:00:00" u="1"/>
        <d v="2020-10-23T00:00:00" u="1"/>
        <d v="2019-11-19T00:00:00" u="1"/>
        <d v="2018-12-15T00:00:00" u="1"/>
      </sharedItems>
    </cacheField>
    <cacheField name="Shift" numFmtId="0">
      <sharedItems containsBlank="1" count="12">
        <s v="A"/>
        <s v="B"/>
        <s v="C"/>
        <m/>
        <s v="     B" u="1"/>
        <s v="    B" u="1"/>
        <s v="     C" u="1"/>
        <s v="GEN " u="1"/>
        <s v="    C" u="1"/>
        <s v="Gen" u="1"/>
        <s v="    A" u="1"/>
        <s v="     A" u="1"/>
      </sharedItems>
    </cacheField>
    <cacheField name="Operator" numFmtId="0">
      <sharedItems containsBlank="1"/>
    </cacheField>
    <cacheField name="Process" numFmtId="0">
      <sharedItems containsBlank="1" count="8">
        <s v="Insertion"/>
        <s v="Wave"/>
        <s v="Conformal"/>
        <m/>
        <s v="3RP" u="1"/>
        <s v="Others" u="1"/>
        <s v="3 in 1 sensor" u="1"/>
        <s v="bezel S201" u="1"/>
      </sharedItems>
    </cacheField>
    <cacheField name="Product" numFmtId="0">
      <sharedItems containsBlank="1" count="43">
        <s v="S3RP"/>
        <s v="APFC"/>
        <s v="Kongsberg"/>
        <s v="Dellorto"/>
        <s v="Dura"/>
        <m/>
        <s v="Danlaw" u="1"/>
        <s v="CP" u="1"/>
        <s v="Bajaj" u="1"/>
        <s v="4Pin" u="1"/>
        <s v="conformal" u="1"/>
        <s v="BAROMETER" u="1"/>
        <s v="ControlPrint" u="1"/>
        <s v="Emerald" u="1"/>
        <s v="Driver Board" u="1"/>
        <s v="NM20-76" u="1"/>
        <s v="L$T" u="1"/>
        <s v="L&amp;T" u="1"/>
        <s v="LED's" u="1"/>
        <s v="DRPA" u="1"/>
        <s v="Godreg" u="1"/>
        <s v="Control" u="1"/>
        <s v="EOLR" u="1"/>
        <s v="UV 40-250 Humiseal" u="1"/>
        <s v="Godrej" u="1"/>
        <s v="modbus" u="1"/>
        <s v="Humiseal" u="1"/>
        <s v="3RP" u="1"/>
        <s v="KA" u="1"/>
        <s v="Automig" u="1"/>
        <s v="DRP " u="1"/>
        <s v="Vayve" u="1"/>
        <s v="XTX Base Board" u="1"/>
        <s v="IFB Board" u="1"/>
        <s v="ABB" u="1"/>
        <s v="DRP" u="1"/>
        <s v="Sensor Board Top" u="1"/>
        <s v="ESAB" u="1"/>
        <s v="MTX" u="1"/>
        <s v="LEDs" u="1"/>
        <s v="XTX Main Board " u="1"/>
        <s v="Dellorto " u="1"/>
        <s v="Uv 40 Humiseal" u="1"/>
      </sharedItems>
    </cacheField>
    <cacheField name="Caliber" numFmtId="0">
      <sharedItems containsBlank="1" containsMixedTypes="1" containsNumber="1" minValue="1.1000000000000001" maxValue="1.1000000000000001" count="22">
        <s v="NP30_76"/>
        <s v="Relay_14step"/>
        <s v="Relay_12step"/>
        <s v="Sensor"/>
        <s v="AQ30_11"/>
        <s v="AP30_13"/>
        <s v="AP30_11"/>
        <s v="PS_96"/>
        <s v="AP30_25"/>
        <s v="Sensor_3_in_1"/>
        <s v="Sensor top"/>
        <s v="Sensor Bot"/>
        <s v="Illumination top"/>
        <s v="Illumination bot"/>
        <s v="NM20_76"/>
        <s v="AQ30_25"/>
        <s v="SG_1"/>
        <s v="NM20_74"/>
        <s v="BW_30"/>
        <s v="Relay_6step"/>
        <m/>
        <n v="1.1000000000000001" u="1"/>
      </sharedItems>
    </cacheField>
    <cacheField name="Qty" numFmtId="0">
      <sharedItems containsString="0" containsBlank="1" containsNumber="1" containsInteger="1" minValue="30" maxValue="3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rodnSBU2" refreshedDate="45106.607724421294" createdVersion="7" refreshedVersion="8" minRefreshableVersion="3" recordCount="1890">
  <cacheSource type="worksheet">
    <worksheetSource ref="A1:G1891" sheet="Assembly_Main"/>
  </cacheSource>
  <cacheFields count="7">
    <cacheField name="DATE" numFmtId="14">
      <sharedItems containsBlank="1" count="21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 u="1"/>
      </sharedItems>
    </cacheField>
    <cacheField name="SHIFT" numFmtId="0">
      <sharedItems containsBlank="1" count="5">
        <s v="A"/>
        <s v="B"/>
        <s v="C"/>
        <s v="Gen"/>
        <m u="1"/>
      </sharedItems>
    </cacheField>
    <cacheField name="PRODUCT" numFmtId="0">
      <sharedItems containsBlank="1" count="11">
        <s v="Danlaw"/>
        <s v="Dellorto"/>
        <s v="S3RP"/>
        <s v="Kongsberg"/>
        <s v="Dura"/>
        <s v="Emerald"/>
        <s v="IJL660A"/>
        <s v="APFC"/>
        <s v="LEDs"/>
        <s v="Tyco"/>
        <m u="1"/>
      </sharedItems>
    </cacheField>
    <cacheField name="TYPE" numFmtId="0">
      <sharedItems containsBlank="1" count="52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s v="AQ30_11"/>
        <s v="D3_100"/>
        <s v="D1_40"/>
        <s v="D1_100"/>
        <s v="D1_80"/>
        <s v="D1_62.5"/>
        <s v="D1_32"/>
        <s v="D1_50"/>
        <s v="D3_80"/>
        <s v="RH_660A"/>
        <s v="LH_660A"/>
        <s v="AP30_13"/>
        <s v="Controller_144"/>
        <s v="DAQ Series-2"/>
        <s v="PS_144"/>
        <s v="Controller_96"/>
        <s v="PS_96"/>
        <s v="Lamp_LED"/>
        <s v="D1_62"/>
        <s v="Neutral_4P"/>
        <s v="D3_62"/>
        <s v="Thyristor"/>
        <s v="Relay_16step"/>
        <s v="Relay_12step"/>
        <s v="Relay_14step"/>
        <s v="AP30_25"/>
        <s v="AP30_11"/>
        <s v="P_33"/>
        <s v="NM20_76"/>
        <s v="NM20_74"/>
        <s v="NP20_76"/>
        <s v="Renault-melexis"/>
        <s v="AQ30_25"/>
        <m u="1"/>
        <s v="S106 Main" u="1"/>
      </sharedItems>
    </cacheField>
    <cacheField name="ACTIVITY" numFmtId="0">
      <sharedItems containsBlank="1" count="37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s v="Heat stacking 2"/>
        <s v="Heat stacking 3"/>
        <s v="TH Soldering"/>
        <s v="Robotic soldering"/>
        <s v="Final VI"/>
        <s v="DIP switch sold"/>
        <s v="TH1"/>
        <s v="TH2"/>
        <s v="Switch Sold"/>
        <s v="Display Sold"/>
        <s v="IC Soldering"/>
        <m u="1"/>
      </sharedItems>
    </cacheField>
    <cacheField name="Operator" numFmtId="0">
      <sharedItems/>
    </cacheField>
    <cacheField name="QTY" numFmtId="0">
      <sharedItems containsSemiMixedTypes="0" containsString="0" containsNumber="1" containsInteger="1" minValue="2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rodnSBU2" refreshedDate="45106.607804282408" createdVersion="4" refreshedVersion="8" minRefreshableVersion="3" recordCount="1032">
  <cacheSource type="worksheet">
    <worksheetSource ref="A1:G1033" sheet="SMT"/>
  </cacheSource>
  <cacheFields count="7">
    <cacheField name="Date" numFmtId="0">
      <sharedItems containsDate="1" containsBlank="1" containsMixedTypes="1" minDate="2021-06-01T00:00:00" maxDate="2022-07-01T00:00:00" count="252">
        <s v="02/06/2023"/>
        <s v="01/06/2023"/>
        <s v="03/06/2023"/>
        <s v="05/06/2023"/>
        <s v="06/06/2023"/>
        <s v="07/06/2023"/>
        <s v="08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d v="2022-02-03T00:00:00" u="1"/>
        <d v="2022-05-05T00:00:00" u="1"/>
        <d v="2021-08-07T00:00:00" u="1"/>
        <d v="2022-01-18T00:00:00" u="1"/>
        <s v="11/05/2023" u="1"/>
        <s v="06/04/2023" u="1"/>
        <d v="2021-08-03T00:00:00" u="1"/>
        <d v="2022-01-14T00:00:00" u="1"/>
        <d v="2022-04-16T00:00:00" u="1"/>
        <d v="2022-01-10T00:00:00" u="1"/>
        <d v="2022-04-12T00:00:00" u="1"/>
        <d v="2021-07-14T00:00:00" u="1"/>
        <d v="2021-06-29T00:00:00" u="1"/>
        <s v="09/05/2023" u="1"/>
        <d v="2022-01-06T00:00:00" u="1"/>
        <d v="2022-06-29T00:00:00" u="1"/>
        <d v="2022-04-08T00:00:00" u="1"/>
        <d v="2021-07-10T00:00:00" u="1"/>
        <d v="2021-06-25T00:00:00" u="1"/>
        <d v="2022-06-25T00:00:00" u="1"/>
        <d v="2022-04-04T00:00:00" u="1"/>
        <d v="2021-07-06T00:00:00" u="1"/>
        <d v="2022-03-19T00:00:00" u="1"/>
        <d v="2021-06-21T00:00:00" u="1"/>
        <d v="2022-06-21T00:00:00" u="1"/>
        <s v="17/05/2023" u="1"/>
        <d v="2021-07-02T00:00:00" u="1"/>
        <s v="02/05/2023" u="1"/>
        <d v="2022-03-15T00:00:00" u="1"/>
        <d v="2021-06-17T00:00:00" u="1"/>
        <d v="2022-06-17T00:00:00" u="1"/>
        <d v="2022-03-11T00:00:00" u="1"/>
        <d v="2021-06-13T00:00:00" u="1"/>
        <d v="2022-06-13T00:00:00" u="1"/>
        <d v="2022-02-26T00:00:00" u="1"/>
        <d v="2022-03-07T00:00:00" u="1"/>
        <s v="25/05/2023" u="1"/>
        <d v="2021-06-09T00:00:00" u="1"/>
        <d v="2022-06-09T00:00:00" u="1"/>
        <s v="10/05/2023" u="1"/>
        <d v="2022-02-22T00:00:00" u="1"/>
        <d v="2021-08-26T00:00:00" u="1"/>
        <d v="2022-03-03T00:00:00" u="1"/>
        <s v="05/04/2023" u="1"/>
        <d v="2021-06-05T00:00:00" u="1"/>
        <d v="2021-09-07T00:00:00" u="1"/>
        <d v="2022-02-18T00:00:00" u="1"/>
        <d v="2021-12-09T00:00:00" u="1"/>
        <d v="2022-05-20T00:00:00" u="1"/>
        <d v="2021-06-01T00:00:00" u="1"/>
        <d v="2022-06-01T00:00:00" u="1"/>
        <d v="2021-09-03T00:00:00" u="1"/>
        <d v="2022-05-16T00:00:00" u="1"/>
        <d v="2021-08-18T00:00:00" u="1"/>
        <s v="08/05/2023" u="1"/>
        <d v="2022-02-10T00:00:00" u="1"/>
        <s v="13/04/2023" u="1"/>
        <d v="2021-12-01T00:00:00" u="1"/>
        <d v="2022-05-12T00:00:00" u="1"/>
        <d v="2021-08-14T00:00:00" u="1"/>
        <d v="2022-05-08T00:00:00" u="1"/>
        <d v="2021-08-10T00:00:00" u="1"/>
        <d v="2022-01-21T00:00:00" u="1"/>
        <d v="2022-02-02T00:00:00" u="1"/>
        <s v="16/05/2023" u="1"/>
        <d v="2022-05-04T00:00:00" u="1"/>
        <d v="2021-08-06T00:00:00" u="1"/>
        <d v="2021-08-02T00:00:00" u="1"/>
        <d v="2022-01-13T00:00:00" u="1"/>
        <s v="24/05/2023" u="1"/>
        <d v="2022-04-11T00:00:00" u="1"/>
        <d v="2021-07-13T00:00:00" u="1"/>
        <d v="2021-06-28T00:00:00" u="1"/>
        <s v="19/04/2023" u="1"/>
        <d v="2022-01-05T00:00:00" u="1"/>
        <d v="2022-06-28T00:00:00" u="1"/>
        <s v="04/04/2023" u="1"/>
        <d v="2022-04-07T00:00:00" u="1"/>
        <d v="2021-07-09T00:00:00" u="1"/>
        <d v="2021-06-24T00:00:00" u="1"/>
        <d v="2022-01-01T00:00:00" u="1"/>
        <d v="2022-06-24T00:00:00" u="1"/>
        <d v="2021-07-05T00:00:00" u="1"/>
        <d v="2022-03-18T00:00:00" u="1"/>
        <d v="2021-06-20T00:00:00" u="1"/>
        <d v="2022-06-20T00:00:00" u="1"/>
        <d v="2021-07-01T00:00:00" u="1"/>
        <s v="12/04/2023" u="1"/>
        <d v="2022-03-14T00:00:00" u="1"/>
        <d v="2021-06-16T00:00:00" u="1"/>
        <d v="2022-06-16T00:00:00" u="1"/>
        <d v="2022-03-10T00:00:00" u="1"/>
        <d v="2021-06-12T00:00:00" u="1"/>
        <d v="2022-02-25T00:00:00" u="1"/>
        <d v="2021-08-29T00:00:00" u="1"/>
        <s v="15/05/2023" u="1"/>
        <d v="2021-06-08T00:00:00" u="1"/>
        <d v="2022-06-08T00:00:00" u="1"/>
        <s v="20/04/2023" u="1"/>
        <d v="2022-02-21T00:00:00" u="1"/>
        <d v="2021-08-25T00:00:00" u="1"/>
        <d v="2022-03-02T00:00:00" u="1"/>
        <d v="2021-06-04T00:00:00" u="1"/>
        <d v="2022-06-04T00:00:00" u="1"/>
        <d v="2021-09-06T00:00:00" u="1"/>
        <d v="2022-02-17T00:00:00" u="1"/>
        <d v="2021-12-08T00:00:00" u="1"/>
        <d v="2022-05-19T00:00:00" u="1"/>
        <d v="2021-08-21T00:00:00" u="1"/>
        <d v="2021-09-02T00:00:00" u="1"/>
        <s v="23/05/2023" u="1"/>
        <d v="2021-12-04T00:00:00" u="1"/>
        <d v="2022-05-15T00:00:00" u="1"/>
        <d v="2021-08-17T00:00:00" u="1"/>
        <s v="18/04/2023" u="1"/>
        <d v="2022-02-09T00:00:00" u="1"/>
        <s v="03/04/2023" u="1"/>
        <d v="2022-05-11T00:00:00" u="1"/>
        <d v="2021-08-13T00:00:00" u="1"/>
        <d v="2022-02-05T00:00:00" u="1"/>
        <d v="2022-05-07T00:00:00" u="1"/>
        <d v="2021-08-09T00:00:00" u="1"/>
        <d v="2022-01-20T00:00:00" u="1"/>
        <d v="2022-02-01T00:00:00" u="1"/>
        <s v="06/05/2023" u="1"/>
        <d v="2022-05-03T00:00:00" u="1"/>
        <d v="2021-08-05T00:00:00" u="1"/>
        <s v="11/04/2023" u="1"/>
        <d v="2022-01-12T00:00:00" u="1"/>
        <d v="2021-07-16T00:00:00" u="1"/>
        <d v="2022-01-08T00:00:00" u="1"/>
        <d v="2022-04-10T00:00:00" u="1"/>
        <d v="2021-07-12T00:00:00" u="1"/>
        <d v="2022-01-04T00:00:00" u="1"/>
        <d v="2022-06-27T00:00:00" u="1"/>
        <d v="2022-04-06T00:00:00" u="1"/>
        <d v="2021-07-08T00:00:00" u="1"/>
        <d v="2021-06-23T00:00:00" u="1"/>
        <d v="2022-06-23T00:00:00" u="1"/>
        <d v="2022-04-02T00:00:00" u="1"/>
        <s v="22/05/2023" u="1"/>
        <d v="2022-03-17T00:00:00" u="1"/>
        <d v="2021-06-19T00:00:00" u="1"/>
        <d v="2022-06-19T00:00:00" u="1"/>
        <s v="17/04/2023" u="1"/>
        <d v="2021-06-15T00:00:00" u="1"/>
        <d v="2022-06-15T00:00:00" u="1"/>
        <d v="2022-03-09T00:00:00" u="1"/>
        <d v="2021-06-11T00:00:00" u="1"/>
        <d v="2022-06-11T00:00:00" u="1"/>
        <d v="2022-02-24T00:00:00" u="1"/>
        <d v="2021-08-28T00:00:00" u="1"/>
        <d v="2022-03-05T00:00:00" u="1"/>
        <s v="05/05/2023" u="1"/>
        <d v="2021-06-07T00:00:00" u="1"/>
        <d v="2022-06-07T00:00:00" u="1"/>
        <s v="10/04/2023" u="1"/>
        <d v="2021-08-24T00:00:00" u="1"/>
        <d v="2021-06-03T00:00:00" u="1"/>
        <d v="2022-06-03T00:00:00" u="1"/>
        <d v="2022-02-16T00:00:00" u="1"/>
        <d v="2021-12-07T00:00:00" u="1"/>
        <d v="2022-05-18T00:00:00" u="1"/>
        <d v="2021-08-20T00:00:00" u="1"/>
        <d v="2021-09-01T00:00:00" u="1"/>
        <d v="2022-02-12T00:00:00" u="1"/>
        <s v="13/05/2023" u="1"/>
        <d v="2022-05-14T00:00:00" u="1"/>
        <d v="2021-08-16T00:00:00" u="1"/>
        <s v="08/04/2023" u="1"/>
        <d v="2022-02-08T00:00:00" u="1"/>
        <d v="2022-05-10T00:00:00" u="1"/>
        <d v="2021-08-12T00:00:00" u="1"/>
        <d v="2022-02-04T00:00:00" u="1"/>
        <d v="2022-05-06T00:00:00" u="1"/>
        <d v="2022-05-02T00:00:00" u="1"/>
        <d v="2021-08-04T00:00:00" u="1"/>
        <d v="2022-01-15T00:00:00" u="1"/>
        <s v="01/04/2023" u="1"/>
        <d v="2022-04-17T00:00:00" u="1"/>
        <d v="2022-01-11T00:00:00" u="1"/>
        <d v="2022-04-13T00:00:00" u="1"/>
        <d v="2021-07-15T00:00:00" u="1"/>
        <d v="2021-06-30T00:00:00" u="1"/>
        <s v="19/05/2023" u="1"/>
        <d v="2022-01-07T00:00:00" u="1"/>
        <d v="2022-06-30T00:00:00" u="1"/>
        <s v="04/05/2023" u="1"/>
        <d v="2022-04-09T00:00:00" u="1"/>
        <d v="2021-06-26T00:00:00" u="1"/>
        <d v="2022-01-03T00:00:00" u="1"/>
        <d v="2022-04-05T00:00:00" u="1"/>
        <d v="2021-07-07T00:00:00" u="1"/>
        <d v="2021-06-22T00:00:00" u="1"/>
        <d v="2022-06-22T00:00:00" u="1"/>
        <d v="2022-04-01T00:00:00" u="1"/>
        <d v="2021-07-03T00:00:00" u="1"/>
        <s v="12/05/2023" u="1"/>
        <d v="2022-03-16T00:00:00" u="1"/>
        <d v="2021-06-18T00:00:00" u="1"/>
        <d v="2022-06-18T00:00:00" u="1"/>
        <d v="2022-03-12T00:00:00" u="1"/>
        <d v="2021-06-14T00:00:00" u="1"/>
        <d v="2022-06-14T00:00:00" u="1"/>
        <d v="2022-03-08T00:00:00" u="1"/>
        <d v="2021-06-10T00:00:00" u="1"/>
        <d v="2022-06-10T00:00:00" u="1"/>
        <s v="20/05/2023" u="1"/>
        <d v="2022-02-23T00:00:00" u="1"/>
        <d v="2021-08-27T00:00:00" u="1"/>
        <d v="2022-03-04T00:00:00" u="1"/>
        <s v="15/04/2023" u="1"/>
        <d v="2021-06-06T00:00:00" u="1"/>
        <d v="2022-06-06T00:00:00" u="1"/>
        <d v="2022-02-19T00:00:00" u="1"/>
        <d v="2021-08-23T00:00:00" u="1"/>
        <d v="2021-06-02T00:00:00" u="1"/>
        <d v="2022-06-02T00:00:00" u="1"/>
        <d v="2021-09-04T00:00:00" u="1"/>
        <d v="2022-02-15T00:00:00" u="1"/>
        <d v="2021-12-06T00:00:00" u="1"/>
        <d v="2022-05-17T00:00:00" u="1"/>
        <d v="2021-08-19T00:00:00" u="1"/>
        <s v="18/05/2023" u="1"/>
        <d v="2022-02-11T00:00:00" u="1"/>
        <s v="03/05/2023" u="1"/>
        <d v="2021-12-02T00:00:00" u="1"/>
        <d v="2022-05-13T00:00:00" u="1"/>
        <d v="2022-02-07T00:00:00" u="1"/>
        <d v="2022-05-09T00:00:00" u="1"/>
        <d v="2021-08-11T00:00:00" u="1"/>
        <d v="2022-01-22T00:00:00" u="1"/>
      </sharedItems>
    </cacheField>
    <cacheField name="Shift" numFmtId="0">
      <sharedItems containsBlank="1" count="5">
        <s v="A"/>
        <s v="B"/>
        <s v="C"/>
        <m/>
        <s v="Gen" u="1"/>
      </sharedItems>
    </cacheField>
    <cacheField name="Operator" numFmtId="0">
      <sharedItems containsBlank="1"/>
    </cacheField>
    <cacheField name="Line" numFmtId="0">
      <sharedItems containsBlank="1"/>
    </cacheField>
    <cacheField name="Product" numFmtId="0">
      <sharedItems containsBlank="1" count="18">
        <s v="S3RP"/>
        <s v="EMERALD"/>
        <s v="Dellorto"/>
        <s v="KA"/>
        <s v="Dura"/>
        <s v="Danlaw"/>
        <s v="APFC"/>
        <s v="LEDs"/>
        <s v="Tyco"/>
        <s v="IJL660A"/>
        <s v="Neutral_4P"/>
        <m/>
        <s v="CP" u="1"/>
        <s v="Truenat" u="1"/>
        <s v="EOLR" u="1"/>
        <s v="Godrej" u="1"/>
        <s v="IJL230B" u="1"/>
        <s v="Kongsberg" u="1"/>
      </sharedItems>
    </cacheField>
    <cacheField name="Caliber" numFmtId="0">
      <sharedItems containsBlank="1" count="140">
        <s v="NP30_76"/>
        <s v="D1 50% Top"/>
        <s v="D1 32% Top"/>
        <s v="Sensor_3_in_1"/>
        <s v="Sensor Board"/>
        <s v="s201 bezel_Bot"/>
        <s v="s201 bezel_top"/>
        <s v="Diesel"/>
        <s v="Illumination Board Bot"/>
        <s v="Illumination Board Top"/>
        <s v="D3 80% Bot"/>
        <s v="D3 62.5% Bot"/>
        <s v="Logger4G_bot"/>
        <s v="PS_144"/>
        <s v="Bajaj_ETB"/>
        <s v="Gasoline"/>
        <s v="Renault"/>
        <s v="D3 50% Bot"/>
        <s v="AP30_11"/>
        <s v="Lamp_LED_Bot"/>
        <s v="Lamp_LED_Top"/>
        <s v="AP30"/>
        <s v="D3 80% Top"/>
        <s v="AP30_25"/>
        <s v="NM20_76"/>
        <s v="D3 62.5% Top"/>
        <s v="SG_1"/>
        <s v="P_202"/>
        <s v="Logger4G_top"/>
        <s v="BMW"/>
        <s v="660A LH Bot"/>
        <s v="660A LH Top"/>
        <s v="660A RH Bot"/>
        <s v="660A RH Top"/>
        <s v="NM20"/>
        <s v="BW_30"/>
        <s v="Thyristor"/>
        <s v="Neutral_4P"/>
        <s v="Controller_96"/>
        <s v="Controller_144"/>
        <s v="Controller 144x144 Bot"/>
        <s v="P_33"/>
        <s v="Power Supply 96x96 Bot"/>
        <s v="Power Supply 96x96 Top"/>
        <s v="D3 50% Top"/>
        <s v="S106 Main"/>
        <s v="D3 100% Bot"/>
        <s v="AW_30"/>
        <s v="Volvo"/>
        <m/>
        <s v="Control_card" u="1"/>
        <s v="Hotel lock Baseboard Bot" u="1"/>
        <s v="Controller Series-2  Bot" u="1"/>
        <s v="D3 32% Top" u="1"/>
        <s v="Neo RFID" u="1"/>
        <s v="RE Amber Bot" u="1"/>
        <s v="Hotel lock USB" u="1"/>
        <s v="Cap_sense - Top" u="1"/>
        <s v="Controller 96x96 Bot" u="1"/>
        <s v="Power Supply 96x96" u="1"/>
        <s v="D1 50% Bot" u="1"/>
        <s v="Logger_4G" u="1"/>
        <s v="Hotel lock Display" u="1"/>
        <s v="D1 100% Top" u="1"/>
        <s v="Controller 96x96 Top" u="1"/>
        <s v="Cap_sense -Bot" u="1"/>
        <s v="Hotel lock Baseboard Top" u="1"/>
        <s v="FP" u="1"/>
        <s v="1.1  top" u="1"/>
        <s v="230B RH Bot" u="1"/>
        <s v="D5 Daughter boardFR6/7 top" u="1"/>
        <s v="D5 Daughter Board" u="1"/>
        <s v="D3 50%  Bot" u="1"/>
        <s v="D1 80% Top" u="1"/>
        <s v="LTCC placement" u="1"/>
        <s v="USB" u="1"/>
        <s v="Illumination top" u="1"/>
        <s v="Logger4G_top DL 548" u="1"/>
        <s v="Renault-melexis" u="1"/>
        <s v="FP-Bot" u="1"/>
        <s v="Power Supply  series-2" u="1"/>
        <s v="Logger4G_DL548 Top" u="1"/>
        <s v="Sensor" u="1"/>
        <s v="NP20_76" u="1"/>
        <s v="Cap_sense -Top" u="1"/>
        <s v="D1 62.5% Top" u="1"/>
        <s v="Illumination bot" u="1"/>
        <s v="D1 Bot" u="1"/>
        <s v="TI Reader bot" u="1"/>
        <s v="D5 Daughter boardFR6/7 BOT" u="1"/>
        <s v="AP30_13" u="1"/>
        <s v="LH_660A" u="1"/>
        <s v="BCU Top" u="1"/>
        <s v="Power Supply  series-2 Top" u="1"/>
        <s v=" Controller Series-2 Top" u="1"/>
        <s v="Power Supply 144x144" u="1"/>
        <s v="RE Amber Top" u="1"/>
        <s v="Hotel lock Encoder" u="1"/>
        <s v="P_218" u="1"/>
        <s v="D5 Display FR1/2 Bot" u="1"/>
        <s v="230B LH Top" u="1"/>
        <s v="D1  Bot" u="1"/>
        <s v="FP-Top" u="1"/>
        <s v="Logger4G_DL548 Bot" u="1"/>
        <s v="4up Netural" u="1"/>
        <s v="D1 80% Bot" u="1"/>
        <s v="Power Supply  series-2 Bot" u="1"/>
        <s v="RE_Amber " u="1"/>
        <s v="Logger4G_bot -DL548" u="1"/>
        <s v="Controller 144x144 Top" u="1"/>
        <s v="D1_Bot" u="1"/>
        <s v="Controller series-2   " u="1"/>
        <s v="NM20_74" u="1"/>
        <s v="230B RH Top" u="1"/>
        <s v="IR_sensor" u="1"/>
        <s v="AP30_31" u="1"/>
        <s v="144*144 Thyristor card" u="1"/>
        <s v="Control_card Top" u="1"/>
        <s v="AP30_33" u="1"/>
        <s v="Control_card -Bot" u="1"/>
        <s v="Hotel lock Baseboard" u="1"/>
        <s v="PCB assy" u="1"/>
        <s v="Illumination" u="1"/>
        <s v="4P Neutral" u="1"/>
        <s v="RTD placement" u="1"/>
        <s v="D3 100% Top" u="1"/>
        <s v="Finger Print-Top" u="1"/>
        <s v="Control_card -Top" u="1"/>
        <s v="BCU-Bot" u="1"/>
        <s v="D1 62.5% Bot" u="1"/>
        <s v="Control_card Bot" u="1"/>
        <s v="Lamp_LED" u="1"/>
        <s v="Cap_sense - Bot" u="1"/>
        <s v="Hotel lock antenna" u="1"/>
        <s v="PCB" u="1"/>
        <s v="TI Reader Top" u="1"/>
        <s v="1.1  bot" u="1"/>
        <s v="DAQ Series-2" u="1"/>
        <s v="230B LH Bot" u="1"/>
        <s v="Finger Print-bot" u="1"/>
      </sharedItems>
    </cacheField>
    <cacheField name="QTY" numFmtId="0">
      <sharedItems containsString="0" containsBlank="1" containsNumber="1" containsInteger="1" minValue="4" maxValue="8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rodnSBU2" refreshedDate="45106.607849537038" createdVersion="4" refreshedVersion="8" minRefreshableVersion="3" recordCount="677">
  <cacheSource type="worksheet">
    <worksheetSource ref="A1:G678" sheet="Assembly_Others"/>
  </cacheSource>
  <cacheFields count="7">
    <cacheField name="DATE" numFmtId="14">
      <sharedItems containsDate="1" containsBlank="1" containsMixedTypes="1" minDate="2022-05-02T00:00:00" maxDate="2022-07-01T00:00:00" count="134">
        <s v="03/06/2023"/>
        <s v="05/06/2023"/>
        <s v="06/06/2023"/>
        <s v="07/06/2023"/>
        <s v="08/06/2023"/>
        <s v="09/06/2023"/>
        <s v="01/06/2023"/>
        <s v="02/06/2023"/>
        <s v="04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s v="23/06/2023"/>
        <s v="24/06/2023"/>
        <s v="26/06/2023"/>
        <s v="27/06/2023"/>
        <s v="28/06/2023"/>
        <m/>
        <d v="2022-05-05T00:00:00" u="1"/>
        <s v="11/05/2023" u="1"/>
        <s v="06/04/2023" u="1"/>
        <s v="09/05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14/05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d v="2022-06-30T00:00:00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 count="5">
        <s v="A"/>
        <s v="B"/>
        <s v="Gen"/>
        <s v="C"/>
        <m/>
      </sharedItems>
    </cacheField>
    <cacheField name="PRODUCT" numFmtId="0">
      <sharedItems containsBlank="1" count="13">
        <s v="S3RP"/>
        <s v="Kongsberg"/>
        <s v="Dellorto"/>
        <s v="Danlaw"/>
        <s v="IJL230B"/>
        <s v="Dura"/>
        <s v="IJL660A"/>
        <s v="Tyco"/>
        <m/>
        <s v="ControlPrint" u="1"/>
        <s v="Emerald" u="1"/>
        <s v="Molbio" u="1"/>
        <s v="Godrej" u="1"/>
      </sharedItems>
    </cacheField>
    <cacheField name="TYPE" numFmtId="0">
      <sharedItems containsBlank="1" count="46">
        <s v="NP30_76"/>
        <s v="Sensor"/>
        <s v="BMW"/>
        <s v="Diesel"/>
        <s v="Renault"/>
        <s v="Bajaj_ETB"/>
        <s v="Sensor_3_in_1"/>
        <s v="Logger_4G"/>
        <s v="Illumination"/>
        <s v="RH_230B"/>
        <s v="LH_230B"/>
        <s v="S201 bezel "/>
        <s v="NQ30_76"/>
        <s v="AQ30_11"/>
        <s v="AP30_13"/>
        <s v="AP30_11"/>
        <s v="RH_660A"/>
        <s v="Gasoline"/>
        <s v="AP30_25"/>
        <s v="Volvo"/>
        <s v="LH_660A"/>
        <s v="NM20_76"/>
        <s v="SG_1"/>
        <s v="NP20_76"/>
        <s v="P_33"/>
        <s v="P_202"/>
        <s v="NM20_74"/>
        <s v="BW_30"/>
        <s v="S106 Main"/>
        <s v="NP30_25"/>
        <s v="Renault-melexis"/>
        <m/>
        <s v="USB" u="1"/>
        <s v="AW_30" u="1"/>
        <s v="Conformal" u="1"/>
        <s v="D1" u="1"/>
        <s v="FP" u="1"/>
        <s v="Truenat" u="1"/>
        <s v="P202" u="1"/>
        <s v="TI Reader" u="1"/>
        <s v="IR_sensor" u="1"/>
        <s v="RE_Amber " u="1"/>
        <s v="S106 Bezel" u="1"/>
        <s v="AQ30_25" u="1"/>
        <s v="Cap_sense" u="1"/>
        <s v="Control_card" u="1"/>
      </sharedItems>
    </cacheField>
    <cacheField name="ACTIVITY" numFmtId="0">
      <sharedItems containsBlank="1" count="7">
        <s v="Cleaning"/>
        <s v="Singulation"/>
        <s v="Routing"/>
        <m/>
        <s v="Loading" u="1"/>
        <s v="Touch up" u="1"/>
        <s v="Singulation 1" u="1"/>
      </sharedItems>
    </cacheField>
    <cacheField name="Operator" numFmtId="0">
      <sharedItems containsBlank="1"/>
    </cacheField>
    <cacheField name="QTY" numFmtId="0">
      <sharedItems containsString="0" containsBlank="1" containsNumber="1" containsInteger="1" minValue="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1">
  <r>
    <x v="0"/>
    <s v="A"/>
    <x v="0"/>
    <x v="0"/>
    <x v="0"/>
    <x v="0"/>
    <n v="102"/>
  </r>
  <r>
    <x v="0"/>
    <s v="A"/>
    <x v="0"/>
    <x v="0"/>
    <x v="0"/>
    <x v="0"/>
    <n v="107"/>
  </r>
  <r>
    <x v="0"/>
    <s v="B"/>
    <x v="0"/>
    <x v="0"/>
    <x v="0"/>
    <x v="1"/>
    <n v="117"/>
  </r>
  <r>
    <x v="0"/>
    <s v="B"/>
    <x v="0"/>
    <x v="0"/>
    <x v="0"/>
    <x v="1"/>
    <n v="122"/>
  </r>
  <r>
    <x v="0"/>
    <s v="C"/>
    <x v="0"/>
    <x v="0"/>
    <x v="0"/>
    <x v="2"/>
    <n v="97"/>
  </r>
  <r>
    <x v="0"/>
    <s v="C"/>
    <x v="0"/>
    <x v="0"/>
    <x v="0"/>
    <x v="2"/>
    <n v="108"/>
  </r>
  <r>
    <x v="1"/>
    <s v="A"/>
    <x v="0"/>
    <x v="0"/>
    <x v="0"/>
    <x v="0"/>
    <n v="92"/>
  </r>
  <r>
    <x v="1"/>
    <s v="A"/>
    <x v="0"/>
    <x v="0"/>
    <x v="0"/>
    <x v="0"/>
    <n v="21"/>
  </r>
  <r>
    <x v="1"/>
    <s v="A"/>
    <x v="0"/>
    <x v="0"/>
    <x v="0"/>
    <x v="0"/>
    <n v="87"/>
  </r>
  <r>
    <x v="1"/>
    <s v="A"/>
    <x v="0"/>
    <x v="0"/>
    <x v="0"/>
    <x v="0"/>
    <n v="23"/>
  </r>
  <r>
    <x v="1"/>
    <s v="B"/>
    <x v="0"/>
    <x v="0"/>
    <x v="0"/>
    <x v="1"/>
    <n v="94"/>
  </r>
  <r>
    <x v="1"/>
    <s v="B"/>
    <x v="0"/>
    <x v="0"/>
    <x v="0"/>
    <x v="1"/>
    <n v="19"/>
  </r>
  <r>
    <x v="1"/>
    <s v="B"/>
    <x v="0"/>
    <x v="0"/>
    <x v="0"/>
    <x v="1"/>
    <n v="101"/>
  </r>
  <r>
    <x v="1"/>
    <s v="B"/>
    <x v="0"/>
    <x v="0"/>
    <x v="0"/>
    <x v="1"/>
    <n v="17"/>
  </r>
  <r>
    <x v="1"/>
    <s v="C"/>
    <x v="0"/>
    <x v="0"/>
    <x v="0"/>
    <x v="2"/>
    <n v="100"/>
  </r>
  <r>
    <x v="1"/>
    <s v="C"/>
    <x v="0"/>
    <x v="0"/>
    <x v="0"/>
    <x v="2"/>
    <n v="110"/>
  </r>
  <r>
    <x v="2"/>
    <s v="A"/>
    <x v="0"/>
    <x v="0"/>
    <x v="0"/>
    <x v="0"/>
    <n v="113"/>
  </r>
  <r>
    <x v="2"/>
    <s v="A"/>
    <x v="0"/>
    <x v="0"/>
    <x v="0"/>
    <x v="0"/>
    <n v="90"/>
  </r>
  <r>
    <x v="2"/>
    <s v="A"/>
    <x v="0"/>
    <x v="0"/>
    <x v="0"/>
    <x v="0"/>
    <n v="19"/>
  </r>
  <r>
    <x v="2"/>
    <s v="B"/>
    <x v="0"/>
    <x v="0"/>
    <x v="0"/>
    <x v="1"/>
    <n v="92"/>
  </r>
  <r>
    <x v="2"/>
    <s v="B"/>
    <x v="0"/>
    <x v="0"/>
    <x v="0"/>
    <x v="1"/>
    <n v="104"/>
  </r>
  <r>
    <x v="2"/>
    <s v="C"/>
    <x v="0"/>
    <x v="0"/>
    <x v="0"/>
    <x v="2"/>
    <n v="93"/>
  </r>
  <r>
    <x v="2"/>
    <s v="C"/>
    <x v="0"/>
    <x v="0"/>
    <x v="0"/>
    <x v="2"/>
    <n v="107"/>
  </r>
  <r>
    <x v="3"/>
    <s v="A"/>
    <x v="0"/>
    <x v="0"/>
    <x v="0"/>
    <x v="1"/>
    <n v="61"/>
  </r>
  <r>
    <x v="3"/>
    <s v="A"/>
    <x v="0"/>
    <x v="0"/>
    <x v="0"/>
    <x v="1"/>
    <n v="63"/>
  </r>
  <r>
    <x v="3"/>
    <s v="B"/>
    <x v="0"/>
    <x v="0"/>
    <x v="0"/>
    <x v="2"/>
    <n v="22"/>
  </r>
  <r>
    <x v="3"/>
    <s v="B"/>
    <x v="0"/>
    <x v="0"/>
    <x v="0"/>
    <x v="2"/>
    <n v="23"/>
  </r>
  <r>
    <x v="3"/>
    <s v="C"/>
    <x v="0"/>
    <x v="0"/>
    <x v="0"/>
    <x v="0"/>
    <n v="84"/>
  </r>
  <r>
    <x v="3"/>
    <s v="C"/>
    <x v="0"/>
    <x v="0"/>
    <x v="0"/>
    <x v="0"/>
    <n v="82"/>
  </r>
  <r>
    <x v="4"/>
    <s v="A"/>
    <x v="0"/>
    <x v="0"/>
    <x v="0"/>
    <x v="1"/>
    <n v="86"/>
  </r>
  <r>
    <x v="4"/>
    <s v="A"/>
    <x v="0"/>
    <x v="0"/>
    <x v="0"/>
    <x v="1"/>
    <n v="86"/>
  </r>
  <r>
    <x v="4"/>
    <s v="B"/>
    <x v="0"/>
    <x v="0"/>
    <x v="0"/>
    <x v="2"/>
    <n v="64"/>
  </r>
  <r>
    <x v="4"/>
    <s v="B"/>
    <x v="0"/>
    <x v="0"/>
    <x v="0"/>
    <x v="2"/>
    <n v="81"/>
  </r>
  <r>
    <x v="4"/>
    <s v="C"/>
    <x v="0"/>
    <x v="0"/>
    <x v="0"/>
    <x v="0"/>
    <n v="89"/>
  </r>
  <r>
    <x v="4"/>
    <s v="C"/>
    <x v="0"/>
    <x v="0"/>
    <x v="0"/>
    <x v="0"/>
    <n v="95"/>
  </r>
  <r>
    <x v="1"/>
    <s v="A"/>
    <x v="0"/>
    <x v="0"/>
    <x v="1"/>
    <x v="3"/>
    <n v="10"/>
  </r>
  <r>
    <x v="1"/>
    <s v="B"/>
    <x v="0"/>
    <x v="0"/>
    <x v="1"/>
    <x v="4"/>
    <n v="250"/>
  </r>
  <r>
    <x v="1"/>
    <s v="C"/>
    <x v="0"/>
    <x v="0"/>
    <x v="1"/>
    <x v="5"/>
    <n v="225"/>
  </r>
  <r>
    <x v="2"/>
    <s v="B"/>
    <x v="0"/>
    <x v="0"/>
    <x v="1"/>
    <x v="6"/>
    <n v="68"/>
  </r>
  <r>
    <x v="2"/>
    <s v="B"/>
    <x v="0"/>
    <x v="0"/>
    <x v="1"/>
    <x v="4"/>
    <n v="92"/>
  </r>
  <r>
    <x v="2"/>
    <s v="C"/>
    <x v="0"/>
    <x v="0"/>
    <x v="1"/>
    <x v="5"/>
    <n v="118"/>
  </r>
  <r>
    <x v="0"/>
    <s v="A"/>
    <x v="1"/>
    <x v="1"/>
    <x v="2"/>
    <x v="7"/>
    <n v="390"/>
  </r>
  <r>
    <x v="0"/>
    <s v="B"/>
    <x v="1"/>
    <x v="1"/>
    <x v="2"/>
    <x v="8"/>
    <n v="600"/>
  </r>
  <r>
    <x v="1"/>
    <s v="B"/>
    <x v="1"/>
    <x v="1"/>
    <x v="2"/>
    <x v="8"/>
    <n v="270"/>
  </r>
  <r>
    <x v="3"/>
    <s v="B"/>
    <x v="1"/>
    <x v="1"/>
    <x v="2"/>
    <x v="8"/>
    <n v="300"/>
  </r>
  <r>
    <x v="4"/>
    <s v="A"/>
    <x v="1"/>
    <x v="1"/>
    <x v="2"/>
    <x v="6"/>
    <n v="210"/>
  </r>
  <r>
    <x v="0"/>
    <s v="Gen"/>
    <x v="1"/>
    <x v="2"/>
    <x v="2"/>
    <x v="9"/>
    <n v="760"/>
  </r>
  <r>
    <x v="0"/>
    <s v="B"/>
    <x v="1"/>
    <x v="2"/>
    <x v="2"/>
    <x v="10"/>
    <n v="680"/>
  </r>
  <r>
    <x v="1"/>
    <s v="A"/>
    <x v="1"/>
    <x v="2"/>
    <x v="2"/>
    <x v="11"/>
    <n v="560"/>
  </r>
  <r>
    <x v="1"/>
    <s v="Gen"/>
    <x v="1"/>
    <x v="2"/>
    <x v="2"/>
    <x v="3"/>
    <n v="400"/>
  </r>
  <r>
    <x v="1"/>
    <s v="B"/>
    <x v="1"/>
    <x v="2"/>
    <x v="2"/>
    <x v="6"/>
    <n v="600"/>
  </r>
  <r>
    <x v="2"/>
    <s v="A"/>
    <x v="1"/>
    <x v="2"/>
    <x v="2"/>
    <x v="12"/>
    <n v="400"/>
  </r>
  <r>
    <x v="2"/>
    <s v="Gen"/>
    <x v="1"/>
    <x v="2"/>
    <x v="2"/>
    <x v="9"/>
    <n v="400"/>
  </r>
  <r>
    <x v="2"/>
    <s v="B"/>
    <x v="1"/>
    <x v="2"/>
    <x v="2"/>
    <x v="8"/>
    <n v="920"/>
  </r>
  <r>
    <x v="3"/>
    <s v="Gen"/>
    <x v="1"/>
    <x v="2"/>
    <x v="2"/>
    <x v="13"/>
    <n v="400"/>
  </r>
  <r>
    <x v="3"/>
    <s v="B"/>
    <x v="1"/>
    <x v="2"/>
    <x v="2"/>
    <x v="8"/>
    <n v="120"/>
  </r>
  <r>
    <x v="4"/>
    <s v="Gen"/>
    <x v="1"/>
    <x v="2"/>
    <x v="2"/>
    <x v="13"/>
    <n v="680"/>
  </r>
  <r>
    <x v="4"/>
    <s v="Gen"/>
    <x v="1"/>
    <x v="2"/>
    <x v="2"/>
    <x v="9"/>
    <n v="160"/>
  </r>
  <r>
    <x v="4"/>
    <s v="B"/>
    <x v="1"/>
    <x v="2"/>
    <x v="2"/>
    <x v="8"/>
    <n v="480"/>
  </r>
  <r>
    <x v="0"/>
    <s v="A"/>
    <x v="1"/>
    <x v="3"/>
    <x v="2"/>
    <x v="7"/>
    <n v="90"/>
  </r>
  <r>
    <x v="0"/>
    <s v="Gen"/>
    <x v="1"/>
    <x v="3"/>
    <x v="2"/>
    <x v="9"/>
    <n v="90"/>
  </r>
  <r>
    <x v="1"/>
    <s v="A"/>
    <x v="1"/>
    <x v="4"/>
    <x v="2"/>
    <x v="14"/>
    <n v="308"/>
  </r>
  <r>
    <x v="1"/>
    <s v="B"/>
    <x v="1"/>
    <x v="4"/>
    <x v="2"/>
    <x v="8"/>
    <n v="84"/>
  </r>
  <r>
    <x v="1"/>
    <s v="B"/>
    <x v="1"/>
    <x v="5"/>
    <x v="2"/>
    <x v="8"/>
    <n v="132"/>
  </r>
  <r>
    <x v="1"/>
    <s v="B"/>
    <x v="1"/>
    <x v="3"/>
    <x v="2"/>
    <x v="8"/>
    <n v="203"/>
  </r>
  <r>
    <x v="4"/>
    <s v="Gen"/>
    <x v="1"/>
    <x v="5"/>
    <x v="2"/>
    <x v="9"/>
    <n v="264"/>
  </r>
  <r>
    <x v="2"/>
    <s v="A"/>
    <x v="1"/>
    <x v="6"/>
    <x v="2"/>
    <x v="14"/>
    <n v="81"/>
  </r>
  <r>
    <x v="3"/>
    <s v="Gen"/>
    <x v="1"/>
    <x v="6"/>
    <x v="2"/>
    <x v="9"/>
    <n v="457"/>
  </r>
  <r>
    <x v="2"/>
    <s v="Gen"/>
    <x v="1"/>
    <x v="7"/>
    <x v="2"/>
    <x v="3"/>
    <n v="618"/>
  </r>
  <r>
    <x v="3"/>
    <s v="Gen"/>
    <x v="1"/>
    <x v="7"/>
    <x v="2"/>
    <x v="9"/>
    <n v="120"/>
  </r>
  <r>
    <x v="3"/>
    <s v="B"/>
    <x v="1"/>
    <x v="7"/>
    <x v="2"/>
    <x v="8"/>
    <n v="440"/>
  </r>
  <r>
    <x v="4"/>
    <s v="Gen"/>
    <x v="1"/>
    <x v="7"/>
    <x v="2"/>
    <x v="9"/>
    <n v="266"/>
  </r>
  <r>
    <x v="4"/>
    <s v="B"/>
    <x v="1"/>
    <x v="7"/>
    <x v="2"/>
    <x v="8"/>
    <n v="280"/>
  </r>
  <r>
    <x v="0"/>
    <s v="A"/>
    <x v="0"/>
    <x v="0"/>
    <x v="3"/>
    <x v="15"/>
    <n v="330"/>
  </r>
  <r>
    <x v="0"/>
    <s v="A"/>
    <x v="0"/>
    <x v="0"/>
    <x v="4"/>
    <x v="16"/>
    <n v="120"/>
  </r>
  <r>
    <x v="0"/>
    <s v="A"/>
    <x v="0"/>
    <x v="0"/>
    <x v="5"/>
    <x v="17"/>
    <n v="170"/>
  </r>
  <r>
    <x v="0"/>
    <s v="A"/>
    <x v="0"/>
    <x v="0"/>
    <x v="6"/>
    <x v="18"/>
    <n v="170"/>
  </r>
  <r>
    <x v="0"/>
    <s v="Gen"/>
    <x v="0"/>
    <x v="0"/>
    <x v="4"/>
    <x v="19"/>
    <n v="228"/>
  </r>
  <r>
    <x v="0"/>
    <s v="B"/>
    <x v="0"/>
    <x v="0"/>
    <x v="5"/>
    <x v="4"/>
    <n v="220"/>
  </r>
  <r>
    <x v="0"/>
    <s v="B"/>
    <x v="0"/>
    <x v="0"/>
    <x v="6"/>
    <x v="20"/>
    <n v="220"/>
  </r>
  <r>
    <x v="0"/>
    <s v="B"/>
    <x v="0"/>
    <x v="0"/>
    <x v="3"/>
    <x v="21"/>
    <n v="254"/>
  </r>
  <r>
    <x v="0"/>
    <s v="B"/>
    <x v="0"/>
    <x v="0"/>
    <x v="3"/>
    <x v="5"/>
    <n v="180"/>
  </r>
  <r>
    <x v="0"/>
    <s v="B"/>
    <x v="0"/>
    <x v="0"/>
    <x v="5"/>
    <x v="22"/>
    <n v="170"/>
  </r>
  <r>
    <x v="0"/>
    <s v="B"/>
    <x v="0"/>
    <x v="0"/>
    <x v="6"/>
    <x v="23"/>
    <n v="170"/>
  </r>
  <r>
    <x v="1"/>
    <s v="A"/>
    <x v="0"/>
    <x v="0"/>
    <x v="5"/>
    <x v="17"/>
    <n v="220"/>
  </r>
  <r>
    <x v="1"/>
    <s v="A"/>
    <x v="0"/>
    <x v="0"/>
    <x v="6"/>
    <x v="18"/>
    <n v="220"/>
  </r>
  <r>
    <x v="1"/>
    <s v="A"/>
    <x v="0"/>
    <x v="0"/>
    <x v="7"/>
    <x v="24"/>
    <n v="10"/>
  </r>
  <r>
    <x v="1"/>
    <s v="A"/>
    <x v="0"/>
    <x v="0"/>
    <x v="8"/>
    <x v="25"/>
    <n v="10"/>
  </r>
  <r>
    <x v="1"/>
    <s v="A"/>
    <x v="0"/>
    <x v="0"/>
    <x v="3"/>
    <x v="15"/>
    <n v="262"/>
  </r>
  <r>
    <x v="1"/>
    <s v="A"/>
    <x v="0"/>
    <x v="0"/>
    <x v="4"/>
    <x v="16"/>
    <n v="270"/>
  </r>
  <r>
    <x v="1"/>
    <s v="A"/>
    <x v="0"/>
    <x v="0"/>
    <x v="4"/>
    <x v="26"/>
    <n v="120"/>
  </r>
  <r>
    <x v="1"/>
    <s v="B"/>
    <x v="0"/>
    <x v="0"/>
    <x v="9"/>
    <x v="27"/>
    <n v="60"/>
  </r>
  <r>
    <x v="1"/>
    <s v="B"/>
    <x v="0"/>
    <x v="0"/>
    <x v="10"/>
    <x v="27"/>
    <n v="60"/>
  </r>
  <r>
    <x v="1"/>
    <s v="B"/>
    <x v="0"/>
    <x v="0"/>
    <x v="9"/>
    <x v="21"/>
    <n v="60"/>
  </r>
  <r>
    <x v="1"/>
    <s v="B"/>
    <x v="0"/>
    <x v="0"/>
    <x v="10"/>
    <x v="21"/>
    <n v="60"/>
  </r>
  <r>
    <x v="1"/>
    <s v="B"/>
    <x v="0"/>
    <x v="0"/>
    <x v="3"/>
    <x v="21"/>
    <n v="114"/>
  </r>
  <r>
    <x v="1"/>
    <s v="A"/>
    <x v="0"/>
    <x v="0"/>
    <x v="11"/>
    <x v="20"/>
    <n v="220"/>
  </r>
  <r>
    <x v="1"/>
    <s v="A"/>
    <x v="0"/>
    <x v="0"/>
    <x v="6"/>
    <x v="28"/>
    <n v="220"/>
  </r>
  <r>
    <x v="1"/>
    <s v="A"/>
    <x v="0"/>
    <x v="0"/>
    <x v="7"/>
    <x v="10"/>
    <n v="250"/>
  </r>
  <r>
    <x v="1"/>
    <s v="A"/>
    <x v="0"/>
    <x v="0"/>
    <x v="8"/>
    <x v="29"/>
    <n v="250"/>
  </r>
  <r>
    <x v="1"/>
    <s v="A"/>
    <x v="0"/>
    <x v="0"/>
    <x v="12"/>
    <x v="6"/>
    <n v="200"/>
  </r>
  <r>
    <x v="1"/>
    <s v="A"/>
    <x v="0"/>
    <x v="0"/>
    <x v="5"/>
    <x v="30"/>
    <n v="110"/>
  </r>
  <r>
    <x v="1"/>
    <s v="A"/>
    <x v="0"/>
    <x v="0"/>
    <x v="5"/>
    <x v="31"/>
    <n v="60"/>
  </r>
  <r>
    <x v="1"/>
    <s v="A"/>
    <x v="0"/>
    <x v="0"/>
    <x v="6"/>
    <x v="23"/>
    <n v="170"/>
  </r>
  <r>
    <x v="1"/>
    <s v="A"/>
    <x v="0"/>
    <x v="0"/>
    <x v="7"/>
    <x v="22"/>
    <n v="210"/>
  </r>
  <r>
    <x v="1"/>
    <s v="A"/>
    <x v="0"/>
    <x v="0"/>
    <x v="8"/>
    <x v="32"/>
    <n v="190"/>
  </r>
  <r>
    <x v="1"/>
    <s v="A"/>
    <x v="0"/>
    <x v="0"/>
    <x v="12"/>
    <x v="30"/>
    <n v="200"/>
  </r>
  <r>
    <x v="2"/>
    <s v="A"/>
    <x v="0"/>
    <x v="0"/>
    <x v="5"/>
    <x v="17"/>
    <n v="220"/>
  </r>
  <r>
    <x v="2"/>
    <s v="A"/>
    <x v="0"/>
    <x v="0"/>
    <x v="6"/>
    <x v="18"/>
    <n v="220"/>
  </r>
  <r>
    <x v="2"/>
    <s v="A"/>
    <x v="0"/>
    <x v="0"/>
    <x v="7"/>
    <x v="33"/>
    <n v="220"/>
  </r>
  <r>
    <x v="2"/>
    <s v="A"/>
    <x v="0"/>
    <x v="0"/>
    <x v="8"/>
    <x v="34"/>
    <n v="250"/>
  </r>
  <r>
    <x v="2"/>
    <s v="A"/>
    <x v="0"/>
    <x v="0"/>
    <x v="12"/>
    <x v="25"/>
    <n v="240"/>
  </r>
  <r>
    <x v="2"/>
    <s v="A"/>
    <x v="0"/>
    <x v="0"/>
    <x v="3"/>
    <x v="35"/>
    <n v="30"/>
  </r>
  <r>
    <x v="2"/>
    <s v="A"/>
    <x v="0"/>
    <x v="0"/>
    <x v="3"/>
    <x v="15"/>
    <n v="150"/>
  </r>
  <r>
    <x v="2"/>
    <s v="A"/>
    <x v="0"/>
    <x v="0"/>
    <x v="4"/>
    <x v="16"/>
    <n v="210"/>
  </r>
  <r>
    <x v="2"/>
    <s v="A"/>
    <x v="0"/>
    <x v="0"/>
    <x v="5"/>
    <x v="20"/>
    <n v="220"/>
  </r>
  <r>
    <x v="2"/>
    <s v="A"/>
    <x v="0"/>
    <x v="0"/>
    <x v="6"/>
    <x v="36"/>
    <n v="220"/>
  </r>
  <r>
    <x v="2"/>
    <s v="A"/>
    <x v="0"/>
    <x v="0"/>
    <x v="7"/>
    <x v="37"/>
    <n v="206"/>
  </r>
  <r>
    <x v="2"/>
    <s v="A"/>
    <x v="0"/>
    <x v="0"/>
    <x v="8"/>
    <x v="29"/>
    <n v="206"/>
  </r>
  <r>
    <x v="2"/>
    <s v="A"/>
    <x v="0"/>
    <x v="0"/>
    <x v="12"/>
    <x v="6"/>
    <n v="200"/>
  </r>
  <r>
    <x v="2"/>
    <s v="B"/>
    <x v="0"/>
    <x v="0"/>
    <x v="3"/>
    <x v="21"/>
    <n v="90"/>
  </r>
  <r>
    <x v="2"/>
    <s v="A"/>
    <x v="0"/>
    <x v="0"/>
    <x v="3"/>
    <x v="38"/>
    <n v="150"/>
  </r>
  <r>
    <x v="2"/>
    <s v="A"/>
    <x v="0"/>
    <x v="0"/>
    <x v="5"/>
    <x v="30"/>
    <n v="110"/>
  </r>
  <r>
    <x v="2"/>
    <s v="A"/>
    <x v="0"/>
    <x v="0"/>
    <x v="5"/>
    <x v="39"/>
    <n v="60"/>
  </r>
  <r>
    <x v="2"/>
    <s v="A"/>
    <x v="0"/>
    <x v="0"/>
    <x v="6"/>
    <x v="23"/>
    <n v="170"/>
  </r>
  <r>
    <x v="2"/>
    <s v="A"/>
    <x v="0"/>
    <x v="0"/>
    <x v="7"/>
    <x v="22"/>
    <n v="118"/>
  </r>
  <r>
    <x v="2"/>
    <s v="A"/>
    <x v="0"/>
    <x v="0"/>
    <x v="8"/>
    <x v="22"/>
    <n v="118"/>
  </r>
  <r>
    <x v="2"/>
    <s v="A"/>
    <x v="0"/>
    <x v="0"/>
    <x v="12"/>
    <x v="30"/>
    <n v="160"/>
  </r>
  <r>
    <x v="2"/>
    <s v="A"/>
    <x v="0"/>
    <x v="0"/>
    <x v="3"/>
    <x v="32"/>
    <n v="60"/>
  </r>
  <r>
    <x v="3"/>
    <s v="A"/>
    <x v="0"/>
    <x v="0"/>
    <x v="5"/>
    <x v="20"/>
    <n v="220"/>
  </r>
  <r>
    <x v="3"/>
    <s v="A"/>
    <x v="0"/>
    <x v="0"/>
    <x v="6"/>
    <x v="20"/>
    <n v="220"/>
  </r>
  <r>
    <x v="3"/>
    <s v="A"/>
    <x v="0"/>
    <x v="0"/>
    <x v="7"/>
    <x v="4"/>
    <n v="70"/>
  </r>
  <r>
    <x v="3"/>
    <s v="A"/>
    <x v="0"/>
    <x v="0"/>
    <x v="4"/>
    <x v="40"/>
    <n v="120"/>
  </r>
  <r>
    <x v="3"/>
    <s v="A"/>
    <x v="0"/>
    <x v="0"/>
    <x v="3"/>
    <x v="35"/>
    <n v="114"/>
  </r>
  <r>
    <x v="3"/>
    <s v="Gen"/>
    <x v="0"/>
    <x v="0"/>
    <x v="4"/>
    <x v="41"/>
    <n v="53"/>
  </r>
  <r>
    <x v="3"/>
    <s v="Gen"/>
    <x v="0"/>
    <x v="0"/>
    <x v="4"/>
    <x v="19"/>
    <n v="120"/>
  </r>
  <r>
    <x v="3"/>
    <s v="A"/>
    <x v="0"/>
    <x v="0"/>
    <x v="4"/>
    <x v="42"/>
    <n v="143"/>
  </r>
  <r>
    <x v="3"/>
    <s v="A"/>
    <x v="0"/>
    <x v="0"/>
    <x v="3"/>
    <x v="22"/>
    <n v="100"/>
  </r>
  <r>
    <x v="3"/>
    <s v="A"/>
    <x v="0"/>
    <x v="0"/>
    <x v="3"/>
    <x v="32"/>
    <n v="48"/>
  </r>
  <r>
    <x v="3"/>
    <s v="Gen"/>
    <x v="0"/>
    <x v="0"/>
    <x v="3"/>
    <x v="43"/>
    <n v="110"/>
  </r>
  <r>
    <x v="3"/>
    <s v="B"/>
    <x v="0"/>
    <x v="0"/>
    <x v="9"/>
    <x v="44"/>
    <n v="62"/>
  </r>
  <r>
    <x v="3"/>
    <s v="A"/>
    <x v="0"/>
    <x v="0"/>
    <x v="5"/>
    <x v="18"/>
    <n v="130"/>
  </r>
  <r>
    <x v="3"/>
    <s v="A"/>
    <x v="0"/>
    <x v="0"/>
    <x v="6"/>
    <x v="33"/>
    <n v="130"/>
  </r>
  <r>
    <x v="3"/>
    <s v="A"/>
    <x v="0"/>
    <x v="0"/>
    <x v="10"/>
    <x v="3"/>
    <n v="70"/>
  </r>
  <r>
    <x v="4"/>
    <s v="A"/>
    <x v="0"/>
    <x v="0"/>
    <x v="4"/>
    <x v="40"/>
    <n v="60"/>
  </r>
  <r>
    <x v="4"/>
    <s v="A"/>
    <x v="0"/>
    <x v="0"/>
    <x v="5"/>
    <x v="4"/>
    <n v="220"/>
  </r>
  <r>
    <x v="4"/>
    <s v="A"/>
    <x v="0"/>
    <x v="0"/>
    <x v="6"/>
    <x v="20"/>
    <n v="220"/>
  </r>
  <r>
    <x v="4"/>
    <s v="A"/>
    <x v="0"/>
    <x v="0"/>
    <x v="12"/>
    <x v="6"/>
    <n v="120"/>
  </r>
  <r>
    <x v="4"/>
    <s v="A"/>
    <x v="0"/>
    <x v="0"/>
    <x v="7"/>
    <x v="37"/>
    <n v="60"/>
  </r>
  <r>
    <x v="4"/>
    <s v="A"/>
    <x v="0"/>
    <x v="0"/>
    <x v="3"/>
    <x v="35"/>
    <n v="254"/>
  </r>
  <r>
    <x v="4"/>
    <s v="B"/>
    <x v="0"/>
    <x v="0"/>
    <x v="4"/>
    <x v="19"/>
    <n v="240"/>
  </r>
  <r>
    <x v="4"/>
    <s v="A"/>
    <x v="0"/>
    <x v="0"/>
    <x v="6"/>
    <x v="23"/>
    <n v="220"/>
  </r>
  <r>
    <x v="4"/>
    <s v="A"/>
    <x v="0"/>
    <x v="0"/>
    <x v="5"/>
    <x v="45"/>
    <n v="220"/>
  </r>
  <r>
    <x v="4"/>
    <s v="A"/>
    <x v="0"/>
    <x v="0"/>
    <x v="9"/>
    <x v="15"/>
    <n v="90"/>
  </r>
  <r>
    <x v="4"/>
    <s v="A"/>
    <x v="0"/>
    <x v="0"/>
    <x v="11"/>
    <x v="15"/>
    <n v="90"/>
  </r>
  <r>
    <x v="4"/>
    <s v="A"/>
    <x v="0"/>
    <x v="0"/>
    <x v="5"/>
    <x v="45"/>
    <n v="200"/>
  </r>
  <r>
    <x v="4"/>
    <s v="A"/>
    <x v="0"/>
    <x v="0"/>
    <x v="6"/>
    <x v="23"/>
    <n v="200"/>
  </r>
  <r>
    <x v="4"/>
    <s v="B"/>
    <x v="0"/>
    <x v="0"/>
    <x v="9"/>
    <x v="46"/>
    <n v="60"/>
  </r>
  <r>
    <x v="4"/>
    <s v="B"/>
    <x v="0"/>
    <x v="0"/>
    <x v="10"/>
    <x v="46"/>
    <n v="60"/>
  </r>
  <r>
    <x v="4"/>
    <s v="A"/>
    <x v="0"/>
    <x v="0"/>
    <x v="3"/>
    <x v="47"/>
    <n v="256"/>
  </r>
  <r>
    <x v="4"/>
    <s v="A"/>
    <x v="0"/>
    <x v="0"/>
    <x v="4"/>
    <x v="42"/>
    <n v="256"/>
  </r>
  <r>
    <x v="4"/>
    <s v="B"/>
    <x v="0"/>
    <x v="0"/>
    <x v="3"/>
    <x v="18"/>
    <n v="180"/>
  </r>
  <r>
    <x v="3"/>
    <s v="Gen"/>
    <x v="2"/>
    <x v="8"/>
    <x v="4"/>
    <x v="48"/>
    <n v="350"/>
  </r>
  <r>
    <x v="4"/>
    <s v="Gen"/>
    <x v="2"/>
    <x v="8"/>
    <x v="4"/>
    <x v="48"/>
    <n v="340"/>
  </r>
  <r>
    <x v="2"/>
    <s v="Gen"/>
    <x v="3"/>
    <x v="9"/>
    <x v="4"/>
    <x v="49"/>
    <n v="510"/>
  </r>
  <r>
    <x v="2"/>
    <s v="Gen"/>
    <x v="3"/>
    <x v="9"/>
    <x v="4"/>
    <x v="19"/>
    <n v="512"/>
  </r>
  <r>
    <x v="2"/>
    <s v="B"/>
    <x v="3"/>
    <x v="9"/>
    <x v="4"/>
    <x v="40"/>
    <n v="263"/>
  </r>
  <r>
    <x v="3"/>
    <s v="A"/>
    <x v="3"/>
    <x v="10"/>
    <x v="13"/>
    <x v="29"/>
    <n v="128"/>
  </r>
  <r>
    <x v="3"/>
    <s v="Gen"/>
    <x v="3"/>
    <x v="10"/>
    <x v="4"/>
    <x v="26"/>
    <n v="42"/>
  </r>
  <r>
    <x v="0"/>
    <s v="A"/>
    <x v="3"/>
    <x v="10"/>
    <x v="2"/>
    <x v="14"/>
    <n v="170"/>
  </r>
  <r>
    <x v="0"/>
    <s v="B"/>
    <x v="3"/>
    <x v="10"/>
    <x v="2"/>
    <x v="6"/>
    <n v="145"/>
  </r>
  <r>
    <x v="0"/>
    <s v="C"/>
    <x v="3"/>
    <x v="10"/>
    <x v="2"/>
    <x v="50"/>
    <n v="91"/>
  </r>
  <r>
    <x v="3"/>
    <s v="A"/>
    <x v="3"/>
    <x v="10"/>
    <x v="2"/>
    <x v="6"/>
    <n v="14"/>
  </r>
  <r>
    <x v="4"/>
    <s v="A"/>
    <x v="3"/>
    <x v="10"/>
    <x v="2"/>
    <x v="6"/>
    <n v="52"/>
  </r>
  <r>
    <x v="4"/>
    <s v="B"/>
    <x v="3"/>
    <x v="10"/>
    <x v="2"/>
    <x v="50"/>
    <n v="111"/>
  </r>
  <r>
    <x v="4"/>
    <s v="C"/>
    <x v="3"/>
    <x v="10"/>
    <x v="2"/>
    <x v="14"/>
    <n v="110"/>
  </r>
  <r>
    <x v="5"/>
    <s v="A"/>
    <x v="3"/>
    <x v="10"/>
    <x v="2"/>
    <x v="6"/>
    <n v="136"/>
  </r>
  <r>
    <x v="5"/>
    <s v="B"/>
    <x v="3"/>
    <x v="10"/>
    <x v="2"/>
    <x v="50"/>
    <n v="157"/>
  </r>
  <r>
    <x v="5"/>
    <s v="C"/>
    <x v="3"/>
    <x v="10"/>
    <x v="2"/>
    <x v="14"/>
    <n v="12"/>
  </r>
  <r>
    <x v="6"/>
    <s v="A"/>
    <x v="3"/>
    <x v="10"/>
    <x v="2"/>
    <x v="6"/>
    <n v="10"/>
  </r>
  <r>
    <x v="6"/>
    <s v="A"/>
    <x v="3"/>
    <x v="10"/>
    <x v="2"/>
    <x v="6"/>
    <n v="10"/>
  </r>
  <r>
    <x v="6"/>
    <s v="B"/>
    <x v="3"/>
    <x v="10"/>
    <x v="2"/>
    <x v="50"/>
    <n v="64"/>
  </r>
  <r>
    <x v="6"/>
    <s v="C"/>
    <x v="3"/>
    <x v="10"/>
    <x v="2"/>
    <x v="14"/>
    <n v="40"/>
  </r>
  <r>
    <x v="2"/>
    <s v="A"/>
    <x v="3"/>
    <x v="9"/>
    <x v="2"/>
    <x v="14"/>
    <n v="80"/>
  </r>
  <r>
    <x v="2"/>
    <s v="B"/>
    <x v="3"/>
    <x v="9"/>
    <x v="2"/>
    <x v="6"/>
    <n v="250"/>
  </r>
  <r>
    <x v="2"/>
    <s v="C"/>
    <x v="3"/>
    <x v="9"/>
    <x v="2"/>
    <x v="50"/>
    <n v="200"/>
  </r>
  <r>
    <x v="3"/>
    <s v="A"/>
    <x v="3"/>
    <x v="9"/>
    <x v="2"/>
    <x v="6"/>
    <n v="261"/>
  </r>
  <r>
    <x v="3"/>
    <s v="B"/>
    <x v="3"/>
    <x v="9"/>
    <x v="2"/>
    <x v="50"/>
    <n v="300"/>
  </r>
  <r>
    <x v="3"/>
    <s v="C"/>
    <x v="3"/>
    <x v="9"/>
    <x v="2"/>
    <x v="14"/>
    <n v="190"/>
  </r>
  <r>
    <x v="4"/>
    <s v="A"/>
    <x v="3"/>
    <x v="9"/>
    <x v="2"/>
    <x v="6"/>
    <n v="52"/>
  </r>
  <r>
    <x v="4"/>
    <s v="A"/>
    <x v="3"/>
    <x v="9"/>
    <x v="2"/>
    <x v="6"/>
    <n v="6"/>
  </r>
  <r>
    <x v="0"/>
    <s v="A"/>
    <x v="1"/>
    <x v="11"/>
    <x v="14"/>
    <x v="51"/>
    <n v="1050"/>
  </r>
  <r>
    <x v="0"/>
    <s v="Gen"/>
    <x v="1"/>
    <x v="11"/>
    <x v="15"/>
    <x v="52"/>
    <n v="740"/>
  </r>
  <r>
    <x v="0"/>
    <s v="B"/>
    <x v="1"/>
    <x v="11"/>
    <x v="15"/>
    <x v="53"/>
    <n v="500"/>
  </r>
  <r>
    <x v="0"/>
    <s v="B"/>
    <x v="1"/>
    <x v="11"/>
    <x v="14"/>
    <x v="54"/>
    <n v="960"/>
  </r>
  <r>
    <x v="1"/>
    <s v="A"/>
    <x v="1"/>
    <x v="11"/>
    <x v="15"/>
    <x v="42"/>
    <n v="800"/>
  </r>
  <r>
    <x v="1"/>
    <s v="A"/>
    <x v="1"/>
    <x v="11"/>
    <x v="14"/>
    <x v="51"/>
    <n v="850"/>
  </r>
  <r>
    <x v="1"/>
    <s v="Gen"/>
    <x v="1"/>
    <x v="11"/>
    <x v="15"/>
    <x v="52"/>
    <n v="900"/>
  </r>
  <r>
    <x v="1"/>
    <s v="B"/>
    <x v="1"/>
    <x v="11"/>
    <x v="15"/>
    <x v="53"/>
    <n v="800"/>
  </r>
  <r>
    <x v="1"/>
    <s v="B"/>
    <x v="1"/>
    <x v="11"/>
    <x v="14"/>
    <x v="54"/>
    <n v="1100"/>
  </r>
  <r>
    <x v="1"/>
    <s v="C"/>
    <x v="1"/>
    <x v="11"/>
    <x v="14"/>
    <x v="42"/>
    <n v="760"/>
  </r>
  <r>
    <x v="2"/>
    <s v="A"/>
    <x v="1"/>
    <x v="11"/>
    <x v="15"/>
    <x v="14"/>
    <n v="200"/>
  </r>
  <r>
    <x v="2"/>
    <s v="A"/>
    <x v="1"/>
    <x v="11"/>
    <x v="14"/>
    <x v="51"/>
    <n v="1050"/>
  </r>
  <r>
    <x v="2"/>
    <s v="Gen"/>
    <x v="1"/>
    <x v="11"/>
    <x v="15"/>
    <x v="9"/>
    <n v="300"/>
  </r>
  <r>
    <x v="2"/>
    <s v="B"/>
    <x v="1"/>
    <x v="11"/>
    <x v="14"/>
    <x v="54"/>
    <n v="1100"/>
  </r>
  <r>
    <x v="2"/>
    <s v="B"/>
    <x v="1"/>
    <x v="11"/>
    <x v="15"/>
    <x v="53"/>
    <n v="1100"/>
  </r>
  <r>
    <x v="2"/>
    <s v="C"/>
    <x v="1"/>
    <x v="11"/>
    <x v="14"/>
    <x v="42"/>
    <n v="750"/>
  </r>
  <r>
    <x v="7"/>
    <s v="Gen"/>
    <x v="1"/>
    <x v="11"/>
    <x v="14"/>
    <x v="51"/>
    <n v="1070"/>
  </r>
  <r>
    <x v="7"/>
    <s v="Gen"/>
    <x v="1"/>
    <x v="11"/>
    <x v="15"/>
    <x v="53"/>
    <n v="1100"/>
  </r>
  <r>
    <x v="3"/>
    <s v="A"/>
    <x v="1"/>
    <x v="11"/>
    <x v="14"/>
    <x v="53"/>
    <n v="1100"/>
  </r>
  <r>
    <x v="3"/>
    <s v="Gen"/>
    <x v="1"/>
    <x v="11"/>
    <x v="15"/>
    <x v="55"/>
    <n v="467"/>
  </r>
  <r>
    <x v="3"/>
    <s v="B"/>
    <x v="1"/>
    <x v="11"/>
    <x v="14"/>
    <x v="54"/>
    <n v="500"/>
  </r>
  <r>
    <x v="3"/>
    <s v="B"/>
    <x v="1"/>
    <x v="11"/>
    <x v="15"/>
    <x v="42"/>
    <n v="850"/>
  </r>
  <r>
    <x v="3"/>
    <s v="B"/>
    <x v="1"/>
    <x v="11"/>
    <x v="14"/>
    <x v="21"/>
    <n v="460"/>
  </r>
  <r>
    <x v="3"/>
    <s v="C"/>
    <x v="1"/>
    <x v="11"/>
    <x v="14"/>
    <x v="51"/>
    <n v="800"/>
  </r>
  <r>
    <x v="3"/>
    <s v="C"/>
    <x v="1"/>
    <x v="11"/>
    <x v="15"/>
    <x v="3"/>
    <n v="400"/>
  </r>
  <r>
    <x v="4"/>
    <s v="A"/>
    <x v="1"/>
    <x v="11"/>
    <x v="14"/>
    <x v="53"/>
    <n v="1100"/>
  </r>
  <r>
    <x v="4"/>
    <s v="Gen"/>
    <x v="1"/>
    <x v="11"/>
    <x v="15"/>
    <x v="55"/>
    <n v="821"/>
  </r>
  <r>
    <x v="4"/>
    <s v="B"/>
    <x v="1"/>
    <x v="11"/>
    <x v="14"/>
    <x v="42"/>
    <n v="1030"/>
  </r>
  <r>
    <x v="4"/>
    <s v="C"/>
    <x v="1"/>
    <x v="11"/>
    <x v="15"/>
    <x v="3"/>
    <n v="700"/>
  </r>
  <r>
    <x v="4"/>
    <s v="C"/>
    <x v="1"/>
    <x v="11"/>
    <x v="14"/>
    <x v="51"/>
    <n v="780"/>
  </r>
  <r>
    <x v="5"/>
    <s v="A"/>
    <x v="1"/>
    <x v="11"/>
    <x v="14"/>
    <x v="53"/>
    <n v="1100"/>
  </r>
  <r>
    <x v="5"/>
    <s v="A"/>
    <x v="1"/>
    <x v="11"/>
    <x v="15"/>
    <x v="55"/>
    <n v="850"/>
  </r>
  <r>
    <x v="5"/>
    <s v="B"/>
    <x v="1"/>
    <x v="11"/>
    <x v="15"/>
    <x v="54"/>
    <n v="1005"/>
  </r>
  <r>
    <x v="5"/>
    <s v="B"/>
    <x v="1"/>
    <x v="11"/>
    <x v="14"/>
    <x v="42"/>
    <n v="950"/>
  </r>
  <r>
    <x v="5"/>
    <s v="C"/>
    <x v="1"/>
    <x v="11"/>
    <x v="15"/>
    <x v="3"/>
    <n v="418"/>
  </r>
  <r>
    <x v="5"/>
    <s v="C"/>
    <x v="1"/>
    <x v="11"/>
    <x v="14"/>
    <x v="51"/>
    <n v="800"/>
  </r>
  <r>
    <x v="6"/>
    <s v="A"/>
    <x v="1"/>
    <x v="11"/>
    <x v="15"/>
    <x v="55"/>
    <n v="896"/>
  </r>
  <r>
    <x v="6"/>
    <s v="A"/>
    <x v="1"/>
    <x v="11"/>
    <x v="14"/>
    <x v="53"/>
    <n v="1052"/>
  </r>
  <r>
    <x v="6"/>
    <s v="A"/>
    <x v="1"/>
    <x v="11"/>
    <x v="14"/>
    <x v="53"/>
    <n v="14"/>
  </r>
  <r>
    <x v="6"/>
    <s v="B"/>
    <x v="1"/>
    <x v="11"/>
    <x v="15"/>
    <x v="54"/>
    <n v="1004"/>
  </r>
  <r>
    <x v="6"/>
    <s v="B"/>
    <x v="1"/>
    <x v="11"/>
    <x v="14"/>
    <x v="42"/>
    <n v="980"/>
  </r>
  <r>
    <x v="6"/>
    <s v="C"/>
    <x v="1"/>
    <x v="11"/>
    <x v="14"/>
    <x v="33"/>
    <n v="150"/>
  </r>
  <r>
    <x v="6"/>
    <s v="C"/>
    <x v="1"/>
    <x v="11"/>
    <x v="14"/>
    <x v="14"/>
    <n v="100"/>
  </r>
  <r>
    <x v="0"/>
    <s v="A"/>
    <x v="1"/>
    <x v="11"/>
    <x v="16"/>
    <x v="20"/>
    <n v="4500"/>
  </r>
  <r>
    <x v="0"/>
    <s v="A"/>
    <x v="1"/>
    <x v="11"/>
    <x v="17"/>
    <x v="46"/>
    <n v="1100"/>
  </r>
  <r>
    <x v="0"/>
    <s v="A"/>
    <x v="1"/>
    <x v="11"/>
    <x v="17"/>
    <x v="56"/>
    <n v="1100"/>
  </r>
  <r>
    <x v="0"/>
    <s v="A"/>
    <x v="1"/>
    <x v="11"/>
    <x v="18"/>
    <x v="57"/>
    <n v="750"/>
  </r>
  <r>
    <x v="0"/>
    <s v="A"/>
    <x v="1"/>
    <x v="11"/>
    <x v="18"/>
    <x v="58"/>
    <n v="1160"/>
  </r>
  <r>
    <x v="0"/>
    <s v="A"/>
    <x v="1"/>
    <x v="11"/>
    <x v="19"/>
    <x v="59"/>
    <n v="1180"/>
  </r>
  <r>
    <x v="0"/>
    <s v="A"/>
    <x v="1"/>
    <x v="11"/>
    <x v="19"/>
    <x v="17"/>
    <n v="820"/>
  </r>
  <r>
    <x v="0"/>
    <s v="A"/>
    <x v="1"/>
    <x v="11"/>
    <x v="4"/>
    <x v="16"/>
    <n v="1860"/>
  </r>
  <r>
    <x v="0"/>
    <s v="A"/>
    <x v="1"/>
    <x v="11"/>
    <x v="20"/>
    <x v="22"/>
    <n v="2432"/>
  </r>
  <r>
    <x v="0"/>
    <s v="A"/>
    <x v="1"/>
    <x v="11"/>
    <x v="21"/>
    <x v="33"/>
    <n v="300"/>
  </r>
  <r>
    <x v="0"/>
    <s v="A"/>
    <x v="1"/>
    <x v="11"/>
    <x v="21"/>
    <x v="60"/>
    <n v="1200"/>
  </r>
  <r>
    <x v="0"/>
    <s v="B"/>
    <x v="1"/>
    <x v="11"/>
    <x v="19"/>
    <x v="36"/>
    <n v="1200"/>
  </r>
  <r>
    <x v="0"/>
    <s v="B"/>
    <x v="1"/>
    <x v="11"/>
    <x v="20"/>
    <x v="61"/>
    <n v="1152"/>
  </r>
  <r>
    <x v="0"/>
    <s v="B"/>
    <x v="1"/>
    <x v="11"/>
    <x v="4"/>
    <x v="61"/>
    <n v="500"/>
  </r>
  <r>
    <x v="0"/>
    <s v="B"/>
    <x v="1"/>
    <x v="11"/>
    <x v="17"/>
    <x v="62"/>
    <n v="1100"/>
  </r>
  <r>
    <x v="0"/>
    <s v="B"/>
    <x v="1"/>
    <x v="11"/>
    <x v="17"/>
    <x v="31"/>
    <n v="1100"/>
  </r>
  <r>
    <x v="0"/>
    <s v="B"/>
    <x v="1"/>
    <x v="11"/>
    <x v="18"/>
    <x v="34"/>
    <n v="810"/>
  </r>
  <r>
    <x v="0"/>
    <s v="B"/>
    <x v="1"/>
    <x v="11"/>
    <x v="18"/>
    <x v="63"/>
    <n v="935"/>
  </r>
  <r>
    <x v="0"/>
    <s v="B"/>
    <x v="1"/>
    <x v="11"/>
    <x v="19"/>
    <x v="64"/>
    <n v="1200"/>
  </r>
  <r>
    <x v="0"/>
    <s v="B"/>
    <x v="1"/>
    <x v="11"/>
    <x v="4"/>
    <x v="65"/>
    <n v="2100"/>
  </r>
  <r>
    <x v="0"/>
    <s v="B"/>
    <x v="1"/>
    <x v="11"/>
    <x v="21"/>
    <x v="31"/>
    <n v="1200"/>
  </r>
  <r>
    <x v="0"/>
    <s v="B"/>
    <x v="1"/>
    <x v="11"/>
    <x v="21"/>
    <x v="66"/>
    <n v="1200"/>
  </r>
  <r>
    <x v="0"/>
    <s v="C"/>
    <x v="1"/>
    <x v="11"/>
    <x v="17"/>
    <x v="67"/>
    <n v="320"/>
  </r>
  <r>
    <x v="0"/>
    <s v="C"/>
    <x v="1"/>
    <x v="11"/>
    <x v="19"/>
    <x v="67"/>
    <n v="400"/>
  </r>
  <r>
    <x v="0"/>
    <s v="C"/>
    <x v="1"/>
    <x v="11"/>
    <x v="4"/>
    <x v="67"/>
    <n v="400"/>
  </r>
  <r>
    <x v="0"/>
    <s v="C"/>
    <x v="1"/>
    <x v="11"/>
    <x v="21"/>
    <x v="68"/>
    <n v="600"/>
  </r>
  <r>
    <x v="0"/>
    <s v="C"/>
    <x v="1"/>
    <x v="11"/>
    <x v="21"/>
    <x v="69"/>
    <n v="660"/>
  </r>
  <r>
    <x v="1"/>
    <s v="A"/>
    <x v="1"/>
    <x v="11"/>
    <x v="16"/>
    <x v="20"/>
    <n v="4500"/>
  </r>
  <r>
    <x v="1"/>
    <s v="A"/>
    <x v="1"/>
    <x v="11"/>
    <x v="17"/>
    <x v="56"/>
    <n v="1120"/>
  </r>
  <r>
    <x v="1"/>
    <s v="A"/>
    <x v="1"/>
    <x v="11"/>
    <x v="17"/>
    <x v="46"/>
    <n v="1100"/>
  </r>
  <r>
    <x v="1"/>
    <s v="A"/>
    <x v="1"/>
    <x v="11"/>
    <x v="18"/>
    <x v="57"/>
    <n v="620"/>
  </r>
  <r>
    <x v="1"/>
    <s v="A"/>
    <x v="1"/>
    <x v="11"/>
    <x v="18"/>
    <x v="58"/>
    <n v="1160"/>
  </r>
  <r>
    <x v="1"/>
    <s v="A"/>
    <x v="1"/>
    <x v="11"/>
    <x v="18"/>
    <x v="70"/>
    <n v="700"/>
  </r>
  <r>
    <x v="1"/>
    <s v="A"/>
    <x v="1"/>
    <x v="11"/>
    <x v="18"/>
    <x v="24"/>
    <n v="100"/>
  </r>
  <r>
    <x v="1"/>
    <s v="A"/>
    <x v="1"/>
    <x v="11"/>
    <x v="19"/>
    <x v="59"/>
    <n v="1180"/>
  </r>
  <r>
    <x v="1"/>
    <s v="A"/>
    <x v="1"/>
    <x v="11"/>
    <x v="4"/>
    <x v="16"/>
    <n v="320"/>
  </r>
  <r>
    <x v="1"/>
    <s v="A"/>
    <x v="1"/>
    <x v="11"/>
    <x v="20"/>
    <x v="16"/>
    <n v="512"/>
  </r>
  <r>
    <x v="1"/>
    <s v="A"/>
    <x v="1"/>
    <x v="11"/>
    <x v="21"/>
    <x v="33"/>
    <n v="660"/>
  </r>
  <r>
    <x v="1"/>
    <s v="A"/>
    <x v="1"/>
    <x v="11"/>
    <x v="21"/>
    <x v="57"/>
    <n v="900"/>
  </r>
  <r>
    <x v="1"/>
    <s v="Gen"/>
    <x v="1"/>
    <x v="11"/>
    <x v="20"/>
    <x v="71"/>
    <n v="1024"/>
  </r>
  <r>
    <x v="1"/>
    <s v="Gen"/>
    <x v="1"/>
    <x v="11"/>
    <x v="19"/>
    <x v="72"/>
    <n v="850"/>
  </r>
  <r>
    <x v="1"/>
    <s v="Gen"/>
    <x v="1"/>
    <x v="11"/>
    <x v="4"/>
    <x v="73"/>
    <n v="1480"/>
  </r>
  <r>
    <x v="1"/>
    <s v="B"/>
    <x v="1"/>
    <x v="11"/>
    <x v="17"/>
    <x v="31"/>
    <n v="1060"/>
  </r>
  <r>
    <x v="1"/>
    <s v="B"/>
    <x v="1"/>
    <x v="11"/>
    <x v="17"/>
    <x v="62"/>
    <n v="100"/>
  </r>
  <r>
    <x v="1"/>
    <s v="B"/>
    <x v="1"/>
    <x v="11"/>
    <x v="19"/>
    <x v="62"/>
    <n v="1100"/>
  </r>
  <r>
    <x v="1"/>
    <s v="B"/>
    <x v="1"/>
    <x v="11"/>
    <x v="18"/>
    <x v="34"/>
    <n v="850"/>
  </r>
  <r>
    <x v="1"/>
    <s v="B"/>
    <x v="1"/>
    <x v="11"/>
    <x v="18"/>
    <x v="63"/>
    <n v="908"/>
  </r>
  <r>
    <x v="1"/>
    <s v="B"/>
    <x v="1"/>
    <x v="11"/>
    <x v="19"/>
    <x v="64"/>
    <n v="1200"/>
  </r>
  <r>
    <x v="1"/>
    <s v="B"/>
    <x v="1"/>
    <x v="11"/>
    <x v="19"/>
    <x v="74"/>
    <n v="280"/>
  </r>
  <r>
    <x v="1"/>
    <s v="B"/>
    <x v="1"/>
    <x v="11"/>
    <x v="4"/>
    <x v="21"/>
    <n v="1000"/>
  </r>
  <r>
    <x v="1"/>
    <s v="B"/>
    <x v="1"/>
    <x v="11"/>
    <x v="4"/>
    <x v="75"/>
    <n v="2000"/>
  </r>
  <r>
    <x v="1"/>
    <s v="B"/>
    <x v="1"/>
    <x v="11"/>
    <x v="19"/>
    <x v="75"/>
    <n v="200"/>
  </r>
  <r>
    <x v="1"/>
    <s v="B"/>
    <x v="1"/>
    <x v="11"/>
    <x v="21"/>
    <x v="31"/>
    <n v="1105"/>
  </r>
  <r>
    <x v="1"/>
    <s v="B"/>
    <x v="1"/>
    <x v="11"/>
    <x v="21"/>
    <x v="66"/>
    <n v="1200"/>
  </r>
  <r>
    <x v="1"/>
    <s v="B"/>
    <x v="1"/>
    <x v="11"/>
    <x v="20"/>
    <x v="61"/>
    <n v="2560"/>
  </r>
  <r>
    <x v="1"/>
    <s v="C"/>
    <x v="1"/>
    <x v="11"/>
    <x v="19"/>
    <x v="67"/>
    <n v="540"/>
  </r>
  <r>
    <x v="1"/>
    <s v="C"/>
    <x v="1"/>
    <x v="11"/>
    <x v="4"/>
    <x v="67"/>
    <n v="540"/>
  </r>
  <r>
    <x v="1"/>
    <s v="C"/>
    <x v="1"/>
    <x v="11"/>
    <x v="18"/>
    <x v="50"/>
    <n v="700"/>
  </r>
  <r>
    <x v="1"/>
    <s v="C"/>
    <x v="1"/>
    <x v="11"/>
    <x v="21"/>
    <x v="69"/>
    <n v="740"/>
  </r>
  <r>
    <x v="1"/>
    <s v="C"/>
    <x v="1"/>
    <x v="11"/>
    <x v="21"/>
    <x v="68"/>
    <n v="740"/>
  </r>
  <r>
    <x v="2"/>
    <s v="A"/>
    <x v="1"/>
    <x v="11"/>
    <x v="16"/>
    <x v="20"/>
    <n v="4500"/>
  </r>
  <r>
    <x v="2"/>
    <s v="A"/>
    <x v="1"/>
    <x v="11"/>
    <x v="17"/>
    <x v="50"/>
    <n v="320"/>
  </r>
  <r>
    <x v="2"/>
    <s v="A"/>
    <x v="1"/>
    <x v="11"/>
    <x v="17"/>
    <x v="56"/>
    <n v="1100"/>
  </r>
  <r>
    <x v="2"/>
    <s v="A"/>
    <x v="1"/>
    <x v="11"/>
    <x v="18"/>
    <x v="57"/>
    <n v="1180"/>
  </r>
  <r>
    <x v="2"/>
    <s v="A"/>
    <x v="1"/>
    <x v="11"/>
    <x v="18"/>
    <x v="58"/>
    <n v="1160"/>
  </r>
  <r>
    <x v="2"/>
    <s v="A"/>
    <x v="1"/>
    <x v="11"/>
    <x v="18"/>
    <x v="70"/>
    <n v="600"/>
  </r>
  <r>
    <x v="2"/>
    <s v="A"/>
    <x v="1"/>
    <x v="11"/>
    <x v="19"/>
    <x v="46"/>
    <n v="1000"/>
  </r>
  <r>
    <x v="2"/>
    <s v="A"/>
    <x v="1"/>
    <x v="11"/>
    <x v="19"/>
    <x v="59"/>
    <n v="1180"/>
  </r>
  <r>
    <x v="2"/>
    <s v="A"/>
    <x v="1"/>
    <x v="11"/>
    <x v="4"/>
    <x v="16"/>
    <n v="560"/>
  </r>
  <r>
    <x v="2"/>
    <s v="A"/>
    <x v="1"/>
    <x v="11"/>
    <x v="20"/>
    <x v="22"/>
    <n v="2560"/>
  </r>
  <r>
    <x v="2"/>
    <s v="A"/>
    <x v="1"/>
    <x v="11"/>
    <x v="21"/>
    <x v="33"/>
    <n v="1000"/>
  </r>
  <r>
    <x v="2"/>
    <s v="A"/>
    <x v="1"/>
    <x v="11"/>
    <x v="21"/>
    <x v="76"/>
    <n v="1000"/>
  </r>
  <r>
    <x v="2"/>
    <s v="Gen"/>
    <x v="1"/>
    <x v="11"/>
    <x v="17"/>
    <x v="77"/>
    <n v="1120"/>
  </r>
  <r>
    <x v="2"/>
    <s v="Gen"/>
    <x v="1"/>
    <x v="11"/>
    <x v="4"/>
    <x v="73"/>
    <n v="1580"/>
  </r>
  <r>
    <x v="2"/>
    <s v="B"/>
    <x v="1"/>
    <x v="11"/>
    <x v="21"/>
    <x v="31"/>
    <n v="1200"/>
  </r>
  <r>
    <x v="2"/>
    <s v="B"/>
    <x v="1"/>
    <x v="11"/>
    <x v="21"/>
    <x v="66"/>
    <n v="1100"/>
  </r>
  <r>
    <x v="2"/>
    <s v="B"/>
    <x v="1"/>
    <x v="11"/>
    <x v="18"/>
    <x v="36"/>
    <n v="450"/>
  </r>
  <r>
    <x v="2"/>
    <s v="B"/>
    <x v="1"/>
    <x v="11"/>
    <x v="19"/>
    <x v="64"/>
    <n v="1200"/>
  </r>
  <r>
    <x v="2"/>
    <s v="B"/>
    <x v="1"/>
    <x v="11"/>
    <x v="4"/>
    <x v="21"/>
    <n v="700"/>
  </r>
  <r>
    <x v="2"/>
    <s v="B"/>
    <x v="1"/>
    <x v="11"/>
    <x v="4"/>
    <x v="61"/>
    <n v="700"/>
  </r>
  <r>
    <x v="2"/>
    <s v="B"/>
    <x v="1"/>
    <x v="11"/>
    <x v="20"/>
    <x v="61"/>
    <n v="1664"/>
  </r>
  <r>
    <x v="2"/>
    <s v="B"/>
    <x v="1"/>
    <x v="11"/>
    <x v="17"/>
    <x v="31"/>
    <n v="1100"/>
  </r>
  <r>
    <x v="2"/>
    <s v="B"/>
    <x v="1"/>
    <x v="11"/>
    <x v="18"/>
    <x v="36"/>
    <n v="450"/>
  </r>
  <r>
    <x v="2"/>
    <s v="B"/>
    <x v="1"/>
    <x v="11"/>
    <x v="18"/>
    <x v="34"/>
    <n v="800"/>
  </r>
  <r>
    <x v="2"/>
    <s v="B"/>
    <x v="1"/>
    <x v="11"/>
    <x v="18"/>
    <x v="63"/>
    <n v="1033"/>
  </r>
  <r>
    <x v="2"/>
    <s v="B"/>
    <x v="1"/>
    <x v="11"/>
    <x v="19"/>
    <x v="62"/>
    <n v="1200"/>
  </r>
  <r>
    <x v="2"/>
    <s v="B"/>
    <x v="1"/>
    <x v="11"/>
    <x v="4"/>
    <x v="75"/>
    <n v="1500"/>
  </r>
  <r>
    <x v="2"/>
    <s v="B"/>
    <x v="1"/>
    <x v="11"/>
    <x v="19"/>
    <x v="75"/>
    <n v="420"/>
  </r>
  <r>
    <x v="2"/>
    <s v="C"/>
    <x v="1"/>
    <x v="11"/>
    <x v="19"/>
    <x v="67"/>
    <n v="420"/>
  </r>
  <r>
    <x v="2"/>
    <s v="C"/>
    <x v="1"/>
    <x v="11"/>
    <x v="4"/>
    <x v="67"/>
    <n v="640"/>
  </r>
  <r>
    <x v="2"/>
    <s v="C"/>
    <x v="1"/>
    <x v="11"/>
    <x v="21"/>
    <x v="68"/>
    <n v="697"/>
  </r>
  <r>
    <x v="2"/>
    <s v="C"/>
    <x v="1"/>
    <x v="11"/>
    <x v="21"/>
    <x v="69"/>
    <n v="700"/>
  </r>
  <r>
    <x v="5"/>
    <s v="A"/>
    <x v="0"/>
    <x v="0"/>
    <x v="0"/>
    <x v="1"/>
    <n v="95"/>
  </r>
  <r>
    <x v="5"/>
    <s v="A"/>
    <x v="0"/>
    <x v="0"/>
    <x v="0"/>
    <x v="1"/>
    <n v="110"/>
  </r>
  <r>
    <x v="5"/>
    <s v="A"/>
    <x v="0"/>
    <x v="0"/>
    <x v="0"/>
    <x v="1"/>
    <n v="9"/>
  </r>
  <r>
    <x v="5"/>
    <s v="A"/>
    <x v="0"/>
    <x v="0"/>
    <x v="0"/>
    <x v="1"/>
    <n v="8"/>
  </r>
  <r>
    <x v="5"/>
    <s v="B"/>
    <x v="0"/>
    <x v="0"/>
    <x v="0"/>
    <x v="2"/>
    <n v="101"/>
  </r>
  <r>
    <x v="5"/>
    <s v="B"/>
    <x v="0"/>
    <x v="0"/>
    <x v="0"/>
    <x v="2"/>
    <n v="106"/>
  </r>
  <r>
    <x v="5"/>
    <s v="C"/>
    <x v="0"/>
    <x v="0"/>
    <x v="0"/>
    <x v="78"/>
    <n v="88"/>
  </r>
  <r>
    <x v="5"/>
    <s v="C"/>
    <x v="0"/>
    <x v="0"/>
    <x v="0"/>
    <x v="78"/>
    <n v="92"/>
  </r>
  <r>
    <x v="6"/>
    <s v="A"/>
    <x v="0"/>
    <x v="0"/>
    <x v="0"/>
    <x v="1"/>
    <n v="109"/>
  </r>
  <r>
    <x v="6"/>
    <s v="A"/>
    <x v="0"/>
    <x v="0"/>
    <x v="0"/>
    <x v="1"/>
    <n v="114"/>
  </r>
  <r>
    <x v="6"/>
    <s v="B"/>
    <x v="0"/>
    <x v="0"/>
    <x v="0"/>
    <x v="2"/>
    <n v="92"/>
  </r>
  <r>
    <x v="6"/>
    <s v="B"/>
    <x v="0"/>
    <x v="0"/>
    <x v="0"/>
    <x v="2"/>
    <n v="93"/>
  </r>
  <r>
    <x v="6"/>
    <s v="C"/>
    <x v="0"/>
    <x v="0"/>
    <x v="0"/>
    <x v="78"/>
    <n v="92"/>
  </r>
  <r>
    <x v="6"/>
    <s v="C"/>
    <x v="0"/>
    <x v="0"/>
    <x v="0"/>
    <x v="78"/>
    <n v="93"/>
  </r>
  <r>
    <x v="5"/>
    <s v="C"/>
    <x v="0"/>
    <x v="0"/>
    <x v="1"/>
    <x v="3"/>
    <n v="70"/>
  </r>
  <r>
    <x v="6"/>
    <s v="A"/>
    <x v="0"/>
    <x v="0"/>
    <x v="1"/>
    <x v="4"/>
    <n v="303"/>
  </r>
  <r>
    <x v="6"/>
    <s v="B"/>
    <x v="0"/>
    <x v="0"/>
    <x v="1"/>
    <x v="5"/>
    <n v="305"/>
  </r>
  <r>
    <x v="6"/>
    <s v="C"/>
    <x v="0"/>
    <x v="0"/>
    <x v="1"/>
    <x v="3"/>
    <n v="223"/>
  </r>
  <r>
    <x v="6"/>
    <s v="A"/>
    <x v="4"/>
    <x v="12"/>
    <x v="2"/>
    <x v="50"/>
    <n v="140"/>
  </r>
  <r>
    <x v="6"/>
    <s v="B"/>
    <x v="4"/>
    <x v="12"/>
    <x v="2"/>
    <x v="14"/>
    <n v="20"/>
  </r>
  <r>
    <x v="5"/>
    <s v="A"/>
    <x v="1"/>
    <x v="2"/>
    <x v="2"/>
    <x v="16"/>
    <n v="880"/>
  </r>
  <r>
    <x v="5"/>
    <s v="Gen"/>
    <x v="1"/>
    <x v="2"/>
    <x v="2"/>
    <x v="9"/>
    <n v="200"/>
  </r>
  <r>
    <x v="5"/>
    <s v="B"/>
    <x v="1"/>
    <x v="2"/>
    <x v="2"/>
    <x v="8"/>
    <n v="320"/>
  </r>
  <r>
    <x v="5"/>
    <s v="B"/>
    <x v="1"/>
    <x v="2"/>
    <x v="2"/>
    <x v="14"/>
    <n v="520"/>
  </r>
  <r>
    <x v="5"/>
    <s v="Gen"/>
    <x v="1"/>
    <x v="2"/>
    <x v="2"/>
    <x v="13"/>
    <n v="680"/>
  </r>
  <r>
    <x v="6"/>
    <s v="Gen"/>
    <x v="1"/>
    <x v="2"/>
    <x v="2"/>
    <x v="13"/>
    <n v="880"/>
  </r>
  <r>
    <x v="6"/>
    <s v="Gen"/>
    <x v="1"/>
    <x v="2"/>
    <x v="2"/>
    <x v="9"/>
    <n v="720"/>
  </r>
  <r>
    <x v="6"/>
    <s v="B"/>
    <x v="1"/>
    <x v="2"/>
    <x v="2"/>
    <x v="16"/>
    <n v="80"/>
  </r>
  <r>
    <x v="6"/>
    <s v="B"/>
    <x v="1"/>
    <x v="2"/>
    <x v="2"/>
    <x v="8"/>
    <n v="720"/>
  </r>
  <r>
    <x v="5"/>
    <s v="A"/>
    <x v="1"/>
    <x v="5"/>
    <x v="2"/>
    <x v="8"/>
    <n v="396"/>
  </r>
  <r>
    <x v="6"/>
    <s v="Gen"/>
    <x v="1"/>
    <x v="13"/>
    <x v="2"/>
    <x v="9"/>
    <n v="94"/>
  </r>
  <r>
    <x v="5"/>
    <s v="Gen"/>
    <x v="1"/>
    <x v="7"/>
    <x v="2"/>
    <x v="9"/>
    <n v="545"/>
  </r>
  <r>
    <x v="6"/>
    <s v="B"/>
    <x v="1"/>
    <x v="7"/>
    <x v="2"/>
    <x v="16"/>
    <n v="440"/>
  </r>
  <r>
    <x v="1"/>
    <s v="A"/>
    <x v="1"/>
    <x v="1"/>
    <x v="22"/>
    <x v="79"/>
    <n v="170"/>
  </r>
  <r>
    <x v="1"/>
    <s v="B"/>
    <x v="1"/>
    <x v="1"/>
    <x v="22"/>
    <x v="80"/>
    <n v="250"/>
  </r>
  <r>
    <x v="1"/>
    <s v="C"/>
    <x v="1"/>
    <x v="1"/>
    <x v="22"/>
    <x v="81"/>
    <n v="360"/>
  </r>
  <r>
    <x v="2"/>
    <s v="A"/>
    <x v="1"/>
    <x v="1"/>
    <x v="22"/>
    <x v="79"/>
    <n v="120"/>
  </r>
  <r>
    <x v="3"/>
    <s v="A"/>
    <x v="1"/>
    <x v="1"/>
    <x v="22"/>
    <x v="22"/>
    <n v="542"/>
  </r>
  <r>
    <x v="4"/>
    <s v="A"/>
    <x v="1"/>
    <x v="1"/>
    <x v="22"/>
    <x v="82"/>
    <n v="110"/>
  </r>
  <r>
    <x v="4"/>
    <s v="A"/>
    <x v="1"/>
    <x v="14"/>
    <x v="22"/>
    <x v="82"/>
    <n v="520"/>
  </r>
  <r>
    <x v="4"/>
    <s v="B"/>
    <x v="1"/>
    <x v="14"/>
    <x v="22"/>
    <x v="80"/>
    <n v="340"/>
  </r>
  <r>
    <x v="5"/>
    <s v="A"/>
    <x v="1"/>
    <x v="14"/>
    <x v="22"/>
    <x v="82"/>
    <n v="200"/>
  </r>
  <r>
    <x v="6"/>
    <s v="A"/>
    <x v="1"/>
    <x v="14"/>
    <x v="22"/>
    <x v="82"/>
    <n v="680"/>
  </r>
  <r>
    <x v="6"/>
    <s v="A"/>
    <x v="4"/>
    <x v="15"/>
    <x v="2"/>
    <x v="6"/>
    <n v="30"/>
  </r>
  <r>
    <x v="8"/>
    <s v="A"/>
    <x v="4"/>
    <x v="12"/>
    <x v="2"/>
    <x v="83"/>
    <n v="104"/>
  </r>
  <r>
    <x v="8"/>
    <s v="A"/>
    <x v="0"/>
    <x v="0"/>
    <x v="0"/>
    <x v="1"/>
    <n v="70"/>
  </r>
  <r>
    <x v="8"/>
    <s v="A"/>
    <x v="0"/>
    <x v="0"/>
    <x v="0"/>
    <x v="1"/>
    <n v="74"/>
  </r>
  <r>
    <x v="8"/>
    <s v="B"/>
    <x v="0"/>
    <x v="0"/>
    <x v="0"/>
    <x v="2"/>
    <n v="94"/>
  </r>
  <r>
    <x v="8"/>
    <s v="B"/>
    <x v="0"/>
    <x v="0"/>
    <x v="0"/>
    <x v="2"/>
    <n v="98"/>
  </r>
  <r>
    <x v="8"/>
    <s v="C"/>
    <x v="0"/>
    <x v="0"/>
    <x v="0"/>
    <x v="78"/>
    <n v="88"/>
  </r>
  <r>
    <x v="8"/>
    <s v="C"/>
    <x v="0"/>
    <x v="0"/>
    <x v="0"/>
    <x v="78"/>
    <n v="93"/>
  </r>
  <r>
    <x v="8"/>
    <s v="A"/>
    <x v="0"/>
    <x v="0"/>
    <x v="1"/>
    <x v="4"/>
    <n v="310"/>
  </r>
  <r>
    <x v="8"/>
    <s v="B"/>
    <x v="0"/>
    <x v="0"/>
    <x v="1"/>
    <x v="5"/>
    <n v="315"/>
  </r>
  <r>
    <x v="8"/>
    <s v="C"/>
    <x v="0"/>
    <x v="0"/>
    <x v="1"/>
    <x v="3"/>
    <n v="170"/>
  </r>
  <r>
    <x v="5"/>
    <s v="A"/>
    <x v="4"/>
    <x v="12"/>
    <x v="4"/>
    <x v="16"/>
    <n v="104"/>
  </r>
  <r>
    <x v="6"/>
    <s v="A"/>
    <x v="4"/>
    <x v="12"/>
    <x v="4"/>
    <x v="40"/>
    <n v="211"/>
  </r>
  <r>
    <x v="6"/>
    <s v="Gen"/>
    <x v="4"/>
    <x v="12"/>
    <x v="4"/>
    <x v="49"/>
    <n v="156"/>
  </r>
  <r>
    <x v="8"/>
    <s v="Gen"/>
    <x v="4"/>
    <x v="12"/>
    <x v="4"/>
    <x v="49"/>
    <n v="156"/>
  </r>
  <r>
    <x v="4"/>
    <s v="A"/>
    <x v="3"/>
    <x v="10"/>
    <x v="4"/>
    <x v="40"/>
    <n v="52"/>
  </r>
  <r>
    <x v="4"/>
    <s v="A"/>
    <x v="3"/>
    <x v="10"/>
    <x v="13"/>
    <x v="29"/>
    <n v="72"/>
  </r>
  <r>
    <x v="4"/>
    <s v="Gen"/>
    <x v="3"/>
    <x v="10"/>
    <x v="4"/>
    <x v="49"/>
    <n v="192"/>
  </r>
  <r>
    <x v="4"/>
    <s v="B"/>
    <x v="3"/>
    <x v="10"/>
    <x v="4"/>
    <x v="16"/>
    <n v="156"/>
  </r>
  <r>
    <x v="5"/>
    <s v="A"/>
    <x v="3"/>
    <x v="10"/>
    <x v="4"/>
    <x v="40"/>
    <n v="106"/>
  </r>
  <r>
    <x v="5"/>
    <s v="A"/>
    <x v="3"/>
    <x v="10"/>
    <x v="13"/>
    <x v="29"/>
    <n v="300"/>
  </r>
  <r>
    <x v="5"/>
    <s v="B"/>
    <x v="3"/>
    <x v="10"/>
    <x v="4"/>
    <x v="16"/>
    <n v="100"/>
  </r>
  <r>
    <x v="6"/>
    <s v="A"/>
    <x v="3"/>
    <x v="10"/>
    <x v="4"/>
    <x v="40"/>
    <n v="50"/>
  </r>
  <r>
    <x v="6"/>
    <s v="A"/>
    <x v="3"/>
    <x v="10"/>
    <x v="13"/>
    <x v="63"/>
    <n v="300"/>
  </r>
  <r>
    <x v="6"/>
    <s v="B"/>
    <x v="3"/>
    <x v="10"/>
    <x v="4"/>
    <x v="16"/>
    <n v="206"/>
  </r>
  <r>
    <x v="8"/>
    <s v="A"/>
    <x v="3"/>
    <x v="10"/>
    <x v="4"/>
    <x v="40"/>
    <n v="225"/>
  </r>
  <r>
    <x v="8"/>
    <s v="A"/>
    <x v="3"/>
    <x v="10"/>
    <x v="13"/>
    <x v="63"/>
    <n v="340"/>
  </r>
  <r>
    <x v="8"/>
    <s v="B"/>
    <x v="3"/>
    <x v="10"/>
    <x v="4"/>
    <x v="16"/>
    <n v="206"/>
  </r>
  <r>
    <x v="4"/>
    <s v="A"/>
    <x v="2"/>
    <x v="8"/>
    <x v="2"/>
    <x v="70"/>
    <n v="350"/>
  </r>
  <r>
    <x v="5"/>
    <s v="Gen"/>
    <x v="2"/>
    <x v="8"/>
    <x v="4"/>
    <x v="84"/>
    <n v="500"/>
  </r>
  <r>
    <x v="6"/>
    <s v="Gen"/>
    <x v="2"/>
    <x v="8"/>
    <x v="4"/>
    <x v="84"/>
    <n v="500"/>
  </r>
  <r>
    <x v="6"/>
    <s v="B"/>
    <x v="2"/>
    <x v="8"/>
    <x v="4"/>
    <x v="85"/>
    <n v="360"/>
  </r>
  <r>
    <x v="8"/>
    <s v="Gen"/>
    <x v="2"/>
    <x v="8"/>
    <x v="4"/>
    <x v="84"/>
    <n v="500"/>
  </r>
  <r>
    <x v="8"/>
    <s v="B"/>
    <x v="2"/>
    <x v="8"/>
    <x v="4"/>
    <x v="85"/>
    <n v="306"/>
  </r>
  <r>
    <x v="5"/>
    <s v="A"/>
    <x v="0"/>
    <x v="0"/>
    <x v="5"/>
    <x v="4"/>
    <n v="220"/>
  </r>
  <r>
    <x v="5"/>
    <s v="A"/>
    <x v="0"/>
    <x v="0"/>
    <x v="6"/>
    <x v="20"/>
    <n v="220"/>
  </r>
  <r>
    <x v="5"/>
    <s v="A"/>
    <x v="0"/>
    <x v="0"/>
    <x v="9"/>
    <x v="37"/>
    <n v="30"/>
  </r>
  <r>
    <x v="5"/>
    <s v="A"/>
    <x v="0"/>
    <x v="0"/>
    <x v="10"/>
    <x v="37"/>
    <n v="130"/>
  </r>
  <r>
    <x v="5"/>
    <s v="A"/>
    <x v="0"/>
    <x v="0"/>
    <x v="4"/>
    <x v="40"/>
    <n v="60"/>
  </r>
  <r>
    <x v="5"/>
    <s v="A"/>
    <x v="0"/>
    <x v="0"/>
    <x v="3"/>
    <x v="35"/>
    <n v="252"/>
  </r>
  <r>
    <x v="5"/>
    <s v="Gen"/>
    <x v="0"/>
    <x v="0"/>
    <x v="4"/>
    <x v="19"/>
    <n v="240"/>
  </r>
  <r>
    <x v="6"/>
    <s v="Gen"/>
    <x v="0"/>
    <x v="0"/>
    <x v="4"/>
    <x v="19"/>
    <n v="250"/>
  </r>
  <r>
    <x v="5"/>
    <s v="B"/>
    <x v="0"/>
    <x v="0"/>
    <x v="4"/>
    <x v="42"/>
    <n v="300"/>
  </r>
  <r>
    <x v="5"/>
    <s v="B"/>
    <x v="0"/>
    <x v="0"/>
    <x v="6"/>
    <x v="23"/>
    <n v="220"/>
  </r>
  <r>
    <x v="5"/>
    <s v="B"/>
    <x v="0"/>
    <x v="0"/>
    <x v="5"/>
    <x v="45"/>
    <n v="220"/>
  </r>
  <r>
    <x v="5"/>
    <s v="B"/>
    <x v="0"/>
    <x v="0"/>
    <x v="9"/>
    <x v="68"/>
    <n v="280"/>
  </r>
  <r>
    <x v="5"/>
    <s v="B"/>
    <x v="0"/>
    <x v="0"/>
    <x v="10"/>
    <x v="68"/>
    <n v="280"/>
  </r>
  <r>
    <x v="5"/>
    <s v="B"/>
    <x v="0"/>
    <x v="0"/>
    <x v="3"/>
    <x v="22"/>
    <n v="212"/>
  </r>
  <r>
    <x v="5"/>
    <s v="C"/>
    <x v="0"/>
    <x v="0"/>
    <x v="5"/>
    <x v="17"/>
    <n v="170"/>
  </r>
  <r>
    <x v="5"/>
    <s v="C"/>
    <x v="0"/>
    <x v="0"/>
    <x v="6"/>
    <x v="18"/>
    <n v="170"/>
  </r>
  <r>
    <x v="5"/>
    <s v="C"/>
    <x v="0"/>
    <x v="0"/>
    <x v="7"/>
    <x v="86"/>
    <n v="70"/>
  </r>
  <r>
    <x v="5"/>
    <s v="C"/>
    <x v="0"/>
    <x v="0"/>
    <x v="8"/>
    <x v="56"/>
    <n v="70"/>
  </r>
  <r>
    <x v="5"/>
    <s v="C"/>
    <x v="0"/>
    <x v="0"/>
    <x v="12"/>
    <x v="18"/>
    <n v="60"/>
  </r>
  <r>
    <x v="5"/>
    <s v="C"/>
    <x v="0"/>
    <x v="0"/>
    <x v="9"/>
    <x v="56"/>
    <n v="60"/>
  </r>
  <r>
    <x v="5"/>
    <s v="C"/>
    <x v="0"/>
    <x v="0"/>
    <x v="10"/>
    <x v="56"/>
    <n v="150"/>
  </r>
  <r>
    <x v="6"/>
    <s v="A"/>
    <x v="0"/>
    <x v="0"/>
    <x v="4"/>
    <x v="40"/>
    <n v="30"/>
  </r>
  <r>
    <x v="6"/>
    <s v="A"/>
    <x v="0"/>
    <x v="0"/>
    <x v="3"/>
    <x v="35"/>
    <n v="404"/>
  </r>
  <r>
    <x v="6"/>
    <s v="A"/>
    <x v="0"/>
    <x v="0"/>
    <x v="5"/>
    <x v="87"/>
    <n v="220"/>
  </r>
  <r>
    <x v="6"/>
    <s v="A"/>
    <x v="0"/>
    <x v="0"/>
    <x v="6"/>
    <x v="36"/>
    <n v="220"/>
  </r>
  <r>
    <x v="6"/>
    <s v="A"/>
    <x v="0"/>
    <x v="0"/>
    <x v="7"/>
    <x v="10"/>
    <n v="303"/>
  </r>
  <r>
    <x v="6"/>
    <s v="A"/>
    <x v="0"/>
    <x v="0"/>
    <x v="8"/>
    <x v="29"/>
    <n v="283"/>
  </r>
  <r>
    <x v="6"/>
    <s v="A"/>
    <x v="0"/>
    <x v="0"/>
    <x v="12"/>
    <x v="88"/>
    <n v="200"/>
  </r>
  <r>
    <x v="6"/>
    <s v="B"/>
    <x v="0"/>
    <x v="0"/>
    <x v="7"/>
    <x v="89"/>
    <n v="305"/>
  </r>
  <r>
    <x v="6"/>
    <s v="B"/>
    <x v="0"/>
    <x v="0"/>
    <x v="8"/>
    <x v="30"/>
    <n v="310"/>
  </r>
  <r>
    <x v="6"/>
    <s v="B"/>
    <x v="0"/>
    <x v="0"/>
    <x v="9"/>
    <x v="90"/>
    <n v="600"/>
  </r>
  <r>
    <x v="6"/>
    <s v="B"/>
    <x v="0"/>
    <x v="0"/>
    <x v="10"/>
    <x v="91"/>
    <n v="380"/>
  </r>
  <r>
    <x v="6"/>
    <s v="B"/>
    <x v="0"/>
    <x v="0"/>
    <x v="3"/>
    <x v="22"/>
    <n v="216"/>
  </r>
  <r>
    <x v="6"/>
    <s v="B"/>
    <x v="0"/>
    <x v="0"/>
    <x v="4"/>
    <x v="42"/>
    <n v="180"/>
  </r>
  <r>
    <x v="6"/>
    <s v="C"/>
    <x v="0"/>
    <x v="0"/>
    <x v="7"/>
    <x v="17"/>
    <n v="223"/>
  </r>
  <r>
    <x v="6"/>
    <s v="C"/>
    <x v="0"/>
    <x v="0"/>
    <x v="8"/>
    <x v="56"/>
    <n v="223"/>
  </r>
  <r>
    <x v="6"/>
    <s v="C"/>
    <x v="0"/>
    <x v="0"/>
    <x v="12"/>
    <x v="18"/>
    <n v="240"/>
  </r>
  <r>
    <x v="8"/>
    <s v="A"/>
    <x v="0"/>
    <x v="0"/>
    <x v="4"/>
    <x v="40"/>
    <n v="30"/>
  </r>
  <r>
    <x v="8"/>
    <s v="A"/>
    <x v="0"/>
    <x v="0"/>
    <x v="3"/>
    <x v="35"/>
    <n v="390"/>
  </r>
  <r>
    <x v="8"/>
    <s v="A"/>
    <x v="0"/>
    <x v="0"/>
    <x v="5"/>
    <x v="92"/>
    <n v="190"/>
  </r>
  <r>
    <x v="8"/>
    <s v="A"/>
    <x v="0"/>
    <x v="0"/>
    <x v="6"/>
    <x v="36"/>
    <n v="190"/>
  </r>
  <r>
    <x v="8"/>
    <s v="A"/>
    <x v="0"/>
    <x v="0"/>
    <x v="7"/>
    <x v="93"/>
    <n v="310"/>
  </r>
  <r>
    <x v="8"/>
    <s v="A"/>
    <x v="0"/>
    <x v="0"/>
    <x v="8"/>
    <x v="94"/>
    <n v="310"/>
  </r>
  <r>
    <x v="8"/>
    <s v="A"/>
    <x v="0"/>
    <x v="0"/>
    <x v="12"/>
    <x v="88"/>
    <n v="300"/>
  </r>
  <r>
    <x v="8"/>
    <s v="Gen"/>
    <x v="0"/>
    <x v="0"/>
    <x v="4"/>
    <x v="19"/>
    <n v="180"/>
  </r>
  <r>
    <x v="8"/>
    <s v="B"/>
    <x v="0"/>
    <x v="0"/>
    <x v="7"/>
    <x v="95"/>
    <n v="315"/>
  </r>
  <r>
    <x v="8"/>
    <s v="B"/>
    <x v="0"/>
    <x v="0"/>
    <x v="8"/>
    <x v="96"/>
    <n v="315"/>
  </r>
  <r>
    <x v="8"/>
    <s v="B"/>
    <x v="0"/>
    <x v="0"/>
    <x v="12"/>
    <x v="34"/>
    <n v="300"/>
  </r>
  <r>
    <x v="8"/>
    <s v="B"/>
    <x v="0"/>
    <x v="0"/>
    <x v="9"/>
    <x v="90"/>
    <n v="300"/>
  </r>
  <r>
    <x v="8"/>
    <s v="B"/>
    <x v="0"/>
    <x v="0"/>
    <x v="10"/>
    <x v="90"/>
    <n v="300"/>
  </r>
  <r>
    <x v="8"/>
    <s v="B"/>
    <x v="0"/>
    <x v="0"/>
    <x v="9"/>
    <x v="91"/>
    <n v="300"/>
  </r>
  <r>
    <x v="8"/>
    <s v="B"/>
    <x v="0"/>
    <x v="0"/>
    <x v="10"/>
    <x v="91"/>
    <n v="300"/>
  </r>
  <r>
    <x v="8"/>
    <s v="B"/>
    <x v="0"/>
    <x v="0"/>
    <x v="4"/>
    <x v="42"/>
    <n v="260"/>
  </r>
  <r>
    <x v="8"/>
    <s v="B"/>
    <x v="0"/>
    <x v="0"/>
    <x v="3"/>
    <x v="22"/>
    <n v="325"/>
  </r>
  <r>
    <x v="8"/>
    <s v="C"/>
    <x v="0"/>
    <x v="0"/>
    <x v="8"/>
    <x v="17"/>
    <n v="90"/>
  </r>
  <r>
    <x v="8"/>
    <s v="C"/>
    <x v="0"/>
    <x v="0"/>
    <x v="12"/>
    <x v="17"/>
    <n v="100"/>
  </r>
  <r>
    <x v="8"/>
    <s v="C"/>
    <x v="0"/>
    <x v="0"/>
    <x v="7"/>
    <x v="18"/>
    <n v="170"/>
  </r>
  <r>
    <x v="8"/>
    <s v="C"/>
    <x v="0"/>
    <x v="0"/>
    <x v="8"/>
    <x v="14"/>
    <n v="60"/>
  </r>
  <r>
    <x v="8"/>
    <s v="A"/>
    <x v="3"/>
    <x v="10"/>
    <x v="2"/>
    <x v="6"/>
    <n v="180"/>
  </r>
  <r>
    <x v="8"/>
    <s v="B"/>
    <x v="3"/>
    <x v="10"/>
    <x v="2"/>
    <x v="50"/>
    <n v="216"/>
  </r>
  <r>
    <x v="8"/>
    <s v="C"/>
    <x v="3"/>
    <x v="10"/>
    <x v="2"/>
    <x v="14"/>
    <n v="65"/>
  </r>
  <r>
    <x v="0"/>
    <s v="C"/>
    <x v="1"/>
    <x v="2"/>
    <x v="23"/>
    <x v="12"/>
    <n v="3360"/>
  </r>
  <r>
    <x v="0"/>
    <s v="C"/>
    <x v="1"/>
    <x v="11"/>
    <x v="23"/>
    <x v="12"/>
    <n v="4520"/>
  </r>
  <r>
    <x v="1"/>
    <s v="C"/>
    <x v="1"/>
    <x v="11"/>
    <x v="23"/>
    <x v="12"/>
    <n v="1000"/>
  </r>
  <r>
    <x v="2"/>
    <s v="B"/>
    <x v="1"/>
    <x v="11"/>
    <x v="23"/>
    <x v="97"/>
    <n v="4000"/>
  </r>
  <r>
    <x v="2"/>
    <s v="B"/>
    <x v="1"/>
    <x v="1"/>
    <x v="23"/>
    <x v="97"/>
    <n v="2794"/>
  </r>
  <r>
    <x v="2"/>
    <s v="B"/>
    <x v="1"/>
    <x v="11"/>
    <x v="23"/>
    <x v="98"/>
    <n v="6000"/>
  </r>
  <r>
    <x v="3"/>
    <s v="A"/>
    <x v="1"/>
    <x v="2"/>
    <x v="23"/>
    <x v="97"/>
    <n v="2880"/>
  </r>
  <r>
    <x v="4"/>
    <s v="B"/>
    <x v="1"/>
    <x v="11"/>
    <x v="23"/>
    <x v="31"/>
    <n v="3200"/>
  </r>
  <r>
    <x v="5"/>
    <s v="A"/>
    <x v="1"/>
    <x v="11"/>
    <x v="23"/>
    <x v="98"/>
    <n v="1440"/>
  </r>
  <r>
    <x v="6"/>
    <s v="A"/>
    <x v="1"/>
    <x v="2"/>
    <x v="23"/>
    <x v="98"/>
    <n v="9000"/>
  </r>
  <r>
    <x v="6"/>
    <s v="A"/>
    <x v="1"/>
    <x v="2"/>
    <x v="23"/>
    <x v="97"/>
    <n v="1500"/>
  </r>
  <r>
    <x v="8"/>
    <s v="A"/>
    <x v="1"/>
    <x v="11"/>
    <x v="23"/>
    <x v="99"/>
    <n v="3600"/>
  </r>
  <r>
    <x v="8"/>
    <s v="B"/>
    <x v="1"/>
    <x v="11"/>
    <x v="23"/>
    <x v="100"/>
    <n v="1000"/>
  </r>
  <r>
    <x v="0"/>
    <s v="B"/>
    <x v="0"/>
    <x v="0"/>
    <x v="24"/>
    <x v="98"/>
    <n v="360"/>
  </r>
  <r>
    <x v="0"/>
    <s v="C"/>
    <x v="0"/>
    <x v="0"/>
    <x v="24"/>
    <x v="101"/>
    <n v="180"/>
  </r>
  <r>
    <x v="1"/>
    <s v="A"/>
    <x v="0"/>
    <x v="0"/>
    <x v="24"/>
    <x v="12"/>
    <n v="180"/>
  </r>
  <r>
    <x v="1"/>
    <s v="B"/>
    <x v="0"/>
    <x v="0"/>
    <x v="24"/>
    <x v="98"/>
    <n v="180"/>
  </r>
  <r>
    <x v="1"/>
    <s v="C"/>
    <x v="0"/>
    <x v="0"/>
    <x v="24"/>
    <x v="101"/>
    <n v="180"/>
  </r>
  <r>
    <x v="2"/>
    <s v="A"/>
    <x v="0"/>
    <x v="0"/>
    <x v="24"/>
    <x v="12"/>
    <n v="180"/>
  </r>
  <r>
    <x v="2"/>
    <s v="B"/>
    <x v="0"/>
    <x v="0"/>
    <x v="24"/>
    <x v="98"/>
    <n v="210"/>
  </r>
  <r>
    <x v="2"/>
    <s v="C"/>
    <x v="0"/>
    <x v="0"/>
    <x v="24"/>
    <x v="101"/>
    <n v="180"/>
  </r>
  <r>
    <x v="3"/>
    <s v="A"/>
    <x v="0"/>
    <x v="0"/>
    <x v="24"/>
    <x v="97"/>
    <n v="120"/>
  </r>
  <r>
    <x v="3"/>
    <s v="B"/>
    <x v="0"/>
    <x v="0"/>
    <x v="24"/>
    <x v="101"/>
    <n v="90"/>
  </r>
  <r>
    <x v="3"/>
    <s v="C"/>
    <x v="0"/>
    <x v="0"/>
    <x v="24"/>
    <x v="12"/>
    <n v="90"/>
  </r>
  <r>
    <x v="3"/>
    <s v="C"/>
    <x v="0"/>
    <x v="0"/>
    <x v="24"/>
    <x v="43"/>
    <n v="30"/>
  </r>
  <r>
    <x v="4"/>
    <s v="A"/>
    <x v="0"/>
    <x v="0"/>
    <x v="24"/>
    <x v="97"/>
    <n v="173"/>
  </r>
  <r>
    <x v="4"/>
    <s v="B"/>
    <x v="0"/>
    <x v="0"/>
    <x v="24"/>
    <x v="101"/>
    <n v="194"/>
  </r>
  <r>
    <x v="4"/>
    <s v="C"/>
    <x v="0"/>
    <x v="0"/>
    <x v="24"/>
    <x v="43"/>
    <n v="160"/>
  </r>
  <r>
    <x v="5"/>
    <s v="A"/>
    <x v="0"/>
    <x v="0"/>
    <x v="24"/>
    <x v="97"/>
    <n v="180"/>
  </r>
  <r>
    <x v="5"/>
    <s v="B"/>
    <x v="0"/>
    <x v="0"/>
    <x v="24"/>
    <x v="101"/>
    <n v="283"/>
  </r>
  <r>
    <x v="5"/>
    <s v="C"/>
    <x v="0"/>
    <x v="0"/>
    <x v="24"/>
    <x v="12"/>
    <n v="120"/>
  </r>
  <r>
    <x v="6"/>
    <s v="A"/>
    <x v="0"/>
    <x v="0"/>
    <x v="24"/>
    <x v="97"/>
    <n v="180"/>
  </r>
  <r>
    <x v="6"/>
    <s v="B"/>
    <x v="0"/>
    <x v="0"/>
    <x v="24"/>
    <x v="100"/>
    <n v="30"/>
  </r>
  <r>
    <x v="6"/>
    <s v="B"/>
    <x v="0"/>
    <x v="0"/>
    <x v="24"/>
    <x v="101"/>
    <n v="193"/>
  </r>
  <r>
    <x v="6"/>
    <s v="C"/>
    <x v="0"/>
    <x v="0"/>
    <x v="24"/>
    <x v="43"/>
    <n v="90"/>
  </r>
  <r>
    <x v="8"/>
    <s v="A"/>
    <x v="0"/>
    <x v="0"/>
    <x v="24"/>
    <x v="97"/>
    <n v="150"/>
  </r>
  <r>
    <x v="8"/>
    <s v="B"/>
    <x v="0"/>
    <x v="0"/>
    <x v="24"/>
    <x v="101"/>
    <n v="210"/>
  </r>
  <r>
    <x v="8"/>
    <s v="C"/>
    <x v="0"/>
    <x v="0"/>
    <x v="24"/>
    <x v="43"/>
    <n v="199"/>
  </r>
  <r>
    <x v="1"/>
    <s v="A"/>
    <x v="1"/>
    <x v="11"/>
    <x v="24"/>
    <x v="98"/>
    <n v="4080"/>
  </r>
  <r>
    <x v="3"/>
    <s v="A"/>
    <x v="1"/>
    <x v="14"/>
    <x v="24"/>
    <x v="97"/>
    <n v="1200"/>
  </r>
  <r>
    <x v="4"/>
    <s v="A"/>
    <x v="1"/>
    <x v="16"/>
    <x v="24"/>
    <x v="97"/>
    <n v="2500"/>
  </r>
  <r>
    <x v="6"/>
    <s v="A"/>
    <x v="1"/>
    <x v="14"/>
    <x v="24"/>
    <x v="97"/>
    <n v="600"/>
  </r>
  <r>
    <x v="1"/>
    <s v="A"/>
    <x v="3"/>
    <x v="9"/>
    <x v="24"/>
    <x v="101"/>
    <n v="700"/>
  </r>
  <r>
    <x v="2"/>
    <s v="B"/>
    <x v="3"/>
    <x v="9"/>
    <x v="24"/>
    <x v="97"/>
    <n v="322"/>
  </r>
  <r>
    <x v="2"/>
    <s v="C"/>
    <x v="3"/>
    <x v="9"/>
    <x v="24"/>
    <x v="12"/>
    <n v="350"/>
  </r>
  <r>
    <x v="3"/>
    <s v="A"/>
    <x v="3"/>
    <x v="10"/>
    <x v="24"/>
    <x v="97"/>
    <n v="400"/>
  </r>
  <r>
    <x v="4"/>
    <s v="C"/>
    <x v="3"/>
    <x v="10"/>
    <x v="24"/>
    <x v="43"/>
    <n v="200"/>
  </r>
  <r>
    <x v="5"/>
    <s v="A"/>
    <x v="3"/>
    <x v="10"/>
    <x v="24"/>
    <x v="97"/>
    <n v="200"/>
  </r>
  <r>
    <x v="5"/>
    <s v="C"/>
    <x v="3"/>
    <x v="10"/>
    <x v="24"/>
    <x v="12"/>
    <n v="200"/>
  </r>
  <r>
    <x v="6"/>
    <s v="A"/>
    <x v="3"/>
    <x v="10"/>
    <x v="24"/>
    <x v="97"/>
    <n v="200"/>
  </r>
  <r>
    <x v="6"/>
    <s v="C"/>
    <x v="3"/>
    <x v="10"/>
    <x v="24"/>
    <x v="43"/>
    <n v="240"/>
  </r>
  <r>
    <x v="8"/>
    <s v="A"/>
    <x v="3"/>
    <x v="9"/>
    <x v="24"/>
    <x v="97"/>
    <n v="700"/>
  </r>
  <r>
    <x v="8"/>
    <s v="A"/>
    <x v="3"/>
    <x v="10"/>
    <x v="24"/>
    <x v="97"/>
    <n v="160"/>
  </r>
  <r>
    <x v="8"/>
    <s v="A"/>
    <x v="1"/>
    <x v="11"/>
    <x v="15"/>
    <x v="55"/>
    <n v="850"/>
  </r>
  <r>
    <x v="8"/>
    <s v="A"/>
    <x v="1"/>
    <x v="11"/>
    <x v="14"/>
    <x v="53"/>
    <n v="1000"/>
  </r>
  <r>
    <x v="8"/>
    <s v="B"/>
    <x v="1"/>
    <x v="11"/>
    <x v="14"/>
    <x v="42"/>
    <n v="600"/>
  </r>
  <r>
    <x v="8"/>
    <s v="B"/>
    <x v="1"/>
    <x v="11"/>
    <x v="15"/>
    <x v="99"/>
    <n v="824"/>
  </r>
  <r>
    <x v="8"/>
    <s v="C"/>
    <x v="1"/>
    <x v="11"/>
    <x v="15"/>
    <x v="102"/>
    <n v="314"/>
  </r>
  <r>
    <x v="9"/>
    <s v="A"/>
    <x v="1"/>
    <x v="11"/>
    <x v="14"/>
    <x v="53"/>
    <n v="600"/>
  </r>
  <r>
    <x v="9"/>
    <s v="A"/>
    <x v="1"/>
    <x v="11"/>
    <x v="15"/>
    <x v="55"/>
    <n v="850"/>
  </r>
  <r>
    <x v="9"/>
    <s v="B"/>
    <x v="1"/>
    <x v="11"/>
    <x v="15"/>
    <x v="99"/>
    <n v="1002"/>
  </r>
  <r>
    <x v="9"/>
    <s v="B"/>
    <x v="1"/>
    <x v="11"/>
    <x v="14"/>
    <x v="42"/>
    <n v="100"/>
  </r>
  <r>
    <x v="9"/>
    <s v="B"/>
    <x v="1"/>
    <x v="11"/>
    <x v="14"/>
    <x v="8"/>
    <n v="300"/>
  </r>
  <r>
    <x v="9"/>
    <s v="C"/>
    <x v="1"/>
    <x v="11"/>
    <x v="14"/>
    <x v="103"/>
    <n v="500"/>
  </r>
  <r>
    <x v="7"/>
    <s v="Gen"/>
    <x v="1"/>
    <x v="11"/>
    <x v="16"/>
    <x v="20"/>
    <n v="4500"/>
  </r>
  <r>
    <x v="7"/>
    <s v="Gen"/>
    <x v="1"/>
    <x v="11"/>
    <x v="17"/>
    <x v="46"/>
    <n v="1120"/>
  </r>
  <r>
    <x v="7"/>
    <s v="Gen"/>
    <x v="1"/>
    <x v="11"/>
    <x v="17"/>
    <x v="56"/>
    <n v="1120"/>
  </r>
  <r>
    <x v="7"/>
    <s v="Gen"/>
    <x v="1"/>
    <x v="11"/>
    <x v="18"/>
    <x v="58"/>
    <n v="1200"/>
  </r>
  <r>
    <x v="7"/>
    <s v="Gen"/>
    <x v="1"/>
    <x v="11"/>
    <x v="18"/>
    <x v="34"/>
    <n v="1160"/>
  </r>
  <r>
    <x v="7"/>
    <s v="Gen"/>
    <x v="1"/>
    <x v="11"/>
    <x v="19"/>
    <x v="75"/>
    <n v="1200"/>
  </r>
  <r>
    <x v="7"/>
    <s v="Gen"/>
    <x v="1"/>
    <x v="11"/>
    <x v="19"/>
    <x v="64"/>
    <n v="1200"/>
  </r>
  <r>
    <x v="7"/>
    <s v="Gen"/>
    <x v="1"/>
    <x v="11"/>
    <x v="4"/>
    <x v="16"/>
    <n v="2200"/>
  </r>
  <r>
    <x v="7"/>
    <s v="Gen"/>
    <x v="1"/>
    <x v="11"/>
    <x v="21"/>
    <x v="31"/>
    <n v="1260"/>
  </r>
  <r>
    <x v="7"/>
    <s v="Gen"/>
    <x v="1"/>
    <x v="11"/>
    <x v="21"/>
    <x v="33"/>
    <n v="1240"/>
  </r>
  <r>
    <x v="7"/>
    <s v="Gen"/>
    <x v="1"/>
    <x v="11"/>
    <x v="20"/>
    <x v="22"/>
    <n v="2560"/>
  </r>
  <r>
    <x v="3"/>
    <s v="A"/>
    <x v="1"/>
    <x v="11"/>
    <x v="18"/>
    <x v="36"/>
    <n v="680"/>
  </r>
  <r>
    <x v="3"/>
    <s v="A"/>
    <x v="1"/>
    <x v="11"/>
    <x v="21"/>
    <x v="104"/>
    <n v="840"/>
  </r>
  <r>
    <x v="3"/>
    <s v="A"/>
    <x v="1"/>
    <x v="11"/>
    <x v="21"/>
    <x v="104"/>
    <n v="760"/>
  </r>
  <r>
    <x v="3"/>
    <s v="A"/>
    <x v="1"/>
    <x v="11"/>
    <x v="20"/>
    <x v="61"/>
    <n v="2688"/>
  </r>
  <r>
    <x v="3"/>
    <s v="A"/>
    <x v="1"/>
    <x v="11"/>
    <x v="17"/>
    <x v="31"/>
    <n v="1100"/>
  </r>
  <r>
    <x v="3"/>
    <s v="A"/>
    <x v="1"/>
    <x v="11"/>
    <x v="17"/>
    <x v="62"/>
    <n v="360"/>
  </r>
  <r>
    <x v="3"/>
    <s v="A"/>
    <x v="1"/>
    <x v="11"/>
    <x v="18"/>
    <x v="63"/>
    <n v="1080"/>
  </r>
  <r>
    <x v="3"/>
    <s v="A"/>
    <x v="1"/>
    <x v="11"/>
    <x v="18"/>
    <x v="36"/>
    <n v="680"/>
  </r>
  <r>
    <x v="3"/>
    <s v="A"/>
    <x v="1"/>
    <x v="11"/>
    <x v="4"/>
    <x v="40"/>
    <n v="910"/>
  </r>
  <r>
    <x v="3"/>
    <s v="A"/>
    <x v="1"/>
    <x v="11"/>
    <x v="18"/>
    <x v="34"/>
    <n v="300"/>
  </r>
  <r>
    <x v="3"/>
    <s v="A"/>
    <x v="1"/>
    <x v="11"/>
    <x v="19"/>
    <x v="62"/>
    <n v="630"/>
  </r>
  <r>
    <x v="3"/>
    <s v="A"/>
    <x v="1"/>
    <x v="11"/>
    <x v="19"/>
    <x v="74"/>
    <n v="980"/>
  </r>
  <r>
    <x v="3"/>
    <s v="A"/>
    <x v="1"/>
    <x v="11"/>
    <x v="16"/>
    <x v="20"/>
    <n v="4200"/>
  </r>
  <r>
    <x v="3"/>
    <s v="Gen"/>
    <x v="1"/>
    <x v="11"/>
    <x v="17"/>
    <x v="77"/>
    <n v="1120"/>
  </r>
  <r>
    <x v="3"/>
    <s v="Gen"/>
    <x v="1"/>
    <x v="11"/>
    <x v="19"/>
    <x v="72"/>
    <n v="720"/>
  </r>
  <r>
    <x v="3"/>
    <s v="Gen"/>
    <x v="1"/>
    <x v="11"/>
    <x v="4"/>
    <x v="73"/>
    <n v="1220"/>
  </r>
  <r>
    <x v="3"/>
    <s v="B"/>
    <x v="1"/>
    <x v="11"/>
    <x v="17"/>
    <x v="67"/>
    <n v="900"/>
  </r>
  <r>
    <x v="3"/>
    <s v="B"/>
    <x v="1"/>
    <x v="11"/>
    <x v="18"/>
    <x v="67"/>
    <n v="200"/>
  </r>
  <r>
    <x v="3"/>
    <s v="B"/>
    <x v="1"/>
    <x v="11"/>
    <x v="18"/>
    <x v="30"/>
    <n v="1200"/>
  </r>
  <r>
    <x v="3"/>
    <s v="B"/>
    <x v="1"/>
    <x v="11"/>
    <x v="20"/>
    <x v="22"/>
    <n v="2432"/>
  </r>
  <r>
    <x v="3"/>
    <s v="B"/>
    <x v="1"/>
    <x v="11"/>
    <x v="19"/>
    <x v="59"/>
    <n v="1200"/>
  </r>
  <r>
    <x v="3"/>
    <s v="B"/>
    <x v="1"/>
    <x v="11"/>
    <x v="21"/>
    <x v="68"/>
    <n v="900"/>
  </r>
  <r>
    <x v="3"/>
    <s v="B"/>
    <x v="1"/>
    <x v="11"/>
    <x v="18"/>
    <x v="57"/>
    <n v="1200"/>
  </r>
  <r>
    <x v="3"/>
    <s v="B"/>
    <x v="1"/>
    <x v="11"/>
    <x v="17"/>
    <x v="46"/>
    <n v="1000"/>
  </r>
  <r>
    <x v="3"/>
    <s v="B"/>
    <x v="1"/>
    <x v="11"/>
    <x v="18"/>
    <x v="46"/>
    <n v="100"/>
  </r>
  <r>
    <x v="3"/>
    <s v="B"/>
    <x v="1"/>
    <x v="11"/>
    <x v="19"/>
    <x v="64"/>
    <n v="1100"/>
  </r>
  <r>
    <x v="3"/>
    <s v="B"/>
    <x v="1"/>
    <x v="11"/>
    <x v="4"/>
    <x v="75"/>
    <n v="2400"/>
  </r>
  <r>
    <x v="3"/>
    <s v="B"/>
    <x v="1"/>
    <x v="11"/>
    <x v="21"/>
    <x v="69"/>
    <n v="900"/>
  </r>
  <r>
    <x v="3"/>
    <s v="C"/>
    <x v="1"/>
    <x v="11"/>
    <x v="19"/>
    <x v="17"/>
    <n v="830"/>
  </r>
  <r>
    <x v="3"/>
    <s v="C"/>
    <x v="1"/>
    <x v="11"/>
    <x v="18"/>
    <x v="58"/>
    <n v="850"/>
  </r>
  <r>
    <x v="4"/>
    <s v="A"/>
    <x v="1"/>
    <x v="11"/>
    <x v="4"/>
    <x v="40"/>
    <n v="580"/>
  </r>
  <r>
    <x v="4"/>
    <s v="A"/>
    <x v="1"/>
    <x v="11"/>
    <x v="20"/>
    <x v="40"/>
    <n v="384"/>
  </r>
  <r>
    <x v="4"/>
    <s v="A"/>
    <x v="1"/>
    <x v="11"/>
    <x v="20"/>
    <x v="61"/>
    <n v="1536"/>
  </r>
  <r>
    <x v="4"/>
    <s v="A"/>
    <x v="1"/>
    <x v="11"/>
    <x v="17"/>
    <x v="31"/>
    <n v="1100"/>
  </r>
  <r>
    <x v="4"/>
    <s v="A"/>
    <x v="1"/>
    <x v="11"/>
    <x v="17"/>
    <x v="62"/>
    <n v="460"/>
  </r>
  <r>
    <x v="4"/>
    <s v="A"/>
    <x v="1"/>
    <x v="11"/>
    <x v="18"/>
    <x v="63"/>
    <n v="1170"/>
  </r>
  <r>
    <x v="4"/>
    <s v="A"/>
    <x v="1"/>
    <x v="11"/>
    <x v="18"/>
    <x v="36"/>
    <n v="1100"/>
  </r>
  <r>
    <x v="4"/>
    <s v="A"/>
    <x v="1"/>
    <x v="11"/>
    <x v="19"/>
    <x v="74"/>
    <n v="1160"/>
  </r>
  <r>
    <x v="4"/>
    <s v="A"/>
    <x v="1"/>
    <x v="11"/>
    <x v="19"/>
    <x v="62"/>
    <n v="740"/>
  </r>
  <r>
    <x v="4"/>
    <s v="A"/>
    <x v="1"/>
    <x v="11"/>
    <x v="17"/>
    <x v="20"/>
    <n v="4500"/>
  </r>
  <r>
    <x v="4"/>
    <s v="Gen"/>
    <x v="1"/>
    <x v="11"/>
    <x v="17"/>
    <x v="77"/>
    <n v="1002"/>
  </r>
  <r>
    <x v="4"/>
    <s v="Gen"/>
    <x v="1"/>
    <x v="11"/>
    <x v="19"/>
    <x v="72"/>
    <n v="910"/>
  </r>
  <r>
    <x v="4"/>
    <s v="Gen"/>
    <x v="1"/>
    <x v="11"/>
    <x v="4"/>
    <x v="73"/>
    <n v="2000"/>
  </r>
  <r>
    <x v="4"/>
    <s v="B"/>
    <x v="1"/>
    <x v="11"/>
    <x v="17"/>
    <x v="46"/>
    <n v="400"/>
  </r>
  <r>
    <x v="4"/>
    <s v="B"/>
    <x v="1"/>
    <x v="11"/>
    <x v="18"/>
    <x v="46"/>
    <n v="400"/>
  </r>
  <r>
    <x v="4"/>
    <s v="B"/>
    <x v="1"/>
    <x v="11"/>
    <x v="16"/>
    <x v="67"/>
    <n v="600"/>
  </r>
  <r>
    <x v="4"/>
    <s v="B"/>
    <x v="1"/>
    <x v="11"/>
    <x v="18"/>
    <x v="67"/>
    <n v="100"/>
  </r>
  <r>
    <x v="4"/>
    <s v="B"/>
    <x v="1"/>
    <x v="11"/>
    <x v="19"/>
    <x v="67"/>
    <n v="250"/>
  </r>
  <r>
    <x v="4"/>
    <s v="B"/>
    <x v="1"/>
    <x v="11"/>
    <x v="19"/>
    <x v="59"/>
    <n v="1180"/>
  </r>
  <r>
    <x v="4"/>
    <s v="B"/>
    <x v="1"/>
    <x v="11"/>
    <x v="19"/>
    <x v="64"/>
    <n v="1060"/>
  </r>
  <r>
    <x v="4"/>
    <s v="B"/>
    <x v="1"/>
    <x v="11"/>
    <x v="20"/>
    <x v="22"/>
    <n v="2560"/>
  </r>
  <r>
    <x v="4"/>
    <s v="B"/>
    <x v="1"/>
    <x v="11"/>
    <x v="18"/>
    <x v="57"/>
    <n v="1200"/>
  </r>
  <r>
    <x v="4"/>
    <s v="B"/>
    <x v="1"/>
    <x v="11"/>
    <x v="18"/>
    <x v="30"/>
    <n v="1200"/>
  </r>
  <r>
    <x v="4"/>
    <s v="B"/>
    <x v="1"/>
    <x v="11"/>
    <x v="4"/>
    <x v="75"/>
    <n v="2400"/>
  </r>
  <r>
    <x v="4"/>
    <s v="B"/>
    <x v="1"/>
    <x v="11"/>
    <x v="4"/>
    <x v="16"/>
    <n v="700"/>
  </r>
  <r>
    <x v="4"/>
    <s v="B"/>
    <x v="1"/>
    <x v="11"/>
    <x v="21"/>
    <x v="69"/>
    <n v="1200"/>
  </r>
  <r>
    <x v="4"/>
    <s v="B"/>
    <x v="1"/>
    <x v="11"/>
    <x v="21"/>
    <x v="68"/>
    <n v="1260"/>
  </r>
  <r>
    <x v="4"/>
    <s v="C"/>
    <x v="1"/>
    <x v="11"/>
    <x v="17"/>
    <x v="56"/>
    <n v="800"/>
  </r>
  <r>
    <x v="4"/>
    <s v="C"/>
    <x v="1"/>
    <x v="11"/>
    <x v="19"/>
    <x v="17"/>
    <n v="850"/>
  </r>
  <r>
    <x v="4"/>
    <s v="C"/>
    <x v="1"/>
    <x v="11"/>
    <x v="21"/>
    <x v="33"/>
    <n v="780"/>
  </r>
  <r>
    <x v="4"/>
    <s v="C"/>
    <x v="1"/>
    <x v="11"/>
    <x v="18"/>
    <x v="58"/>
    <n v="880"/>
  </r>
  <r>
    <x v="5"/>
    <s v="A"/>
    <x v="1"/>
    <x v="11"/>
    <x v="17"/>
    <x v="31"/>
    <n v="1100"/>
  </r>
  <r>
    <x v="5"/>
    <s v="A"/>
    <x v="1"/>
    <x v="11"/>
    <x v="17"/>
    <x v="62"/>
    <n v="640"/>
  </r>
  <r>
    <x v="5"/>
    <s v="A"/>
    <x v="1"/>
    <x v="11"/>
    <x v="19"/>
    <x v="62"/>
    <n v="506"/>
  </r>
  <r>
    <x v="5"/>
    <s v="A"/>
    <x v="1"/>
    <x v="11"/>
    <x v="17"/>
    <x v="34"/>
    <n v="900"/>
  </r>
  <r>
    <x v="5"/>
    <s v="A"/>
    <x v="1"/>
    <x v="11"/>
    <x v="19"/>
    <x v="74"/>
    <n v="1200"/>
  </r>
  <r>
    <x v="5"/>
    <s v="A"/>
    <x v="1"/>
    <x v="11"/>
    <x v="18"/>
    <x v="63"/>
    <n v="1180"/>
  </r>
  <r>
    <x v="5"/>
    <s v="A"/>
    <x v="1"/>
    <x v="11"/>
    <x v="18"/>
    <x v="36"/>
    <n v="1120"/>
  </r>
  <r>
    <x v="5"/>
    <s v="A"/>
    <x v="1"/>
    <x v="11"/>
    <x v="20"/>
    <x v="61"/>
    <n v="2304"/>
  </r>
  <r>
    <x v="5"/>
    <s v="A"/>
    <x v="1"/>
    <x v="11"/>
    <x v="4"/>
    <x v="61"/>
    <n v="440"/>
  </r>
  <r>
    <x v="5"/>
    <s v="A"/>
    <x v="1"/>
    <x v="11"/>
    <x v="16"/>
    <x v="20"/>
    <n v="4500"/>
  </r>
  <r>
    <x v="5"/>
    <s v="A"/>
    <x v="1"/>
    <x v="11"/>
    <x v="21"/>
    <x v="45"/>
    <n v="1100"/>
  </r>
  <r>
    <x v="5"/>
    <s v="A"/>
    <x v="1"/>
    <x v="11"/>
    <x v="21"/>
    <x v="105"/>
    <n v="600"/>
  </r>
  <r>
    <x v="5"/>
    <s v="Gen"/>
    <x v="1"/>
    <x v="11"/>
    <x v="19"/>
    <x v="72"/>
    <n v="850"/>
  </r>
  <r>
    <x v="5"/>
    <s v="Gen"/>
    <x v="1"/>
    <x v="11"/>
    <x v="4"/>
    <x v="73"/>
    <n v="1900"/>
  </r>
  <r>
    <x v="5"/>
    <s v="B"/>
    <x v="1"/>
    <x v="11"/>
    <x v="17"/>
    <x v="46"/>
    <n v="580"/>
  </r>
  <r>
    <x v="5"/>
    <s v="B"/>
    <x v="1"/>
    <x v="11"/>
    <x v="17"/>
    <x v="67"/>
    <n v="680"/>
  </r>
  <r>
    <x v="5"/>
    <s v="B"/>
    <x v="1"/>
    <x v="11"/>
    <x v="18"/>
    <x v="67"/>
    <n v="100"/>
  </r>
  <r>
    <x v="5"/>
    <s v="B"/>
    <x v="1"/>
    <x v="11"/>
    <x v="18"/>
    <x v="57"/>
    <n v="1200"/>
  </r>
  <r>
    <x v="5"/>
    <s v="B"/>
    <x v="1"/>
    <x v="11"/>
    <x v="18"/>
    <x v="30"/>
    <n v="1200"/>
  </r>
  <r>
    <x v="5"/>
    <s v="B"/>
    <x v="1"/>
    <x v="11"/>
    <x v="19"/>
    <x v="59"/>
    <n v="1180"/>
  </r>
  <r>
    <x v="5"/>
    <s v="B"/>
    <x v="1"/>
    <x v="11"/>
    <x v="19"/>
    <x v="64"/>
    <n v="1100"/>
  </r>
  <r>
    <x v="5"/>
    <s v="B"/>
    <x v="1"/>
    <x v="11"/>
    <x v="4"/>
    <x v="85"/>
    <n v="800"/>
  </r>
  <r>
    <x v="5"/>
    <s v="B"/>
    <x v="1"/>
    <x v="11"/>
    <x v="4"/>
    <x v="75"/>
    <n v="2400"/>
  </r>
  <r>
    <x v="5"/>
    <s v="B"/>
    <x v="1"/>
    <x v="11"/>
    <x v="20"/>
    <x v="22"/>
    <n v="2432"/>
  </r>
  <r>
    <x v="5"/>
    <s v="B"/>
    <x v="1"/>
    <x v="11"/>
    <x v="19"/>
    <x v="106"/>
    <n v="350"/>
  </r>
  <r>
    <x v="5"/>
    <s v="B"/>
    <x v="1"/>
    <x v="11"/>
    <x v="21"/>
    <x v="68"/>
    <n v="1180"/>
  </r>
  <r>
    <x v="5"/>
    <s v="B"/>
    <x v="1"/>
    <x v="11"/>
    <x v="21"/>
    <x v="69"/>
    <n v="1220"/>
  </r>
  <r>
    <x v="5"/>
    <s v="C"/>
    <x v="1"/>
    <x v="11"/>
    <x v="18"/>
    <x v="58"/>
    <n v="420"/>
  </r>
  <r>
    <x v="5"/>
    <s v="C"/>
    <x v="1"/>
    <x v="11"/>
    <x v="21"/>
    <x v="33"/>
    <n v="600"/>
  </r>
  <r>
    <x v="5"/>
    <s v="C"/>
    <x v="1"/>
    <x v="11"/>
    <x v="21"/>
    <x v="57"/>
    <n v="600"/>
  </r>
  <r>
    <x v="6"/>
    <s v="A"/>
    <x v="1"/>
    <x v="11"/>
    <x v="19"/>
    <x v="62"/>
    <n v="280"/>
  </r>
  <r>
    <x v="6"/>
    <s v="A"/>
    <x v="1"/>
    <x v="11"/>
    <x v="19"/>
    <x v="74"/>
    <n v="253"/>
  </r>
  <r>
    <x v="6"/>
    <s v="A"/>
    <x v="1"/>
    <x v="11"/>
    <x v="21"/>
    <x v="31"/>
    <n v="400"/>
  </r>
  <r>
    <x v="6"/>
    <s v="A"/>
    <x v="1"/>
    <x v="11"/>
    <x v="20"/>
    <x v="61"/>
    <n v="2174"/>
  </r>
  <r>
    <x v="6"/>
    <s v="Gen"/>
    <x v="1"/>
    <x v="11"/>
    <x v="16"/>
    <x v="20"/>
    <n v="4500"/>
  </r>
  <r>
    <x v="6"/>
    <s v="Gen"/>
    <x v="1"/>
    <x v="11"/>
    <x v="4"/>
    <x v="73"/>
    <n v="1623"/>
  </r>
  <r>
    <x v="6"/>
    <s v="B"/>
    <x v="1"/>
    <x v="11"/>
    <x v="21"/>
    <x v="68"/>
    <n v="241"/>
  </r>
  <r>
    <x v="6"/>
    <s v="B"/>
    <x v="1"/>
    <x v="11"/>
    <x v="21"/>
    <x v="69"/>
    <n v="200"/>
  </r>
  <r>
    <x v="6"/>
    <s v="B"/>
    <x v="1"/>
    <x v="11"/>
    <x v="20"/>
    <x v="22"/>
    <n v="2560"/>
  </r>
  <r>
    <x v="6"/>
    <s v="B"/>
    <x v="1"/>
    <x v="11"/>
    <x v="21"/>
    <x v="69"/>
    <n v="200"/>
  </r>
  <r>
    <x v="6"/>
    <s v="C"/>
    <x v="1"/>
    <x v="11"/>
    <x v="21"/>
    <x v="33"/>
    <n v="200"/>
  </r>
  <r>
    <x v="6"/>
    <s v="C"/>
    <x v="1"/>
    <x v="11"/>
    <x v="21"/>
    <x v="33"/>
    <n v="2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0"/>
    <x v="61"/>
    <n v="2176"/>
  </r>
  <r>
    <x v="8"/>
    <s v="B"/>
    <x v="1"/>
    <x v="11"/>
    <x v="17"/>
    <x v="59"/>
    <n v="600"/>
  </r>
  <r>
    <x v="8"/>
    <s v="B"/>
    <x v="1"/>
    <x v="11"/>
    <x v="4"/>
    <x v="85"/>
    <n v="500"/>
  </r>
  <r>
    <x v="8"/>
    <s v="B"/>
    <x v="1"/>
    <x v="11"/>
    <x v="19"/>
    <x v="107"/>
    <n v="560"/>
  </r>
  <r>
    <x v="8"/>
    <s v="B"/>
    <x v="1"/>
    <x v="11"/>
    <x v="17"/>
    <x v="67"/>
    <n v="600"/>
  </r>
  <r>
    <x v="8"/>
    <s v="B"/>
    <x v="1"/>
    <x v="11"/>
    <x v="18"/>
    <x v="57"/>
    <n v="660"/>
  </r>
  <r>
    <x v="8"/>
    <s v="B"/>
    <x v="1"/>
    <x v="11"/>
    <x v="19"/>
    <x v="64"/>
    <n v="540"/>
  </r>
  <r>
    <x v="8"/>
    <s v="B"/>
    <x v="1"/>
    <x v="11"/>
    <x v="20"/>
    <x v="22"/>
    <n v="2304"/>
  </r>
  <r>
    <x v="8"/>
    <s v="B"/>
    <x v="1"/>
    <x v="11"/>
    <x v="21"/>
    <x v="69"/>
    <n v="320"/>
  </r>
  <r>
    <x v="8"/>
    <s v="B"/>
    <x v="1"/>
    <x v="11"/>
    <x v="21"/>
    <x v="69"/>
    <n v="200"/>
  </r>
  <r>
    <x v="8"/>
    <s v="B"/>
    <x v="1"/>
    <x v="11"/>
    <x v="4"/>
    <x v="75"/>
    <n v="600"/>
  </r>
  <r>
    <x v="8"/>
    <s v="C"/>
    <x v="1"/>
    <x v="11"/>
    <x v="21"/>
    <x v="33"/>
    <n v="460"/>
  </r>
  <r>
    <x v="8"/>
    <s v="C"/>
    <x v="1"/>
    <x v="11"/>
    <x v="17"/>
    <x v="56"/>
    <n v="800"/>
  </r>
  <r>
    <x v="8"/>
    <s v="C"/>
    <x v="1"/>
    <x v="11"/>
    <x v="18"/>
    <x v="58"/>
    <n v="880"/>
  </r>
  <r>
    <x v="8"/>
    <s v="C"/>
    <x v="1"/>
    <x v="11"/>
    <x v="21"/>
    <x v="57"/>
    <n v="468"/>
  </r>
  <r>
    <x v="9"/>
    <s v="A"/>
    <x v="1"/>
    <x v="11"/>
    <x v="20"/>
    <x v="61"/>
    <n v="2304"/>
  </r>
  <r>
    <x v="9"/>
    <s v="A"/>
    <x v="1"/>
    <x v="11"/>
    <x v="4"/>
    <x v="61"/>
    <n v="200"/>
  </r>
  <r>
    <x v="9"/>
    <s v="A"/>
    <x v="1"/>
    <x v="11"/>
    <x v="19"/>
    <x v="74"/>
    <n v="1200"/>
  </r>
  <r>
    <x v="9"/>
    <s v="A"/>
    <x v="1"/>
    <x v="11"/>
    <x v="17"/>
    <x v="31"/>
    <n v="1060"/>
  </r>
  <r>
    <x v="9"/>
    <s v="A"/>
    <x v="1"/>
    <x v="11"/>
    <x v="17"/>
    <x v="62"/>
    <n v="520"/>
  </r>
  <r>
    <x v="9"/>
    <s v="A"/>
    <x v="1"/>
    <x v="11"/>
    <x v="18"/>
    <x v="63"/>
    <n v="1160"/>
  </r>
  <r>
    <x v="9"/>
    <s v="A"/>
    <x v="1"/>
    <x v="11"/>
    <x v="18"/>
    <x v="34"/>
    <n v="1120"/>
  </r>
  <r>
    <x v="9"/>
    <s v="A"/>
    <x v="1"/>
    <x v="11"/>
    <x v="19"/>
    <x v="62"/>
    <n v="200"/>
  </r>
  <r>
    <x v="9"/>
    <s v="A"/>
    <x v="1"/>
    <x v="11"/>
    <x v="21"/>
    <x v="31"/>
    <n v="1000"/>
  </r>
  <r>
    <x v="9"/>
    <s v="A"/>
    <x v="1"/>
    <x v="11"/>
    <x v="21"/>
    <x v="45"/>
    <n v="900"/>
  </r>
  <r>
    <x v="9"/>
    <s v="A"/>
    <x v="1"/>
    <x v="11"/>
    <x v="16"/>
    <x v="20"/>
    <n v="4500"/>
  </r>
  <r>
    <x v="9"/>
    <s v="Gen"/>
    <x v="1"/>
    <x v="11"/>
    <x v="17"/>
    <x v="77"/>
    <n v="1020"/>
  </r>
  <r>
    <x v="9"/>
    <s v="Gen"/>
    <x v="1"/>
    <x v="11"/>
    <x v="19"/>
    <x v="72"/>
    <n v="1000"/>
  </r>
  <r>
    <x v="9"/>
    <s v="Gen"/>
    <x v="1"/>
    <x v="11"/>
    <x v="4"/>
    <x v="73"/>
    <n v="2000"/>
  </r>
  <r>
    <x v="9"/>
    <s v="B"/>
    <x v="1"/>
    <x v="11"/>
    <x v="19"/>
    <x v="59"/>
    <n v="1160"/>
  </r>
  <r>
    <x v="9"/>
    <s v="B"/>
    <x v="1"/>
    <x v="11"/>
    <x v="19"/>
    <x v="64"/>
    <n v="1100"/>
  </r>
  <r>
    <x v="9"/>
    <s v="B"/>
    <x v="1"/>
    <x v="11"/>
    <x v="19"/>
    <x v="85"/>
    <n v="300"/>
  </r>
  <r>
    <x v="9"/>
    <s v="B"/>
    <x v="1"/>
    <x v="11"/>
    <x v="4"/>
    <x v="85"/>
    <n v="500"/>
  </r>
  <r>
    <x v="9"/>
    <s v="B"/>
    <x v="1"/>
    <x v="11"/>
    <x v="20"/>
    <x v="22"/>
    <n v="384"/>
  </r>
  <r>
    <x v="9"/>
    <s v="B"/>
    <x v="1"/>
    <x v="11"/>
    <x v="17"/>
    <x v="67"/>
    <n v="1000"/>
  </r>
  <r>
    <x v="9"/>
    <s v="B"/>
    <x v="1"/>
    <x v="11"/>
    <x v="18"/>
    <x v="30"/>
    <n v="1130"/>
  </r>
  <r>
    <x v="9"/>
    <s v="B"/>
    <x v="1"/>
    <x v="11"/>
    <x v="18"/>
    <x v="57"/>
    <n v="1200"/>
  </r>
  <r>
    <x v="9"/>
    <s v="B"/>
    <x v="1"/>
    <x v="11"/>
    <x v="17"/>
    <x v="46"/>
    <n v="1100"/>
  </r>
  <r>
    <x v="9"/>
    <s v="B"/>
    <x v="1"/>
    <x v="11"/>
    <x v="21"/>
    <x v="69"/>
    <n v="1000"/>
  </r>
  <r>
    <x v="9"/>
    <s v="B"/>
    <x v="1"/>
    <x v="11"/>
    <x v="21"/>
    <x v="68"/>
    <n v="1000"/>
  </r>
  <r>
    <x v="9"/>
    <s v="B"/>
    <x v="1"/>
    <x v="11"/>
    <x v="4"/>
    <x v="75"/>
    <n v="2440"/>
  </r>
  <r>
    <x v="9"/>
    <s v="C"/>
    <x v="1"/>
    <x v="11"/>
    <x v="21"/>
    <x v="33"/>
    <n v="600"/>
  </r>
  <r>
    <x v="10"/>
    <s v="A"/>
    <x v="1"/>
    <x v="11"/>
    <x v="20"/>
    <x v="22"/>
    <n v="2560"/>
  </r>
  <r>
    <x v="10"/>
    <s v="A"/>
    <x v="1"/>
    <x v="11"/>
    <x v="18"/>
    <x v="30"/>
    <n v="1200"/>
  </r>
  <r>
    <x v="10"/>
    <s v="A"/>
    <x v="1"/>
    <x v="11"/>
    <x v="19"/>
    <x v="64"/>
    <n v="1200"/>
  </r>
  <r>
    <x v="10"/>
    <s v="A"/>
    <x v="1"/>
    <x v="11"/>
    <x v="17"/>
    <x v="46"/>
    <n v="1100"/>
  </r>
  <r>
    <x v="10"/>
    <s v="A"/>
    <x v="1"/>
    <x v="11"/>
    <x v="18"/>
    <x v="57"/>
    <n v="1200"/>
  </r>
  <r>
    <x v="10"/>
    <s v="A"/>
    <x v="1"/>
    <x v="11"/>
    <x v="16"/>
    <x v="20"/>
    <n v="4500"/>
  </r>
  <r>
    <x v="10"/>
    <s v="A"/>
    <x v="1"/>
    <x v="11"/>
    <x v="21"/>
    <x v="68"/>
    <n v="1760"/>
  </r>
  <r>
    <x v="10"/>
    <s v="A"/>
    <x v="1"/>
    <x v="11"/>
    <x v="4"/>
    <x v="67"/>
    <n v="200"/>
  </r>
  <r>
    <x v="10"/>
    <s v="A"/>
    <x v="1"/>
    <x v="11"/>
    <x v="17"/>
    <x v="67"/>
    <n v="400"/>
  </r>
  <r>
    <x v="10"/>
    <s v="A"/>
    <x v="1"/>
    <x v="11"/>
    <x v="19"/>
    <x v="67"/>
    <n v="600"/>
  </r>
  <r>
    <x v="10"/>
    <s v="Gen"/>
    <x v="1"/>
    <x v="11"/>
    <x v="17"/>
    <x v="77"/>
    <n v="1120"/>
  </r>
  <r>
    <x v="10"/>
    <s v="Gen"/>
    <x v="1"/>
    <x v="11"/>
    <x v="19"/>
    <x v="108"/>
    <n v="910"/>
  </r>
  <r>
    <x v="10"/>
    <s v="Gen"/>
    <x v="1"/>
    <x v="11"/>
    <x v="4"/>
    <x v="73"/>
    <n v="2000"/>
  </r>
  <r>
    <x v="10"/>
    <s v="B"/>
    <x v="1"/>
    <x v="11"/>
    <x v="17"/>
    <x v="56"/>
    <n v="1100"/>
  </r>
  <r>
    <x v="10"/>
    <s v="B"/>
    <x v="1"/>
    <x v="11"/>
    <x v="17"/>
    <x v="62"/>
    <n v="1100"/>
  </r>
  <r>
    <x v="10"/>
    <s v="B"/>
    <x v="1"/>
    <x v="11"/>
    <x v="18"/>
    <x v="58"/>
    <n v="1200"/>
  </r>
  <r>
    <x v="10"/>
    <s v="B"/>
    <x v="1"/>
    <x v="11"/>
    <x v="18"/>
    <x v="63"/>
    <n v="1200"/>
  </r>
  <r>
    <x v="10"/>
    <s v="B"/>
    <x v="1"/>
    <x v="11"/>
    <x v="19"/>
    <x v="59"/>
    <n v="1200"/>
  </r>
  <r>
    <x v="10"/>
    <s v="B"/>
    <x v="1"/>
    <x v="11"/>
    <x v="19"/>
    <x v="74"/>
    <n v="1000"/>
  </r>
  <r>
    <x v="10"/>
    <s v="B"/>
    <x v="1"/>
    <x v="11"/>
    <x v="19"/>
    <x v="40"/>
    <n v="240"/>
  </r>
  <r>
    <x v="10"/>
    <s v="B"/>
    <x v="1"/>
    <x v="11"/>
    <x v="4"/>
    <x v="75"/>
    <n v="2400"/>
  </r>
  <r>
    <x v="10"/>
    <s v="B"/>
    <x v="1"/>
    <x v="11"/>
    <x v="4"/>
    <x v="16"/>
    <n v="400"/>
  </r>
  <r>
    <x v="10"/>
    <s v="B"/>
    <x v="1"/>
    <x v="11"/>
    <x v="21"/>
    <x v="33"/>
    <n v="1000"/>
  </r>
  <r>
    <x v="10"/>
    <s v="B"/>
    <x v="1"/>
    <x v="11"/>
    <x v="21"/>
    <x v="57"/>
    <n v="1000"/>
  </r>
  <r>
    <x v="10"/>
    <s v="B"/>
    <x v="1"/>
    <x v="11"/>
    <x v="20"/>
    <x v="61"/>
    <n v="2176"/>
  </r>
  <r>
    <x v="10"/>
    <s v="B"/>
    <x v="1"/>
    <x v="11"/>
    <x v="4"/>
    <x v="34"/>
    <n v="140"/>
  </r>
  <r>
    <x v="10"/>
    <s v="B"/>
    <x v="1"/>
    <x v="11"/>
    <x v="18"/>
    <x v="36"/>
    <n v="650"/>
  </r>
  <r>
    <x v="10"/>
    <s v="B"/>
    <x v="1"/>
    <x v="11"/>
    <x v="21"/>
    <x v="31"/>
    <n v="640"/>
  </r>
  <r>
    <x v="10"/>
    <s v="B"/>
    <x v="1"/>
    <x v="11"/>
    <x v="21"/>
    <x v="66"/>
    <n v="700"/>
  </r>
  <r>
    <x v="10"/>
    <s v="B"/>
    <x v="1"/>
    <x v="11"/>
    <x v="17"/>
    <x v="31"/>
    <n v="800"/>
  </r>
  <r>
    <x v="10"/>
    <s v="A"/>
    <x v="1"/>
    <x v="11"/>
    <x v="14"/>
    <x v="99"/>
    <n v="1012"/>
  </r>
  <r>
    <x v="10"/>
    <s v="Gen"/>
    <x v="1"/>
    <x v="11"/>
    <x v="15"/>
    <x v="52"/>
    <n v="1000"/>
  </r>
  <r>
    <x v="10"/>
    <s v="B"/>
    <x v="1"/>
    <x v="11"/>
    <x v="15"/>
    <x v="42"/>
    <n v="320"/>
  </r>
  <r>
    <x v="10"/>
    <s v="B"/>
    <x v="1"/>
    <x v="11"/>
    <x v="15"/>
    <x v="8"/>
    <n v="490"/>
  </r>
  <r>
    <x v="10"/>
    <s v="B"/>
    <x v="1"/>
    <x v="11"/>
    <x v="14"/>
    <x v="55"/>
    <n v="900"/>
  </r>
  <r>
    <x v="10"/>
    <s v="C"/>
    <x v="1"/>
    <x v="11"/>
    <x v="15"/>
    <x v="109"/>
    <n v="559"/>
  </r>
  <r>
    <x v="10"/>
    <s v="C"/>
    <x v="1"/>
    <x v="11"/>
    <x v="14"/>
    <x v="53"/>
    <n v="800"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x v="0"/>
    <s v="Rushab"/>
    <s v="AOI 1"/>
    <x v="0"/>
    <x v="0"/>
    <n v="680"/>
  </r>
  <r>
    <x v="1"/>
    <x v="0"/>
    <s v="Tukaram"/>
    <s v="AOI 1"/>
    <x v="0"/>
    <x v="0"/>
    <n v="650"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5">
  <r>
    <x v="0"/>
    <x v="0"/>
    <s v="Others"/>
    <x v="0"/>
    <x v="0"/>
    <x v="0"/>
    <n v="444"/>
  </r>
  <r>
    <x v="1"/>
    <x v="0"/>
    <s v="Others"/>
    <x v="0"/>
    <x v="0"/>
    <x v="0"/>
    <n v="500"/>
  </r>
  <r>
    <x v="1"/>
    <x v="1"/>
    <s v="Others"/>
    <x v="0"/>
    <x v="0"/>
    <x v="0"/>
    <n v="500"/>
  </r>
  <r>
    <x v="2"/>
    <x v="0"/>
    <s v="Others"/>
    <x v="0"/>
    <x v="0"/>
    <x v="0"/>
    <n v="250"/>
  </r>
  <r>
    <x v="2"/>
    <x v="1"/>
    <s v="Others"/>
    <x v="0"/>
    <x v="0"/>
    <x v="0"/>
    <n v="450"/>
  </r>
  <r>
    <x v="3"/>
    <x v="0"/>
    <s v="Others"/>
    <x v="0"/>
    <x v="0"/>
    <x v="0"/>
    <n v="140"/>
  </r>
  <r>
    <x v="3"/>
    <x v="1"/>
    <s v="Others"/>
    <x v="0"/>
    <x v="0"/>
    <x v="0"/>
    <n v="478"/>
  </r>
  <r>
    <x v="4"/>
    <x v="0"/>
    <s v="Others"/>
    <x v="0"/>
    <x v="0"/>
    <x v="0"/>
    <n v="115"/>
  </r>
  <r>
    <x v="5"/>
    <x v="1"/>
    <s v="Omkar"/>
    <x v="1"/>
    <x v="1"/>
    <x v="1"/>
    <n v="200"/>
  </r>
  <r>
    <x v="5"/>
    <x v="1"/>
    <s v="Omkar"/>
    <x v="1"/>
    <x v="1"/>
    <x v="2"/>
    <n v="100"/>
  </r>
  <r>
    <x v="6"/>
    <x v="1"/>
    <s v="Omkar"/>
    <x v="1"/>
    <x v="1"/>
    <x v="2"/>
    <n v="200"/>
  </r>
  <r>
    <x v="0"/>
    <x v="0"/>
    <s v="Ramesh"/>
    <x v="1"/>
    <x v="0"/>
    <x v="0"/>
    <n v="197"/>
  </r>
  <r>
    <x v="0"/>
    <x v="1"/>
    <s v="Omkar"/>
    <x v="1"/>
    <x v="0"/>
    <x v="0"/>
    <n v="294"/>
  </r>
  <r>
    <x v="1"/>
    <x v="0"/>
    <s v="Omkar"/>
    <x v="1"/>
    <x v="2"/>
    <x v="3"/>
    <n v="200"/>
  </r>
  <r>
    <x v="1"/>
    <x v="1"/>
    <s v="Ramesh"/>
    <x v="1"/>
    <x v="2"/>
    <x v="3"/>
    <n v="100"/>
  </r>
  <r>
    <x v="1"/>
    <x v="1"/>
    <s v="Ramesh"/>
    <x v="1"/>
    <x v="0"/>
    <x v="0"/>
    <n v="512"/>
  </r>
  <r>
    <x v="2"/>
    <x v="0"/>
    <s v="Omkar"/>
    <x v="1"/>
    <x v="0"/>
    <x v="0"/>
    <n v="450"/>
  </r>
  <r>
    <x v="2"/>
    <x v="0"/>
    <s v="Omkar"/>
    <x v="1"/>
    <x v="2"/>
    <x v="3"/>
    <n v="100"/>
  </r>
  <r>
    <x v="2"/>
    <x v="1"/>
    <s v="Ramesh"/>
    <x v="1"/>
    <x v="0"/>
    <x v="0"/>
    <n v="600"/>
  </r>
  <r>
    <x v="3"/>
    <x v="0"/>
    <s v="Omkar"/>
    <x v="1"/>
    <x v="2"/>
    <x v="3"/>
    <n v="200"/>
  </r>
  <r>
    <x v="3"/>
    <x v="1"/>
    <s v="Ramesh"/>
    <x v="1"/>
    <x v="0"/>
    <x v="0"/>
    <n v="500"/>
  </r>
  <r>
    <x v="3"/>
    <x v="1"/>
    <s v="Ramesh"/>
    <x v="1"/>
    <x v="2"/>
    <x v="3"/>
    <n v="100"/>
  </r>
  <r>
    <x v="4"/>
    <x v="0"/>
    <s v="Prasad"/>
    <x v="1"/>
    <x v="2"/>
    <x v="3"/>
    <n v="200"/>
  </r>
  <r>
    <x v="4"/>
    <x v="1"/>
    <s v="Ramesh"/>
    <x v="1"/>
    <x v="0"/>
    <x v="0"/>
    <n v="350"/>
  </r>
  <r>
    <x v="4"/>
    <x v="1"/>
    <s v="Ramesh"/>
    <x v="1"/>
    <x v="2"/>
    <x v="3"/>
    <n v="200"/>
  </r>
  <r>
    <x v="7"/>
    <x v="1"/>
    <s v="Ramesh"/>
    <x v="1"/>
    <x v="2"/>
    <x v="3"/>
    <n v="100"/>
  </r>
  <r>
    <x v="7"/>
    <x v="1"/>
    <s v="Ramesh"/>
    <x v="1"/>
    <x v="0"/>
    <x v="0"/>
    <n v="43"/>
  </r>
  <r>
    <x v="7"/>
    <x v="1"/>
    <s v="Ramesh"/>
    <x v="1"/>
    <x v="1"/>
    <x v="2"/>
    <n v="172"/>
  </r>
  <r>
    <x v="8"/>
    <x v="2"/>
    <s v="Prasad"/>
    <x v="1"/>
    <x v="0"/>
    <x v="4"/>
    <n v="300"/>
  </r>
  <r>
    <x v="9"/>
    <x v="0"/>
    <s v="Chetan"/>
    <x v="1"/>
    <x v="0"/>
    <x v="4"/>
    <n v="116"/>
  </r>
  <r>
    <x v="10"/>
    <x v="0"/>
    <s v="Chetan"/>
    <x v="1"/>
    <x v="0"/>
    <x v="5"/>
    <n v="500"/>
  </r>
  <r>
    <x v="10"/>
    <x v="1"/>
    <s v="Omkar"/>
    <x v="1"/>
    <x v="0"/>
    <x v="5"/>
    <n v="170"/>
  </r>
  <r>
    <x v="10"/>
    <x v="1"/>
    <s v="Omkar"/>
    <x v="1"/>
    <x v="0"/>
    <x v="6"/>
    <n v="50"/>
  </r>
  <r>
    <x v="10"/>
    <x v="1"/>
    <s v="Omkar"/>
    <x v="1"/>
    <x v="1"/>
    <x v="7"/>
    <n v="48"/>
  </r>
  <r>
    <x v="10"/>
    <x v="2"/>
    <s v="Prasad"/>
    <x v="1"/>
    <x v="0"/>
    <x v="6"/>
    <n v="250"/>
  </r>
  <r>
    <x v="11"/>
    <x v="0"/>
    <s v="Chetan"/>
    <x v="1"/>
    <x v="1"/>
    <x v="7"/>
    <n v="156"/>
  </r>
  <r>
    <x v="11"/>
    <x v="0"/>
    <s v="Chetan"/>
    <x v="1"/>
    <x v="2"/>
    <x v="3"/>
    <n v="100"/>
  </r>
  <r>
    <x v="11"/>
    <x v="1"/>
    <s v="Omkar"/>
    <x v="1"/>
    <x v="2"/>
    <x v="3"/>
    <n v="100"/>
  </r>
  <r>
    <x v="11"/>
    <x v="1"/>
    <s v="Omkar"/>
    <x v="1"/>
    <x v="1"/>
    <x v="7"/>
    <n v="104"/>
  </r>
  <r>
    <x v="11"/>
    <x v="2"/>
    <s v="Prasad"/>
    <x v="1"/>
    <x v="0"/>
    <x v="8"/>
    <n v="150"/>
  </r>
  <r>
    <x v="11"/>
    <x v="2"/>
    <s v="Prasad"/>
    <x v="1"/>
    <x v="0"/>
    <x v="6"/>
    <n v="236"/>
  </r>
  <r>
    <x v="5"/>
    <x v="0"/>
    <s v="Basant"/>
    <x v="2"/>
    <x v="3"/>
    <x v="9"/>
    <n v="1000"/>
  </r>
  <r>
    <x v="5"/>
    <x v="1"/>
    <s v="Pramod"/>
    <x v="2"/>
    <x v="3"/>
    <x v="9"/>
    <n v="1840"/>
  </r>
  <r>
    <x v="5"/>
    <x v="1"/>
    <s v="Rajesh"/>
    <x v="2"/>
    <x v="2"/>
    <x v="10"/>
    <n v="71"/>
  </r>
  <r>
    <x v="5"/>
    <x v="1"/>
    <s v="Rajesh"/>
    <x v="2"/>
    <x v="2"/>
    <x v="11"/>
    <n v="71"/>
  </r>
  <r>
    <x v="6"/>
    <x v="0"/>
    <s v="Pramod"/>
    <x v="2"/>
    <x v="3"/>
    <x v="9"/>
    <n v="1640"/>
  </r>
  <r>
    <x v="6"/>
    <x v="1"/>
    <s v="Haresh"/>
    <x v="2"/>
    <x v="3"/>
    <x v="9"/>
    <n v="3200"/>
  </r>
  <r>
    <x v="0"/>
    <x v="0"/>
    <s v="Jayprakash"/>
    <x v="2"/>
    <x v="2"/>
    <x v="12"/>
    <n v="192"/>
  </r>
  <r>
    <x v="0"/>
    <x v="0"/>
    <s v="Jayprakash"/>
    <x v="2"/>
    <x v="2"/>
    <x v="13"/>
    <n v="122"/>
  </r>
  <r>
    <x v="0"/>
    <x v="0"/>
    <s v="Pramod"/>
    <x v="2"/>
    <x v="3"/>
    <x v="9"/>
    <n v="1360"/>
  </r>
  <r>
    <x v="0"/>
    <x v="1"/>
    <s v="Basant"/>
    <x v="2"/>
    <x v="3"/>
    <x v="9"/>
    <n v="600"/>
  </r>
  <r>
    <x v="0"/>
    <x v="1"/>
    <s v="Rajesh"/>
    <x v="2"/>
    <x v="2"/>
    <x v="12"/>
    <n v="340"/>
  </r>
  <r>
    <x v="0"/>
    <x v="1"/>
    <s v="Rajesh"/>
    <x v="2"/>
    <x v="2"/>
    <x v="13"/>
    <n v="407"/>
  </r>
  <r>
    <x v="0"/>
    <x v="2"/>
    <s v="Haresh"/>
    <x v="2"/>
    <x v="3"/>
    <x v="9"/>
    <n v="2760"/>
  </r>
  <r>
    <x v="0"/>
    <x v="2"/>
    <s v="Geetesh"/>
    <x v="2"/>
    <x v="2"/>
    <x v="12"/>
    <n v="227"/>
  </r>
  <r>
    <x v="0"/>
    <x v="2"/>
    <s v="Geetesh"/>
    <x v="2"/>
    <x v="2"/>
    <x v="13"/>
    <n v="227"/>
  </r>
  <r>
    <x v="7"/>
    <x v="0"/>
    <s v="Others"/>
    <x v="0"/>
    <x v="0"/>
    <x v="4"/>
    <n v="266"/>
  </r>
  <r>
    <x v="8"/>
    <x v="0"/>
    <s v="Others"/>
    <x v="0"/>
    <x v="0"/>
    <x v="4"/>
    <n v="400"/>
  </r>
  <r>
    <x v="9"/>
    <x v="0"/>
    <s v="Others"/>
    <x v="0"/>
    <x v="0"/>
    <x v="4"/>
    <n v="84"/>
  </r>
  <r>
    <x v="9"/>
    <x v="1"/>
    <s v="Others"/>
    <x v="0"/>
    <x v="0"/>
    <x v="5"/>
    <n v="350"/>
  </r>
  <r>
    <x v="10"/>
    <x v="0"/>
    <s v="Others"/>
    <x v="0"/>
    <x v="0"/>
    <x v="5"/>
    <n v="320"/>
  </r>
  <r>
    <x v="10"/>
    <x v="0"/>
    <s v="Others"/>
    <x v="0"/>
    <x v="0"/>
    <x v="6"/>
    <n v="50"/>
  </r>
  <r>
    <x v="10"/>
    <x v="1"/>
    <s v="Others"/>
    <x v="0"/>
    <x v="0"/>
    <x v="6"/>
    <n v="250"/>
  </r>
  <r>
    <x v="11"/>
    <x v="0"/>
    <s v="Others"/>
    <x v="0"/>
    <x v="0"/>
    <x v="6"/>
    <n v="100"/>
  </r>
  <r>
    <x v="11"/>
    <x v="0"/>
    <s v="Others"/>
    <x v="0"/>
    <x v="0"/>
    <x v="8"/>
    <n v="200"/>
  </r>
  <r>
    <x v="11"/>
    <x v="1"/>
    <s v="Others"/>
    <x v="0"/>
    <x v="0"/>
    <x v="6"/>
    <n v="136"/>
  </r>
  <r>
    <x v="11"/>
    <x v="1"/>
    <s v="Others"/>
    <x v="0"/>
    <x v="0"/>
    <x v="8"/>
    <n v="310"/>
  </r>
  <r>
    <x v="11"/>
    <x v="2"/>
    <s v="Others"/>
    <x v="0"/>
    <x v="0"/>
    <x v="8"/>
    <n v="50"/>
  </r>
  <r>
    <x v="12"/>
    <x v="0"/>
    <s v="Others"/>
    <x v="0"/>
    <x v="0"/>
    <x v="14"/>
    <n v="50"/>
  </r>
  <r>
    <x v="12"/>
    <x v="1"/>
    <s v="Others"/>
    <x v="0"/>
    <x v="0"/>
    <x v="14"/>
    <n v="300"/>
  </r>
  <r>
    <x v="12"/>
    <x v="2"/>
    <s v="Others"/>
    <x v="0"/>
    <x v="0"/>
    <x v="14"/>
    <n v="500"/>
  </r>
  <r>
    <x v="13"/>
    <x v="0"/>
    <s v="Others"/>
    <x v="0"/>
    <x v="0"/>
    <x v="14"/>
    <n v="250"/>
  </r>
  <r>
    <x v="13"/>
    <x v="1"/>
    <s v="Others"/>
    <x v="0"/>
    <x v="0"/>
    <x v="14"/>
    <n v="250"/>
  </r>
  <r>
    <x v="12"/>
    <x v="0"/>
    <s v="Chetan"/>
    <x v="1"/>
    <x v="0"/>
    <x v="8"/>
    <n v="360"/>
  </r>
  <r>
    <x v="12"/>
    <x v="0"/>
    <s v="Chetan"/>
    <x v="1"/>
    <x v="0"/>
    <x v="15"/>
    <n v="30"/>
  </r>
  <r>
    <x v="12"/>
    <x v="0"/>
    <s v="Chetan"/>
    <x v="1"/>
    <x v="2"/>
    <x v="3"/>
    <n v="52"/>
  </r>
  <r>
    <x v="12"/>
    <x v="0"/>
    <s v="Chetan"/>
    <x v="1"/>
    <x v="1"/>
    <x v="7"/>
    <n v="88"/>
  </r>
  <r>
    <x v="12"/>
    <x v="1"/>
    <s v="Omkar"/>
    <x v="1"/>
    <x v="4"/>
    <x v="16"/>
    <n v="116"/>
  </r>
  <r>
    <x v="12"/>
    <x v="2"/>
    <s v="Prasad"/>
    <x v="1"/>
    <x v="0"/>
    <x v="14"/>
    <n v="400"/>
  </r>
  <r>
    <x v="13"/>
    <x v="0"/>
    <s v="Chetan"/>
    <x v="1"/>
    <x v="0"/>
    <x v="14"/>
    <n v="450"/>
  </r>
  <r>
    <x v="13"/>
    <x v="0"/>
    <s v="Chetan"/>
    <x v="1"/>
    <x v="1"/>
    <x v="7"/>
    <n v="144"/>
  </r>
  <r>
    <x v="13"/>
    <x v="1"/>
    <s v="Omkar"/>
    <x v="1"/>
    <x v="2"/>
    <x v="3"/>
    <n v="352"/>
  </r>
  <r>
    <x v="13"/>
    <x v="2"/>
    <s v="Prasad"/>
    <x v="1"/>
    <x v="0"/>
    <x v="14"/>
    <n v="244"/>
  </r>
  <r>
    <x v="14"/>
    <x v="0"/>
    <s v="Others"/>
    <x v="0"/>
    <x v="0"/>
    <x v="14"/>
    <n v="600"/>
  </r>
  <r>
    <x v="15"/>
    <x v="0"/>
    <s v="Others"/>
    <x v="0"/>
    <x v="0"/>
    <x v="14"/>
    <n v="50"/>
  </r>
  <r>
    <x v="15"/>
    <x v="0"/>
    <s v="Others"/>
    <x v="0"/>
    <x v="0"/>
    <x v="17"/>
    <n v="350"/>
  </r>
  <r>
    <x v="15"/>
    <x v="1"/>
    <s v="Others"/>
    <x v="0"/>
    <x v="0"/>
    <x v="17"/>
    <n v="650"/>
  </r>
  <r>
    <x v="16"/>
    <x v="0"/>
    <s v="Others"/>
    <x v="0"/>
    <x v="0"/>
    <x v="0"/>
    <n v="550"/>
  </r>
  <r>
    <x v="16"/>
    <x v="0"/>
    <s v="Others"/>
    <x v="0"/>
    <x v="0"/>
    <x v="18"/>
    <n v="500"/>
  </r>
  <r>
    <x v="16"/>
    <x v="1"/>
    <s v="Others"/>
    <x v="0"/>
    <x v="0"/>
    <x v="0"/>
    <n v="400"/>
  </r>
  <r>
    <x v="17"/>
    <x v="0"/>
    <s v="Others"/>
    <x v="0"/>
    <x v="0"/>
    <x v="18"/>
    <n v="568"/>
  </r>
  <r>
    <x v="14"/>
    <x v="1"/>
    <s v="Prasad"/>
    <x v="1"/>
    <x v="1"/>
    <x v="7"/>
    <n v="78"/>
  </r>
  <r>
    <x v="14"/>
    <x v="1"/>
    <s v="Prasad"/>
    <x v="1"/>
    <x v="0"/>
    <x v="14"/>
    <n v="600"/>
  </r>
  <r>
    <x v="14"/>
    <x v="2"/>
    <s v="Deepak"/>
    <x v="1"/>
    <x v="0"/>
    <x v="14"/>
    <n v="250"/>
  </r>
  <r>
    <x v="15"/>
    <x v="0"/>
    <s v="Omkar"/>
    <x v="1"/>
    <x v="2"/>
    <x v="3"/>
    <n v="300"/>
  </r>
  <r>
    <x v="15"/>
    <x v="0"/>
    <s v="Omkar"/>
    <x v="1"/>
    <x v="4"/>
    <x v="16"/>
    <n v="160"/>
  </r>
  <r>
    <x v="15"/>
    <x v="0"/>
    <s v="Omkar"/>
    <x v="1"/>
    <x v="1"/>
    <x v="7"/>
    <n v="204"/>
  </r>
  <r>
    <x v="15"/>
    <x v="1"/>
    <s v="Chetan"/>
    <x v="1"/>
    <x v="0"/>
    <x v="17"/>
    <n v="600"/>
  </r>
  <r>
    <x v="15"/>
    <x v="1"/>
    <s v="Karunakar"/>
    <x v="1"/>
    <x v="1"/>
    <x v="7"/>
    <n v="112"/>
  </r>
  <r>
    <x v="16"/>
    <x v="0"/>
    <s v="Omkar"/>
    <x v="1"/>
    <x v="2"/>
    <x v="3"/>
    <n v="300"/>
  </r>
  <r>
    <x v="16"/>
    <x v="0"/>
    <s v="Omkar"/>
    <x v="1"/>
    <x v="4"/>
    <x v="16"/>
    <n v="238"/>
  </r>
  <r>
    <x v="16"/>
    <x v="1"/>
    <s v="Chetan"/>
    <x v="1"/>
    <x v="0"/>
    <x v="0"/>
    <n v="550"/>
  </r>
  <r>
    <x v="16"/>
    <x v="1"/>
    <s v="Chetan"/>
    <x v="1"/>
    <x v="1"/>
    <x v="7"/>
    <n v="114"/>
  </r>
  <r>
    <x v="16"/>
    <x v="1"/>
    <s v="Chetan"/>
    <x v="1"/>
    <x v="0"/>
    <x v="14"/>
    <n v="50"/>
  </r>
  <r>
    <x v="16"/>
    <x v="1"/>
    <s v="Chetan"/>
    <x v="1"/>
    <x v="0"/>
    <x v="17"/>
    <n v="50"/>
  </r>
  <r>
    <x v="16"/>
    <x v="2"/>
    <s v="Kashinath"/>
    <x v="1"/>
    <x v="2"/>
    <x v="3"/>
    <n v="300"/>
  </r>
  <r>
    <x v="17"/>
    <x v="0"/>
    <s v="Omkar"/>
    <x v="1"/>
    <x v="1"/>
    <x v="7"/>
    <n v="100"/>
  </r>
  <r>
    <x v="17"/>
    <x v="0"/>
    <s v="Omkar"/>
    <x v="1"/>
    <x v="2"/>
    <x v="3"/>
    <n v="208"/>
  </r>
  <r>
    <x v="17"/>
    <x v="0"/>
    <s v="Ravindra"/>
    <x v="1"/>
    <x v="2"/>
    <x v="3"/>
    <n v="160"/>
  </r>
  <r>
    <x v="17"/>
    <x v="0"/>
    <s v="Ravindra"/>
    <x v="1"/>
    <x v="1"/>
    <x v="19"/>
    <n v="60"/>
  </r>
  <r>
    <x v="17"/>
    <x v="1"/>
    <s v="Chetan/Prasad"/>
    <x v="1"/>
    <x v="0"/>
    <x v="18"/>
    <n v="400"/>
  </r>
  <r>
    <x v="17"/>
    <x v="2"/>
    <s v="Kashinath"/>
    <x v="1"/>
    <x v="0"/>
    <x v="0"/>
    <n v="400"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0">
  <r>
    <x v="0"/>
    <x v="0"/>
    <x v="0"/>
    <x v="0"/>
    <x v="0"/>
    <s v="Subarta"/>
    <n v="102"/>
  </r>
  <r>
    <x v="0"/>
    <x v="0"/>
    <x v="0"/>
    <x v="0"/>
    <x v="0"/>
    <s v="Subarta"/>
    <n v="107"/>
  </r>
  <r>
    <x v="0"/>
    <x v="1"/>
    <x v="0"/>
    <x v="0"/>
    <x v="0"/>
    <s v="Surya"/>
    <n v="117"/>
  </r>
  <r>
    <x v="0"/>
    <x v="1"/>
    <x v="0"/>
    <x v="0"/>
    <x v="0"/>
    <s v="Surya"/>
    <n v="122"/>
  </r>
  <r>
    <x v="0"/>
    <x v="2"/>
    <x v="0"/>
    <x v="0"/>
    <x v="0"/>
    <s v="Ravi"/>
    <n v="97"/>
  </r>
  <r>
    <x v="0"/>
    <x v="2"/>
    <x v="0"/>
    <x v="0"/>
    <x v="0"/>
    <s v="Ravi"/>
    <n v="108"/>
  </r>
  <r>
    <x v="1"/>
    <x v="0"/>
    <x v="0"/>
    <x v="0"/>
    <x v="0"/>
    <s v="Subarta"/>
    <n v="92"/>
  </r>
  <r>
    <x v="1"/>
    <x v="0"/>
    <x v="0"/>
    <x v="0"/>
    <x v="0"/>
    <s v="Subarta"/>
    <n v="21"/>
  </r>
  <r>
    <x v="1"/>
    <x v="0"/>
    <x v="0"/>
    <x v="0"/>
    <x v="0"/>
    <s v="Subarta"/>
    <n v="87"/>
  </r>
  <r>
    <x v="1"/>
    <x v="0"/>
    <x v="0"/>
    <x v="0"/>
    <x v="0"/>
    <s v="Subarta"/>
    <n v="23"/>
  </r>
  <r>
    <x v="1"/>
    <x v="1"/>
    <x v="0"/>
    <x v="0"/>
    <x v="0"/>
    <s v="Surya"/>
    <n v="94"/>
  </r>
  <r>
    <x v="1"/>
    <x v="1"/>
    <x v="0"/>
    <x v="0"/>
    <x v="0"/>
    <s v="Surya"/>
    <n v="19"/>
  </r>
  <r>
    <x v="1"/>
    <x v="1"/>
    <x v="0"/>
    <x v="0"/>
    <x v="0"/>
    <s v="Surya"/>
    <n v="101"/>
  </r>
  <r>
    <x v="1"/>
    <x v="1"/>
    <x v="0"/>
    <x v="0"/>
    <x v="0"/>
    <s v="Surya"/>
    <n v="17"/>
  </r>
  <r>
    <x v="1"/>
    <x v="2"/>
    <x v="0"/>
    <x v="0"/>
    <x v="0"/>
    <s v="Ravi"/>
    <n v="100"/>
  </r>
  <r>
    <x v="1"/>
    <x v="2"/>
    <x v="0"/>
    <x v="0"/>
    <x v="0"/>
    <s v="Ravi"/>
    <n v="110"/>
  </r>
  <r>
    <x v="2"/>
    <x v="0"/>
    <x v="0"/>
    <x v="0"/>
    <x v="0"/>
    <s v="Subarta"/>
    <n v="113"/>
  </r>
  <r>
    <x v="2"/>
    <x v="0"/>
    <x v="0"/>
    <x v="0"/>
    <x v="0"/>
    <s v="Subarta"/>
    <n v="90"/>
  </r>
  <r>
    <x v="2"/>
    <x v="0"/>
    <x v="0"/>
    <x v="0"/>
    <x v="0"/>
    <s v="Subarta"/>
    <n v="19"/>
  </r>
  <r>
    <x v="2"/>
    <x v="1"/>
    <x v="0"/>
    <x v="0"/>
    <x v="0"/>
    <s v="Surya"/>
    <n v="92"/>
  </r>
  <r>
    <x v="2"/>
    <x v="1"/>
    <x v="0"/>
    <x v="0"/>
    <x v="0"/>
    <s v="Surya"/>
    <n v="104"/>
  </r>
  <r>
    <x v="2"/>
    <x v="2"/>
    <x v="0"/>
    <x v="0"/>
    <x v="0"/>
    <s v="Ravi"/>
    <n v="93"/>
  </r>
  <r>
    <x v="2"/>
    <x v="2"/>
    <x v="0"/>
    <x v="0"/>
    <x v="0"/>
    <s v="Ravi"/>
    <n v="107"/>
  </r>
  <r>
    <x v="3"/>
    <x v="0"/>
    <x v="0"/>
    <x v="0"/>
    <x v="0"/>
    <s v="Surya"/>
    <n v="61"/>
  </r>
  <r>
    <x v="3"/>
    <x v="0"/>
    <x v="0"/>
    <x v="0"/>
    <x v="0"/>
    <s v="Surya"/>
    <n v="63"/>
  </r>
  <r>
    <x v="3"/>
    <x v="1"/>
    <x v="0"/>
    <x v="0"/>
    <x v="0"/>
    <s v="Ravi"/>
    <n v="22"/>
  </r>
  <r>
    <x v="3"/>
    <x v="1"/>
    <x v="0"/>
    <x v="0"/>
    <x v="0"/>
    <s v="Ravi"/>
    <n v="23"/>
  </r>
  <r>
    <x v="3"/>
    <x v="2"/>
    <x v="0"/>
    <x v="0"/>
    <x v="0"/>
    <s v="Subarta"/>
    <n v="84"/>
  </r>
  <r>
    <x v="3"/>
    <x v="2"/>
    <x v="0"/>
    <x v="0"/>
    <x v="0"/>
    <s v="Subarta"/>
    <n v="82"/>
  </r>
  <r>
    <x v="4"/>
    <x v="0"/>
    <x v="0"/>
    <x v="0"/>
    <x v="0"/>
    <s v="Surya"/>
    <n v="86"/>
  </r>
  <r>
    <x v="4"/>
    <x v="0"/>
    <x v="0"/>
    <x v="0"/>
    <x v="0"/>
    <s v="Surya"/>
    <n v="86"/>
  </r>
  <r>
    <x v="4"/>
    <x v="1"/>
    <x v="0"/>
    <x v="0"/>
    <x v="0"/>
    <s v="Ravi"/>
    <n v="64"/>
  </r>
  <r>
    <x v="4"/>
    <x v="1"/>
    <x v="0"/>
    <x v="0"/>
    <x v="0"/>
    <s v="Ravi"/>
    <n v="81"/>
  </r>
  <r>
    <x v="4"/>
    <x v="2"/>
    <x v="0"/>
    <x v="0"/>
    <x v="0"/>
    <s v="Subarta"/>
    <n v="89"/>
  </r>
  <r>
    <x v="4"/>
    <x v="2"/>
    <x v="0"/>
    <x v="0"/>
    <x v="0"/>
    <s v="Subarta"/>
    <n v="95"/>
  </r>
  <r>
    <x v="1"/>
    <x v="0"/>
    <x v="0"/>
    <x v="0"/>
    <x v="1"/>
    <s v="Aditya"/>
    <n v="10"/>
  </r>
  <r>
    <x v="1"/>
    <x v="1"/>
    <x v="0"/>
    <x v="0"/>
    <x v="1"/>
    <s v="Vaibhav"/>
    <n v="250"/>
  </r>
  <r>
    <x v="1"/>
    <x v="2"/>
    <x v="0"/>
    <x v="0"/>
    <x v="1"/>
    <s v="Shiba"/>
    <n v="225"/>
  </r>
  <r>
    <x v="2"/>
    <x v="1"/>
    <x v="0"/>
    <x v="0"/>
    <x v="1"/>
    <s v="Pradeep"/>
    <n v="68"/>
  </r>
  <r>
    <x v="2"/>
    <x v="1"/>
    <x v="0"/>
    <x v="0"/>
    <x v="1"/>
    <s v="Vaibhav"/>
    <n v="92"/>
  </r>
  <r>
    <x v="2"/>
    <x v="2"/>
    <x v="0"/>
    <x v="0"/>
    <x v="1"/>
    <s v="Shiba"/>
    <n v="118"/>
  </r>
  <r>
    <x v="0"/>
    <x v="0"/>
    <x v="1"/>
    <x v="1"/>
    <x v="2"/>
    <s v="Anish"/>
    <n v="390"/>
  </r>
  <r>
    <x v="0"/>
    <x v="1"/>
    <x v="1"/>
    <x v="1"/>
    <x v="2"/>
    <s v="Durga"/>
    <n v="600"/>
  </r>
  <r>
    <x v="1"/>
    <x v="1"/>
    <x v="1"/>
    <x v="1"/>
    <x v="2"/>
    <s v="Durga"/>
    <n v="270"/>
  </r>
  <r>
    <x v="3"/>
    <x v="1"/>
    <x v="1"/>
    <x v="1"/>
    <x v="2"/>
    <s v="Durga"/>
    <n v="300"/>
  </r>
  <r>
    <x v="4"/>
    <x v="0"/>
    <x v="1"/>
    <x v="1"/>
    <x v="2"/>
    <s v="Pradeep"/>
    <n v="210"/>
  </r>
  <r>
    <x v="0"/>
    <x v="3"/>
    <x v="1"/>
    <x v="2"/>
    <x v="2"/>
    <s v="Pranesh"/>
    <n v="760"/>
  </r>
  <r>
    <x v="0"/>
    <x v="1"/>
    <x v="1"/>
    <x v="2"/>
    <x v="2"/>
    <s v="Sovan"/>
    <n v="680"/>
  </r>
  <r>
    <x v="1"/>
    <x v="0"/>
    <x v="1"/>
    <x v="2"/>
    <x v="2"/>
    <s v="Arish"/>
    <n v="560"/>
  </r>
  <r>
    <x v="1"/>
    <x v="3"/>
    <x v="1"/>
    <x v="2"/>
    <x v="2"/>
    <s v="Aditya"/>
    <n v="400"/>
  </r>
  <r>
    <x v="1"/>
    <x v="1"/>
    <x v="1"/>
    <x v="2"/>
    <x v="2"/>
    <s v="Pradeep"/>
    <n v="600"/>
  </r>
  <r>
    <x v="2"/>
    <x v="0"/>
    <x v="1"/>
    <x v="2"/>
    <x v="2"/>
    <s v="Rushab"/>
    <n v="400"/>
  </r>
  <r>
    <x v="2"/>
    <x v="3"/>
    <x v="1"/>
    <x v="2"/>
    <x v="2"/>
    <s v="Pranesh"/>
    <n v="400"/>
  </r>
  <r>
    <x v="2"/>
    <x v="1"/>
    <x v="1"/>
    <x v="2"/>
    <x v="2"/>
    <s v="Durga"/>
    <n v="920"/>
  </r>
  <r>
    <x v="3"/>
    <x v="3"/>
    <x v="1"/>
    <x v="2"/>
    <x v="2"/>
    <s v="Ransley"/>
    <n v="400"/>
  </r>
  <r>
    <x v="3"/>
    <x v="1"/>
    <x v="1"/>
    <x v="2"/>
    <x v="2"/>
    <s v="Durga"/>
    <n v="120"/>
  </r>
  <r>
    <x v="4"/>
    <x v="3"/>
    <x v="1"/>
    <x v="2"/>
    <x v="2"/>
    <s v="Ransley"/>
    <n v="680"/>
  </r>
  <r>
    <x v="4"/>
    <x v="3"/>
    <x v="1"/>
    <x v="2"/>
    <x v="2"/>
    <s v="Pranesh"/>
    <n v="160"/>
  </r>
  <r>
    <x v="4"/>
    <x v="1"/>
    <x v="1"/>
    <x v="2"/>
    <x v="2"/>
    <s v="Durga"/>
    <n v="480"/>
  </r>
  <r>
    <x v="0"/>
    <x v="0"/>
    <x v="1"/>
    <x v="3"/>
    <x v="2"/>
    <s v="Anish"/>
    <n v="90"/>
  </r>
  <r>
    <x v="0"/>
    <x v="3"/>
    <x v="1"/>
    <x v="3"/>
    <x v="2"/>
    <s v="Pranesh"/>
    <n v="90"/>
  </r>
  <r>
    <x v="1"/>
    <x v="0"/>
    <x v="1"/>
    <x v="4"/>
    <x v="2"/>
    <s v="Rakesh"/>
    <n v="308"/>
  </r>
  <r>
    <x v="1"/>
    <x v="1"/>
    <x v="1"/>
    <x v="4"/>
    <x v="2"/>
    <s v="Durga"/>
    <n v="84"/>
  </r>
  <r>
    <x v="1"/>
    <x v="1"/>
    <x v="1"/>
    <x v="5"/>
    <x v="2"/>
    <s v="Durga"/>
    <n v="132"/>
  </r>
  <r>
    <x v="1"/>
    <x v="1"/>
    <x v="1"/>
    <x v="3"/>
    <x v="2"/>
    <s v="Durga"/>
    <n v="203"/>
  </r>
  <r>
    <x v="4"/>
    <x v="3"/>
    <x v="1"/>
    <x v="5"/>
    <x v="2"/>
    <s v="Pranesh"/>
    <n v="264"/>
  </r>
  <r>
    <x v="2"/>
    <x v="0"/>
    <x v="1"/>
    <x v="6"/>
    <x v="2"/>
    <s v="Rakesh"/>
    <n v="81"/>
  </r>
  <r>
    <x v="3"/>
    <x v="3"/>
    <x v="1"/>
    <x v="6"/>
    <x v="2"/>
    <s v="Pranesh"/>
    <n v="457"/>
  </r>
  <r>
    <x v="2"/>
    <x v="3"/>
    <x v="1"/>
    <x v="7"/>
    <x v="2"/>
    <s v="Aditya"/>
    <n v="618"/>
  </r>
  <r>
    <x v="3"/>
    <x v="3"/>
    <x v="1"/>
    <x v="7"/>
    <x v="2"/>
    <s v="Pranesh"/>
    <n v="120"/>
  </r>
  <r>
    <x v="3"/>
    <x v="1"/>
    <x v="1"/>
    <x v="7"/>
    <x v="2"/>
    <s v="Durga"/>
    <n v="440"/>
  </r>
  <r>
    <x v="4"/>
    <x v="3"/>
    <x v="1"/>
    <x v="7"/>
    <x v="2"/>
    <s v="Pranesh"/>
    <n v="266"/>
  </r>
  <r>
    <x v="4"/>
    <x v="1"/>
    <x v="1"/>
    <x v="7"/>
    <x v="2"/>
    <s v="Durga"/>
    <n v="280"/>
  </r>
  <r>
    <x v="0"/>
    <x v="0"/>
    <x v="0"/>
    <x v="0"/>
    <x v="3"/>
    <s v="Karunakar "/>
    <n v="330"/>
  </r>
  <r>
    <x v="0"/>
    <x v="0"/>
    <x v="0"/>
    <x v="0"/>
    <x v="4"/>
    <s v="Pravin"/>
    <n v="120"/>
  </r>
  <r>
    <x v="0"/>
    <x v="0"/>
    <x v="0"/>
    <x v="0"/>
    <x v="5"/>
    <s v="Bhagaban"/>
    <n v="170"/>
  </r>
  <r>
    <x v="0"/>
    <x v="0"/>
    <x v="0"/>
    <x v="0"/>
    <x v="6"/>
    <s v="Ashwini"/>
    <n v="170"/>
  </r>
  <r>
    <x v="0"/>
    <x v="3"/>
    <x v="0"/>
    <x v="0"/>
    <x v="4"/>
    <s v="Jessie"/>
    <n v="228"/>
  </r>
  <r>
    <x v="0"/>
    <x v="1"/>
    <x v="0"/>
    <x v="0"/>
    <x v="5"/>
    <s v="Vaibhav"/>
    <n v="220"/>
  </r>
  <r>
    <x v="0"/>
    <x v="1"/>
    <x v="0"/>
    <x v="0"/>
    <x v="6"/>
    <s v="Rajesh"/>
    <n v="220"/>
  </r>
  <r>
    <x v="0"/>
    <x v="1"/>
    <x v="0"/>
    <x v="0"/>
    <x v="3"/>
    <s v="Deepak"/>
    <n v="254"/>
  </r>
  <r>
    <x v="0"/>
    <x v="1"/>
    <x v="0"/>
    <x v="0"/>
    <x v="3"/>
    <s v="Shiba"/>
    <n v="180"/>
  </r>
  <r>
    <x v="0"/>
    <x v="1"/>
    <x v="0"/>
    <x v="0"/>
    <x v="5"/>
    <s v="Gopinath"/>
    <n v="170"/>
  </r>
  <r>
    <x v="0"/>
    <x v="1"/>
    <x v="0"/>
    <x v="0"/>
    <x v="6"/>
    <s v="Kashinath"/>
    <n v="170"/>
  </r>
  <r>
    <x v="1"/>
    <x v="0"/>
    <x v="0"/>
    <x v="0"/>
    <x v="5"/>
    <s v="Bhagaban"/>
    <n v="220"/>
  </r>
  <r>
    <x v="1"/>
    <x v="0"/>
    <x v="0"/>
    <x v="0"/>
    <x v="6"/>
    <s v="Ashwini"/>
    <n v="220"/>
  </r>
  <r>
    <x v="1"/>
    <x v="0"/>
    <x v="0"/>
    <x v="0"/>
    <x v="7"/>
    <s v="Mando"/>
    <n v="10"/>
  </r>
  <r>
    <x v="1"/>
    <x v="0"/>
    <x v="0"/>
    <x v="0"/>
    <x v="8"/>
    <s v="Kokon"/>
    <n v="10"/>
  </r>
  <r>
    <x v="1"/>
    <x v="0"/>
    <x v="0"/>
    <x v="0"/>
    <x v="3"/>
    <s v="Karunakar "/>
    <n v="262"/>
  </r>
  <r>
    <x v="1"/>
    <x v="0"/>
    <x v="0"/>
    <x v="0"/>
    <x v="4"/>
    <s v="Pravin"/>
    <n v="270"/>
  </r>
  <r>
    <x v="1"/>
    <x v="0"/>
    <x v="0"/>
    <x v="0"/>
    <x v="4"/>
    <s v="Nita"/>
    <n v="120"/>
  </r>
  <r>
    <x v="1"/>
    <x v="1"/>
    <x v="0"/>
    <x v="0"/>
    <x v="9"/>
    <s v="Srikant"/>
    <n v="60"/>
  </r>
  <r>
    <x v="1"/>
    <x v="1"/>
    <x v="0"/>
    <x v="0"/>
    <x v="10"/>
    <s v="Srikant"/>
    <n v="60"/>
  </r>
  <r>
    <x v="1"/>
    <x v="1"/>
    <x v="0"/>
    <x v="0"/>
    <x v="9"/>
    <s v="Deepak"/>
    <n v="60"/>
  </r>
  <r>
    <x v="1"/>
    <x v="1"/>
    <x v="0"/>
    <x v="0"/>
    <x v="10"/>
    <s v="Deepak"/>
    <n v="60"/>
  </r>
  <r>
    <x v="1"/>
    <x v="1"/>
    <x v="0"/>
    <x v="0"/>
    <x v="3"/>
    <s v="Deepak"/>
    <n v="114"/>
  </r>
  <r>
    <x v="1"/>
    <x v="0"/>
    <x v="0"/>
    <x v="0"/>
    <x v="11"/>
    <s v="Rajesh"/>
    <n v="220"/>
  </r>
  <r>
    <x v="1"/>
    <x v="0"/>
    <x v="0"/>
    <x v="0"/>
    <x v="6"/>
    <s v="Khanu"/>
    <n v="220"/>
  </r>
  <r>
    <x v="1"/>
    <x v="0"/>
    <x v="0"/>
    <x v="0"/>
    <x v="7"/>
    <s v="Sovan"/>
    <n v="250"/>
  </r>
  <r>
    <x v="1"/>
    <x v="0"/>
    <x v="0"/>
    <x v="0"/>
    <x v="8"/>
    <s v="Udit"/>
    <n v="250"/>
  </r>
  <r>
    <x v="1"/>
    <x v="0"/>
    <x v="0"/>
    <x v="0"/>
    <x v="12"/>
    <s v="Pradeep"/>
    <n v="200"/>
  </r>
  <r>
    <x v="1"/>
    <x v="0"/>
    <x v="0"/>
    <x v="0"/>
    <x v="5"/>
    <s v="Ajit"/>
    <n v="110"/>
  </r>
  <r>
    <x v="1"/>
    <x v="0"/>
    <x v="0"/>
    <x v="0"/>
    <x v="5"/>
    <s v="Santosh"/>
    <n v="60"/>
  </r>
  <r>
    <x v="1"/>
    <x v="0"/>
    <x v="0"/>
    <x v="0"/>
    <x v="6"/>
    <s v="Kashinath"/>
    <n v="170"/>
  </r>
  <r>
    <x v="1"/>
    <x v="0"/>
    <x v="0"/>
    <x v="0"/>
    <x v="7"/>
    <s v="Gopinath"/>
    <n v="210"/>
  </r>
  <r>
    <x v="1"/>
    <x v="0"/>
    <x v="0"/>
    <x v="0"/>
    <x v="8"/>
    <s v="Raghavendra"/>
    <n v="190"/>
  </r>
  <r>
    <x v="1"/>
    <x v="0"/>
    <x v="0"/>
    <x v="0"/>
    <x v="12"/>
    <s v="Ajit"/>
    <n v="200"/>
  </r>
  <r>
    <x v="2"/>
    <x v="0"/>
    <x v="0"/>
    <x v="0"/>
    <x v="5"/>
    <s v="Bhagaban"/>
    <n v="220"/>
  </r>
  <r>
    <x v="2"/>
    <x v="0"/>
    <x v="0"/>
    <x v="0"/>
    <x v="6"/>
    <s v="Ashwini"/>
    <n v="220"/>
  </r>
  <r>
    <x v="2"/>
    <x v="0"/>
    <x v="0"/>
    <x v="0"/>
    <x v="7"/>
    <s v="Manoj"/>
    <n v="220"/>
  </r>
  <r>
    <x v="2"/>
    <x v="0"/>
    <x v="0"/>
    <x v="0"/>
    <x v="8"/>
    <s v="Prasad"/>
    <n v="250"/>
  </r>
  <r>
    <x v="2"/>
    <x v="0"/>
    <x v="0"/>
    <x v="0"/>
    <x v="12"/>
    <s v="Kokon"/>
    <n v="240"/>
  </r>
  <r>
    <x v="2"/>
    <x v="0"/>
    <x v="0"/>
    <x v="0"/>
    <x v="3"/>
    <s v="Bishnu"/>
    <n v="30"/>
  </r>
  <r>
    <x v="2"/>
    <x v="0"/>
    <x v="0"/>
    <x v="0"/>
    <x v="3"/>
    <s v="Karunakar "/>
    <n v="150"/>
  </r>
  <r>
    <x v="2"/>
    <x v="0"/>
    <x v="0"/>
    <x v="0"/>
    <x v="4"/>
    <s v="Pravin"/>
    <n v="210"/>
  </r>
  <r>
    <x v="2"/>
    <x v="0"/>
    <x v="0"/>
    <x v="0"/>
    <x v="5"/>
    <s v="Rajesh"/>
    <n v="220"/>
  </r>
  <r>
    <x v="2"/>
    <x v="0"/>
    <x v="0"/>
    <x v="0"/>
    <x v="6"/>
    <s v="Kanhu"/>
    <n v="220"/>
  </r>
  <r>
    <x v="2"/>
    <x v="0"/>
    <x v="0"/>
    <x v="0"/>
    <x v="7"/>
    <s v="Soham"/>
    <n v="206"/>
  </r>
  <r>
    <x v="2"/>
    <x v="0"/>
    <x v="0"/>
    <x v="0"/>
    <x v="8"/>
    <s v="Udit"/>
    <n v="206"/>
  </r>
  <r>
    <x v="2"/>
    <x v="0"/>
    <x v="0"/>
    <x v="0"/>
    <x v="12"/>
    <s v="Pradeep"/>
    <n v="200"/>
  </r>
  <r>
    <x v="2"/>
    <x v="1"/>
    <x v="0"/>
    <x v="0"/>
    <x v="3"/>
    <s v="Deepak"/>
    <n v="90"/>
  </r>
  <r>
    <x v="2"/>
    <x v="0"/>
    <x v="0"/>
    <x v="0"/>
    <x v="3"/>
    <s v="Hareesh"/>
    <n v="150"/>
  </r>
  <r>
    <x v="2"/>
    <x v="0"/>
    <x v="0"/>
    <x v="0"/>
    <x v="5"/>
    <s v="Ajit"/>
    <n v="110"/>
  </r>
  <r>
    <x v="2"/>
    <x v="0"/>
    <x v="0"/>
    <x v="0"/>
    <x v="5"/>
    <s v="Shiha"/>
    <n v="60"/>
  </r>
  <r>
    <x v="2"/>
    <x v="0"/>
    <x v="0"/>
    <x v="0"/>
    <x v="6"/>
    <s v="Kashinath"/>
    <n v="170"/>
  </r>
  <r>
    <x v="2"/>
    <x v="0"/>
    <x v="0"/>
    <x v="0"/>
    <x v="7"/>
    <s v="Gopinath"/>
    <n v="118"/>
  </r>
  <r>
    <x v="2"/>
    <x v="0"/>
    <x v="0"/>
    <x v="0"/>
    <x v="8"/>
    <s v="Gopinath"/>
    <n v="118"/>
  </r>
  <r>
    <x v="2"/>
    <x v="0"/>
    <x v="0"/>
    <x v="0"/>
    <x v="12"/>
    <s v="Ajit"/>
    <n v="160"/>
  </r>
  <r>
    <x v="2"/>
    <x v="0"/>
    <x v="0"/>
    <x v="0"/>
    <x v="3"/>
    <s v="Raghavendra"/>
    <n v="60"/>
  </r>
  <r>
    <x v="3"/>
    <x v="0"/>
    <x v="0"/>
    <x v="0"/>
    <x v="5"/>
    <s v="Rajesh"/>
    <n v="220"/>
  </r>
  <r>
    <x v="3"/>
    <x v="0"/>
    <x v="0"/>
    <x v="0"/>
    <x v="6"/>
    <s v="Rajesh"/>
    <n v="220"/>
  </r>
  <r>
    <x v="3"/>
    <x v="0"/>
    <x v="0"/>
    <x v="0"/>
    <x v="7"/>
    <s v="Vaibhav"/>
    <n v="70"/>
  </r>
  <r>
    <x v="3"/>
    <x v="0"/>
    <x v="0"/>
    <x v="0"/>
    <x v="4"/>
    <s v="Siddesh"/>
    <n v="120"/>
  </r>
  <r>
    <x v="3"/>
    <x v="0"/>
    <x v="0"/>
    <x v="0"/>
    <x v="3"/>
    <s v="Bishnu"/>
    <n v="114"/>
  </r>
  <r>
    <x v="3"/>
    <x v="3"/>
    <x v="0"/>
    <x v="0"/>
    <x v="4"/>
    <s v="Neeta"/>
    <n v="53"/>
  </r>
  <r>
    <x v="3"/>
    <x v="3"/>
    <x v="0"/>
    <x v="0"/>
    <x v="4"/>
    <s v="Jessie"/>
    <n v="120"/>
  </r>
  <r>
    <x v="3"/>
    <x v="0"/>
    <x v="0"/>
    <x v="0"/>
    <x v="4"/>
    <s v="Dinesh"/>
    <n v="143"/>
  </r>
  <r>
    <x v="3"/>
    <x v="0"/>
    <x v="0"/>
    <x v="0"/>
    <x v="3"/>
    <s v="Gopinath"/>
    <n v="100"/>
  </r>
  <r>
    <x v="3"/>
    <x v="0"/>
    <x v="0"/>
    <x v="0"/>
    <x v="3"/>
    <s v="Raghavendra"/>
    <n v="48"/>
  </r>
  <r>
    <x v="3"/>
    <x v="3"/>
    <x v="0"/>
    <x v="0"/>
    <x v="3"/>
    <s v="Pradyumna"/>
    <n v="110"/>
  </r>
  <r>
    <x v="3"/>
    <x v="1"/>
    <x v="0"/>
    <x v="0"/>
    <x v="9"/>
    <s v="Sachin"/>
    <n v="62"/>
  </r>
  <r>
    <x v="3"/>
    <x v="0"/>
    <x v="0"/>
    <x v="0"/>
    <x v="5"/>
    <s v="Ashwini"/>
    <n v="130"/>
  </r>
  <r>
    <x v="3"/>
    <x v="0"/>
    <x v="0"/>
    <x v="0"/>
    <x v="6"/>
    <s v="Manoj"/>
    <n v="130"/>
  </r>
  <r>
    <x v="3"/>
    <x v="0"/>
    <x v="0"/>
    <x v="0"/>
    <x v="10"/>
    <s v="Aditya"/>
    <n v="70"/>
  </r>
  <r>
    <x v="4"/>
    <x v="0"/>
    <x v="0"/>
    <x v="0"/>
    <x v="4"/>
    <s v="Siddesh"/>
    <n v="60"/>
  </r>
  <r>
    <x v="4"/>
    <x v="0"/>
    <x v="0"/>
    <x v="0"/>
    <x v="5"/>
    <s v="Vaibhav"/>
    <n v="220"/>
  </r>
  <r>
    <x v="4"/>
    <x v="0"/>
    <x v="0"/>
    <x v="0"/>
    <x v="6"/>
    <s v="Rajesh"/>
    <n v="220"/>
  </r>
  <r>
    <x v="4"/>
    <x v="0"/>
    <x v="0"/>
    <x v="0"/>
    <x v="12"/>
    <s v="Pradeep"/>
    <n v="120"/>
  </r>
  <r>
    <x v="4"/>
    <x v="0"/>
    <x v="0"/>
    <x v="0"/>
    <x v="7"/>
    <s v="Soham"/>
    <n v="60"/>
  </r>
  <r>
    <x v="4"/>
    <x v="0"/>
    <x v="0"/>
    <x v="0"/>
    <x v="3"/>
    <s v="Bishnu"/>
    <n v="254"/>
  </r>
  <r>
    <x v="4"/>
    <x v="1"/>
    <x v="0"/>
    <x v="0"/>
    <x v="4"/>
    <s v="Jessie"/>
    <n v="240"/>
  </r>
  <r>
    <x v="4"/>
    <x v="0"/>
    <x v="0"/>
    <x v="0"/>
    <x v="6"/>
    <s v="Kashinath"/>
    <n v="220"/>
  </r>
  <r>
    <x v="4"/>
    <x v="0"/>
    <x v="0"/>
    <x v="0"/>
    <x v="5"/>
    <s v="Ranjeet"/>
    <n v="220"/>
  </r>
  <r>
    <x v="4"/>
    <x v="0"/>
    <x v="0"/>
    <x v="0"/>
    <x v="9"/>
    <s v="Karunakar "/>
    <n v="90"/>
  </r>
  <r>
    <x v="4"/>
    <x v="0"/>
    <x v="0"/>
    <x v="0"/>
    <x v="11"/>
    <s v="Karunakar "/>
    <n v="90"/>
  </r>
  <r>
    <x v="4"/>
    <x v="0"/>
    <x v="0"/>
    <x v="0"/>
    <x v="5"/>
    <s v="Ranjeet"/>
    <n v="200"/>
  </r>
  <r>
    <x v="4"/>
    <x v="0"/>
    <x v="0"/>
    <x v="0"/>
    <x v="6"/>
    <s v="Kashinath"/>
    <n v="200"/>
  </r>
  <r>
    <x v="4"/>
    <x v="1"/>
    <x v="0"/>
    <x v="0"/>
    <x v="9"/>
    <s v="Kiran"/>
    <n v="60"/>
  </r>
  <r>
    <x v="4"/>
    <x v="1"/>
    <x v="0"/>
    <x v="0"/>
    <x v="10"/>
    <s v="Kiran"/>
    <n v="60"/>
  </r>
  <r>
    <x v="4"/>
    <x v="0"/>
    <x v="0"/>
    <x v="0"/>
    <x v="3"/>
    <s v="Gopi"/>
    <n v="256"/>
  </r>
  <r>
    <x v="4"/>
    <x v="0"/>
    <x v="0"/>
    <x v="0"/>
    <x v="4"/>
    <s v="Dinesh"/>
    <n v="256"/>
  </r>
  <r>
    <x v="4"/>
    <x v="1"/>
    <x v="0"/>
    <x v="0"/>
    <x v="3"/>
    <s v="Ashwini"/>
    <n v="180"/>
  </r>
  <r>
    <x v="3"/>
    <x v="3"/>
    <x v="2"/>
    <x v="8"/>
    <x v="4"/>
    <s v="Rajivi"/>
    <n v="350"/>
  </r>
  <r>
    <x v="4"/>
    <x v="3"/>
    <x v="2"/>
    <x v="8"/>
    <x v="4"/>
    <s v="Rajivi"/>
    <n v="340"/>
  </r>
  <r>
    <x v="2"/>
    <x v="3"/>
    <x v="3"/>
    <x v="9"/>
    <x v="4"/>
    <s v="Trupti"/>
    <n v="510"/>
  </r>
  <r>
    <x v="2"/>
    <x v="3"/>
    <x v="3"/>
    <x v="9"/>
    <x v="4"/>
    <s v="Jessie"/>
    <n v="512"/>
  </r>
  <r>
    <x v="2"/>
    <x v="1"/>
    <x v="3"/>
    <x v="9"/>
    <x v="4"/>
    <s v="Siddesh"/>
    <n v="263"/>
  </r>
  <r>
    <x v="3"/>
    <x v="0"/>
    <x v="3"/>
    <x v="10"/>
    <x v="13"/>
    <s v="udit"/>
    <n v="128"/>
  </r>
  <r>
    <x v="3"/>
    <x v="3"/>
    <x v="3"/>
    <x v="10"/>
    <x v="4"/>
    <s v="Nita"/>
    <n v="42"/>
  </r>
  <r>
    <x v="0"/>
    <x v="0"/>
    <x v="3"/>
    <x v="10"/>
    <x v="2"/>
    <s v="Rakesh"/>
    <n v="170"/>
  </r>
  <r>
    <x v="0"/>
    <x v="1"/>
    <x v="3"/>
    <x v="10"/>
    <x v="2"/>
    <s v="Pradeep"/>
    <n v="145"/>
  </r>
  <r>
    <x v="0"/>
    <x v="2"/>
    <x v="3"/>
    <x v="10"/>
    <x v="2"/>
    <s v="Kishor"/>
    <n v="91"/>
  </r>
  <r>
    <x v="3"/>
    <x v="0"/>
    <x v="3"/>
    <x v="10"/>
    <x v="2"/>
    <s v="Pradeep"/>
    <n v="14"/>
  </r>
  <r>
    <x v="4"/>
    <x v="0"/>
    <x v="3"/>
    <x v="10"/>
    <x v="2"/>
    <s v="Pradeep"/>
    <n v="52"/>
  </r>
  <r>
    <x v="4"/>
    <x v="1"/>
    <x v="3"/>
    <x v="10"/>
    <x v="2"/>
    <s v="Kishor"/>
    <n v="111"/>
  </r>
  <r>
    <x v="4"/>
    <x v="2"/>
    <x v="3"/>
    <x v="10"/>
    <x v="2"/>
    <s v="Rakesh"/>
    <n v="110"/>
  </r>
  <r>
    <x v="5"/>
    <x v="0"/>
    <x v="3"/>
    <x v="10"/>
    <x v="2"/>
    <s v="Pradeep"/>
    <n v="136"/>
  </r>
  <r>
    <x v="5"/>
    <x v="1"/>
    <x v="3"/>
    <x v="10"/>
    <x v="2"/>
    <s v="Kishor"/>
    <n v="157"/>
  </r>
  <r>
    <x v="5"/>
    <x v="2"/>
    <x v="3"/>
    <x v="10"/>
    <x v="2"/>
    <s v="Rakesh"/>
    <n v="12"/>
  </r>
  <r>
    <x v="6"/>
    <x v="0"/>
    <x v="3"/>
    <x v="10"/>
    <x v="2"/>
    <s v="Pradeep"/>
    <n v="10"/>
  </r>
  <r>
    <x v="6"/>
    <x v="0"/>
    <x v="3"/>
    <x v="10"/>
    <x v="2"/>
    <s v="Pradeep"/>
    <n v="10"/>
  </r>
  <r>
    <x v="6"/>
    <x v="1"/>
    <x v="3"/>
    <x v="10"/>
    <x v="2"/>
    <s v="Kishor"/>
    <n v="64"/>
  </r>
  <r>
    <x v="6"/>
    <x v="2"/>
    <x v="3"/>
    <x v="10"/>
    <x v="2"/>
    <s v="Rakesh"/>
    <n v="40"/>
  </r>
  <r>
    <x v="2"/>
    <x v="0"/>
    <x v="3"/>
    <x v="9"/>
    <x v="2"/>
    <s v="Rakesh"/>
    <n v="80"/>
  </r>
  <r>
    <x v="2"/>
    <x v="1"/>
    <x v="3"/>
    <x v="9"/>
    <x v="2"/>
    <s v="Pradeep"/>
    <n v="250"/>
  </r>
  <r>
    <x v="2"/>
    <x v="2"/>
    <x v="3"/>
    <x v="9"/>
    <x v="2"/>
    <s v="Kishor"/>
    <n v="200"/>
  </r>
  <r>
    <x v="3"/>
    <x v="0"/>
    <x v="3"/>
    <x v="9"/>
    <x v="2"/>
    <s v="Pradeep"/>
    <n v="261"/>
  </r>
  <r>
    <x v="3"/>
    <x v="1"/>
    <x v="3"/>
    <x v="9"/>
    <x v="2"/>
    <s v="Kishor"/>
    <n v="300"/>
  </r>
  <r>
    <x v="3"/>
    <x v="2"/>
    <x v="3"/>
    <x v="9"/>
    <x v="2"/>
    <s v="Rakesh"/>
    <n v="190"/>
  </r>
  <r>
    <x v="4"/>
    <x v="0"/>
    <x v="3"/>
    <x v="9"/>
    <x v="2"/>
    <s v="Pradeep"/>
    <n v="52"/>
  </r>
  <r>
    <x v="4"/>
    <x v="0"/>
    <x v="3"/>
    <x v="9"/>
    <x v="2"/>
    <s v="Pradeep"/>
    <n v="6"/>
  </r>
  <r>
    <x v="0"/>
    <x v="0"/>
    <x v="1"/>
    <x v="11"/>
    <x v="14"/>
    <s v="Subin"/>
    <n v="1050"/>
  </r>
  <r>
    <x v="0"/>
    <x v="3"/>
    <x v="1"/>
    <x v="11"/>
    <x v="15"/>
    <s v="Pranav"/>
    <n v="740"/>
  </r>
  <r>
    <x v="0"/>
    <x v="1"/>
    <x v="1"/>
    <x v="11"/>
    <x v="15"/>
    <s v="Sagar"/>
    <n v="500"/>
  </r>
  <r>
    <x v="0"/>
    <x v="1"/>
    <x v="1"/>
    <x v="11"/>
    <x v="14"/>
    <s v="Guru"/>
    <n v="960"/>
  </r>
  <r>
    <x v="1"/>
    <x v="0"/>
    <x v="1"/>
    <x v="11"/>
    <x v="15"/>
    <s v="Dinesh"/>
    <n v="800"/>
  </r>
  <r>
    <x v="1"/>
    <x v="0"/>
    <x v="1"/>
    <x v="11"/>
    <x v="14"/>
    <s v="Subin"/>
    <n v="850"/>
  </r>
  <r>
    <x v="1"/>
    <x v="3"/>
    <x v="1"/>
    <x v="11"/>
    <x v="15"/>
    <s v="Pranav"/>
    <n v="900"/>
  </r>
  <r>
    <x v="1"/>
    <x v="1"/>
    <x v="1"/>
    <x v="11"/>
    <x v="15"/>
    <s v="Sagar"/>
    <n v="800"/>
  </r>
  <r>
    <x v="1"/>
    <x v="1"/>
    <x v="1"/>
    <x v="11"/>
    <x v="14"/>
    <s v="Guru"/>
    <n v="1100"/>
  </r>
  <r>
    <x v="1"/>
    <x v="2"/>
    <x v="1"/>
    <x v="11"/>
    <x v="14"/>
    <s v="Dinesh"/>
    <n v="760"/>
  </r>
  <r>
    <x v="2"/>
    <x v="0"/>
    <x v="1"/>
    <x v="11"/>
    <x v="15"/>
    <s v="Rakesh"/>
    <n v="200"/>
  </r>
  <r>
    <x v="2"/>
    <x v="0"/>
    <x v="1"/>
    <x v="11"/>
    <x v="14"/>
    <s v="Subin"/>
    <n v="1050"/>
  </r>
  <r>
    <x v="2"/>
    <x v="3"/>
    <x v="1"/>
    <x v="11"/>
    <x v="15"/>
    <s v="Pranesh"/>
    <n v="300"/>
  </r>
  <r>
    <x v="2"/>
    <x v="1"/>
    <x v="1"/>
    <x v="11"/>
    <x v="14"/>
    <s v="Guru"/>
    <n v="1100"/>
  </r>
  <r>
    <x v="2"/>
    <x v="1"/>
    <x v="1"/>
    <x v="11"/>
    <x v="15"/>
    <s v="Sagar"/>
    <n v="1100"/>
  </r>
  <r>
    <x v="2"/>
    <x v="2"/>
    <x v="1"/>
    <x v="11"/>
    <x v="14"/>
    <s v="Dinesh"/>
    <n v="750"/>
  </r>
  <r>
    <x v="7"/>
    <x v="3"/>
    <x v="1"/>
    <x v="11"/>
    <x v="14"/>
    <s v="Subin"/>
    <n v="1070"/>
  </r>
  <r>
    <x v="7"/>
    <x v="3"/>
    <x v="1"/>
    <x v="11"/>
    <x v="15"/>
    <s v="Sagar"/>
    <n v="1100"/>
  </r>
  <r>
    <x v="3"/>
    <x v="0"/>
    <x v="1"/>
    <x v="11"/>
    <x v="14"/>
    <s v="Sagar"/>
    <n v="1100"/>
  </r>
  <r>
    <x v="3"/>
    <x v="3"/>
    <x v="1"/>
    <x v="11"/>
    <x v="15"/>
    <s v="Satish"/>
    <n v="467"/>
  </r>
  <r>
    <x v="3"/>
    <x v="1"/>
    <x v="1"/>
    <x v="11"/>
    <x v="14"/>
    <s v="Guru"/>
    <n v="500"/>
  </r>
  <r>
    <x v="3"/>
    <x v="1"/>
    <x v="1"/>
    <x v="11"/>
    <x v="15"/>
    <s v="Dinesh"/>
    <n v="850"/>
  </r>
  <r>
    <x v="3"/>
    <x v="1"/>
    <x v="1"/>
    <x v="11"/>
    <x v="14"/>
    <s v="Deepak"/>
    <n v="460"/>
  </r>
  <r>
    <x v="3"/>
    <x v="2"/>
    <x v="1"/>
    <x v="11"/>
    <x v="14"/>
    <s v="Subin"/>
    <n v="800"/>
  </r>
  <r>
    <x v="3"/>
    <x v="2"/>
    <x v="1"/>
    <x v="11"/>
    <x v="15"/>
    <s v="Aditya"/>
    <n v="400"/>
  </r>
  <r>
    <x v="4"/>
    <x v="0"/>
    <x v="1"/>
    <x v="11"/>
    <x v="14"/>
    <s v="Sagar"/>
    <n v="1100"/>
  </r>
  <r>
    <x v="4"/>
    <x v="3"/>
    <x v="1"/>
    <x v="11"/>
    <x v="15"/>
    <s v="Satish"/>
    <n v="821"/>
  </r>
  <r>
    <x v="4"/>
    <x v="1"/>
    <x v="1"/>
    <x v="11"/>
    <x v="14"/>
    <s v="Dinesh"/>
    <n v="1030"/>
  </r>
  <r>
    <x v="4"/>
    <x v="2"/>
    <x v="1"/>
    <x v="11"/>
    <x v="15"/>
    <s v="Aditya"/>
    <n v="700"/>
  </r>
  <r>
    <x v="4"/>
    <x v="2"/>
    <x v="1"/>
    <x v="11"/>
    <x v="14"/>
    <s v="Subin"/>
    <n v="780"/>
  </r>
  <r>
    <x v="5"/>
    <x v="0"/>
    <x v="1"/>
    <x v="11"/>
    <x v="14"/>
    <s v="Sagar"/>
    <n v="1100"/>
  </r>
  <r>
    <x v="5"/>
    <x v="0"/>
    <x v="1"/>
    <x v="11"/>
    <x v="15"/>
    <s v="Satish"/>
    <n v="850"/>
  </r>
  <r>
    <x v="5"/>
    <x v="1"/>
    <x v="1"/>
    <x v="11"/>
    <x v="15"/>
    <s v="Guru"/>
    <n v="1005"/>
  </r>
  <r>
    <x v="5"/>
    <x v="1"/>
    <x v="1"/>
    <x v="11"/>
    <x v="14"/>
    <s v="Dinesh"/>
    <n v="950"/>
  </r>
  <r>
    <x v="5"/>
    <x v="2"/>
    <x v="1"/>
    <x v="11"/>
    <x v="15"/>
    <s v="Aditya"/>
    <n v="418"/>
  </r>
  <r>
    <x v="5"/>
    <x v="2"/>
    <x v="1"/>
    <x v="11"/>
    <x v="14"/>
    <s v="Subin"/>
    <n v="800"/>
  </r>
  <r>
    <x v="6"/>
    <x v="0"/>
    <x v="1"/>
    <x v="11"/>
    <x v="15"/>
    <s v="Satish"/>
    <n v="896"/>
  </r>
  <r>
    <x v="6"/>
    <x v="0"/>
    <x v="1"/>
    <x v="11"/>
    <x v="14"/>
    <s v="Sagar"/>
    <n v="1052"/>
  </r>
  <r>
    <x v="6"/>
    <x v="0"/>
    <x v="1"/>
    <x v="11"/>
    <x v="14"/>
    <s v="Sagar"/>
    <n v="14"/>
  </r>
  <r>
    <x v="6"/>
    <x v="1"/>
    <x v="1"/>
    <x v="11"/>
    <x v="15"/>
    <s v="Guru"/>
    <n v="1004"/>
  </r>
  <r>
    <x v="6"/>
    <x v="1"/>
    <x v="1"/>
    <x v="11"/>
    <x v="14"/>
    <s v="Dinesh"/>
    <n v="980"/>
  </r>
  <r>
    <x v="6"/>
    <x v="2"/>
    <x v="1"/>
    <x v="11"/>
    <x v="14"/>
    <s v="Manoj"/>
    <n v="150"/>
  </r>
  <r>
    <x v="6"/>
    <x v="2"/>
    <x v="1"/>
    <x v="11"/>
    <x v="14"/>
    <s v="Rakesh"/>
    <n v="100"/>
  </r>
  <r>
    <x v="0"/>
    <x v="0"/>
    <x v="1"/>
    <x v="11"/>
    <x v="16"/>
    <s v="Rajesh"/>
    <n v="4500"/>
  </r>
  <r>
    <x v="0"/>
    <x v="0"/>
    <x v="1"/>
    <x v="11"/>
    <x v="17"/>
    <s v="Kiran"/>
    <n v="1100"/>
  </r>
  <r>
    <x v="0"/>
    <x v="0"/>
    <x v="1"/>
    <x v="11"/>
    <x v="17"/>
    <s v="Vinod"/>
    <n v="1100"/>
  </r>
  <r>
    <x v="0"/>
    <x v="0"/>
    <x v="1"/>
    <x v="11"/>
    <x v="18"/>
    <s v="Prashant"/>
    <n v="750"/>
  </r>
  <r>
    <x v="0"/>
    <x v="0"/>
    <x v="1"/>
    <x v="11"/>
    <x v="18"/>
    <s v="Uttam"/>
    <n v="1160"/>
  </r>
  <r>
    <x v="0"/>
    <x v="0"/>
    <x v="1"/>
    <x v="11"/>
    <x v="19"/>
    <s v="Babul"/>
    <n v="1180"/>
  </r>
  <r>
    <x v="0"/>
    <x v="0"/>
    <x v="1"/>
    <x v="11"/>
    <x v="19"/>
    <s v="Bhagaban"/>
    <n v="820"/>
  </r>
  <r>
    <x v="0"/>
    <x v="0"/>
    <x v="1"/>
    <x v="11"/>
    <x v="4"/>
    <s v="Pravin"/>
    <n v="1860"/>
  </r>
  <r>
    <x v="0"/>
    <x v="0"/>
    <x v="1"/>
    <x v="11"/>
    <x v="20"/>
    <s v="Gopinath"/>
    <n v="2432"/>
  </r>
  <r>
    <x v="0"/>
    <x v="0"/>
    <x v="1"/>
    <x v="11"/>
    <x v="21"/>
    <s v="Manoj"/>
    <n v="300"/>
  </r>
  <r>
    <x v="0"/>
    <x v="0"/>
    <x v="1"/>
    <x v="11"/>
    <x v="21"/>
    <s v="Manoj/Prashant"/>
    <n v="1200"/>
  </r>
  <r>
    <x v="0"/>
    <x v="1"/>
    <x v="1"/>
    <x v="11"/>
    <x v="19"/>
    <s v="Kanhu"/>
    <n v="1200"/>
  </r>
  <r>
    <x v="0"/>
    <x v="1"/>
    <x v="1"/>
    <x v="11"/>
    <x v="20"/>
    <s v="Ramesh"/>
    <n v="1152"/>
  </r>
  <r>
    <x v="0"/>
    <x v="1"/>
    <x v="1"/>
    <x v="11"/>
    <x v="4"/>
    <s v="Ramesh"/>
    <n v="500"/>
  </r>
  <r>
    <x v="0"/>
    <x v="1"/>
    <x v="1"/>
    <x v="11"/>
    <x v="17"/>
    <s v="Srittam"/>
    <n v="1100"/>
  </r>
  <r>
    <x v="0"/>
    <x v="1"/>
    <x v="1"/>
    <x v="11"/>
    <x v="17"/>
    <s v="Santosh"/>
    <n v="1100"/>
  </r>
  <r>
    <x v="0"/>
    <x v="1"/>
    <x v="1"/>
    <x v="11"/>
    <x v="18"/>
    <s v="Prasad"/>
    <n v="810"/>
  </r>
  <r>
    <x v="0"/>
    <x v="1"/>
    <x v="1"/>
    <x v="11"/>
    <x v="18"/>
    <s v="Sibaram"/>
    <n v="935"/>
  </r>
  <r>
    <x v="0"/>
    <x v="1"/>
    <x v="1"/>
    <x v="11"/>
    <x v="19"/>
    <s v="Sunil"/>
    <n v="1200"/>
  </r>
  <r>
    <x v="0"/>
    <x v="1"/>
    <x v="1"/>
    <x v="11"/>
    <x v="4"/>
    <s v="Govind"/>
    <n v="2100"/>
  </r>
  <r>
    <x v="0"/>
    <x v="1"/>
    <x v="1"/>
    <x v="11"/>
    <x v="21"/>
    <s v="Santosh"/>
    <n v="1200"/>
  </r>
  <r>
    <x v="0"/>
    <x v="1"/>
    <x v="1"/>
    <x v="11"/>
    <x v="21"/>
    <s v="Ranjit"/>
    <n v="1200"/>
  </r>
  <r>
    <x v="0"/>
    <x v="2"/>
    <x v="1"/>
    <x v="11"/>
    <x v="17"/>
    <s v="Nishikant"/>
    <n v="320"/>
  </r>
  <r>
    <x v="0"/>
    <x v="2"/>
    <x v="1"/>
    <x v="11"/>
    <x v="19"/>
    <s v="Nishikant"/>
    <n v="400"/>
  </r>
  <r>
    <x v="0"/>
    <x v="2"/>
    <x v="1"/>
    <x v="11"/>
    <x v="4"/>
    <s v="Nishikant"/>
    <n v="400"/>
  </r>
  <r>
    <x v="0"/>
    <x v="2"/>
    <x v="1"/>
    <x v="11"/>
    <x v="21"/>
    <s v="Sridhar"/>
    <n v="600"/>
  </r>
  <r>
    <x v="0"/>
    <x v="2"/>
    <x v="1"/>
    <x v="11"/>
    <x v="21"/>
    <s v="Nitai"/>
    <n v="660"/>
  </r>
  <r>
    <x v="1"/>
    <x v="0"/>
    <x v="1"/>
    <x v="11"/>
    <x v="16"/>
    <s v="Rajesh"/>
    <n v="4500"/>
  </r>
  <r>
    <x v="1"/>
    <x v="0"/>
    <x v="1"/>
    <x v="11"/>
    <x v="17"/>
    <s v="Vinod"/>
    <n v="1120"/>
  </r>
  <r>
    <x v="1"/>
    <x v="0"/>
    <x v="1"/>
    <x v="11"/>
    <x v="17"/>
    <s v="Kiran"/>
    <n v="1100"/>
  </r>
  <r>
    <x v="1"/>
    <x v="0"/>
    <x v="1"/>
    <x v="11"/>
    <x v="18"/>
    <s v="Prashant"/>
    <n v="620"/>
  </r>
  <r>
    <x v="1"/>
    <x v="0"/>
    <x v="1"/>
    <x v="11"/>
    <x v="18"/>
    <s v="Uttam"/>
    <n v="1160"/>
  </r>
  <r>
    <x v="1"/>
    <x v="0"/>
    <x v="1"/>
    <x v="11"/>
    <x v="18"/>
    <s v="Chetan"/>
    <n v="700"/>
  </r>
  <r>
    <x v="1"/>
    <x v="0"/>
    <x v="1"/>
    <x v="11"/>
    <x v="18"/>
    <s v="Mando"/>
    <n v="100"/>
  </r>
  <r>
    <x v="1"/>
    <x v="0"/>
    <x v="1"/>
    <x v="11"/>
    <x v="19"/>
    <s v="Babul"/>
    <n v="1180"/>
  </r>
  <r>
    <x v="1"/>
    <x v="0"/>
    <x v="1"/>
    <x v="11"/>
    <x v="4"/>
    <s v="Pravin"/>
    <n v="320"/>
  </r>
  <r>
    <x v="1"/>
    <x v="0"/>
    <x v="1"/>
    <x v="11"/>
    <x v="20"/>
    <s v="Pravin"/>
    <n v="512"/>
  </r>
  <r>
    <x v="1"/>
    <x v="0"/>
    <x v="1"/>
    <x v="11"/>
    <x v="21"/>
    <s v="Manoj"/>
    <n v="660"/>
  </r>
  <r>
    <x v="1"/>
    <x v="0"/>
    <x v="1"/>
    <x v="11"/>
    <x v="21"/>
    <s v="Prashant"/>
    <n v="900"/>
  </r>
  <r>
    <x v="1"/>
    <x v="3"/>
    <x v="1"/>
    <x v="11"/>
    <x v="20"/>
    <s v="Bella"/>
    <n v="1024"/>
  </r>
  <r>
    <x v="1"/>
    <x v="3"/>
    <x v="1"/>
    <x v="11"/>
    <x v="19"/>
    <s v="Shravani"/>
    <n v="850"/>
  </r>
  <r>
    <x v="1"/>
    <x v="3"/>
    <x v="1"/>
    <x v="11"/>
    <x v="4"/>
    <s v="Mangala"/>
    <n v="1480"/>
  </r>
  <r>
    <x v="1"/>
    <x v="1"/>
    <x v="1"/>
    <x v="11"/>
    <x v="17"/>
    <s v="Santosh"/>
    <n v="1060"/>
  </r>
  <r>
    <x v="1"/>
    <x v="1"/>
    <x v="1"/>
    <x v="11"/>
    <x v="17"/>
    <s v="Srittam"/>
    <n v="100"/>
  </r>
  <r>
    <x v="1"/>
    <x v="1"/>
    <x v="1"/>
    <x v="11"/>
    <x v="19"/>
    <s v="Srittam"/>
    <n v="1100"/>
  </r>
  <r>
    <x v="1"/>
    <x v="1"/>
    <x v="1"/>
    <x v="11"/>
    <x v="18"/>
    <s v="Prasad"/>
    <n v="850"/>
  </r>
  <r>
    <x v="1"/>
    <x v="1"/>
    <x v="1"/>
    <x v="11"/>
    <x v="18"/>
    <s v="Sibaram"/>
    <n v="908"/>
  </r>
  <r>
    <x v="1"/>
    <x v="1"/>
    <x v="1"/>
    <x v="11"/>
    <x v="19"/>
    <s v="Sunil"/>
    <n v="1200"/>
  </r>
  <r>
    <x v="1"/>
    <x v="1"/>
    <x v="1"/>
    <x v="11"/>
    <x v="19"/>
    <s v="Shankar"/>
    <n v="280"/>
  </r>
  <r>
    <x v="1"/>
    <x v="1"/>
    <x v="1"/>
    <x v="11"/>
    <x v="4"/>
    <s v="Deepak"/>
    <n v="1000"/>
  </r>
  <r>
    <x v="1"/>
    <x v="1"/>
    <x v="1"/>
    <x v="11"/>
    <x v="4"/>
    <s v="Gobinda"/>
    <n v="2000"/>
  </r>
  <r>
    <x v="1"/>
    <x v="1"/>
    <x v="1"/>
    <x v="11"/>
    <x v="19"/>
    <s v="Gobinda"/>
    <n v="200"/>
  </r>
  <r>
    <x v="1"/>
    <x v="1"/>
    <x v="1"/>
    <x v="11"/>
    <x v="21"/>
    <s v="Santosh"/>
    <n v="1105"/>
  </r>
  <r>
    <x v="1"/>
    <x v="1"/>
    <x v="1"/>
    <x v="11"/>
    <x v="21"/>
    <s v="Ranjit"/>
    <n v="1200"/>
  </r>
  <r>
    <x v="1"/>
    <x v="1"/>
    <x v="1"/>
    <x v="11"/>
    <x v="20"/>
    <s v="Ramesh"/>
    <n v="2560"/>
  </r>
  <r>
    <x v="1"/>
    <x v="2"/>
    <x v="1"/>
    <x v="11"/>
    <x v="19"/>
    <s v="Nishikant"/>
    <n v="540"/>
  </r>
  <r>
    <x v="1"/>
    <x v="2"/>
    <x v="1"/>
    <x v="11"/>
    <x v="4"/>
    <s v="Nishikant"/>
    <n v="540"/>
  </r>
  <r>
    <x v="1"/>
    <x v="2"/>
    <x v="1"/>
    <x v="11"/>
    <x v="18"/>
    <s v="Kishor"/>
    <n v="700"/>
  </r>
  <r>
    <x v="1"/>
    <x v="2"/>
    <x v="1"/>
    <x v="11"/>
    <x v="21"/>
    <s v="Nitai"/>
    <n v="740"/>
  </r>
  <r>
    <x v="1"/>
    <x v="2"/>
    <x v="1"/>
    <x v="11"/>
    <x v="21"/>
    <s v="Sridhar"/>
    <n v="740"/>
  </r>
  <r>
    <x v="2"/>
    <x v="0"/>
    <x v="1"/>
    <x v="11"/>
    <x v="16"/>
    <s v="Rajesh"/>
    <n v="4500"/>
  </r>
  <r>
    <x v="2"/>
    <x v="0"/>
    <x v="1"/>
    <x v="11"/>
    <x v="17"/>
    <s v="Kishor"/>
    <n v="320"/>
  </r>
  <r>
    <x v="2"/>
    <x v="0"/>
    <x v="1"/>
    <x v="11"/>
    <x v="17"/>
    <s v="Vinod"/>
    <n v="1100"/>
  </r>
  <r>
    <x v="2"/>
    <x v="0"/>
    <x v="1"/>
    <x v="11"/>
    <x v="18"/>
    <s v="Prashant"/>
    <n v="1180"/>
  </r>
  <r>
    <x v="2"/>
    <x v="0"/>
    <x v="1"/>
    <x v="11"/>
    <x v="18"/>
    <s v="Uttam"/>
    <n v="1160"/>
  </r>
  <r>
    <x v="2"/>
    <x v="0"/>
    <x v="1"/>
    <x v="11"/>
    <x v="18"/>
    <s v="Chetan"/>
    <n v="600"/>
  </r>
  <r>
    <x v="2"/>
    <x v="0"/>
    <x v="1"/>
    <x v="11"/>
    <x v="19"/>
    <s v="Kiran"/>
    <n v="1000"/>
  </r>
  <r>
    <x v="2"/>
    <x v="0"/>
    <x v="1"/>
    <x v="11"/>
    <x v="19"/>
    <s v="Babul"/>
    <n v="1180"/>
  </r>
  <r>
    <x v="2"/>
    <x v="0"/>
    <x v="1"/>
    <x v="11"/>
    <x v="4"/>
    <s v="Pravin"/>
    <n v="560"/>
  </r>
  <r>
    <x v="2"/>
    <x v="0"/>
    <x v="1"/>
    <x v="11"/>
    <x v="20"/>
    <s v="Gopinath"/>
    <n v="2560"/>
  </r>
  <r>
    <x v="2"/>
    <x v="0"/>
    <x v="1"/>
    <x v="11"/>
    <x v="21"/>
    <s v="Manoj"/>
    <n v="1000"/>
  </r>
  <r>
    <x v="2"/>
    <x v="0"/>
    <x v="1"/>
    <x v="11"/>
    <x v="21"/>
    <s v="Anthony/Santan"/>
    <n v="1000"/>
  </r>
  <r>
    <x v="2"/>
    <x v="3"/>
    <x v="1"/>
    <x v="11"/>
    <x v="17"/>
    <s v="Devyani"/>
    <n v="1120"/>
  </r>
  <r>
    <x v="2"/>
    <x v="3"/>
    <x v="1"/>
    <x v="11"/>
    <x v="4"/>
    <s v="Mangala"/>
    <n v="1580"/>
  </r>
  <r>
    <x v="2"/>
    <x v="1"/>
    <x v="1"/>
    <x v="11"/>
    <x v="21"/>
    <s v="Santosh"/>
    <n v="1200"/>
  </r>
  <r>
    <x v="2"/>
    <x v="1"/>
    <x v="1"/>
    <x v="11"/>
    <x v="21"/>
    <s v="Ranjit"/>
    <n v="1100"/>
  </r>
  <r>
    <x v="2"/>
    <x v="1"/>
    <x v="1"/>
    <x v="11"/>
    <x v="18"/>
    <s v="Kanhu"/>
    <n v="450"/>
  </r>
  <r>
    <x v="2"/>
    <x v="1"/>
    <x v="1"/>
    <x v="11"/>
    <x v="19"/>
    <s v="Sunil"/>
    <n v="1200"/>
  </r>
  <r>
    <x v="2"/>
    <x v="1"/>
    <x v="1"/>
    <x v="11"/>
    <x v="4"/>
    <s v="Deepak"/>
    <n v="700"/>
  </r>
  <r>
    <x v="2"/>
    <x v="1"/>
    <x v="1"/>
    <x v="11"/>
    <x v="4"/>
    <s v="Ramesh"/>
    <n v="700"/>
  </r>
  <r>
    <x v="2"/>
    <x v="1"/>
    <x v="1"/>
    <x v="11"/>
    <x v="20"/>
    <s v="Ramesh"/>
    <n v="1664"/>
  </r>
  <r>
    <x v="2"/>
    <x v="1"/>
    <x v="1"/>
    <x v="11"/>
    <x v="17"/>
    <s v="Santosh"/>
    <n v="1100"/>
  </r>
  <r>
    <x v="2"/>
    <x v="1"/>
    <x v="1"/>
    <x v="11"/>
    <x v="18"/>
    <s v="Kanhu"/>
    <n v="450"/>
  </r>
  <r>
    <x v="2"/>
    <x v="1"/>
    <x v="1"/>
    <x v="11"/>
    <x v="18"/>
    <s v="Prasad"/>
    <n v="800"/>
  </r>
  <r>
    <x v="2"/>
    <x v="1"/>
    <x v="1"/>
    <x v="11"/>
    <x v="18"/>
    <s v="Sibaram"/>
    <n v="1033"/>
  </r>
  <r>
    <x v="2"/>
    <x v="1"/>
    <x v="1"/>
    <x v="11"/>
    <x v="19"/>
    <s v="Srittam"/>
    <n v="1200"/>
  </r>
  <r>
    <x v="2"/>
    <x v="1"/>
    <x v="1"/>
    <x v="11"/>
    <x v="4"/>
    <s v="Gobinda"/>
    <n v="1500"/>
  </r>
  <r>
    <x v="2"/>
    <x v="1"/>
    <x v="1"/>
    <x v="11"/>
    <x v="19"/>
    <s v="Gobinda"/>
    <n v="420"/>
  </r>
  <r>
    <x v="2"/>
    <x v="2"/>
    <x v="1"/>
    <x v="11"/>
    <x v="19"/>
    <s v="Nishikant"/>
    <n v="420"/>
  </r>
  <r>
    <x v="2"/>
    <x v="2"/>
    <x v="1"/>
    <x v="11"/>
    <x v="4"/>
    <s v="Nishikant"/>
    <n v="640"/>
  </r>
  <r>
    <x v="2"/>
    <x v="2"/>
    <x v="1"/>
    <x v="11"/>
    <x v="21"/>
    <s v="Sridhar"/>
    <n v="697"/>
  </r>
  <r>
    <x v="2"/>
    <x v="2"/>
    <x v="1"/>
    <x v="11"/>
    <x v="21"/>
    <s v="Nitai"/>
    <n v="700"/>
  </r>
  <r>
    <x v="5"/>
    <x v="0"/>
    <x v="0"/>
    <x v="0"/>
    <x v="0"/>
    <s v="Surya"/>
    <n v="95"/>
  </r>
  <r>
    <x v="5"/>
    <x v="0"/>
    <x v="0"/>
    <x v="0"/>
    <x v="0"/>
    <s v="Surya"/>
    <n v="110"/>
  </r>
  <r>
    <x v="5"/>
    <x v="0"/>
    <x v="0"/>
    <x v="0"/>
    <x v="0"/>
    <s v="Surya"/>
    <n v="9"/>
  </r>
  <r>
    <x v="5"/>
    <x v="0"/>
    <x v="0"/>
    <x v="0"/>
    <x v="0"/>
    <s v="Surya"/>
    <n v="8"/>
  </r>
  <r>
    <x v="5"/>
    <x v="1"/>
    <x v="0"/>
    <x v="0"/>
    <x v="0"/>
    <s v="Ravi"/>
    <n v="101"/>
  </r>
  <r>
    <x v="5"/>
    <x v="1"/>
    <x v="0"/>
    <x v="0"/>
    <x v="0"/>
    <s v="Ravi"/>
    <n v="106"/>
  </r>
  <r>
    <x v="5"/>
    <x v="2"/>
    <x v="0"/>
    <x v="0"/>
    <x v="0"/>
    <s v="Subrata"/>
    <n v="88"/>
  </r>
  <r>
    <x v="5"/>
    <x v="2"/>
    <x v="0"/>
    <x v="0"/>
    <x v="0"/>
    <s v="Subrata"/>
    <n v="92"/>
  </r>
  <r>
    <x v="6"/>
    <x v="0"/>
    <x v="0"/>
    <x v="0"/>
    <x v="0"/>
    <s v="Surya"/>
    <n v="109"/>
  </r>
  <r>
    <x v="6"/>
    <x v="0"/>
    <x v="0"/>
    <x v="0"/>
    <x v="0"/>
    <s v="Surya"/>
    <n v="114"/>
  </r>
  <r>
    <x v="6"/>
    <x v="1"/>
    <x v="0"/>
    <x v="0"/>
    <x v="0"/>
    <s v="Ravi"/>
    <n v="92"/>
  </r>
  <r>
    <x v="6"/>
    <x v="1"/>
    <x v="0"/>
    <x v="0"/>
    <x v="0"/>
    <s v="Ravi"/>
    <n v="93"/>
  </r>
  <r>
    <x v="6"/>
    <x v="2"/>
    <x v="0"/>
    <x v="0"/>
    <x v="0"/>
    <s v="Subrata"/>
    <n v="92"/>
  </r>
  <r>
    <x v="6"/>
    <x v="2"/>
    <x v="0"/>
    <x v="0"/>
    <x v="0"/>
    <s v="Subrata"/>
    <n v="93"/>
  </r>
  <r>
    <x v="5"/>
    <x v="2"/>
    <x v="0"/>
    <x v="0"/>
    <x v="1"/>
    <s v="Aditya"/>
    <n v="70"/>
  </r>
  <r>
    <x v="6"/>
    <x v="0"/>
    <x v="0"/>
    <x v="0"/>
    <x v="1"/>
    <s v="Vaibhav"/>
    <n v="303"/>
  </r>
  <r>
    <x v="6"/>
    <x v="1"/>
    <x v="0"/>
    <x v="0"/>
    <x v="1"/>
    <s v="Shiba"/>
    <n v="305"/>
  </r>
  <r>
    <x v="6"/>
    <x v="2"/>
    <x v="0"/>
    <x v="0"/>
    <x v="1"/>
    <s v="Aditya"/>
    <n v="223"/>
  </r>
  <r>
    <x v="6"/>
    <x v="0"/>
    <x v="4"/>
    <x v="12"/>
    <x v="2"/>
    <s v="Kishor"/>
    <n v="140"/>
  </r>
  <r>
    <x v="6"/>
    <x v="1"/>
    <x v="4"/>
    <x v="12"/>
    <x v="2"/>
    <s v="Rakesh"/>
    <n v="20"/>
  </r>
  <r>
    <x v="5"/>
    <x v="0"/>
    <x v="1"/>
    <x v="2"/>
    <x v="2"/>
    <s v="Pravin"/>
    <n v="880"/>
  </r>
  <r>
    <x v="5"/>
    <x v="3"/>
    <x v="1"/>
    <x v="2"/>
    <x v="2"/>
    <s v="Pranesh"/>
    <n v="200"/>
  </r>
  <r>
    <x v="5"/>
    <x v="1"/>
    <x v="1"/>
    <x v="2"/>
    <x v="2"/>
    <s v="Durga"/>
    <n v="320"/>
  </r>
  <r>
    <x v="5"/>
    <x v="1"/>
    <x v="1"/>
    <x v="2"/>
    <x v="2"/>
    <s v="Rakesh"/>
    <n v="520"/>
  </r>
  <r>
    <x v="5"/>
    <x v="3"/>
    <x v="1"/>
    <x v="2"/>
    <x v="2"/>
    <s v="Ransley"/>
    <n v="680"/>
  </r>
  <r>
    <x v="6"/>
    <x v="3"/>
    <x v="1"/>
    <x v="2"/>
    <x v="2"/>
    <s v="Ransley"/>
    <n v="880"/>
  </r>
  <r>
    <x v="6"/>
    <x v="3"/>
    <x v="1"/>
    <x v="2"/>
    <x v="2"/>
    <s v="Pranesh"/>
    <n v="720"/>
  </r>
  <r>
    <x v="6"/>
    <x v="1"/>
    <x v="1"/>
    <x v="2"/>
    <x v="2"/>
    <s v="Pravin"/>
    <n v="80"/>
  </r>
  <r>
    <x v="6"/>
    <x v="1"/>
    <x v="1"/>
    <x v="2"/>
    <x v="2"/>
    <s v="Durga"/>
    <n v="720"/>
  </r>
  <r>
    <x v="5"/>
    <x v="0"/>
    <x v="1"/>
    <x v="5"/>
    <x v="2"/>
    <s v="Durga"/>
    <n v="396"/>
  </r>
  <r>
    <x v="6"/>
    <x v="3"/>
    <x v="1"/>
    <x v="13"/>
    <x v="2"/>
    <s v="Pranesh"/>
    <n v="94"/>
  </r>
  <r>
    <x v="5"/>
    <x v="3"/>
    <x v="1"/>
    <x v="7"/>
    <x v="2"/>
    <s v="Pranesh"/>
    <n v="545"/>
  </r>
  <r>
    <x v="6"/>
    <x v="1"/>
    <x v="1"/>
    <x v="7"/>
    <x v="2"/>
    <s v="Pravin"/>
    <n v="440"/>
  </r>
  <r>
    <x v="1"/>
    <x v="0"/>
    <x v="1"/>
    <x v="1"/>
    <x v="22"/>
    <s v="Maheswar"/>
    <n v="170"/>
  </r>
  <r>
    <x v="1"/>
    <x v="1"/>
    <x v="1"/>
    <x v="1"/>
    <x v="22"/>
    <s v="Sanjay"/>
    <n v="250"/>
  </r>
  <r>
    <x v="1"/>
    <x v="2"/>
    <x v="1"/>
    <x v="1"/>
    <x v="22"/>
    <s v="Ravindra"/>
    <n v="360"/>
  </r>
  <r>
    <x v="2"/>
    <x v="0"/>
    <x v="1"/>
    <x v="1"/>
    <x v="22"/>
    <s v="Maheswar"/>
    <n v="120"/>
  </r>
  <r>
    <x v="3"/>
    <x v="0"/>
    <x v="1"/>
    <x v="1"/>
    <x v="22"/>
    <s v="Gopinath"/>
    <n v="542"/>
  </r>
  <r>
    <x v="4"/>
    <x v="0"/>
    <x v="1"/>
    <x v="1"/>
    <x v="22"/>
    <s v="Prasanna"/>
    <n v="110"/>
  </r>
  <r>
    <x v="4"/>
    <x v="0"/>
    <x v="1"/>
    <x v="14"/>
    <x v="22"/>
    <s v="Prasanna"/>
    <n v="520"/>
  </r>
  <r>
    <x v="4"/>
    <x v="1"/>
    <x v="1"/>
    <x v="14"/>
    <x v="22"/>
    <s v="Sanjay"/>
    <n v="340"/>
  </r>
  <r>
    <x v="5"/>
    <x v="0"/>
    <x v="1"/>
    <x v="14"/>
    <x v="22"/>
    <s v="Prasanna"/>
    <n v="200"/>
  </r>
  <r>
    <x v="6"/>
    <x v="0"/>
    <x v="1"/>
    <x v="14"/>
    <x v="22"/>
    <s v="Prasanna"/>
    <n v="680"/>
  </r>
  <r>
    <x v="6"/>
    <x v="0"/>
    <x v="4"/>
    <x v="15"/>
    <x v="2"/>
    <s v="Pradeep"/>
    <n v="30"/>
  </r>
  <r>
    <x v="8"/>
    <x v="0"/>
    <x v="4"/>
    <x v="12"/>
    <x v="2"/>
    <s v="Abhishek"/>
    <n v="104"/>
  </r>
  <r>
    <x v="8"/>
    <x v="0"/>
    <x v="0"/>
    <x v="0"/>
    <x v="0"/>
    <s v="Surya"/>
    <n v="70"/>
  </r>
  <r>
    <x v="8"/>
    <x v="0"/>
    <x v="0"/>
    <x v="0"/>
    <x v="0"/>
    <s v="Surya"/>
    <n v="74"/>
  </r>
  <r>
    <x v="8"/>
    <x v="1"/>
    <x v="0"/>
    <x v="0"/>
    <x v="0"/>
    <s v="Ravi"/>
    <n v="94"/>
  </r>
  <r>
    <x v="8"/>
    <x v="1"/>
    <x v="0"/>
    <x v="0"/>
    <x v="0"/>
    <s v="Ravi"/>
    <n v="98"/>
  </r>
  <r>
    <x v="8"/>
    <x v="2"/>
    <x v="0"/>
    <x v="0"/>
    <x v="0"/>
    <s v="Subrata"/>
    <n v="88"/>
  </r>
  <r>
    <x v="8"/>
    <x v="2"/>
    <x v="0"/>
    <x v="0"/>
    <x v="0"/>
    <s v="Subrata"/>
    <n v="93"/>
  </r>
  <r>
    <x v="8"/>
    <x v="0"/>
    <x v="0"/>
    <x v="0"/>
    <x v="1"/>
    <s v="Vaibhav"/>
    <n v="310"/>
  </r>
  <r>
    <x v="8"/>
    <x v="1"/>
    <x v="0"/>
    <x v="0"/>
    <x v="1"/>
    <s v="Shiba"/>
    <n v="315"/>
  </r>
  <r>
    <x v="8"/>
    <x v="2"/>
    <x v="0"/>
    <x v="0"/>
    <x v="1"/>
    <s v="Aditya"/>
    <n v="170"/>
  </r>
  <r>
    <x v="5"/>
    <x v="0"/>
    <x v="4"/>
    <x v="12"/>
    <x v="4"/>
    <s v="Pravin"/>
    <n v="104"/>
  </r>
  <r>
    <x v="6"/>
    <x v="0"/>
    <x v="4"/>
    <x v="12"/>
    <x v="4"/>
    <s v="Siddesh"/>
    <n v="211"/>
  </r>
  <r>
    <x v="6"/>
    <x v="3"/>
    <x v="4"/>
    <x v="12"/>
    <x v="4"/>
    <s v="Trupti"/>
    <n v="156"/>
  </r>
  <r>
    <x v="8"/>
    <x v="3"/>
    <x v="4"/>
    <x v="12"/>
    <x v="4"/>
    <s v="Trupti"/>
    <n v="156"/>
  </r>
  <r>
    <x v="4"/>
    <x v="0"/>
    <x v="3"/>
    <x v="10"/>
    <x v="4"/>
    <s v="Siddesh"/>
    <n v="52"/>
  </r>
  <r>
    <x v="4"/>
    <x v="0"/>
    <x v="3"/>
    <x v="10"/>
    <x v="13"/>
    <s v="Udit"/>
    <n v="72"/>
  </r>
  <r>
    <x v="4"/>
    <x v="3"/>
    <x v="3"/>
    <x v="10"/>
    <x v="4"/>
    <s v="Trupti"/>
    <n v="192"/>
  </r>
  <r>
    <x v="4"/>
    <x v="1"/>
    <x v="3"/>
    <x v="10"/>
    <x v="4"/>
    <s v="Pravin"/>
    <n v="156"/>
  </r>
  <r>
    <x v="5"/>
    <x v="0"/>
    <x v="3"/>
    <x v="10"/>
    <x v="4"/>
    <s v="Siddesh"/>
    <n v="106"/>
  </r>
  <r>
    <x v="5"/>
    <x v="0"/>
    <x v="3"/>
    <x v="10"/>
    <x v="13"/>
    <s v="Udit"/>
    <n v="300"/>
  </r>
  <r>
    <x v="5"/>
    <x v="1"/>
    <x v="3"/>
    <x v="10"/>
    <x v="4"/>
    <s v="Pravin"/>
    <n v="100"/>
  </r>
  <r>
    <x v="6"/>
    <x v="0"/>
    <x v="3"/>
    <x v="10"/>
    <x v="4"/>
    <s v="Siddesh"/>
    <n v="50"/>
  </r>
  <r>
    <x v="6"/>
    <x v="0"/>
    <x v="3"/>
    <x v="10"/>
    <x v="13"/>
    <s v="Sibaram"/>
    <n v="300"/>
  </r>
  <r>
    <x v="6"/>
    <x v="1"/>
    <x v="3"/>
    <x v="10"/>
    <x v="4"/>
    <s v="Pravin"/>
    <n v="206"/>
  </r>
  <r>
    <x v="8"/>
    <x v="0"/>
    <x v="3"/>
    <x v="10"/>
    <x v="4"/>
    <s v="Siddesh"/>
    <n v="225"/>
  </r>
  <r>
    <x v="8"/>
    <x v="0"/>
    <x v="3"/>
    <x v="10"/>
    <x v="13"/>
    <s v="Sibaram"/>
    <n v="340"/>
  </r>
  <r>
    <x v="8"/>
    <x v="1"/>
    <x v="3"/>
    <x v="10"/>
    <x v="4"/>
    <s v="Pravin"/>
    <n v="206"/>
  </r>
  <r>
    <x v="4"/>
    <x v="0"/>
    <x v="2"/>
    <x v="8"/>
    <x v="2"/>
    <s v="Chetan"/>
    <n v="350"/>
  </r>
  <r>
    <x v="5"/>
    <x v="3"/>
    <x v="2"/>
    <x v="8"/>
    <x v="4"/>
    <s v="Rajvi"/>
    <n v="500"/>
  </r>
  <r>
    <x v="6"/>
    <x v="3"/>
    <x v="2"/>
    <x v="8"/>
    <x v="4"/>
    <s v="Rajvi"/>
    <n v="500"/>
  </r>
  <r>
    <x v="6"/>
    <x v="1"/>
    <x v="2"/>
    <x v="8"/>
    <x v="4"/>
    <s v="Sarvesh"/>
    <n v="360"/>
  </r>
  <r>
    <x v="8"/>
    <x v="3"/>
    <x v="2"/>
    <x v="8"/>
    <x v="4"/>
    <s v="Rajvi"/>
    <n v="500"/>
  </r>
  <r>
    <x v="8"/>
    <x v="1"/>
    <x v="2"/>
    <x v="8"/>
    <x v="4"/>
    <s v="Sarvesh"/>
    <n v="306"/>
  </r>
  <r>
    <x v="5"/>
    <x v="0"/>
    <x v="0"/>
    <x v="0"/>
    <x v="5"/>
    <s v="Vaibhav"/>
    <n v="220"/>
  </r>
  <r>
    <x v="5"/>
    <x v="0"/>
    <x v="0"/>
    <x v="0"/>
    <x v="6"/>
    <s v="Rajesh"/>
    <n v="220"/>
  </r>
  <r>
    <x v="5"/>
    <x v="0"/>
    <x v="0"/>
    <x v="0"/>
    <x v="9"/>
    <s v="Soham"/>
    <n v="30"/>
  </r>
  <r>
    <x v="5"/>
    <x v="0"/>
    <x v="0"/>
    <x v="0"/>
    <x v="10"/>
    <s v="Soham"/>
    <n v="130"/>
  </r>
  <r>
    <x v="5"/>
    <x v="0"/>
    <x v="0"/>
    <x v="0"/>
    <x v="4"/>
    <s v="Siddesh"/>
    <n v="60"/>
  </r>
  <r>
    <x v="5"/>
    <x v="0"/>
    <x v="0"/>
    <x v="0"/>
    <x v="3"/>
    <s v="Bishnu"/>
    <n v="252"/>
  </r>
  <r>
    <x v="5"/>
    <x v="3"/>
    <x v="0"/>
    <x v="0"/>
    <x v="4"/>
    <s v="Jessie"/>
    <n v="240"/>
  </r>
  <r>
    <x v="6"/>
    <x v="3"/>
    <x v="0"/>
    <x v="0"/>
    <x v="4"/>
    <s v="Jessie"/>
    <n v="250"/>
  </r>
  <r>
    <x v="5"/>
    <x v="1"/>
    <x v="0"/>
    <x v="0"/>
    <x v="4"/>
    <s v="Dinesh"/>
    <n v="300"/>
  </r>
  <r>
    <x v="5"/>
    <x v="1"/>
    <x v="0"/>
    <x v="0"/>
    <x v="6"/>
    <s v="Kashinath"/>
    <n v="220"/>
  </r>
  <r>
    <x v="5"/>
    <x v="1"/>
    <x v="0"/>
    <x v="0"/>
    <x v="5"/>
    <s v="Ranjeet"/>
    <n v="220"/>
  </r>
  <r>
    <x v="5"/>
    <x v="1"/>
    <x v="0"/>
    <x v="0"/>
    <x v="9"/>
    <s v="Sridhar"/>
    <n v="280"/>
  </r>
  <r>
    <x v="5"/>
    <x v="1"/>
    <x v="0"/>
    <x v="0"/>
    <x v="10"/>
    <s v="Sridhar"/>
    <n v="280"/>
  </r>
  <r>
    <x v="5"/>
    <x v="1"/>
    <x v="0"/>
    <x v="0"/>
    <x v="3"/>
    <s v="Gopinath"/>
    <n v="212"/>
  </r>
  <r>
    <x v="5"/>
    <x v="2"/>
    <x v="0"/>
    <x v="0"/>
    <x v="5"/>
    <s v="Bhagaban"/>
    <n v="170"/>
  </r>
  <r>
    <x v="5"/>
    <x v="2"/>
    <x v="0"/>
    <x v="0"/>
    <x v="6"/>
    <s v="Ashwini"/>
    <n v="170"/>
  </r>
  <r>
    <x v="5"/>
    <x v="2"/>
    <x v="0"/>
    <x v="0"/>
    <x v="7"/>
    <s v="Utama"/>
    <n v="70"/>
  </r>
  <r>
    <x v="5"/>
    <x v="2"/>
    <x v="0"/>
    <x v="0"/>
    <x v="8"/>
    <s v="Vinod"/>
    <n v="70"/>
  </r>
  <r>
    <x v="5"/>
    <x v="2"/>
    <x v="0"/>
    <x v="0"/>
    <x v="12"/>
    <s v="Ashwini"/>
    <n v="60"/>
  </r>
  <r>
    <x v="5"/>
    <x v="2"/>
    <x v="0"/>
    <x v="0"/>
    <x v="9"/>
    <s v="Vinod"/>
    <n v="60"/>
  </r>
  <r>
    <x v="5"/>
    <x v="2"/>
    <x v="0"/>
    <x v="0"/>
    <x v="10"/>
    <s v="Vinod"/>
    <n v="150"/>
  </r>
  <r>
    <x v="6"/>
    <x v="0"/>
    <x v="0"/>
    <x v="0"/>
    <x v="4"/>
    <s v="Siddesh"/>
    <n v="30"/>
  </r>
  <r>
    <x v="6"/>
    <x v="0"/>
    <x v="0"/>
    <x v="0"/>
    <x v="3"/>
    <s v="Bishnu"/>
    <n v="404"/>
  </r>
  <r>
    <x v="6"/>
    <x v="0"/>
    <x v="0"/>
    <x v="0"/>
    <x v="5"/>
    <s v="Rajesh/Santosh"/>
    <n v="220"/>
  </r>
  <r>
    <x v="6"/>
    <x v="0"/>
    <x v="0"/>
    <x v="0"/>
    <x v="6"/>
    <s v="Kanhu"/>
    <n v="220"/>
  </r>
  <r>
    <x v="6"/>
    <x v="0"/>
    <x v="0"/>
    <x v="0"/>
    <x v="7"/>
    <s v="Sovan"/>
    <n v="303"/>
  </r>
  <r>
    <x v="6"/>
    <x v="0"/>
    <x v="0"/>
    <x v="0"/>
    <x v="8"/>
    <s v="Udit"/>
    <n v="283"/>
  </r>
  <r>
    <x v="6"/>
    <x v="0"/>
    <x v="0"/>
    <x v="0"/>
    <x v="12"/>
    <s v="Pradip"/>
    <n v="200"/>
  </r>
  <r>
    <x v="6"/>
    <x v="1"/>
    <x v="0"/>
    <x v="0"/>
    <x v="7"/>
    <s v="Kokan"/>
    <n v="305"/>
  </r>
  <r>
    <x v="6"/>
    <x v="1"/>
    <x v="0"/>
    <x v="0"/>
    <x v="8"/>
    <s v="Ajit"/>
    <n v="310"/>
  </r>
  <r>
    <x v="6"/>
    <x v="1"/>
    <x v="0"/>
    <x v="0"/>
    <x v="9"/>
    <s v="Shridhar"/>
    <n v="600"/>
  </r>
  <r>
    <x v="6"/>
    <x v="1"/>
    <x v="0"/>
    <x v="0"/>
    <x v="10"/>
    <s v="Rudra"/>
    <n v="380"/>
  </r>
  <r>
    <x v="6"/>
    <x v="1"/>
    <x v="0"/>
    <x v="0"/>
    <x v="3"/>
    <s v="Gopinath"/>
    <n v="216"/>
  </r>
  <r>
    <x v="6"/>
    <x v="1"/>
    <x v="0"/>
    <x v="0"/>
    <x v="4"/>
    <s v="Dinesh"/>
    <n v="180"/>
  </r>
  <r>
    <x v="6"/>
    <x v="2"/>
    <x v="0"/>
    <x v="0"/>
    <x v="7"/>
    <s v="Bhagaban"/>
    <n v="223"/>
  </r>
  <r>
    <x v="6"/>
    <x v="2"/>
    <x v="0"/>
    <x v="0"/>
    <x v="8"/>
    <s v="Vinod"/>
    <n v="223"/>
  </r>
  <r>
    <x v="6"/>
    <x v="2"/>
    <x v="0"/>
    <x v="0"/>
    <x v="12"/>
    <s v="Ashwini"/>
    <n v="240"/>
  </r>
  <r>
    <x v="8"/>
    <x v="0"/>
    <x v="0"/>
    <x v="0"/>
    <x v="4"/>
    <s v="Siddesh"/>
    <n v="30"/>
  </r>
  <r>
    <x v="8"/>
    <x v="0"/>
    <x v="0"/>
    <x v="0"/>
    <x v="3"/>
    <s v="Bishnu"/>
    <n v="390"/>
  </r>
  <r>
    <x v="8"/>
    <x v="0"/>
    <x v="0"/>
    <x v="0"/>
    <x v="5"/>
    <s v="Santosh/Rajesh"/>
    <n v="190"/>
  </r>
  <r>
    <x v="8"/>
    <x v="0"/>
    <x v="0"/>
    <x v="0"/>
    <x v="6"/>
    <s v="Kanhu"/>
    <n v="190"/>
  </r>
  <r>
    <x v="8"/>
    <x v="0"/>
    <x v="0"/>
    <x v="0"/>
    <x v="7"/>
    <s v="Sovan/Kanhu"/>
    <n v="310"/>
  </r>
  <r>
    <x v="8"/>
    <x v="0"/>
    <x v="0"/>
    <x v="0"/>
    <x v="8"/>
    <s v="Udit/Rajesh"/>
    <n v="310"/>
  </r>
  <r>
    <x v="8"/>
    <x v="0"/>
    <x v="0"/>
    <x v="0"/>
    <x v="12"/>
    <s v="Pradip"/>
    <n v="300"/>
  </r>
  <r>
    <x v="8"/>
    <x v="3"/>
    <x v="0"/>
    <x v="0"/>
    <x v="4"/>
    <s v="Jessie"/>
    <n v="180"/>
  </r>
  <r>
    <x v="8"/>
    <x v="1"/>
    <x v="0"/>
    <x v="0"/>
    <x v="7"/>
    <s v="Kokan/Kashinath"/>
    <n v="315"/>
  </r>
  <r>
    <x v="8"/>
    <x v="1"/>
    <x v="0"/>
    <x v="0"/>
    <x v="8"/>
    <s v="Ajit/Ranjeet"/>
    <n v="315"/>
  </r>
  <r>
    <x v="8"/>
    <x v="1"/>
    <x v="0"/>
    <x v="0"/>
    <x v="12"/>
    <s v="Prasad"/>
    <n v="300"/>
  </r>
  <r>
    <x v="8"/>
    <x v="1"/>
    <x v="0"/>
    <x v="0"/>
    <x v="9"/>
    <s v="Shridhar"/>
    <n v="300"/>
  </r>
  <r>
    <x v="8"/>
    <x v="1"/>
    <x v="0"/>
    <x v="0"/>
    <x v="10"/>
    <s v="Shridhar"/>
    <n v="300"/>
  </r>
  <r>
    <x v="8"/>
    <x v="1"/>
    <x v="0"/>
    <x v="0"/>
    <x v="9"/>
    <s v="Rudra"/>
    <n v="300"/>
  </r>
  <r>
    <x v="8"/>
    <x v="1"/>
    <x v="0"/>
    <x v="0"/>
    <x v="10"/>
    <s v="Rudra"/>
    <n v="300"/>
  </r>
  <r>
    <x v="8"/>
    <x v="1"/>
    <x v="0"/>
    <x v="0"/>
    <x v="4"/>
    <s v="Dinesh"/>
    <n v="260"/>
  </r>
  <r>
    <x v="8"/>
    <x v="1"/>
    <x v="0"/>
    <x v="0"/>
    <x v="3"/>
    <s v="Gopinath"/>
    <n v="325"/>
  </r>
  <r>
    <x v="8"/>
    <x v="2"/>
    <x v="0"/>
    <x v="0"/>
    <x v="8"/>
    <s v="Bhagaban"/>
    <n v="90"/>
  </r>
  <r>
    <x v="8"/>
    <x v="2"/>
    <x v="0"/>
    <x v="0"/>
    <x v="12"/>
    <s v="Bhagaban"/>
    <n v="100"/>
  </r>
  <r>
    <x v="8"/>
    <x v="2"/>
    <x v="0"/>
    <x v="0"/>
    <x v="7"/>
    <s v="Ashwini"/>
    <n v="170"/>
  </r>
  <r>
    <x v="8"/>
    <x v="2"/>
    <x v="0"/>
    <x v="0"/>
    <x v="8"/>
    <s v="Rakesh"/>
    <n v="60"/>
  </r>
  <r>
    <x v="8"/>
    <x v="0"/>
    <x v="3"/>
    <x v="10"/>
    <x v="2"/>
    <s v="Pradeep"/>
    <n v="180"/>
  </r>
  <r>
    <x v="8"/>
    <x v="1"/>
    <x v="3"/>
    <x v="10"/>
    <x v="2"/>
    <s v="Kishor"/>
    <n v="216"/>
  </r>
  <r>
    <x v="8"/>
    <x v="2"/>
    <x v="3"/>
    <x v="10"/>
    <x v="2"/>
    <s v="Rakesh"/>
    <n v="65"/>
  </r>
  <r>
    <x v="0"/>
    <x v="2"/>
    <x v="1"/>
    <x v="2"/>
    <x v="23"/>
    <s v="Rushab"/>
    <n v="3360"/>
  </r>
  <r>
    <x v="0"/>
    <x v="2"/>
    <x v="1"/>
    <x v="11"/>
    <x v="23"/>
    <s v="Rushab"/>
    <n v="4520"/>
  </r>
  <r>
    <x v="1"/>
    <x v="2"/>
    <x v="1"/>
    <x v="11"/>
    <x v="23"/>
    <s v="Rushab"/>
    <n v="1000"/>
  </r>
  <r>
    <x v="2"/>
    <x v="1"/>
    <x v="1"/>
    <x v="11"/>
    <x v="23"/>
    <s v="Nagesh"/>
    <n v="4000"/>
  </r>
  <r>
    <x v="2"/>
    <x v="1"/>
    <x v="1"/>
    <x v="1"/>
    <x v="23"/>
    <s v="Nagesh"/>
    <n v="2794"/>
  </r>
  <r>
    <x v="2"/>
    <x v="1"/>
    <x v="1"/>
    <x v="11"/>
    <x v="23"/>
    <s v="Mahadev"/>
    <n v="6000"/>
  </r>
  <r>
    <x v="3"/>
    <x v="0"/>
    <x v="1"/>
    <x v="2"/>
    <x v="23"/>
    <s v="Nagesh"/>
    <n v="2880"/>
  </r>
  <r>
    <x v="4"/>
    <x v="1"/>
    <x v="1"/>
    <x v="11"/>
    <x v="23"/>
    <s v="Santosh"/>
    <n v="3200"/>
  </r>
  <r>
    <x v="5"/>
    <x v="0"/>
    <x v="1"/>
    <x v="11"/>
    <x v="23"/>
    <s v="Mahadev"/>
    <n v="1440"/>
  </r>
  <r>
    <x v="6"/>
    <x v="0"/>
    <x v="1"/>
    <x v="2"/>
    <x v="23"/>
    <s v="Mahadev"/>
    <n v="9000"/>
  </r>
  <r>
    <x v="6"/>
    <x v="0"/>
    <x v="1"/>
    <x v="2"/>
    <x v="23"/>
    <s v="Nagesh"/>
    <n v="1500"/>
  </r>
  <r>
    <x v="8"/>
    <x v="0"/>
    <x v="1"/>
    <x v="11"/>
    <x v="23"/>
    <s v="Guruprasad"/>
    <n v="3600"/>
  </r>
  <r>
    <x v="8"/>
    <x v="1"/>
    <x v="1"/>
    <x v="11"/>
    <x v="23"/>
    <s v="Tukaram"/>
    <n v="1000"/>
  </r>
  <r>
    <x v="0"/>
    <x v="1"/>
    <x v="0"/>
    <x v="0"/>
    <x v="24"/>
    <s v="Mahadev"/>
    <n v="360"/>
  </r>
  <r>
    <x v="0"/>
    <x v="2"/>
    <x v="0"/>
    <x v="0"/>
    <x v="24"/>
    <s v="Yogesh"/>
    <n v="180"/>
  </r>
  <r>
    <x v="1"/>
    <x v="0"/>
    <x v="0"/>
    <x v="0"/>
    <x v="24"/>
    <s v="Rushab"/>
    <n v="180"/>
  </r>
  <r>
    <x v="1"/>
    <x v="1"/>
    <x v="0"/>
    <x v="0"/>
    <x v="24"/>
    <s v="Mahadev"/>
    <n v="180"/>
  </r>
  <r>
    <x v="1"/>
    <x v="2"/>
    <x v="0"/>
    <x v="0"/>
    <x v="24"/>
    <s v="Yogesh"/>
    <n v="180"/>
  </r>
  <r>
    <x v="2"/>
    <x v="0"/>
    <x v="0"/>
    <x v="0"/>
    <x v="24"/>
    <s v="Rushab"/>
    <n v="180"/>
  </r>
  <r>
    <x v="2"/>
    <x v="1"/>
    <x v="0"/>
    <x v="0"/>
    <x v="24"/>
    <s v="Mahadev"/>
    <n v="210"/>
  </r>
  <r>
    <x v="2"/>
    <x v="2"/>
    <x v="0"/>
    <x v="0"/>
    <x v="24"/>
    <s v="Yogesh"/>
    <n v="180"/>
  </r>
  <r>
    <x v="3"/>
    <x v="0"/>
    <x v="0"/>
    <x v="0"/>
    <x v="24"/>
    <s v="Nagesh"/>
    <n v="120"/>
  </r>
  <r>
    <x v="3"/>
    <x v="1"/>
    <x v="0"/>
    <x v="0"/>
    <x v="24"/>
    <s v="Yogesh"/>
    <n v="90"/>
  </r>
  <r>
    <x v="3"/>
    <x v="2"/>
    <x v="0"/>
    <x v="0"/>
    <x v="24"/>
    <s v="Rushab"/>
    <n v="90"/>
  </r>
  <r>
    <x v="3"/>
    <x v="2"/>
    <x v="0"/>
    <x v="0"/>
    <x v="24"/>
    <s v="Pradyumna"/>
    <n v="30"/>
  </r>
  <r>
    <x v="4"/>
    <x v="0"/>
    <x v="0"/>
    <x v="0"/>
    <x v="24"/>
    <s v="Nagesh"/>
    <n v="173"/>
  </r>
  <r>
    <x v="4"/>
    <x v="1"/>
    <x v="0"/>
    <x v="0"/>
    <x v="24"/>
    <s v="Yogesh"/>
    <n v="194"/>
  </r>
  <r>
    <x v="4"/>
    <x v="2"/>
    <x v="0"/>
    <x v="0"/>
    <x v="24"/>
    <s v="Pradyumna"/>
    <n v="160"/>
  </r>
  <r>
    <x v="5"/>
    <x v="0"/>
    <x v="0"/>
    <x v="0"/>
    <x v="24"/>
    <s v="Nagesh"/>
    <n v="180"/>
  </r>
  <r>
    <x v="5"/>
    <x v="1"/>
    <x v="0"/>
    <x v="0"/>
    <x v="24"/>
    <s v="Yogesh"/>
    <n v="283"/>
  </r>
  <r>
    <x v="5"/>
    <x v="2"/>
    <x v="0"/>
    <x v="0"/>
    <x v="24"/>
    <s v="Rushab"/>
    <n v="120"/>
  </r>
  <r>
    <x v="6"/>
    <x v="0"/>
    <x v="0"/>
    <x v="0"/>
    <x v="24"/>
    <s v="Nagesh"/>
    <n v="180"/>
  </r>
  <r>
    <x v="6"/>
    <x v="1"/>
    <x v="0"/>
    <x v="0"/>
    <x v="24"/>
    <s v="Tukaram"/>
    <n v="30"/>
  </r>
  <r>
    <x v="6"/>
    <x v="1"/>
    <x v="0"/>
    <x v="0"/>
    <x v="24"/>
    <s v="Yogesh"/>
    <n v="193"/>
  </r>
  <r>
    <x v="6"/>
    <x v="2"/>
    <x v="0"/>
    <x v="0"/>
    <x v="24"/>
    <s v="Pradyumna"/>
    <n v="90"/>
  </r>
  <r>
    <x v="8"/>
    <x v="0"/>
    <x v="0"/>
    <x v="0"/>
    <x v="24"/>
    <s v="Nagesh"/>
    <n v="150"/>
  </r>
  <r>
    <x v="8"/>
    <x v="1"/>
    <x v="0"/>
    <x v="0"/>
    <x v="24"/>
    <s v="Yogesh"/>
    <n v="210"/>
  </r>
  <r>
    <x v="8"/>
    <x v="2"/>
    <x v="0"/>
    <x v="0"/>
    <x v="24"/>
    <s v="Pradyumna"/>
    <n v="199"/>
  </r>
  <r>
    <x v="1"/>
    <x v="0"/>
    <x v="1"/>
    <x v="11"/>
    <x v="24"/>
    <s v="Mahadev"/>
    <n v="4080"/>
  </r>
  <r>
    <x v="3"/>
    <x v="0"/>
    <x v="1"/>
    <x v="14"/>
    <x v="24"/>
    <s v="Nagesh"/>
    <n v="1200"/>
  </r>
  <r>
    <x v="4"/>
    <x v="0"/>
    <x v="1"/>
    <x v="16"/>
    <x v="24"/>
    <s v="Nagesh"/>
    <n v="2500"/>
  </r>
  <r>
    <x v="6"/>
    <x v="0"/>
    <x v="1"/>
    <x v="14"/>
    <x v="24"/>
    <s v="Nagesh"/>
    <n v="600"/>
  </r>
  <r>
    <x v="1"/>
    <x v="0"/>
    <x v="3"/>
    <x v="9"/>
    <x v="24"/>
    <s v="Yogesh"/>
    <n v="700"/>
  </r>
  <r>
    <x v="2"/>
    <x v="1"/>
    <x v="3"/>
    <x v="9"/>
    <x v="24"/>
    <s v="Nagesh"/>
    <n v="322"/>
  </r>
  <r>
    <x v="2"/>
    <x v="2"/>
    <x v="3"/>
    <x v="9"/>
    <x v="24"/>
    <s v="Rushab"/>
    <n v="350"/>
  </r>
  <r>
    <x v="3"/>
    <x v="0"/>
    <x v="3"/>
    <x v="10"/>
    <x v="24"/>
    <s v="Nagesh"/>
    <n v="400"/>
  </r>
  <r>
    <x v="4"/>
    <x v="2"/>
    <x v="3"/>
    <x v="10"/>
    <x v="24"/>
    <s v="Pradyumna"/>
    <n v="200"/>
  </r>
  <r>
    <x v="5"/>
    <x v="0"/>
    <x v="3"/>
    <x v="10"/>
    <x v="24"/>
    <s v="Nagesh"/>
    <n v="200"/>
  </r>
  <r>
    <x v="5"/>
    <x v="2"/>
    <x v="3"/>
    <x v="10"/>
    <x v="24"/>
    <s v="Rushab"/>
    <n v="200"/>
  </r>
  <r>
    <x v="6"/>
    <x v="0"/>
    <x v="3"/>
    <x v="10"/>
    <x v="24"/>
    <s v="Nagesh"/>
    <n v="200"/>
  </r>
  <r>
    <x v="6"/>
    <x v="2"/>
    <x v="3"/>
    <x v="10"/>
    <x v="24"/>
    <s v="Pradyumna"/>
    <n v="240"/>
  </r>
  <r>
    <x v="8"/>
    <x v="0"/>
    <x v="3"/>
    <x v="9"/>
    <x v="24"/>
    <s v="Nagesh"/>
    <n v="700"/>
  </r>
  <r>
    <x v="8"/>
    <x v="0"/>
    <x v="3"/>
    <x v="10"/>
    <x v="24"/>
    <s v="Nagesh"/>
    <n v="160"/>
  </r>
  <r>
    <x v="8"/>
    <x v="0"/>
    <x v="1"/>
    <x v="11"/>
    <x v="15"/>
    <s v="Satish"/>
    <n v="850"/>
  </r>
  <r>
    <x v="8"/>
    <x v="0"/>
    <x v="1"/>
    <x v="11"/>
    <x v="14"/>
    <s v="Sagar"/>
    <n v="1000"/>
  </r>
  <r>
    <x v="8"/>
    <x v="1"/>
    <x v="1"/>
    <x v="11"/>
    <x v="14"/>
    <s v="Dinesh"/>
    <n v="600"/>
  </r>
  <r>
    <x v="8"/>
    <x v="1"/>
    <x v="1"/>
    <x v="11"/>
    <x v="15"/>
    <s v="Guruprasad"/>
    <n v="824"/>
  </r>
  <r>
    <x v="8"/>
    <x v="2"/>
    <x v="1"/>
    <x v="11"/>
    <x v="15"/>
    <s v="Bryson"/>
    <n v="314"/>
  </r>
  <r>
    <x v="9"/>
    <x v="0"/>
    <x v="1"/>
    <x v="11"/>
    <x v="14"/>
    <s v="Sagar"/>
    <n v="600"/>
  </r>
  <r>
    <x v="9"/>
    <x v="0"/>
    <x v="1"/>
    <x v="11"/>
    <x v="15"/>
    <s v="Satish"/>
    <n v="850"/>
  </r>
  <r>
    <x v="9"/>
    <x v="1"/>
    <x v="1"/>
    <x v="11"/>
    <x v="15"/>
    <s v="Guruprasad"/>
    <n v="1002"/>
  </r>
  <r>
    <x v="9"/>
    <x v="1"/>
    <x v="1"/>
    <x v="11"/>
    <x v="14"/>
    <s v="Dinesh"/>
    <n v="100"/>
  </r>
  <r>
    <x v="9"/>
    <x v="1"/>
    <x v="1"/>
    <x v="11"/>
    <x v="14"/>
    <s v="Durga"/>
    <n v="300"/>
  </r>
  <r>
    <x v="9"/>
    <x v="2"/>
    <x v="1"/>
    <x v="11"/>
    <x v="14"/>
    <s v="Sahil"/>
    <n v="500"/>
  </r>
  <r>
    <x v="7"/>
    <x v="3"/>
    <x v="1"/>
    <x v="11"/>
    <x v="16"/>
    <s v="Rajesh"/>
    <n v="4500"/>
  </r>
  <r>
    <x v="7"/>
    <x v="3"/>
    <x v="1"/>
    <x v="11"/>
    <x v="17"/>
    <s v="Kiran"/>
    <n v="1120"/>
  </r>
  <r>
    <x v="7"/>
    <x v="3"/>
    <x v="1"/>
    <x v="11"/>
    <x v="17"/>
    <s v="Vinod"/>
    <n v="1120"/>
  </r>
  <r>
    <x v="7"/>
    <x v="3"/>
    <x v="1"/>
    <x v="11"/>
    <x v="18"/>
    <s v="Uttam"/>
    <n v="1200"/>
  </r>
  <r>
    <x v="7"/>
    <x v="3"/>
    <x v="1"/>
    <x v="11"/>
    <x v="18"/>
    <s v="Prasad"/>
    <n v="1160"/>
  </r>
  <r>
    <x v="7"/>
    <x v="3"/>
    <x v="1"/>
    <x v="11"/>
    <x v="19"/>
    <s v="Gobinda"/>
    <n v="1200"/>
  </r>
  <r>
    <x v="7"/>
    <x v="3"/>
    <x v="1"/>
    <x v="11"/>
    <x v="19"/>
    <s v="Sunil"/>
    <n v="1200"/>
  </r>
  <r>
    <x v="7"/>
    <x v="3"/>
    <x v="1"/>
    <x v="11"/>
    <x v="4"/>
    <s v="Pravin"/>
    <n v="2200"/>
  </r>
  <r>
    <x v="7"/>
    <x v="3"/>
    <x v="1"/>
    <x v="11"/>
    <x v="21"/>
    <s v="Santosh"/>
    <n v="1260"/>
  </r>
  <r>
    <x v="7"/>
    <x v="3"/>
    <x v="1"/>
    <x v="11"/>
    <x v="21"/>
    <s v="Manoj"/>
    <n v="1240"/>
  </r>
  <r>
    <x v="7"/>
    <x v="3"/>
    <x v="1"/>
    <x v="11"/>
    <x v="20"/>
    <s v="Gopinath"/>
    <n v="2560"/>
  </r>
  <r>
    <x v="3"/>
    <x v="0"/>
    <x v="1"/>
    <x v="11"/>
    <x v="18"/>
    <s v="Kanhu"/>
    <n v="680"/>
  </r>
  <r>
    <x v="3"/>
    <x v="0"/>
    <x v="1"/>
    <x v="11"/>
    <x v="21"/>
    <s v="Santosh/Prasad"/>
    <n v="840"/>
  </r>
  <r>
    <x v="3"/>
    <x v="0"/>
    <x v="1"/>
    <x v="11"/>
    <x v="21"/>
    <s v="Santosh/Prasad"/>
    <n v="760"/>
  </r>
  <r>
    <x v="3"/>
    <x v="0"/>
    <x v="1"/>
    <x v="11"/>
    <x v="20"/>
    <s v="Ramesh"/>
    <n v="2688"/>
  </r>
  <r>
    <x v="3"/>
    <x v="0"/>
    <x v="1"/>
    <x v="11"/>
    <x v="17"/>
    <s v="Santosh"/>
    <n v="1100"/>
  </r>
  <r>
    <x v="3"/>
    <x v="0"/>
    <x v="1"/>
    <x v="11"/>
    <x v="17"/>
    <s v="Srittam"/>
    <n v="360"/>
  </r>
  <r>
    <x v="3"/>
    <x v="0"/>
    <x v="1"/>
    <x v="11"/>
    <x v="18"/>
    <s v="Sibaram"/>
    <n v="1080"/>
  </r>
  <r>
    <x v="3"/>
    <x v="0"/>
    <x v="1"/>
    <x v="11"/>
    <x v="18"/>
    <s v="Kanhu"/>
    <n v="680"/>
  </r>
  <r>
    <x v="3"/>
    <x v="0"/>
    <x v="1"/>
    <x v="11"/>
    <x v="4"/>
    <s v="Siddesh"/>
    <n v="910"/>
  </r>
  <r>
    <x v="3"/>
    <x v="0"/>
    <x v="1"/>
    <x v="11"/>
    <x v="18"/>
    <s v="Prasad"/>
    <n v="300"/>
  </r>
  <r>
    <x v="3"/>
    <x v="0"/>
    <x v="1"/>
    <x v="11"/>
    <x v="19"/>
    <s v="Srittam"/>
    <n v="630"/>
  </r>
  <r>
    <x v="3"/>
    <x v="0"/>
    <x v="1"/>
    <x v="11"/>
    <x v="19"/>
    <s v="Shankar"/>
    <n v="980"/>
  </r>
  <r>
    <x v="3"/>
    <x v="0"/>
    <x v="1"/>
    <x v="11"/>
    <x v="16"/>
    <s v="Rajesh"/>
    <n v="4200"/>
  </r>
  <r>
    <x v="3"/>
    <x v="3"/>
    <x v="1"/>
    <x v="11"/>
    <x v="17"/>
    <s v="Devyani"/>
    <n v="1120"/>
  </r>
  <r>
    <x v="3"/>
    <x v="3"/>
    <x v="1"/>
    <x v="11"/>
    <x v="19"/>
    <s v="Shravani"/>
    <n v="720"/>
  </r>
  <r>
    <x v="3"/>
    <x v="3"/>
    <x v="1"/>
    <x v="11"/>
    <x v="4"/>
    <s v="Mangala"/>
    <n v="1220"/>
  </r>
  <r>
    <x v="3"/>
    <x v="1"/>
    <x v="1"/>
    <x v="11"/>
    <x v="17"/>
    <s v="Nishikant"/>
    <n v="900"/>
  </r>
  <r>
    <x v="3"/>
    <x v="1"/>
    <x v="1"/>
    <x v="11"/>
    <x v="18"/>
    <s v="Nishikant"/>
    <n v="200"/>
  </r>
  <r>
    <x v="3"/>
    <x v="1"/>
    <x v="1"/>
    <x v="11"/>
    <x v="18"/>
    <s v="Ajit"/>
    <n v="1200"/>
  </r>
  <r>
    <x v="3"/>
    <x v="1"/>
    <x v="1"/>
    <x v="11"/>
    <x v="20"/>
    <s v="Gopinath"/>
    <n v="2432"/>
  </r>
  <r>
    <x v="3"/>
    <x v="1"/>
    <x v="1"/>
    <x v="11"/>
    <x v="19"/>
    <s v="Babul"/>
    <n v="1200"/>
  </r>
  <r>
    <x v="3"/>
    <x v="1"/>
    <x v="1"/>
    <x v="11"/>
    <x v="21"/>
    <s v="Sridhar"/>
    <n v="900"/>
  </r>
  <r>
    <x v="3"/>
    <x v="1"/>
    <x v="1"/>
    <x v="11"/>
    <x v="18"/>
    <s v="Prashant"/>
    <n v="1200"/>
  </r>
  <r>
    <x v="3"/>
    <x v="1"/>
    <x v="1"/>
    <x v="11"/>
    <x v="17"/>
    <s v="Kiran"/>
    <n v="1000"/>
  </r>
  <r>
    <x v="3"/>
    <x v="1"/>
    <x v="1"/>
    <x v="11"/>
    <x v="18"/>
    <s v="Kiran"/>
    <n v="100"/>
  </r>
  <r>
    <x v="3"/>
    <x v="1"/>
    <x v="1"/>
    <x v="11"/>
    <x v="19"/>
    <s v="Sunil"/>
    <n v="1100"/>
  </r>
  <r>
    <x v="3"/>
    <x v="1"/>
    <x v="1"/>
    <x v="11"/>
    <x v="4"/>
    <s v="Gobinda"/>
    <n v="2400"/>
  </r>
  <r>
    <x v="3"/>
    <x v="1"/>
    <x v="1"/>
    <x v="11"/>
    <x v="21"/>
    <s v="Nitai"/>
    <n v="900"/>
  </r>
  <r>
    <x v="3"/>
    <x v="2"/>
    <x v="1"/>
    <x v="11"/>
    <x v="19"/>
    <s v="Bhagaban"/>
    <n v="830"/>
  </r>
  <r>
    <x v="3"/>
    <x v="2"/>
    <x v="1"/>
    <x v="11"/>
    <x v="18"/>
    <s v="Uttam"/>
    <n v="850"/>
  </r>
  <r>
    <x v="4"/>
    <x v="0"/>
    <x v="1"/>
    <x v="11"/>
    <x v="4"/>
    <s v="Siddesh"/>
    <n v="580"/>
  </r>
  <r>
    <x v="4"/>
    <x v="0"/>
    <x v="1"/>
    <x v="11"/>
    <x v="20"/>
    <s v="Siddesh"/>
    <n v="384"/>
  </r>
  <r>
    <x v="4"/>
    <x v="0"/>
    <x v="1"/>
    <x v="11"/>
    <x v="20"/>
    <s v="Ramesh"/>
    <n v="1536"/>
  </r>
  <r>
    <x v="4"/>
    <x v="0"/>
    <x v="1"/>
    <x v="11"/>
    <x v="17"/>
    <s v="Santosh"/>
    <n v="1100"/>
  </r>
  <r>
    <x v="4"/>
    <x v="0"/>
    <x v="1"/>
    <x v="11"/>
    <x v="17"/>
    <s v="Srittam"/>
    <n v="460"/>
  </r>
  <r>
    <x v="4"/>
    <x v="0"/>
    <x v="1"/>
    <x v="11"/>
    <x v="18"/>
    <s v="Sibaram"/>
    <n v="1170"/>
  </r>
  <r>
    <x v="4"/>
    <x v="0"/>
    <x v="1"/>
    <x v="11"/>
    <x v="18"/>
    <s v="Kanhu"/>
    <n v="1100"/>
  </r>
  <r>
    <x v="4"/>
    <x v="0"/>
    <x v="1"/>
    <x v="11"/>
    <x v="19"/>
    <s v="Shankar"/>
    <n v="1160"/>
  </r>
  <r>
    <x v="4"/>
    <x v="0"/>
    <x v="1"/>
    <x v="11"/>
    <x v="19"/>
    <s v="Srittam"/>
    <n v="740"/>
  </r>
  <r>
    <x v="4"/>
    <x v="0"/>
    <x v="1"/>
    <x v="11"/>
    <x v="17"/>
    <s v="Rajesh"/>
    <n v="4500"/>
  </r>
  <r>
    <x v="4"/>
    <x v="3"/>
    <x v="1"/>
    <x v="11"/>
    <x v="17"/>
    <s v="Devyani"/>
    <n v="1002"/>
  </r>
  <r>
    <x v="4"/>
    <x v="3"/>
    <x v="1"/>
    <x v="11"/>
    <x v="19"/>
    <s v="Shravani"/>
    <n v="910"/>
  </r>
  <r>
    <x v="4"/>
    <x v="3"/>
    <x v="1"/>
    <x v="11"/>
    <x v="4"/>
    <s v="Mangala"/>
    <n v="2000"/>
  </r>
  <r>
    <x v="4"/>
    <x v="1"/>
    <x v="1"/>
    <x v="11"/>
    <x v="17"/>
    <s v="Kiran"/>
    <n v="400"/>
  </r>
  <r>
    <x v="4"/>
    <x v="1"/>
    <x v="1"/>
    <x v="11"/>
    <x v="18"/>
    <s v="Kiran"/>
    <n v="400"/>
  </r>
  <r>
    <x v="4"/>
    <x v="1"/>
    <x v="1"/>
    <x v="11"/>
    <x v="16"/>
    <s v="Nishikant"/>
    <n v="600"/>
  </r>
  <r>
    <x v="4"/>
    <x v="1"/>
    <x v="1"/>
    <x v="11"/>
    <x v="18"/>
    <s v="Nishikant"/>
    <n v="100"/>
  </r>
  <r>
    <x v="4"/>
    <x v="1"/>
    <x v="1"/>
    <x v="11"/>
    <x v="19"/>
    <s v="Nishikant"/>
    <n v="250"/>
  </r>
  <r>
    <x v="4"/>
    <x v="1"/>
    <x v="1"/>
    <x v="11"/>
    <x v="19"/>
    <s v="Babul"/>
    <n v="1180"/>
  </r>
  <r>
    <x v="4"/>
    <x v="1"/>
    <x v="1"/>
    <x v="11"/>
    <x v="19"/>
    <s v="Sunil"/>
    <n v="1060"/>
  </r>
  <r>
    <x v="4"/>
    <x v="1"/>
    <x v="1"/>
    <x v="11"/>
    <x v="20"/>
    <s v="Gopinath"/>
    <n v="2560"/>
  </r>
  <r>
    <x v="4"/>
    <x v="1"/>
    <x v="1"/>
    <x v="11"/>
    <x v="18"/>
    <s v="Prashant"/>
    <n v="1200"/>
  </r>
  <r>
    <x v="4"/>
    <x v="1"/>
    <x v="1"/>
    <x v="11"/>
    <x v="18"/>
    <s v="Ajit"/>
    <n v="1200"/>
  </r>
  <r>
    <x v="4"/>
    <x v="1"/>
    <x v="1"/>
    <x v="11"/>
    <x v="4"/>
    <s v="Gobinda"/>
    <n v="2400"/>
  </r>
  <r>
    <x v="4"/>
    <x v="1"/>
    <x v="1"/>
    <x v="11"/>
    <x v="4"/>
    <s v="Pravin"/>
    <n v="700"/>
  </r>
  <r>
    <x v="4"/>
    <x v="1"/>
    <x v="1"/>
    <x v="11"/>
    <x v="21"/>
    <s v="Nitai"/>
    <n v="1200"/>
  </r>
  <r>
    <x v="4"/>
    <x v="1"/>
    <x v="1"/>
    <x v="11"/>
    <x v="21"/>
    <s v="Sridhar"/>
    <n v="1260"/>
  </r>
  <r>
    <x v="4"/>
    <x v="2"/>
    <x v="1"/>
    <x v="11"/>
    <x v="17"/>
    <s v="Vinod"/>
    <n v="800"/>
  </r>
  <r>
    <x v="4"/>
    <x v="2"/>
    <x v="1"/>
    <x v="11"/>
    <x v="19"/>
    <s v="Bhagaban"/>
    <n v="850"/>
  </r>
  <r>
    <x v="4"/>
    <x v="2"/>
    <x v="1"/>
    <x v="11"/>
    <x v="21"/>
    <s v="Manoj"/>
    <n v="780"/>
  </r>
  <r>
    <x v="4"/>
    <x v="2"/>
    <x v="1"/>
    <x v="11"/>
    <x v="18"/>
    <s v="Uttam"/>
    <n v="880"/>
  </r>
  <r>
    <x v="5"/>
    <x v="0"/>
    <x v="1"/>
    <x v="11"/>
    <x v="17"/>
    <s v="Santosh"/>
    <n v="1100"/>
  </r>
  <r>
    <x v="5"/>
    <x v="0"/>
    <x v="1"/>
    <x v="11"/>
    <x v="17"/>
    <s v="Srittam"/>
    <n v="640"/>
  </r>
  <r>
    <x v="5"/>
    <x v="0"/>
    <x v="1"/>
    <x v="11"/>
    <x v="19"/>
    <s v="Srittam"/>
    <n v="506"/>
  </r>
  <r>
    <x v="5"/>
    <x v="0"/>
    <x v="1"/>
    <x v="11"/>
    <x v="17"/>
    <s v="Prasad"/>
    <n v="900"/>
  </r>
  <r>
    <x v="5"/>
    <x v="0"/>
    <x v="1"/>
    <x v="11"/>
    <x v="19"/>
    <s v="Shankar"/>
    <n v="1200"/>
  </r>
  <r>
    <x v="5"/>
    <x v="0"/>
    <x v="1"/>
    <x v="11"/>
    <x v="18"/>
    <s v="Sibaram"/>
    <n v="1180"/>
  </r>
  <r>
    <x v="5"/>
    <x v="0"/>
    <x v="1"/>
    <x v="11"/>
    <x v="18"/>
    <s v="Kanhu"/>
    <n v="1120"/>
  </r>
  <r>
    <x v="5"/>
    <x v="0"/>
    <x v="1"/>
    <x v="11"/>
    <x v="20"/>
    <s v="Ramesh"/>
    <n v="2304"/>
  </r>
  <r>
    <x v="5"/>
    <x v="0"/>
    <x v="1"/>
    <x v="11"/>
    <x v="4"/>
    <s v="Ramesh"/>
    <n v="440"/>
  </r>
  <r>
    <x v="5"/>
    <x v="0"/>
    <x v="1"/>
    <x v="11"/>
    <x v="16"/>
    <s v="Rajesh"/>
    <n v="4500"/>
  </r>
  <r>
    <x v="5"/>
    <x v="0"/>
    <x v="1"/>
    <x v="11"/>
    <x v="21"/>
    <s v="Ranjeet"/>
    <n v="1100"/>
  </r>
  <r>
    <x v="5"/>
    <x v="0"/>
    <x v="1"/>
    <x v="11"/>
    <x v="21"/>
    <s v="Floriano"/>
    <n v="600"/>
  </r>
  <r>
    <x v="5"/>
    <x v="3"/>
    <x v="1"/>
    <x v="11"/>
    <x v="19"/>
    <s v="Shravani"/>
    <n v="850"/>
  </r>
  <r>
    <x v="5"/>
    <x v="3"/>
    <x v="1"/>
    <x v="11"/>
    <x v="4"/>
    <s v="Mangala"/>
    <n v="1900"/>
  </r>
  <r>
    <x v="5"/>
    <x v="1"/>
    <x v="1"/>
    <x v="11"/>
    <x v="17"/>
    <s v="Kiran"/>
    <n v="580"/>
  </r>
  <r>
    <x v="5"/>
    <x v="1"/>
    <x v="1"/>
    <x v="11"/>
    <x v="17"/>
    <s v="Nishikant"/>
    <n v="680"/>
  </r>
  <r>
    <x v="5"/>
    <x v="1"/>
    <x v="1"/>
    <x v="11"/>
    <x v="18"/>
    <s v="Nishikant"/>
    <n v="100"/>
  </r>
  <r>
    <x v="5"/>
    <x v="1"/>
    <x v="1"/>
    <x v="11"/>
    <x v="18"/>
    <s v="Prashant"/>
    <n v="1200"/>
  </r>
  <r>
    <x v="5"/>
    <x v="1"/>
    <x v="1"/>
    <x v="11"/>
    <x v="18"/>
    <s v="Ajit"/>
    <n v="1200"/>
  </r>
  <r>
    <x v="5"/>
    <x v="1"/>
    <x v="1"/>
    <x v="11"/>
    <x v="19"/>
    <s v="Babul"/>
    <n v="1180"/>
  </r>
  <r>
    <x v="5"/>
    <x v="1"/>
    <x v="1"/>
    <x v="11"/>
    <x v="19"/>
    <s v="Sunil"/>
    <n v="1100"/>
  </r>
  <r>
    <x v="5"/>
    <x v="1"/>
    <x v="1"/>
    <x v="11"/>
    <x v="4"/>
    <s v="Sarvesh"/>
    <n v="800"/>
  </r>
  <r>
    <x v="5"/>
    <x v="1"/>
    <x v="1"/>
    <x v="11"/>
    <x v="4"/>
    <s v="Gobinda"/>
    <n v="2400"/>
  </r>
  <r>
    <x v="5"/>
    <x v="1"/>
    <x v="1"/>
    <x v="11"/>
    <x v="20"/>
    <s v="Gopinath"/>
    <n v="2432"/>
  </r>
  <r>
    <x v="5"/>
    <x v="1"/>
    <x v="1"/>
    <x v="11"/>
    <x v="19"/>
    <s v="Rudhra"/>
    <n v="350"/>
  </r>
  <r>
    <x v="5"/>
    <x v="1"/>
    <x v="1"/>
    <x v="11"/>
    <x v="21"/>
    <s v="Sridhar"/>
    <n v="1180"/>
  </r>
  <r>
    <x v="5"/>
    <x v="1"/>
    <x v="1"/>
    <x v="11"/>
    <x v="21"/>
    <s v="Nitai"/>
    <n v="1220"/>
  </r>
  <r>
    <x v="5"/>
    <x v="2"/>
    <x v="1"/>
    <x v="11"/>
    <x v="18"/>
    <s v="Uttam"/>
    <n v="420"/>
  </r>
  <r>
    <x v="5"/>
    <x v="2"/>
    <x v="1"/>
    <x v="11"/>
    <x v="21"/>
    <s v="Manoj"/>
    <n v="600"/>
  </r>
  <r>
    <x v="5"/>
    <x v="2"/>
    <x v="1"/>
    <x v="11"/>
    <x v="21"/>
    <s v="Prashant"/>
    <n v="600"/>
  </r>
  <r>
    <x v="6"/>
    <x v="0"/>
    <x v="1"/>
    <x v="11"/>
    <x v="19"/>
    <s v="Srittam"/>
    <n v="280"/>
  </r>
  <r>
    <x v="6"/>
    <x v="0"/>
    <x v="1"/>
    <x v="11"/>
    <x v="19"/>
    <s v="Shankar"/>
    <n v="253"/>
  </r>
  <r>
    <x v="6"/>
    <x v="0"/>
    <x v="1"/>
    <x v="11"/>
    <x v="21"/>
    <s v="Santosh"/>
    <n v="400"/>
  </r>
  <r>
    <x v="6"/>
    <x v="0"/>
    <x v="1"/>
    <x v="11"/>
    <x v="20"/>
    <s v="Ramesh"/>
    <n v="2174"/>
  </r>
  <r>
    <x v="6"/>
    <x v="3"/>
    <x v="1"/>
    <x v="11"/>
    <x v="16"/>
    <s v="Rajesh"/>
    <n v="4500"/>
  </r>
  <r>
    <x v="6"/>
    <x v="3"/>
    <x v="1"/>
    <x v="11"/>
    <x v="4"/>
    <s v="Mangala"/>
    <n v="1623"/>
  </r>
  <r>
    <x v="6"/>
    <x v="1"/>
    <x v="1"/>
    <x v="11"/>
    <x v="21"/>
    <s v="Sridhar"/>
    <n v="241"/>
  </r>
  <r>
    <x v="6"/>
    <x v="1"/>
    <x v="1"/>
    <x v="11"/>
    <x v="21"/>
    <s v="Nitai"/>
    <n v="200"/>
  </r>
  <r>
    <x v="6"/>
    <x v="1"/>
    <x v="1"/>
    <x v="11"/>
    <x v="20"/>
    <s v="Gopinath"/>
    <n v="2560"/>
  </r>
  <r>
    <x v="6"/>
    <x v="1"/>
    <x v="1"/>
    <x v="11"/>
    <x v="21"/>
    <s v="Nitai"/>
    <n v="200"/>
  </r>
  <r>
    <x v="6"/>
    <x v="2"/>
    <x v="1"/>
    <x v="11"/>
    <x v="21"/>
    <s v="Manoj"/>
    <n v="200"/>
  </r>
  <r>
    <x v="6"/>
    <x v="2"/>
    <x v="1"/>
    <x v="11"/>
    <x v="21"/>
    <s v="Manoj"/>
    <n v="2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0"/>
    <s v="Ramesh"/>
    <n v="2176"/>
  </r>
  <r>
    <x v="8"/>
    <x v="1"/>
    <x v="1"/>
    <x v="11"/>
    <x v="17"/>
    <s v="Babul"/>
    <n v="600"/>
  </r>
  <r>
    <x v="8"/>
    <x v="1"/>
    <x v="1"/>
    <x v="11"/>
    <x v="4"/>
    <s v="Sarvesh"/>
    <n v="500"/>
  </r>
  <r>
    <x v="8"/>
    <x v="1"/>
    <x v="1"/>
    <x v="11"/>
    <x v="19"/>
    <s v="Ganpat"/>
    <n v="560"/>
  </r>
  <r>
    <x v="8"/>
    <x v="1"/>
    <x v="1"/>
    <x v="11"/>
    <x v="17"/>
    <s v="Nishikant"/>
    <n v="600"/>
  </r>
  <r>
    <x v="8"/>
    <x v="1"/>
    <x v="1"/>
    <x v="11"/>
    <x v="18"/>
    <s v="Prashant"/>
    <n v="660"/>
  </r>
  <r>
    <x v="8"/>
    <x v="1"/>
    <x v="1"/>
    <x v="11"/>
    <x v="19"/>
    <s v="Sunil"/>
    <n v="540"/>
  </r>
  <r>
    <x v="8"/>
    <x v="1"/>
    <x v="1"/>
    <x v="11"/>
    <x v="20"/>
    <s v="Gopinath"/>
    <n v="2304"/>
  </r>
  <r>
    <x v="8"/>
    <x v="1"/>
    <x v="1"/>
    <x v="11"/>
    <x v="21"/>
    <s v="Nitai"/>
    <n v="320"/>
  </r>
  <r>
    <x v="8"/>
    <x v="1"/>
    <x v="1"/>
    <x v="11"/>
    <x v="21"/>
    <s v="Nitai"/>
    <n v="200"/>
  </r>
  <r>
    <x v="8"/>
    <x v="1"/>
    <x v="1"/>
    <x v="11"/>
    <x v="4"/>
    <s v="Gobinda"/>
    <n v="600"/>
  </r>
  <r>
    <x v="8"/>
    <x v="2"/>
    <x v="1"/>
    <x v="11"/>
    <x v="21"/>
    <s v="Manoj"/>
    <n v="460"/>
  </r>
  <r>
    <x v="8"/>
    <x v="2"/>
    <x v="1"/>
    <x v="11"/>
    <x v="17"/>
    <s v="Vinod"/>
    <n v="800"/>
  </r>
  <r>
    <x v="8"/>
    <x v="2"/>
    <x v="1"/>
    <x v="11"/>
    <x v="18"/>
    <s v="Uttam"/>
    <n v="880"/>
  </r>
  <r>
    <x v="8"/>
    <x v="2"/>
    <x v="1"/>
    <x v="11"/>
    <x v="21"/>
    <s v="Prashant"/>
    <n v="468"/>
  </r>
  <r>
    <x v="9"/>
    <x v="0"/>
    <x v="1"/>
    <x v="11"/>
    <x v="20"/>
    <s v="Ramesh"/>
    <n v="2304"/>
  </r>
  <r>
    <x v="9"/>
    <x v="0"/>
    <x v="1"/>
    <x v="11"/>
    <x v="4"/>
    <s v="Ramesh"/>
    <n v="200"/>
  </r>
  <r>
    <x v="9"/>
    <x v="0"/>
    <x v="1"/>
    <x v="11"/>
    <x v="19"/>
    <s v="Shankar"/>
    <n v="1200"/>
  </r>
  <r>
    <x v="9"/>
    <x v="0"/>
    <x v="1"/>
    <x v="11"/>
    <x v="17"/>
    <s v="Santosh"/>
    <n v="1060"/>
  </r>
  <r>
    <x v="9"/>
    <x v="0"/>
    <x v="1"/>
    <x v="11"/>
    <x v="17"/>
    <s v="Srittam"/>
    <n v="520"/>
  </r>
  <r>
    <x v="9"/>
    <x v="0"/>
    <x v="1"/>
    <x v="11"/>
    <x v="18"/>
    <s v="Sibaram"/>
    <n v="1160"/>
  </r>
  <r>
    <x v="9"/>
    <x v="0"/>
    <x v="1"/>
    <x v="11"/>
    <x v="18"/>
    <s v="Prasad"/>
    <n v="1120"/>
  </r>
  <r>
    <x v="9"/>
    <x v="0"/>
    <x v="1"/>
    <x v="11"/>
    <x v="19"/>
    <s v="Srittam"/>
    <n v="200"/>
  </r>
  <r>
    <x v="9"/>
    <x v="0"/>
    <x v="1"/>
    <x v="11"/>
    <x v="21"/>
    <s v="Santosh"/>
    <n v="1000"/>
  </r>
  <r>
    <x v="9"/>
    <x v="0"/>
    <x v="1"/>
    <x v="11"/>
    <x v="21"/>
    <s v="Ranjeet"/>
    <n v="900"/>
  </r>
  <r>
    <x v="9"/>
    <x v="0"/>
    <x v="1"/>
    <x v="11"/>
    <x v="16"/>
    <s v="Rajesh"/>
    <n v="4500"/>
  </r>
  <r>
    <x v="9"/>
    <x v="3"/>
    <x v="1"/>
    <x v="11"/>
    <x v="17"/>
    <s v="Devyani"/>
    <n v="1020"/>
  </r>
  <r>
    <x v="9"/>
    <x v="3"/>
    <x v="1"/>
    <x v="11"/>
    <x v="19"/>
    <s v="Shravani"/>
    <n v="1000"/>
  </r>
  <r>
    <x v="9"/>
    <x v="3"/>
    <x v="1"/>
    <x v="11"/>
    <x v="4"/>
    <s v="Mangala"/>
    <n v="2000"/>
  </r>
  <r>
    <x v="9"/>
    <x v="1"/>
    <x v="1"/>
    <x v="11"/>
    <x v="19"/>
    <s v="Babul"/>
    <n v="1160"/>
  </r>
  <r>
    <x v="9"/>
    <x v="1"/>
    <x v="1"/>
    <x v="11"/>
    <x v="19"/>
    <s v="Sunil"/>
    <n v="1100"/>
  </r>
  <r>
    <x v="9"/>
    <x v="1"/>
    <x v="1"/>
    <x v="11"/>
    <x v="19"/>
    <s v="Sarvesh"/>
    <n v="300"/>
  </r>
  <r>
    <x v="9"/>
    <x v="1"/>
    <x v="1"/>
    <x v="11"/>
    <x v="4"/>
    <s v="Sarvesh"/>
    <n v="500"/>
  </r>
  <r>
    <x v="9"/>
    <x v="1"/>
    <x v="1"/>
    <x v="11"/>
    <x v="20"/>
    <s v="Gopinath"/>
    <n v="384"/>
  </r>
  <r>
    <x v="9"/>
    <x v="1"/>
    <x v="1"/>
    <x v="11"/>
    <x v="17"/>
    <s v="Nishikant"/>
    <n v="1000"/>
  </r>
  <r>
    <x v="9"/>
    <x v="1"/>
    <x v="1"/>
    <x v="11"/>
    <x v="18"/>
    <s v="Ajit"/>
    <n v="1130"/>
  </r>
  <r>
    <x v="9"/>
    <x v="1"/>
    <x v="1"/>
    <x v="11"/>
    <x v="18"/>
    <s v="Prashant"/>
    <n v="1200"/>
  </r>
  <r>
    <x v="9"/>
    <x v="1"/>
    <x v="1"/>
    <x v="11"/>
    <x v="17"/>
    <s v="Kiran"/>
    <n v="1100"/>
  </r>
  <r>
    <x v="9"/>
    <x v="1"/>
    <x v="1"/>
    <x v="11"/>
    <x v="21"/>
    <s v="Nitai"/>
    <n v="1000"/>
  </r>
  <r>
    <x v="9"/>
    <x v="1"/>
    <x v="1"/>
    <x v="11"/>
    <x v="21"/>
    <s v="Sridhar"/>
    <n v="1000"/>
  </r>
  <r>
    <x v="9"/>
    <x v="1"/>
    <x v="1"/>
    <x v="11"/>
    <x v="4"/>
    <s v="Gobinda"/>
    <n v="2440"/>
  </r>
  <r>
    <x v="9"/>
    <x v="2"/>
    <x v="1"/>
    <x v="11"/>
    <x v="21"/>
    <s v="Manoj"/>
    <n v="600"/>
  </r>
  <r>
    <x v="10"/>
    <x v="0"/>
    <x v="1"/>
    <x v="11"/>
    <x v="20"/>
    <s v="Gopinath"/>
    <n v="2560"/>
  </r>
  <r>
    <x v="10"/>
    <x v="0"/>
    <x v="1"/>
    <x v="11"/>
    <x v="18"/>
    <s v="Ajit"/>
    <n v="1200"/>
  </r>
  <r>
    <x v="10"/>
    <x v="0"/>
    <x v="1"/>
    <x v="11"/>
    <x v="19"/>
    <s v="Sunil"/>
    <n v="1200"/>
  </r>
  <r>
    <x v="10"/>
    <x v="0"/>
    <x v="1"/>
    <x v="11"/>
    <x v="17"/>
    <s v="Kiran"/>
    <n v="1100"/>
  </r>
  <r>
    <x v="10"/>
    <x v="0"/>
    <x v="1"/>
    <x v="11"/>
    <x v="18"/>
    <s v="Prashant"/>
    <n v="1200"/>
  </r>
  <r>
    <x v="10"/>
    <x v="0"/>
    <x v="1"/>
    <x v="11"/>
    <x v="16"/>
    <s v="Rajesh"/>
    <n v="4500"/>
  </r>
  <r>
    <x v="10"/>
    <x v="0"/>
    <x v="1"/>
    <x v="11"/>
    <x v="21"/>
    <s v="Sridhar"/>
    <n v="1760"/>
  </r>
  <r>
    <x v="10"/>
    <x v="0"/>
    <x v="1"/>
    <x v="11"/>
    <x v="4"/>
    <s v="Nishikant"/>
    <n v="200"/>
  </r>
  <r>
    <x v="10"/>
    <x v="0"/>
    <x v="1"/>
    <x v="11"/>
    <x v="17"/>
    <s v="Nishikant"/>
    <n v="400"/>
  </r>
  <r>
    <x v="10"/>
    <x v="0"/>
    <x v="1"/>
    <x v="11"/>
    <x v="19"/>
    <s v="Nishikant"/>
    <n v="600"/>
  </r>
  <r>
    <x v="10"/>
    <x v="3"/>
    <x v="1"/>
    <x v="11"/>
    <x v="17"/>
    <s v="Devyani"/>
    <n v="1120"/>
  </r>
  <r>
    <x v="10"/>
    <x v="3"/>
    <x v="1"/>
    <x v="11"/>
    <x v="19"/>
    <s v="Anna"/>
    <n v="910"/>
  </r>
  <r>
    <x v="10"/>
    <x v="3"/>
    <x v="1"/>
    <x v="11"/>
    <x v="4"/>
    <s v="Mangala"/>
    <n v="2000"/>
  </r>
  <r>
    <x v="10"/>
    <x v="1"/>
    <x v="1"/>
    <x v="11"/>
    <x v="17"/>
    <s v="Vinod"/>
    <n v="1100"/>
  </r>
  <r>
    <x v="10"/>
    <x v="1"/>
    <x v="1"/>
    <x v="11"/>
    <x v="17"/>
    <s v="Srittam"/>
    <n v="1100"/>
  </r>
  <r>
    <x v="10"/>
    <x v="1"/>
    <x v="1"/>
    <x v="11"/>
    <x v="18"/>
    <s v="Uttam"/>
    <n v="1200"/>
  </r>
  <r>
    <x v="10"/>
    <x v="1"/>
    <x v="1"/>
    <x v="11"/>
    <x v="18"/>
    <s v="Sibaram"/>
    <n v="1200"/>
  </r>
  <r>
    <x v="10"/>
    <x v="1"/>
    <x v="1"/>
    <x v="11"/>
    <x v="19"/>
    <s v="Babul"/>
    <n v="1200"/>
  </r>
  <r>
    <x v="10"/>
    <x v="1"/>
    <x v="1"/>
    <x v="11"/>
    <x v="19"/>
    <s v="Shankar"/>
    <n v="1000"/>
  </r>
  <r>
    <x v="10"/>
    <x v="1"/>
    <x v="1"/>
    <x v="11"/>
    <x v="19"/>
    <s v="Siddesh"/>
    <n v="240"/>
  </r>
  <r>
    <x v="10"/>
    <x v="1"/>
    <x v="1"/>
    <x v="11"/>
    <x v="4"/>
    <s v="Gobinda"/>
    <n v="2400"/>
  </r>
  <r>
    <x v="10"/>
    <x v="1"/>
    <x v="1"/>
    <x v="11"/>
    <x v="4"/>
    <s v="Pravin"/>
    <n v="400"/>
  </r>
  <r>
    <x v="10"/>
    <x v="1"/>
    <x v="1"/>
    <x v="11"/>
    <x v="21"/>
    <s v="Manoj"/>
    <n v="1000"/>
  </r>
  <r>
    <x v="10"/>
    <x v="1"/>
    <x v="1"/>
    <x v="11"/>
    <x v="21"/>
    <s v="Prashant"/>
    <n v="1000"/>
  </r>
  <r>
    <x v="10"/>
    <x v="1"/>
    <x v="1"/>
    <x v="11"/>
    <x v="20"/>
    <s v="Ramesh"/>
    <n v="2176"/>
  </r>
  <r>
    <x v="10"/>
    <x v="1"/>
    <x v="1"/>
    <x v="11"/>
    <x v="4"/>
    <s v="Prasad"/>
    <n v="140"/>
  </r>
  <r>
    <x v="10"/>
    <x v="1"/>
    <x v="1"/>
    <x v="11"/>
    <x v="18"/>
    <s v="Kanhu"/>
    <n v="650"/>
  </r>
  <r>
    <x v="10"/>
    <x v="1"/>
    <x v="1"/>
    <x v="11"/>
    <x v="21"/>
    <s v="Santosh"/>
    <n v="640"/>
  </r>
  <r>
    <x v="10"/>
    <x v="1"/>
    <x v="1"/>
    <x v="11"/>
    <x v="21"/>
    <s v="Ranjit"/>
    <n v="700"/>
  </r>
  <r>
    <x v="10"/>
    <x v="1"/>
    <x v="1"/>
    <x v="11"/>
    <x v="17"/>
    <s v="Santosh"/>
    <n v="800"/>
  </r>
  <r>
    <x v="10"/>
    <x v="0"/>
    <x v="1"/>
    <x v="11"/>
    <x v="14"/>
    <s v="Guruprasad"/>
    <n v="1012"/>
  </r>
  <r>
    <x v="10"/>
    <x v="3"/>
    <x v="1"/>
    <x v="11"/>
    <x v="15"/>
    <s v="Pranav"/>
    <n v="1000"/>
  </r>
  <r>
    <x v="10"/>
    <x v="1"/>
    <x v="1"/>
    <x v="11"/>
    <x v="15"/>
    <s v="Dinesh"/>
    <n v="320"/>
  </r>
  <r>
    <x v="10"/>
    <x v="1"/>
    <x v="1"/>
    <x v="11"/>
    <x v="15"/>
    <s v="Durga"/>
    <n v="490"/>
  </r>
  <r>
    <x v="10"/>
    <x v="1"/>
    <x v="1"/>
    <x v="11"/>
    <x v="14"/>
    <s v="Satish"/>
    <n v="900"/>
  </r>
  <r>
    <x v="10"/>
    <x v="2"/>
    <x v="1"/>
    <x v="11"/>
    <x v="15"/>
    <s v="Tyson"/>
    <n v="559"/>
  </r>
  <r>
    <x v="10"/>
    <x v="2"/>
    <x v="1"/>
    <x v="11"/>
    <x v="14"/>
    <s v="Sagar"/>
    <n v="800"/>
  </r>
  <r>
    <x v="8"/>
    <x v="0"/>
    <x v="1"/>
    <x v="14"/>
    <x v="22"/>
    <s v="Prasanna"/>
    <n v="70"/>
  </r>
  <r>
    <x v="8"/>
    <x v="0"/>
    <x v="1"/>
    <x v="1"/>
    <x v="22"/>
    <s v="Prasanna"/>
    <n v="230"/>
  </r>
  <r>
    <x v="9"/>
    <x v="0"/>
    <x v="1"/>
    <x v="14"/>
    <x v="22"/>
    <s v="Prasanna"/>
    <n v="480"/>
  </r>
  <r>
    <x v="9"/>
    <x v="0"/>
    <x v="1"/>
    <x v="1"/>
    <x v="22"/>
    <s v="Prasanna"/>
    <n v="186"/>
  </r>
  <r>
    <x v="10"/>
    <x v="0"/>
    <x v="1"/>
    <x v="1"/>
    <x v="22"/>
    <s v="Prasanna"/>
    <n v="690"/>
  </r>
  <r>
    <x v="10"/>
    <x v="1"/>
    <x v="1"/>
    <x v="1"/>
    <x v="22"/>
    <s v="Maheswar"/>
    <n v="350"/>
  </r>
  <r>
    <x v="0"/>
    <x v="0"/>
    <x v="1"/>
    <x v="2"/>
    <x v="25"/>
    <s v="Ravindra"/>
    <n v="500"/>
  </r>
  <r>
    <x v="0"/>
    <x v="0"/>
    <x v="1"/>
    <x v="4"/>
    <x v="26"/>
    <s v="Prasanna"/>
    <n v="300"/>
  </r>
  <r>
    <x v="0"/>
    <x v="0"/>
    <x v="1"/>
    <x v="2"/>
    <x v="25"/>
    <s v="Maheswar"/>
    <n v="650"/>
  </r>
  <r>
    <x v="0"/>
    <x v="0"/>
    <x v="1"/>
    <x v="2"/>
    <x v="25"/>
    <s v="Gautam"/>
    <n v="640"/>
  </r>
  <r>
    <x v="0"/>
    <x v="1"/>
    <x v="1"/>
    <x v="6"/>
    <x v="25"/>
    <s v="Sanjay"/>
    <n v="530"/>
  </r>
  <r>
    <x v="0"/>
    <x v="1"/>
    <x v="1"/>
    <x v="2"/>
    <x v="25"/>
    <s v="Ravindra"/>
    <n v="520"/>
  </r>
  <r>
    <x v="1"/>
    <x v="0"/>
    <x v="1"/>
    <x v="2"/>
    <x v="25"/>
    <s v="Prasanna"/>
    <n v="650"/>
  </r>
  <r>
    <x v="1"/>
    <x v="0"/>
    <x v="1"/>
    <x v="3"/>
    <x v="26"/>
    <s v="Maheswar"/>
    <n v="204"/>
  </r>
  <r>
    <x v="1"/>
    <x v="1"/>
    <x v="1"/>
    <x v="7"/>
    <x v="25"/>
    <s v="Sanjay"/>
    <n v="440"/>
  </r>
  <r>
    <x v="1"/>
    <x v="1"/>
    <x v="1"/>
    <x v="2"/>
    <x v="25"/>
    <s v="Gautam"/>
    <n v="640"/>
  </r>
  <r>
    <x v="1"/>
    <x v="1"/>
    <x v="1"/>
    <x v="2"/>
    <x v="25"/>
    <s v="Ravindra"/>
    <n v="160"/>
  </r>
  <r>
    <x v="2"/>
    <x v="0"/>
    <x v="1"/>
    <x v="2"/>
    <x v="25"/>
    <s v="Maheswar"/>
    <n v="400"/>
  </r>
  <r>
    <x v="2"/>
    <x v="0"/>
    <x v="1"/>
    <x v="2"/>
    <x v="25"/>
    <s v="Prasanna"/>
    <n v="610"/>
  </r>
  <r>
    <x v="2"/>
    <x v="1"/>
    <x v="1"/>
    <x v="2"/>
    <x v="25"/>
    <s v="Sanjay"/>
    <n v="680"/>
  </r>
  <r>
    <x v="2"/>
    <x v="1"/>
    <x v="1"/>
    <x v="2"/>
    <x v="25"/>
    <s v="Gautam"/>
    <n v="640"/>
  </r>
  <r>
    <x v="3"/>
    <x v="0"/>
    <x v="1"/>
    <x v="2"/>
    <x v="25"/>
    <s v="Prasanna"/>
    <n v="650"/>
  </r>
  <r>
    <x v="3"/>
    <x v="0"/>
    <x v="1"/>
    <x v="2"/>
    <x v="25"/>
    <s v="Sanjay"/>
    <n v="400"/>
  </r>
  <r>
    <x v="3"/>
    <x v="0"/>
    <x v="1"/>
    <x v="7"/>
    <x v="25"/>
    <s v="Sanjay"/>
    <n v="100"/>
  </r>
  <r>
    <x v="3"/>
    <x v="1"/>
    <x v="1"/>
    <x v="7"/>
    <x v="25"/>
    <s v="Ravindra"/>
    <n v="640"/>
  </r>
  <r>
    <x v="3"/>
    <x v="1"/>
    <x v="1"/>
    <x v="2"/>
    <x v="25"/>
    <s v="Basant"/>
    <n v="640"/>
  </r>
  <r>
    <x v="3"/>
    <x v="1"/>
    <x v="1"/>
    <x v="2"/>
    <x v="25"/>
    <s v="Maheswar"/>
    <n v="500"/>
  </r>
  <r>
    <x v="4"/>
    <x v="0"/>
    <x v="1"/>
    <x v="7"/>
    <x v="25"/>
    <s v="Sanjay"/>
    <n v="107"/>
  </r>
  <r>
    <x v="4"/>
    <x v="0"/>
    <x v="1"/>
    <x v="5"/>
    <x v="26"/>
    <s v="Sanjay"/>
    <n v="264"/>
  </r>
  <r>
    <x v="4"/>
    <x v="0"/>
    <x v="1"/>
    <x v="2"/>
    <x v="25"/>
    <s v="Gautam"/>
    <n v="520"/>
  </r>
  <r>
    <x v="4"/>
    <x v="1"/>
    <x v="1"/>
    <x v="2"/>
    <x v="25"/>
    <s v="Basant"/>
    <n v="80"/>
  </r>
  <r>
    <x v="4"/>
    <x v="1"/>
    <x v="1"/>
    <x v="7"/>
    <x v="25"/>
    <s v="Basant"/>
    <n v="440"/>
  </r>
  <r>
    <x v="4"/>
    <x v="1"/>
    <x v="1"/>
    <x v="2"/>
    <x v="25"/>
    <s v="Ravindra"/>
    <n v="600"/>
  </r>
  <r>
    <x v="4"/>
    <x v="1"/>
    <x v="1"/>
    <x v="2"/>
    <x v="25"/>
    <s v="Maheswar"/>
    <n v="130"/>
  </r>
  <r>
    <x v="4"/>
    <x v="1"/>
    <x v="1"/>
    <x v="7"/>
    <x v="25"/>
    <s v="Maheswar"/>
    <n v="400"/>
  </r>
  <r>
    <x v="5"/>
    <x v="0"/>
    <x v="1"/>
    <x v="2"/>
    <x v="25"/>
    <s v="Gautam"/>
    <n v="680"/>
  </r>
  <r>
    <x v="5"/>
    <x v="0"/>
    <x v="1"/>
    <x v="2"/>
    <x v="25"/>
    <s v="Prasanna"/>
    <n v="400"/>
  </r>
  <r>
    <x v="5"/>
    <x v="1"/>
    <x v="1"/>
    <x v="2"/>
    <x v="25"/>
    <s v="Basant"/>
    <n v="420"/>
  </r>
  <r>
    <x v="5"/>
    <x v="1"/>
    <x v="1"/>
    <x v="5"/>
    <x v="26"/>
    <s v="Ravindra"/>
    <n v="396"/>
  </r>
  <r>
    <x v="5"/>
    <x v="1"/>
    <x v="1"/>
    <x v="2"/>
    <x v="25"/>
    <s v="Ravindra"/>
    <n v="100"/>
  </r>
  <r>
    <x v="5"/>
    <x v="2"/>
    <x v="1"/>
    <x v="2"/>
    <x v="25"/>
    <s v="Maheswar"/>
    <n v="530"/>
  </r>
  <r>
    <x v="6"/>
    <x v="0"/>
    <x v="1"/>
    <x v="2"/>
    <x v="25"/>
    <s v="Sanjay"/>
    <n v="550"/>
  </r>
  <r>
    <x v="6"/>
    <x v="0"/>
    <x v="1"/>
    <x v="2"/>
    <x v="25"/>
    <s v="Gautam"/>
    <n v="520"/>
  </r>
  <r>
    <x v="6"/>
    <x v="1"/>
    <x v="1"/>
    <x v="2"/>
    <x v="25"/>
    <s v="Basant"/>
    <n v="120"/>
  </r>
  <r>
    <x v="6"/>
    <x v="1"/>
    <x v="1"/>
    <x v="7"/>
    <x v="25"/>
    <s v="Basant"/>
    <n v="520"/>
  </r>
  <r>
    <x v="6"/>
    <x v="1"/>
    <x v="1"/>
    <x v="2"/>
    <x v="25"/>
    <s v="Ravindra"/>
    <n v="640"/>
  </r>
  <r>
    <x v="6"/>
    <x v="2"/>
    <x v="1"/>
    <x v="2"/>
    <x v="25"/>
    <s v="Maheswar"/>
    <n v="290"/>
  </r>
  <r>
    <x v="6"/>
    <x v="2"/>
    <x v="1"/>
    <x v="7"/>
    <x v="25"/>
    <s v="Maheswar"/>
    <n v="200"/>
  </r>
  <r>
    <x v="8"/>
    <x v="0"/>
    <x v="1"/>
    <x v="2"/>
    <x v="25"/>
    <s v="Gautam"/>
    <n v="400"/>
  </r>
  <r>
    <x v="8"/>
    <x v="0"/>
    <x v="1"/>
    <x v="2"/>
    <x v="25"/>
    <s v="Sanjay"/>
    <n v="680"/>
  </r>
  <r>
    <x v="8"/>
    <x v="1"/>
    <x v="1"/>
    <x v="2"/>
    <x v="25"/>
    <s v="Ravindra"/>
    <n v="600"/>
  </r>
  <r>
    <x v="8"/>
    <x v="1"/>
    <x v="1"/>
    <x v="2"/>
    <x v="25"/>
    <s v="Basant"/>
    <n v="560"/>
  </r>
  <r>
    <x v="8"/>
    <x v="2"/>
    <x v="1"/>
    <x v="2"/>
    <x v="25"/>
    <s v="Maheswar"/>
    <n v="510"/>
  </r>
  <r>
    <x v="9"/>
    <x v="0"/>
    <x v="1"/>
    <x v="2"/>
    <x v="25"/>
    <s v="Sanjay"/>
    <n v="460"/>
  </r>
  <r>
    <x v="9"/>
    <x v="0"/>
    <x v="1"/>
    <x v="2"/>
    <x v="25"/>
    <s v="Gautam"/>
    <n v="520"/>
  </r>
  <r>
    <x v="9"/>
    <x v="1"/>
    <x v="1"/>
    <x v="2"/>
    <x v="25"/>
    <s v="Ravindra"/>
    <n v="600"/>
  </r>
  <r>
    <x v="9"/>
    <x v="1"/>
    <x v="1"/>
    <x v="2"/>
    <x v="25"/>
    <s v="Basant"/>
    <n v="240"/>
  </r>
  <r>
    <x v="9"/>
    <x v="1"/>
    <x v="1"/>
    <x v="7"/>
    <x v="25"/>
    <s v="Basant"/>
    <n v="210"/>
  </r>
  <r>
    <x v="10"/>
    <x v="0"/>
    <x v="1"/>
    <x v="7"/>
    <x v="25"/>
    <s v="Basant"/>
    <n v="348"/>
  </r>
  <r>
    <x v="10"/>
    <x v="0"/>
    <x v="1"/>
    <x v="2"/>
    <x v="25"/>
    <s v="Ravindra"/>
    <n v="510"/>
  </r>
  <r>
    <x v="10"/>
    <x v="1"/>
    <x v="1"/>
    <x v="13"/>
    <x v="26"/>
    <s v="Sanjay"/>
    <n v="700"/>
  </r>
  <r>
    <x v="10"/>
    <x v="1"/>
    <x v="1"/>
    <x v="2"/>
    <x v="25"/>
    <s v="Maheswar"/>
    <n v="260"/>
  </r>
  <r>
    <x v="10"/>
    <x v="2"/>
    <x v="1"/>
    <x v="13"/>
    <x v="26"/>
    <s v="Gautam"/>
    <n v="240"/>
  </r>
  <r>
    <x v="10"/>
    <x v="2"/>
    <x v="1"/>
    <x v="2"/>
    <x v="25"/>
    <s v="Gautam"/>
    <n v="200"/>
  </r>
  <r>
    <x v="8"/>
    <x v="3"/>
    <x v="1"/>
    <x v="7"/>
    <x v="2"/>
    <s v="Pranesh"/>
    <n v="280"/>
  </r>
  <r>
    <x v="9"/>
    <x v="1"/>
    <x v="1"/>
    <x v="7"/>
    <x v="2"/>
    <s v="Pravin"/>
    <n v="70"/>
  </r>
  <r>
    <x v="10"/>
    <x v="3"/>
    <x v="1"/>
    <x v="7"/>
    <x v="2"/>
    <s v="Aditya"/>
    <n v="488"/>
  </r>
  <r>
    <x v="8"/>
    <x v="3"/>
    <x v="1"/>
    <x v="2"/>
    <x v="2"/>
    <s v="Ransley"/>
    <n v="720"/>
  </r>
  <r>
    <x v="8"/>
    <x v="1"/>
    <x v="1"/>
    <x v="2"/>
    <x v="2"/>
    <s v="Durga"/>
    <n v="720"/>
  </r>
  <r>
    <x v="8"/>
    <x v="1"/>
    <x v="1"/>
    <x v="2"/>
    <x v="2"/>
    <s v="Pravin"/>
    <n v="400"/>
  </r>
  <r>
    <x v="9"/>
    <x v="0"/>
    <x v="1"/>
    <x v="2"/>
    <x v="2"/>
    <s v="Sagar"/>
    <n v="320"/>
  </r>
  <r>
    <x v="8"/>
    <x v="1"/>
    <x v="1"/>
    <x v="2"/>
    <x v="2"/>
    <s v="Dinesh"/>
    <n v="240"/>
  </r>
  <r>
    <x v="9"/>
    <x v="3"/>
    <x v="1"/>
    <x v="2"/>
    <x v="2"/>
    <s v="Ransley"/>
    <n v="760"/>
  </r>
  <r>
    <x v="9"/>
    <x v="1"/>
    <x v="1"/>
    <x v="2"/>
    <x v="2"/>
    <s v="Durga"/>
    <n v="480"/>
  </r>
  <r>
    <x v="9"/>
    <x v="1"/>
    <x v="1"/>
    <x v="2"/>
    <x v="2"/>
    <s v="Pravin"/>
    <n v="680"/>
  </r>
  <r>
    <x v="10"/>
    <x v="3"/>
    <x v="1"/>
    <x v="2"/>
    <x v="2"/>
    <s v="Aditya"/>
    <n v="200"/>
  </r>
  <r>
    <x v="10"/>
    <x v="1"/>
    <x v="1"/>
    <x v="2"/>
    <x v="2"/>
    <s v="Durga"/>
    <n v="280"/>
  </r>
  <r>
    <x v="10"/>
    <x v="1"/>
    <x v="1"/>
    <x v="2"/>
    <x v="2"/>
    <s v="Pravin"/>
    <n v="440"/>
  </r>
  <r>
    <x v="10"/>
    <x v="2"/>
    <x v="1"/>
    <x v="2"/>
    <x v="2"/>
    <s v="Sovan"/>
    <n v="80"/>
  </r>
  <r>
    <x v="10"/>
    <x v="1"/>
    <x v="1"/>
    <x v="13"/>
    <x v="2"/>
    <s v="Pravin"/>
    <n v="400"/>
  </r>
  <r>
    <x v="10"/>
    <x v="3"/>
    <x v="1"/>
    <x v="1"/>
    <x v="2"/>
    <s v="Pranesh"/>
    <n v="750"/>
  </r>
  <r>
    <x v="10"/>
    <x v="2"/>
    <x v="1"/>
    <x v="1"/>
    <x v="2"/>
    <s v="Sovan"/>
    <n v="300"/>
  </r>
  <r>
    <x v="8"/>
    <x v="3"/>
    <x v="1"/>
    <x v="14"/>
    <x v="2"/>
    <s v="Pranesh"/>
    <n v="600"/>
  </r>
  <r>
    <x v="8"/>
    <x v="1"/>
    <x v="1"/>
    <x v="14"/>
    <x v="2"/>
    <s v="Pravin"/>
    <n v="400"/>
  </r>
  <r>
    <x v="9"/>
    <x v="3"/>
    <x v="1"/>
    <x v="14"/>
    <x v="2"/>
    <s v="Pranav"/>
    <n v="120"/>
  </r>
  <r>
    <x v="9"/>
    <x v="0"/>
    <x v="1"/>
    <x v="14"/>
    <x v="2"/>
    <s v="Sagar"/>
    <n v="80"/>
  </r>
  <r>
    <x v="0"/>
    <x v="3"/>
    <x v="1"/>
    <x v="1"/>
    <x v="27"/>
    <s v="Roopa"/>
    <n v="450"/>
  </r>
  <r>
    <x v="0"/>
    <x v="3"/>
    <x v="1"/>
    <x v="1"/>
    <x v="4"/>
    <s v="Trupti"/>
    <n v="600"/>
  </r>
  <r>
    <x v="0"/>
    <x v="3"/>
    <x v="1"/>
    <x v="2"/>
    <x v="27"/>
    <s v="Sunita"/>
    <n v="920"/>
  </r>
  <r>
    <x v="0"/>
    <x v="3"/>
    <x v="1"/>
    <x v="2"/>
    <x v="4"/>
    <s v="Maya"/>
    <n v="880"/>
  </r>
  <r>
    <x v="0"/>
    <x v="3"/>
    <x v="1"/>
    <x v="3"/>
    <x v="4"/>
    <s v="Maya"/>
    <n v="60"/>
  </r>
  <r>
    <x v="0"/>
    <x v="1"/>
    <x v="1"/>
    <x v="2"/>
    <x v="27"/>
    <s v="Srikant"/>
    <n v="120"/>
  </r>
  <r>
    <x v="0"/>
    <x v="1"/>
    <x v="1"/>
    <x v="1"/>
    <x v="4"/>
    <s v="Deepak"/>
    <n v="420"/>
  </r>
  <r>
    <x v="0"/>
    <x v="1"/>
    <x v="1"/>
    <x v="4"/>
    <x v="4"/>
    <s v="Deepak"/>
    <n v="168"/>
  </r>
  <r>
    <x v="0"/>
    <x v="1"/>
    <x v="1"/>
    <x v="2"/>
    <x v="27"/>
    <s v="Balaram"/>
    <n v="680"/>
  </r>
  <r>
    <x v="0"/>
    <x v="1"/>
    <x v="1"/>
    <x v="2"/>
    <x v="4"/>
    <s v="Sarvesh"/>
    <n v="840"/>
  </r>
  <r>
    <x v="0"/>
    <x v="1"/>
    <x v="1"/>
    <x v="4"/>
    <x v="27"/>
    <s v="Shankar"/>
    <n v="336"/>
  </r>
  <r>
    <x v="0"/>
    <x v="1"/>
    <x v="1"/>
    <x v="1"/>
    <x v="27"/>
    <s v="Shankar"/>
    <n v="300"/>
  </r>
  <r>
    <x v="1"/>
    <x v="3"/>
    <x v="1"/>
    <x v="2"/>
    <x v="4"/>
    <s v="Maya"/>
    <n v="1000"/>
  </r>
  <r>
    <x v="1"/>
    <x v="3"/>
    <x v="1"/>
    <x v="2"/>
    <x v="27"/>
    <s v="Anna"/>
    <n v="1000"/>
  </r>
  <r>
    <x v="1"/>
    <x v="0"/>
    <x v="1"/>
    <x v="2"/>
    <x v="27"/>
    <s v="Srikant"/>
    <n v="160"/>
  </r>
  <r>
    <x v="1"/>
    <x v="3"/>
    <x v="1"/>
    <x v="4"/>
    <x v="4"/>
    <s v="Trupti"/>
    <n v="224"/>
  </r>
  <r>
    <x v="1"/>
    <x v="3"/>
    <x v="1"/>
    <x v="2"/>
    <x v="4"/>
    <s v="Trupti"/>
    <n v="120"/>
  </r>
  <r>
    <x v="1"/>
    <x v="3"/>
    <x v="1"/>
    <x v="6"/>
    <x v="4"/>
    <s v="Conceicao"/>
    <n v="330"/>
  </r>
  <r>
    <x v="1"/>
    <x v="3"/>
    <x v="1"/>
    <x v="3"/>
    <x v="4"/>
    <s v="Conceicao"/>
    <n v="204"/>
  </r>
  <r>
    <x v="1"/>
    <x v="3"/>
    <x v="1"/>
    <x v="6"/>
    <x v="27"/>
    <s v="Roopa"/>
    <n v="330"/>
  </r>
  <r>
    <x v="1"/>
    <x v="3"/>
    <x v="1"/>
    <x v="3"/>
    <x v="27"/>
    <s v="Roopa"/>
    <n v="204"/>
  </r>
  <r>
    <x v="1"/>
    <x v="1"/>
    <x v="1"/>
    <x v="2"/>
    <x v="27"/>
    <s v="Balaram"/>
    <n v="520"/>
  </r>
  <r>
    <x v="1"/>
    <x v="1"/>
    <x v="1"/>
    <x v="6"/>
    <x v="27"/>
    <s v="Balaram"/>
    <n v="90"/>
  </r>
  <r>
    <x v="1"/>
    <x v="1"/>
    <x v="1"/>
    <x v="1"/>
    <x v="27"/>
    <s v="Shankar"/>
    <n v="480"/>
  </r>
  <r>
    <x v="1"/>
    <x v="1"/>
    <x v="1"/>
    <x v="6"/>
    <x v="4"/>
    <s v="Sarvesh"/>
    <n v="90"/>
  </r>
  <r>
    <x v="1"/>
    <x v="1"/>
    <x v="1"/>
    <x v="2"/>
    <x v="4"/>
    <s v="Sarvesh"/>
    <n v="560"/>
  </r>
  <r>
    <x v="2"/>
    <x v="3"/>
    <x v="1"/>
    <x v="7"/>
    <x v="27"/>
    <s v="Conceicao"/>
    <n v="600"/>
  </r>
  <r>
    <x v="2"/>
    <x v="3"/>
    <x v="1"/>
    <x v="2"/>
    <x v="27"/>
    <s v="Conceicao"/>
    <n v="400"/>
  </r>
  <r>
    <x v="2"/>
    <x v="3"/>
    <x v="1"/>
    <x v="7"/>
    <x v="4"/>
    <s v="Sunita"/>
    <n v="600"/>
  </r>
  <r>
    <x v="2"/>
    <x v="3"/>
    <x v="1"/>
    <x v="2"/>
    <x v="4"/>
    <s v="Sunita"/>
    <n v="400"/>
  </r>
  <r>
    <x v="2"/>
    <x v="3"/>
    <x v="1"/>
    <x v="1"/>
    <x v="27"/>
    <s v="Anna"/>
    <n v="270"/>
  </r>
  <r>
    <x v="2"/>
    <x v="3"/>
    <x v="1"/>
    <x v="2"/>
    <x v="27"/>
    <s v="Maya"/>
    <n v="40"/>
  </r>
  <r>
    <x v="2"/>
    <x v="3"/>
    <x v="1"/>
    <x v="2"/>
    <x v="4"/>
    <s v="Maya"/>
    <n v="800"/>
  </r>
  <r>
    <x v="2"/>
    <x v="3"/>
    <x v="1"/>
    <x v="2"/>
    <x v="27"/>
    <s v="Srikant"/>
    <n v="600"/>
  </r>
  <r>
    <x v="2"/>
    <x v="1"/>
    <x v="1"/>
    <x v="2"/>
    <x v="27"/>
    <s v="Balaram"/>
    <n v="600"/>
  </r>
  <r>
    <x v="2"/>
    <x v="1"/>
    <x v="1"/>
    <x v="2"/>
    <x v="4"/>
    <s v="Sarvesh"/>
    <n v="800"/>
  </r>
  <r>
    <x v="2"/>
    <x v="1"/>
    <x v="1"/>
    <x v="2"/>
    <x v="27"/>
    <s v="Shankar"/>
    <n v="600"/>
  </r>
  <r>
    <x v="3"/>
    <x v="3"/>
    <x v="1"/>
    <x v="6"/>
    <x v="4"/>
    <s v="Conceicao"/>
    <n v="88"/>
  </r>
  <r>
    <x v="3"/>
    <x v="3"/>
    <x v="1"/>
    <x v="2"/>
    <x v="4"/>
    <s v="Conceicao"/>
    <n v="400"/>
  </r>
  <r>
    <x v="3"/>
    <x v="3"/>
    <x v="1"/>
    <x v="7"/>
    <x v="4"/>
    <s v="Conceicao"/>
    <n v="120"/>
  </r>
  <r>
    <x v="3"/>
    <x v="3"/>
    <x v="1"/>
    <x v="6"/>
    <x v="27"/>
    <s v="Roopa"/>
    <n v="88"/>
  </r>
  <r>
    <x v="3"/>
    <x v="3"/>
    <x v="1"/>
    <x v="2"/>
    <x v="27"/>
    <s v="Roopa"/>
    <n v="400"/>
  </r>
  <r>
    <x v="3"/>
    <x v="3"/>
    <x v="1"/>
    <x v="7"/>
    <x v="27"/>
    <s v="Roopa"/>
    <n v="120"/>
  </r>
  <r>
    <x v="3"/>
    <x v="3"/>
    <x v="1"/>
    <x v="1"/>
    <x v="4"/>
    <s v="Trupti"/>
    <n v="517"/>
  </r>
  <r>
    <x v="3"/>
    <x v="3"/>
    <x v="1"/>
    <x v="1"/>
    <x v="27"/>
    <s v="Anna"/>
    <n v="300"/>
  </r>
  <r>
    <x v="3"/>
    <x v="3"/>
    <x v="1"/>
    <x v="13"/>
    <x v="27"/>
    <s v="Anna"/>
    <n v="80"/>
  </r>
  <r>
    <x v="3"/>
    <x v="3"/>
    <x v="1"/>
    <x v="2"/>
    <x v="27"/>
    <s v="Sunita"/>
    <n v="680"/>
  </r>
  <r>
    <x v="3"/>
    <x v="3"/>
    <x v="1"/>
    <x v="2"/>
    <x v="4"/>
    <s v="Maya"/>
    <n v="680"/>
  </r>
  <r>
    <x v="3"/>
    <x v="1"/>
    <x v="1"/>
    <x v="7"/>
    <x v="27"/>
    <s v="Pravin"/>
    <n v="440"/>
  </r>
  <r>
    <x v="3"/>
    <x v="1"/>
    <x v="1"/>
    <x v="7"/>
    <x v="4"/>
    <s v="Pravin"/>
    <n v="440"/>
  </r>
  <r>
    <x v="3"/>
    <x v="1"/>
    <x v="1"/>
    <x v="2"/>
    <x v="4"/>
    <s v="Dinesh"/>
    <n v="280"/>
  </r>
  <r>
    <x v="3"/>
    <x v="1"/>
    <x v="1"/>
    <x v="2"/>
    <x v="27"/>
    <s v="Srikant"/>
    <n v="560"/>
  </r>
  <r>
    <x v="4"/>
    <x v="3"/>
    <x v="1"/>
    <x v="7"/>
    <x v="27"/>
    <s v="Conceicao"/>
    <n v="266"/>
  </r>
  <r>
    <x v="4"/>
    <x v="3"/>
    <x v="1"/>
    <x v="5"/>
    <x v="27"/>
    <s v="Conceicao"/>
    <n v="264"/>
  </r>
  <r>
    <x v="4"/>
    <x v="3"/>
    <x v="1"/>
    <x v="2"/>
    <x v="27"/>
    <s v="Conceicao"/>
    <n v="80"/>
  </r>
  <r>
    <x v="4"/>
    <x v="3"/>
    <x v="1"/>
    <x v="7"/>
    <x v="4"/>
    <s v="Roopa"/>
    <n v="266"/>
  </r>
  <r>
    <x v="4"/>
    <x v="3"/>
    <x v="1"/>
    <x v="5"/>
    <x v="4"/>
    <s v="Roopa"/>
    <n v="264"/>
  </r>
  <r>
    <x v="4"/>
    <x v="3"/>
    <x v="1"/>
    <x v="2"/>
    <x v="4"/>
    <s v="Roopa"/>
    <n v="80"/>
  </r>
  <r>
    <x v="4"/>
    <x v="3"/>
    <x v="1"/>
    <x v="2"/>
    <x v="27"/>
    <s v="Anna"/>
    <n v="1000"/>
  </r>
  <r>
    <x v="4"/>
    <x v="3"/>
    <x v="1"/>
    <x v="2"/>
    <x v="4"/>
    <s v="Maya"/>
    <n v="1000"/>
  </r>
  <r>
    <x v="4"/>
    <x v="1"/>
    <x v="1"/>
    <x v="2"/>
    <x v="27"/>
    <s v="Deepak"/>
    <n v="240"/>
  </r>
  <r>
    <x v="4"/>
    <x v="1"/>
    <x v="1"/>
    <x v="2"/>
    <x v="4"/>
    <s v="Deepak"/>
    <n v="400"/>
  </r>
  <r>
    <x v="4"/>
    <x v="1"/>
    <x v="1"/>
    <x v="2"/>
    <x v="27"/>
    <s v="Srikant"/>
    <n v="40"/>
  </r>
  <r>
    <x v="4"/>
    <x v="1"/>
    <x v="1"/>
    <x v="7"/>
    <x v="27"/>
    <s v="Srikant"/>
    <n v="440"/>
  </r>
  <r>
    <x v="4"/>
    <x v="1"/>
    <x v="1"/>
    <x v="7"/>
    <x v="4"/>
    <s v="Sarvesh"/>
    <n v="320"/>
  </r>
  <r>
    <x v="4"/>
    <x v="1"/>
    <x v="1"/>
    <x v="2"/>
    <x v="4"/>
    <s v="Sarvesh"/>
    <n v="320"/>
  </r>
  <r>
    <x v="4"/>
    <x v="1"/>
    <x v="1"/>
    <x v="2"/>
    <x v="27"/>
    <s v="Sarvesh"/>
    <n v="160"/>
  </r>
  <r>
    <x v="5"/>
    <x v="3"/>
    <x v="1"/>
    <x v="2"/>
    <x v="27"/>
    <s v="Conceicao"/>
    <n v="920"/>
  </r>
  <r>
    <x v="5"/>
    <x v="3"/>
    <x v="1"/>
    <x v="2"/>
    <x v="4"/>
    <s v="Roopa"/>
    <n v="920"/>
  </r>
  <r>
    <x v="5"/>
    <x v="3"/>
    <x v="1"/>
    <x v="14"/>
    <x v="27"/>
    <s v="Anna"/>
    <n v="780"/>
  </r>
  <r>
    <x v="5"/>
    <x v="3"/>
    <x v="1"/>
    <x v="7"/>
    <x v="27"/>
    <s v="Sunita"/>
    <n v="400"/>
  </r>
  <r>
    <x v="5"/>
    <x v="3"/>
    <x v="1"/>
    <x v="2"/>
    <x v="27"/>
    <s v="Sunita"/>
    <n v="400"/>
  </r>
  <r>
    <x v="5"/>
    <x v="3"/>
    <x v="1"/>
    <x v="7"/>
    <x v="4"/>
    <s v="Maya"/>
    <n v="510"/>
  </r>
  <r>
    <x v="5"/>
    <x v="3"/>
    <x v="1"/>
    <x v="2"/>
    <x v="4"/>
    <s v="Maya"/>
    <n v="440"/>
  </r>
  <r>
    <x v="5"/>
    <x v="1"/>
    <x v="1"/>
    <x v="5"/>
    <x v="4"/>
    <s v="Deepak"/>
    <n v="396"/>
  </r>
  <r>
    <x v="5"/>
    <x v="1"/>
    <x v="1"/>
    <x v="14"/>
    <x v="4"/>
    <s v="Deepak"/>
    <n v="280"/>
  </r>
  <r>
    <x v="5"/>
    <x v="1"/>
    <x v="1"/>
    <x v="2"/>
    <x v="4"/>
    <s v="Deepak"/>
    <n v="80"/>
  </r>
  <r>
    <x v="5"/>
    <x v="1"/>
    <x v="1"/>
    <x v="2"/>
    <x v="4"/>
    <s v="Sarvesh"/>
    <n v="200"/>
  </r>
  <r>
    <x v="5"/>
    <x v="1"/>
    <x v="1"/>
    <x v="14"/>
    <x v="4"/>
    <s v="Sarvesh"/>
    <n v="320"/>
  </r>
  <r>
    <x v="5"/>
    <x v="1"/>
    <x v="1"/>
    <x v="2"/>
    <x v="27"/>
    <s v="Srikant"/>
    <n v="360"/>
  </r>
  <r>
    <x v="5"/>
    <x v="1"/>
    <x v="1"/>
    <x v="14"/>
    <x v="27"/>
    <s v="Srikant"/>
    <n v="80"/>
  </r>
  <r>
    <x v="5"/>
    <x v="1"/>
    <x v="1"/>
    <x v="14"/>
    <x v="27"/>
    <s v="Ganpat"/>
    <n v="200"/>
  </r>
  <r>
    <x v="5"/>
    <x v="1"/>
    <x v="1"/>
    <x v="5"/>
    <x v="27"/>
    <s v="Ganpat"/>
    <n v="396"/>
  </r>
  <r>
    <x v="5"/>
    <x v="1"/>
    <x v="1"/>
    <x v="2"/>
    <x v="27"/>
    <s v="Ganpat"/>
    <n v="80"/>
  </r>
  <r>
    <x v="6"/>
    <x v="0"/>
    <x v="1"/>
    <x v="14"/>
    <x v="27"/>
    <s v="Shankar"/>
    <n v="600"/>
  </r>
  <r>
    <x v="6"/>
    <x v="3"/>
    <x v="1"/>
    <x v="2"/>
    <x v="27"/>
    <s v="Conceicao"/>
    <n v="1000"/>
  </r>
  <r>
    <x v="6"/>
    <x v="3"/>
    <x v="1"/>
    <x v="2"/>
    <x v="4"/>
    <s v="Roopa"/>
    <n v="920"/>
  </r>
  <r>
    <x v="6"/>
    <x v="3"/>
    <x v="1"/>
    <x v="13"/>
    <x v="4"/>
    <s v="Roopa"/>
    <n v="94"/>
  </r>
  <r>
    <x v="6"/>
    <x v="3"/>
    <x v="1"/>
    <x v="14"/>
    <x v="27"/>
    <s v="Anna"/>
    <n v="640"/>
  </r>
  <r>
    <x v="6"/>
    <x v="3"/>
    <x v="1"/>
    <x v="2"/>
    <x v="4"/>
    <s v="Sunita"/>
    <n v="800"/>
  </r>
  <r>
    <x v="6"/>
    <x v="3"/>
    <x v="1"/>
    <x v="2"/>
    <x v="27"/>
    <s v="Shravani"/>
    <n v="560"/>
  </r>
  <r>
    <x v="6"/>
    <x v="1"/>
    <x v="1"/>
    <x v="2"/>
    <x v="27"/>
    <s v="Babul"/>
    <n v="120"/>
  </r>
  <r>
    <x v="6"/>
    <x v="1"/>
    <x v="1"/>
    <x v="2"/>
    <x v="4"/>
    <s v="Deepak"/>
    <n v="120"/>
  </r>
  <r>
    <x v="6"/>
    <x v="1"/>
    <x v="1"/>
    <x v="7"/>
    <x v="27"/>
    <s v="Babul"/>
    <n v="480"/>
  </r>
  <r>
    <x v="6"/>
    <x v="1"/>
    <x v="1"/>
    <x v="7"/>
    <x v="4"/>
    <s v="Deepak"/>
    <n v="480"/>
  </r>
  <r>
    <x v="6"/>
    <x v="1"/>
    <x v="1"/>
    <x v="2"/>
    <x v="27"/>
    <s v="Ganpat"/>
    <n v="120"/>
  </r>
  <r>
    <x v="6"/>
    <x v="1"/>
    <x v="1"/>
    <x v="1"/>
    <x v="27"/>
    <s v="Ganpat"/>
    <n v="390"/>
  </r>
  <r>
    <x v="6"/>
    <x v="1"/>
    <x v="1"/>
    <x v="2"/>
    <x v="27"/>
    <s v="Srikant"/>
    <n v="440"/>
  </r>
  <r>
    <x v="6"/>
    <x v="1"/>
    <x v="1"/>
    <x v="14"/>
    <x v="27"/>
    <s v="Nishikant"/>
    <n v="500"/>
  </r>
  <r>
    <x v="6"/>
    <x v="1"/>
    <x v="1"/>
    <x v="2"/>
    <x v="4"/>
    <s v="Gobinda"/>
    <n v="600"/>
  </r>
  <r>
    <x v="8"/>
    <x v="0"/>
    <x v="1"/>
    <x v="2"/>
    <x v="27"/>
    <s v="Srittam"/>
    <n v="160"/>
  </r>
  <r>
    <x v="8"/>
    <x v="0"/>
    <x v="1"/>
    <x v="7"/>
    <x v="27"/>
    <s v="Santosh"/>
    <n v="120"/>
  </r>
  <r>
    <x v="8"/>
    <x v="0"/>
    <x v="1"/>
    <x v="1"/>
    <x v="4"/>
    <s v="Shankar"/>
    <n v="120"/>
  </r>
  <r>
    <x v="8"/>
    <x v="3"/>
    <x v="1"/>
    <x v="1"/>
    <x v="27"/>
    <s v="Shravani"/>
    <n v="390"/>
  </r>
  <r>
    <x v="8"/>
    <x v="3"/>
    <x v="1"/>
    <x v="1"/>
    <x v="4"/>
    <s v="Sunita"/>
    <n v="651"/>
  </r>
  <r>
    <x v="8"/>
    <x v="3"/>
    <x v="1"/>
    <x v="2"/>
    <x v="27"/>
    <s v="Conceicao"/>
    <n v="880"/>
  </r>
  <r>
    <x v="8"/>
    <x v="3"/>
    <x v="1"/>
    <x v="2"/>
    <x v="4"/>
    <s v="Roopa"/>
    <n v="1000"/>
  </r>
  <r>
    <x v="8"/>
    <x v="3"/>
    <x v="1"/>
    <x v="2"/>
    <x v="27"/>
    <s v="Anna"/>
    <n v="400"/>
  </r>
  <r>
    <x v="8"/>
    <x v="3"/>
    <x v="1"/>
    <x v="7"/>
    <x v="27"/>
    <s v="Anna"/>
    <n v="120"/>
  </r>
  <r>
    <x v="8"/>
    <x v="3"/>
    <x v="1"/>
    <x v="7"/>
    <x v="4"/>
    <s v="Maya"/>
    <n v="240"/>
  </r>
  <r>
    <x v="8"/>
    <x v="3"/>
    <x v="1"/>
    <x v="2"/>
    <x v="4"/>
    <s v="Maya"/>
    <n v="400"/>
  </r>
  <r>
    <x v="8"/>
    <x v="1"/>
    <x v="1"/>
    <x v="2"/>
    <x v="27"/>
    <s v="Ganpat"/>
    <n v="240"/>
  </r>
  <r>
    <x v="8"/>
    <x v="1"/>
    <x v="1"/>
    <x v="2"/>
    <x v="4"/>
    <s v="Deepak"/>
    <n v="480"/>
  </r>
  <r>
    <x v="8"/>
    <x v="1"/>
    <x v="1"/>
    <x v="2"/>
    <x v="27"/>
    <s v="Srikant"/>
    <n v="520"/>
  </r>
  <r>
    <x v="9"/>
    <x v="3"/>
    <x v="1"/>
    <x v="14"/>
    <x v="27"/>
    <s v="Sunita"/>
    <n v="400"/>
  </r>
  <r>
    <x v="9"/>
    <x v="3"/>
    <x v="1"/>
    <x v="14"/>
    <x v="4"/>
    <s v="Sunita"/>
    <n v="320"/>
  </r>
  <r>
    <x v="9"/>
    <x v="3"/>
    <x v="1"/>
    <x v="2"/>
    <x v="27"/>
    <s v="Conceicao"/>
    <n v="1000"/>
  </r>
  <r>
    <x v="9"/>
    <x v="3"/>
    <x v="1"/>
    <x v="2"/>
    <x v="4"/>
    <s v="Roopa"/>
    <n v="1000"/>
  </r>
  <r>
    <x v="9"/>
    <x v="3"/>
    <x v="1"/>
    <x v="2"/>
    <x v="27"/>
    <s v="Anna"/>
    <n v="825"/>
  </r>
  <r>
    <x v="9"/>
    <x v="3"/>
    <x v="1"/>
    <x v="2"/>
    <x v="4"/>
    <s v="Maya"/>
    <n v="865"/>
  </r>
  <r>
    <x v="9"/>
    <x v="1"/>
    <x v="1"/>
    <x v="1"/>
    <x v="4"/>
    <s v="Sarvesh"/>
    <n v="180"/>
  </r>
  <r>
    <x v="9"/>
    <x v="1"/>
    <x v="1"/>
    <x v="2"/>
    <x v="4"/>
    <s v="Sarvesh"/>
    <n v="240"/>
  </r>
  <r>
    <x v="9"/>
    <x v="1"/>
    <x v="1"/>
    <x v="2"/>
    <x v="27"/>
    <s v="Srikant"/>
    <n v="240"/>
  </r>
  <r>
    <x v="9"/>
    <x v="1"/>
    <x v="1"/>
    <x v="2"/>
    <x v="27"/>
    <s v="Srikant"/>
    <n v="40"/>
  </r>
  <r>
    <x v="9"/>
    <x v="1"/>
    <x v="1"/>
    <x v="7"/>
    <x v="27"/>
    <s v="Srikant"/>
    <n v="210"/>
  </r>
  <r>
    <x v="9"/>
    <x v="1"/>
    <x v="1"/>
    <x v="2"/>
    <x v="27"/>
    <s v="Ganpat"/>
    <n v="480"/>
  </r>
  <r>
    <x v="9"/>
    <x v="1"/>
    <x v="1"/>
    <x v="1"/>
    <x v="27"/>
    <s v="Ganpat"/>
    <n v="180"/>
  </r>
  <r>
    <x v="10"/>
    <x v="3"/>
    <x v="1"/>
    <x v="7"/>
    <x v="27"/>
    <s v="Sunita"/>
    <n v="348"/>
  </r>
  <r>
    <x v="10"/>
    <x v="3"/>
    <x v="1"/>
    <x v="1"/>
    <x v="27"/>
    <s v="Sunita"/>
    <n v="120"/>
  </r>
  <r>
    <x v="10"/>
    <x v="3"/>
    <x v="1"/>
    <x v="1"/>
    <x v="4"/>
    <s v="Maya"/>
    <n v="180"/>
  </r>
  <r>
    <x v="10"/>
    <x v="3"/>
    <x v="1"/>
    <x v="7"/>
    <x v="4"/>
    <s v="Maya"/>
    <n v="418"/>
  </r>
  <r>
    <x v="10"/>
    <x v="3"/>
    <x v="1"/>
    <x v="1"/>
    <x v="27"/>
    <s v="Nita"/>
    <n v="420"/>
  </r>
  <r>
    <x v="10"/>
    <x v="3"/>
    <x v="1"/>
    <x v="1"/>
    <x v="4"/>
    <s v="Nita"/>
    <n v="150"/>
  </r>
  <r>
    <x v="10"/>
    <x v="3"/>
    <x v="1"/>
    <x v="2"/>
    <x v="27"/>
    <s v="Conceicao"/>
    <n v="548"/>
  </r>
  <r>
    <x v="10"/>
    <x v="3"/>
    <x v="1"/>
    <x v="14"/>
    <x v="27"/>
    <s v="Conceicao"/>
    <n v="90"/>
  </r>
  <r>
    <x v="10"/>
    <x v="3"/>
    <x v="1"/>
    <x v="2"/>
    <x v="4"/>
    <s v="Roopa"/>
    <n v="627"/>
  </r>
  <r>
    <x v="10"/>
    <x v="3"/>
    <x v="1"/>
    <x v="14"/>
    <x v="4"/>
    <s v="Roopa"/>
    <n v="170"/>
  </r>
  <r>
    <x v="10"/>
    <x v="1"/>
    <x v="1"/>
    <x v="13"/>
    <x v="27"/>
    <s v="Srikant"/>
    <n v="600"/>
  </r>
  <r>
    <x v="10"/>
    <x v="1"/>
    <x v="1"/>
    <x v="13"/>
    <x v="4"/>
    <s v="Sarvesh"/>
    <n v="560"/>
  </r>
  <r>
    <x v="9"/>
    <x v="0"/>
    <x v="3"/>
    <x v="10"/>
    <x v="2"/>
    <s v="Pradeep"/>
    <n v="110"/>
  </r>
  <r>
    <x v="9"/>
    <x v="1"/>
    <x v="3"/>
    <x v="10"/>
    <x v="2"/>
    <s v="Dinesh"/>
    <n v="52"/>
  </r>
  <r>
    <x v="9"/>
    <x v="1"/>
    <x v="3"/>
    <x v="9"/>
    <x v="2"/>
    <s v="Dinesh"/>
    <n v="80"/>
  </r>
  <r>
    <x v="10"/>
    <x v="0"/>
    <x v="3"/>
    <x v="9"/>
    <x v="2"/>
    <s v="Kishor"/>
    <n v="200"/>
  </r>
  <r>
    <x v="10"/>
    <x v="1"/>
    <x v="3"/>
    <x v="9"/>
    <x v="2"/>
    <s v="Dinesh"/>
    <n v="180"/>
  </r>
  <r>
    <x v="10"/>
    <x v="2"/>
    <x v="3"/>
    <x v="9"/>
    <x v="2"/>
    <s v="Pradeep"/>
    <n v="210"/>
  </r>
  <r>
    <x v="10"/>
    <x v="0"/>
    <x v="1"/>
    <x v="11"/>
    <x v="23"/>
    <s v="Yogesh"/>
    <n v="4000"/>
  </r>
  <r>
    <x v="9"/>
    <x v="0"/>
    <x v="0"/>
    <x v="0"/>
    <x v="24"/>
    <s v="Nagesh"/>
    <n v="191"/>
  </r>
  <r>
    <x v="9"/>
    <x v="1"/>
    <x v="0"/>
    <x v="0"/>
    <x v="24"/>
    <s v="Yogesh"/>
    <n v="210"/>
  </r>
  <r>
    <x v="9"/>
    <x v="2"/>
    <x v="0"/>
    <x v="0"/>
    <x v="24"/>
    <s v="Pradyumna"/>
    <n v="150"/>
  </r>
  <r>
    <x v="10"/>
    <x v="0"/>
    <x v="0"/>
    <x v="0"/>
    <x v="24"/>
    <s v="Yogesh"/>
    <n v="180"/>
  </r>
  <r>
    <x v="10"/>
    <x v="1"/>
    <x v="0"/>
    <x v="0"/>
    <x v="24"/>
    <s v="Pradyumna"/>
    <n v="145"/>
  </r>
  <r>
    <x v="10"/>
    <x v="2"/>
    <x v="0"/>
    <x v="0"/>
    <x v="24"/>
    <s v="Vijesh"/>
    <n v="177"/>
  </r>
  <r>
    <x v="9"/>
    <x v="0"/>
    <x v="3"/>
    <x v="9"/>
    <x v="24"/>
    <s v="Nagesh"/>
    <n v="280"/>
  </r>
  <r>
    <x v="10"/>
    <x v="0"/>
    <x v="3"/>
    <x v="9"/>
    <x v="24"/>
    <s v="Mahadev"/>
    <n v="728"/>
  </r>
  <r>
    <x v="8"/>
    <x v="0"/>
    <x v="2"/>
    <x v="8"/>
    <x v="24"/>
    <s v="Nagesh"/>
    <n v="50"/>
  </r>
  <r>
    <x v="8"/>
    <x v="1"/>
    <x v="2"/>
    <x v="8"/>
    <x v="24"/>
    <s v="Yogesh"/>
    <n v="750"/>
  </r>
  <r>
    <x v="9"/>
    <x v="0"/>
    <x v="2"/>
    <x v="8"/>
    <x v="24"/>
    <s v="Yogesh"/>
    <n v="373"/>
  </r>
  <r>
    <x v="10"/>
    <x v="1"/>
    <x v="2"/>
    <x v="17"/>
    <x v="24"/>
    <s v="Pradyumna"/>
    <n v="245"/>
  </r>
  <r>
    <x v="9"/>
    <x v="0"/>
    <x v="0"/>
    <x v="0"/>
    <x v="0"/>
    <s v="Surya"/>
    <n v="96"/>
  </r>
  <r>
    <x v="9"/>
    <x v="0"/>
    <x v="0"/>
    <x v="0"/>
    <x v="0"/>
    <s v="Surya"/>
    <n v="104"/>
  </r>
  <r>
    <x v="9"/>
    <x v="1"/>
    <x v="0"/>
    <x v="0"/>
    <x v="0"/>
    <s v="Ravi"/>
    <n v="77"/>
  </r>
  <r>
    <x v="9"/>
    <x v="1"/>
    <x v="0"/>
    <x v="0"/>
    <x v="0"/>
    <s v="Ravi"/>
    <n v="88"/>
  </r>
  <r>
    <x v="9"/>
    <x v="2"/>
    <x v="0"/>
    <x v="0"/>
    <x v="0"/>
    <s v="Subrata"/>
    <n v="77"/>
  </r>
  <r>
    <x v="9"/>
    <x v="2"/>
    <x v="0"/>
    <x v="0"/>
    <x v="0"/>
    <s v="Subrata"/>
    <n v="78"/>
  </r>
  <r>
    <x v="10"/>
    <x v="0"/>
    <x v="0"/>
    <x v="0"/>
    <x v="0"/>
    <s v="Ravi"/>
    <n v="76"/>
  </r>
  <r>
    <x v="10"/>
    <x v="0"/>
    <x v="0"/>
    <x v="0"/>
    <x v="0"/>
    <s v="Ravi"/>
    <n v="89"/>
  </r>
  <r>
    <x v="10"/>
    <x v="1"/>
    <x v="0"/>
    <x v="0"/>
    <x v="0"/>
    <s v="Subrata"/>
    <n v="92"/>
  </r>
  <r>
    <x v="10"/>
    <x v="1"/>
    <x v="0"/>
    <x v="0"/>
    <x v="0"/>
    <s v="Subrata"/>
    <n v="85"/>
  </r>
  <r>
    <x v="10"/>
    <x v="2"/>
    <x v="0"/>
    <x v="0"/>
    <x v="0"/>
    <s v="Surya"/>
    <n v="39"/>
  </r>
  <r>
    <x v="10"/>
    <x v="2"/>
    <x v="0"/>
    <x v="0"/>
    <x v="0"/>
    <s v="Surya"/>
    <n v="44"/>
  </r>
  <r>
    <x v="10"/>
    <x v="2"/>
    <x v="0"/>
    <x v="0"/>
    <x v="0"/>
    <s v="Surya"/>
    <n v="46"/>
  </r>
  <r>
    <x v="10"/>
    <x v="2"/>
    <x v="0"/>
    <x v="0"/>
    <x v="0"/>
    <s v="Surya"/>
    <n v="51"/>
  </r>
  <r>
    <x v="9"/>
    <x v="0"/>
    <x v="0"/>
    <x v="0"/>
    <x v="1"/>
    <s v="Vaibhav/Sovan"/>
    <n v="340"/>
  </r>
  <r>
    <x v="9"/>
    <x v="1"/>
    <x v="0"/>
    <x v="0"/>
    <x v="1"/>
    <s v="Shiba"/>
    <n v="350"/>
  </r>
  <r>
    <x v="9"/>
    <x v="2"/>
    <x v="0"/>
    <x v="0"/>
    <x v="1"/>
    <s v="Rakesh"/>
    <n v="237"/>
  </r>
  <r>
    <x v="10"/>
    <x v="0"/>
    <x v="0"/>
    <x v="0"/>
    <x v="1"/>
    <s v="Shiba"/>
    <n v="347"/>
  </r>
  <r>
    <x v="10"/>
    <x v="1"/>
    <x v="0"/>
    <x v="0"/>
    <x v="1"/>
    <s v="Babu"/>
    <n v="348"/>
  </r>
  <r>
    <x v="10"/>
    <x v="2"/>
    <x v="0"/>
    <x v="0"/>
    <x v="1"/>
    <s v="Kartik"/>
    <n v="200"/>
  </r>
  <r>
    <x v="9"/>
    <x v="0"/>
    <x v="4"/>
    <x v="12"/>
    <x v="2"/>
    <s v="Pradeep"/>
    <n v="84"/>
  </r>
  <r>
    <x v="9"/>
    <x v="0"/>
    <x v="4"/>
    <x v="12"/>
    <x v="4"/>
    <s v="Siddesh"/>
    <n v="172"/>
  </r>
  <r>
    <x v="9"/>
    <x v="3"/>
    <x v="4"/>
    <x v="12"/>
    <x v="4"/>
    <s v="Trupti"/>
    <n v="52"/>
  </r>
  <r>
    <x v="9"/>
    <x v="1"/>
    <x v="4"/>
    <x v="12"/>
    <x v="4"/>
    <s v="Pravin"/>
    <n v="52"/>
  </r>
  <r>
    <x v="9"/>
    <x v="0"/>
    <x v="3"/>
    <x v="10"/>
    <x v="4"/>
    <s v="Siddesh"/>
    <n v="52"/>
  </r>
  <r>
    <x v="9"/>
    <x v="3"/>
    <x v="3"/>
    <x v="9"/>
    <x v="4"/>
    <s v="Trupti"/>
    <n v="462"/>
  </r>
  <r>
    <x v="9"/>
    <x v="1"/>
    <x v="3"/>
    <x v="10"/>
    <x v="4"/>
    <s v="Pravin"/>
    <n v="14"/>
  </r>
  <r>
    <x v="9"/>
    <x v="1"/>
    <x v="3"/>
    <x v="9"/>
    <x v="4"/>
    <s v="Pravin"/>
    <n v="238"/>
  </r>
  <r>
    <x v="10"/>
    <x v="0"/>
    <x v="3"/>
    <x v="9"/>
    <x v="4"/>
    <s v="Dinesh"/>
    <n v="280"/>
  </r>
  <r>
    <x v="10"/>
    <x v="3"/>
    <x v="3"/>
    <x v="10"/>
    <x v="4"/>
    <s v="Trupti"/>
    <n v="200"/>
  </r>
  <r>
    <x v="10"/>
    <x v="1"/>
    <x v="3"/>
    <x v="9"/>
    <x v="4"/>
    <s v="Siddesh"/>
    <n v="528"/>
  </r>
  <r>
    <x v="9"/>
    <x v="0"/>
    <x v="0"/>
    <x v="0"/>
    <x v="5"/>
    <s v="Kanhu/Santosh"/>
    <n v="50"/>
  </r>
  <r>
    <x v="9"/>
    <x v="0"/>
    <x v="0"/>
    <x v="0"/>
    <x v="6"/>
    <s v="Kanhu"/>
    <n v="50"/>
  </r>
  <r>
    <x v="9"/>
    <x v="0"/>
    <x v="0"/>
    <x v="0"/>
    <x v="7"/>
    <s v="Sovan/Tejas"/>
    <n v="340"/>
  </r>
  <r>
    <x v="9"/>
    <x v="0"/>
    <x v="0"/>
    <x v="0"/>
    <x v="8"/>
    <s v="Udit/Kanhu"/>
    <n v="360"/>
  </r>
  <r>
    <x v="9"/>
    <x v="0"/>
    <x v="0"/>
    <x v="0"/>
    <x v="12"/>
    <s v="Pradip"/>
    <n v="380"/>
  </r>
  <r>
    <x v="9"/>
    <x v="0"/>
    <x v="0"/>
    <x v="0"/>
    <x v="9"/>
    <s v="Srikant"/>
    <n v="120"/>
  </r>
  <r>
    <x v="9"/>
    <x v="0"/>
    <x v="0"/>
    <x v="0"/>
    <x v="10"/>
    <s v="Srikant"/>
    <n v="140"/>
  </r>
  <r>
    <x v="9"/>
    <x v="0"/>
    <x v="0"/>
    <x v="0"/>
    <x v="4"/>
    <s v="Siddesh"/>
    <n v="30"/>
  </r>
  <r>
    <x v="9"/>
    <x v="0"/>
    <x v="0"/>
    <x v="0"/>
    <x v="3"/>
    <s v="Bishnu"/>
    <n v="261"/>
  </r>
  <r>
    <x v="9"/>
    <x v="3"/>
    <x v="0"/>
    <x v="0"/>
    <x v="4"/>
    <s v="Jessie"/>
    <n v="240"/>
  </r>
  <r>
    <x v="9"/>
    <x v="1"/>
    <x v="0"/>
    <x v="0"/>
    <x v="7"/>
    <s v="Kokan/Kashinath"/>
    <n v="350"/>
  </r>
  <r>
    <x v="9"/>
    <x v="1"/>
    <x v="0"/>
    <x v="0"/>
    <x v="8"/>
    <s v="Ranjeet"/>
    <n v="350"/>
  </r>
  <r>
    <x v="9"/>
    <x v="1"/>
    <x v="0"/>
    <x v="0"/>
    <x v="12"/>
    <s v="Prasad"/>
    <n v="320"/>
  </r>
  <r>
    <x v="9"/>
    <x v="1"/>
    <x v="0"/>
    <x v="0"/>
    <x v="9"/>
    <s v="Shridhar"/>
    <n v="300"/>
  </r>
  <r>
    <x v="9"/>
    <x v="1"/>
    <x v="0"/>
    <x v="0"/>
    <x v="10"/>
    <s v="Shridhar"/>
    <n v="300"/>
  </r>
  <r>
    <x v="9"/>
    <x v="1"/>
    <x v="0"/>
    <x v="0"/>
    <x v="9"/>
    <s v="Rudhir"/>
    <n v="300"/>
  </r>
  <r>
    <x v="9"/>
    <x v="1"/>
    <x v="0"/>
    <x v="0"/>
    <x v="10"/>
    <s v="Rudhir"/>
    <n v="300"/>
  </r>
  <r>
    <x v="9"/>
    <x v="1"/>
    <x v="0"/>
    <x v="0"/>
    <x v="3"/>
    <s v="Gopinath"/>
    <n v="210"/>
  </r>
  <r>
    <x v="9"/>
    <x v="1"/>
    <x v="0"/>
    <x v="0"/>
    <x v="4"/>
    <s v="Dinesh"/>
    <n v="300"/>
  </r>
  <r>
    <x v="9"/>
    <x v="2"/>
    <x v="0"/>
    <x v="0"/>
    <x v="7"/>
    <s v="Ashwin"/>
    <n v="250"/>
  </r>
  <r>
    <x v="9"/>
    <x v="2"/>
    <x v="0"/>
    <x v="0"/>
    <x v="8"/>
    <s v="Maheswar"/>
    <n v="230"/>
  </r>
  <r>
    <x v="9"/>
    <x v="2"/>
    <x v="0"/>
    <x v="0"/>
    <x v="12"/>
    <s v="Bhagban"/>
    <n v="260"/>
  </r>
  <r>
    <x v="10"/>
    <x v="0"/>
    <x v="0"/>
    <x v="0"/>
    <x v="4"/>
    <s v="Dinesh"/>
    <n v="40"/>
  </r>
  <r>
    <x v="10"/>
    <x v="0"/>
    <x v="0"/>
    <x v="0"/>
    <x v="7"/>
    <s v="Kashinath"/>
    <n v="350"/>
  </r>
  <r>
    <x v="10"/>
    <x v="0"/>
    <x v="0"/>
    <x v="0"/>
    <x v="8"/>
    <s v="Ranjeet"/>
    <n v="350"/>
  </r>
  <r>
    <x v="10"/>
    <x v="0"/>
    <x v="0"/>
    <x v="0"/>
    <x v="12"/>
    <s v="Prasad"/>
    <n v="300"/>
  </r>
  <r>
    <x v="10"/>
    <x v="0"/>
    <x v="0"/>
    <x v="0"/>
    <x v="9"/>
    <s v="Sridhar"/>
    <n v="300"/>
  </r>
  <r>
    <x v="10"/>
    <x v="0"/>
    <x v="0"/>
    <x v="0"/>
    <x v="10"/>
    <s v="Sridhar"/>
    <n v="300"/>
  </r>
  <r>
    <x v="10"/>
    <x v="3"/>
    <x v="0"/>
    <x v="0"/>
    <x v="4"/>
    <s v="Jessie"/>
    <n v="194"/>
  </r>
  <r>
    <x v="10"/>
    <x v="1"/>
    <x v="0"/>
    <x v="0"/>
    <x v="7"/>
    <s v="Bhagban/Ashwin"/>
    <n v="350"/>
  </r>
  <r>
    <x v="10"/>
    <x v="1"/>
    <x v="0"/>
    <x v="0"/>
    <x v="8"/>
    <s v="Vishnu"/>
    <n v="230"/>
  </r>
  <r>
    <x v="10"/>
    <x v="1"/>
    <x v="0"/>
    <x v="0"/>
    <x v="8"/>
    <s v="Rudra"/>
    <n v="118"/>
  </r>
  <r>
    <x v="10"/>
    <x v="1"/>
    <x v="0"/>
    <x v="0"/>
    <x v="12"/>
    <s v="Kokan"/>
    <n v="300"/>
  </r>
  <r>
    <x v="10"/>
    <x v="1"/>
    <x v="0"/>
    <x v="0"/>
    <x v="3"/>
    <s v="Bishnu"/>
    <n v="150"/>
  </r>
  <r>
    <x v="10"/>
    <x v="1"/>
    <x v="0"/>
    <x v="0"/>
    <x v="4"/>
    <s v="Pravin"/>
    <n v="120"/>
  </r>
  <r>
    <x v="10"/>
    <x v="1"/>
    <x v="0"/>
    <x v="0"/>
    <x v="7"/>
    <s v="Rajesh/Kanhu"/>
    <n v="200"/>
  </r>
  <r>
    <x v="10"/>
    <x v="1"/>
    <x v="0"/>
    <x v="0"/>
    <x v="8"/>
    <s v="Udit"/>
    <n v="200"/>
  </r>
  <r>
    <x v="10"/>
    <x v="1"/>
    <x v="0"/>
    <x v="0"/>
    <x v="12"/>
    <s v="Pradip"/>
    <n v="220"/>
  </r>
  <r>
    <x v="9"/>
    <x v="3"/>
    <x v="2"/>
    <x v="8"/>
    <x v="4"/>
    <s v="Rajvi"/>
    <n v="79"/>
  </r>
  <r>
    <x v="9"/>
    <x v="3"/>
    <x v="2"/>
    <x v="17"/>
    <x v="4"/>
    <s v="Rajvi"/>
    <n v="242"/>
  </r>
  <r>
    <x v="11"/>
    <x v="0"/>
    <x v="1"/>
    <x v="14"/>
    <x v="22"/>
    <s v="Prasanna"/>
    <n v="660"/>
  </r>
  <r>
    <x v="12"/>
    <x v="0"/>
    <x v="1"/>
    <x v="1"/>
    <x v="22"/>
    <s v="Prasanna"/>
    <n v="544"/>
  </r>
  <r>
    <x v="12"/>
    <x v="0"/>
    <x v="1"/>
    <x v="14"/>
    <x v="22"/>
    <s v="Prasanna"/>
    <n v="80"/>
  </r>
  <r>
    <x v="12"/>
    <x v="1"/>
    <x v="1"/>
    <x v="1"/>
    <x v="22"/>
    <s v="Maheswar"/>
    <n v="620"/>
  </r>
  <r>
    <x v="11"/>
    <x v="0"/>
    <x v="1"/>
    <x v="2"/>
    <x v="25"/>
    <s v="Basant"/>
    <n v="650"/>
  </r>
  <r>
    <x v="11"/>
    <x v="0"/>
    <x v="1"/>
    <x v="2"/>
    <x v="25"/>
    <s v="Ravindra"/>
    <n v="520"/>
  </r>
  <r>
    <x v="11"/>
    <x v="1"/>
    <x v="1"/>
    <x v="2"/>
    <x v="25"/>
    <s v="Sanjay"/>
    <n v="700"/>
  </r>
  <r>
    <x v="11"/>
    <x v="1"/>
    <x v="1"/>
    <x v="2"/>
    <x v="25"/>
    <s v="Maheswar"/>
    <n v="610"/>
  </r>
  <r>
    <x v="11"/>
    <x v="1"/>
    <x v="1"/>
    <x v="3"/>
    <x v="26"/>
    <s v="Maheswar"/>
    <n v="30"/>
  </r>
  <r>
    <x v="11"/>
    <x v="2"/>
    <x v="1"/>
    <x v="3"/>
    <x v="26"/>
    <s v="Gautam"/>
    <n v="504"/>
  </r>
  <r>
    <x v="12"/>
    <x v="0"/>
    <x v="1"/>
    <x v="3"/>
    <x v="26"/>
    <s v="Prasanna"/>
    <n v="30"/>
  </r>
  <r>
    <x v="12"/>
    <x v="0"/>
    <x v="1"/>
    <x v="2"/>
    <x v="25"/>
    <s v="Ravindra"/>
    <n v="640"/>
  </r>
  <r>
    <x v="12"/>
    <x v="1"/>
    <x v="1"/>
    <x v="2"/>
    <x v="25"/>
    <s v="Sanjay"/>
    <n v="700"/>
  </r>
  <r>
    <x v="12"/>
    <x v="2"/>
    <x v="1"/>
    <x v="2"/>
    <x v="25"/>
    <s v="Gautam"/>
    <n v="408"/>
  </r>
  <r>
    <x v="11"/>
    <x v="3"/>
    <x v="1"/>
    <x v="1"/>
    <x v="2"/>
    <s v="Pranesh"/>
    <n v="470"/>
  </r>
  <r>
    <x v="12"/>
    <x v="3"/>
    <x v="1"/>
    <x v="1"/>
    <x v="2"/>
    <s v="Pranesh"/>
    <n v="370"/>
  </r>
  <r>
    <x v="12"/>
    <x v="1"/>
    <x v="1"/>
    <x v="1"/>
    <x v="2"/>
    <s v="Durga"/>
    <n v="660"/>
  </r>
  <r>
    <x v="11"/>
    <x v="3"/>
    <x v="1"/>
    <x v="2"/>
    <x v="2"/>
    <s v="Pranesh"/>
    <n v="400"/>
  </r>
  <r>
    <x v="11"/>
    <x v="1"/>
    <x v="1"/>
    <x v="2"/>
    <x v="2"/>
    <s v="Durga"/>
    <n v="720"/>
  </r>
  <r>
    <x v="11"/>
    <x v="1"/>
    <x v="1"/>
    <x v="2"/>
    <x v="2"/>
    <s v="Pravin"/>
    <n v="880"/>
  </r>
  <r>
    <x v="12"/>
    <x v="3"/>
    <x v="1"/>
    <x v="2"/>
    <x v="2"/>
    <s v="Pranesh"/>
    <n v="400"/>
  </r>
  <r>
    <x v="12"/>
    <x v="3"/>
    <x v="1"/>
    <x v="2"/>
    <x v="2"/>
    <s v="Aditya"/>
    <n v="80"/>
  </r>
  <r>
    <x v="12"/>
    <x v="1"/>
    <x v="1"/>
    <x v="2"/>
    <x v="2"/>
    <s v="Pravin"/>
    <n v="880"/>
  </r>
  <r>
    <x v="11"/>
    <x v="3"/>
    <x v="1"/>
    <x v="13"/>
    <x v="2"/>
    <s v="Aditya"/>
    <n v="533"/>
  </r>
  <r>
    <x v="12"/>
    <x v="3"/>
    <x v="1"/>
    <x v="3"/>
    <x v="2"/>
    <s v="Aditya"/>
    <n v="450"/>
  </r>
  <r>
    <x v="12"/>
    <x v="1"/>
    <x v="1"/>
    <x v="3"/>
    <x v="2"/>
    <s v="Durga"/>
    <n v="102"/>
  </r>
  <r>
    <x v="11"/>
    <x v="3"/>
    <x v="1"/>
    <x v="2"/>
    <x v="27"/>
    <s v="Sunita"/>
    <n v="1000"/>
  </r>
  <r>
    <x v="11"/>
    <x v="3"/>
    <x v="1"/>
    <x v="2"/>
    <x v="4"/>
    <s v="Maya"/>
    <n v="1000"/>
  </r>
  <r>
    <x v="11"/>
    <x v="3"/>
    <x v="1"/>
    <x v="1"/>
    <x v="4"/>
    <s v="Neeta"/>
    <n v="360"/>
  </r>
  <r>
    <x v="11"/>
    <x v="3"/>
    <x v="1"/>
    <x v="1"/>
    <x v="27"/>
    <s v="Nita"/>
    <n v="300"/>
  </r>
  <r>
    <x v="11"/>
    <x v="3"/>
    <x v="1"/>
    <x v="2"/>
    <x v="27"/>
    <s v="Conceicao"/>
    <n v="520"/>
  </r>
  <r>
    <x v="11"/>
    <x v="3"/>
    <x v="1"/>
    <x v="13"/>
    <x v="27"/>
    <s v="Conceicao"/>
    <n v="334"/>
  </r>
  <r>
    <x v="11"/>
    <x v="3"/>
    <x v="1"/>
    <x v="2"/>
    <x v="4"/>
    <s v="Roopa"/>
    <n v="520"/>
  </r>
  <r>
    <x v="11"/>
    <x v="3"/>
    <x v="1"/>
    <x v="13"/>
    <x v="4"/>
    <s v="Roopa"/>
    <n v="374"/>
  </r>
  <r>
    <x v="11"/>
    <x v="1"/>
    <x v="1"/>
    <x v="1"/>
    <x v="4"/>
    <s v="Deepak"/>
    <n v="450"/>
  </r>
  <r>
    <x v="11"/>
    <x v="1"/>
    <x v="1"/>
    <x v="2"/>
    <x v="4"/>
    <s v="Deepak"/>
    <n v="400"/>
  </r>
  <r>
    <x v="11"/>
    <x v="1"/>
    <x v="1"/>
    <x v="2"/>
    <x v="27"/>
    <s v="Srikant"/>
    <n v="880"/>
  </r>
  <r>
    <x v="11"/>
    <x v="1"/>
    <x v="1"/>
    <x v="2"/>
    <x v="4"/>
    <s v="Sarvesh"/>
    <n v="680"/>
  </r>
  <r>
    <x v="11"/>
    <x v="1"/>
    <x v="1"/>
    <x v="2"/>
    <x v="27"/>
    <s v="Shankar"/>
    <n v="440"/>
  </r>
  <r>
    <x v="11"/>
    <x v="1"/>
    <x v="1"/>
    <x v="1"/>
    <x v="27"/>
    <s v="Shankar"/>
    <n v="120"/>
  </r>
  <r>
    <x v="11"/>
    <x v="2"/>
    <x v="1"/>
    <x v="3"/>
    <x v="27"/>
    <s v="Santosh"/>
    <n v="112"/>
  </r>
  <r>
    <x v="12"/>
    <x v="3"/>
    <x v="1"/>
    <x v="2"/>
    <x v="27"/>
    <s v="Sunita"/>
    <n v="680"/>
  </r>
  <r>
    <x v="12"/>
    <x v="3"/>
    <x v="1"/>
    <x v="2"/>
    <x v="4"/>
    <s v="Maya"/>
    <n v="800"/>
  </r>
  <r>
    <x v="12"/>
    <x v="3"/>
    <x v="1"/>
    <x v="1"/>
    <x v="27"/>
    <s v="Nita"/>
    <n v="480"/>
  </r>
  <r>
    <x v="12"/>
    <x v="3"/>
    <x v="1"/>
    <x v="14"/>
    <x v="27"/>
    <s v="Nita"/>
    <n v="240"/>
  </r>
  <r>
    <x v="12"/>
    <x v="3"/>
    <x v="1"/>
    <x v="3"/>
    <x v="4"/>
    <s v="Roopa"/>
    <n v="562"/>
  </r>
  <r>
    <x v="12"/>
    <x v="3"/>
    <x v="1"/>
    <x v="3"/>
    <x v="27"/>
    <s v="Conceicao"/>
    <n v="450"/>
  </r>
  <r>
    <x v="12"/>
    <x v="1"/>
    <x v="1"/>
    <x v="2"/>
    <x v="4"/>
    <s v="Sarvesh"/>
    <n v="200"/>
  </r>
  <r>
    <x v="12"/>
    <x v="1"/>
    <x v="1"/>
    <x v="1"/>
    <x v="4"/>
    <s v="Deepak"/>
    <n v="660"/>
  </r>
  <r>
    <x v="12"/>
    <x v="1"/>
    <x v="1"/>
    <x v="14"/>
    <x v="4"/>
    <s v="Deepak"/>
    <n v="160"/>
  </r>
  <r>
    <x v="12"/>
    <x v="1"/>
    <x v="1"/>
    <x v="1"/>
    <x v="27"/>
    <s v="Shankar"/>
    <n v="630"/>
  </r>
  <r>
    <x v="12"/>
    <x v="1"/>
    <x v="1"/>
    <x v="2"/>
    <x v="27"/>
    <s v="Srikant"/>
    <n v="600"/>
  </r>
  <r>
    <x v="11"/>
    <x v="0"/>
    <x v="1"/>
    <x v="11"/>
    <x v="14"/>
    <s v="Guru"/>
    <n v="1011"/>
  </r>
  <r>
    <x v="11"/>
    <x v="3"/>
    <x v="1"/>
    <x v="11"/>
    <x v="15"/>
    <s v="Pranav"/>
    <n v="902"/>
  </r>
  <r>
    <x v="11"/>
    <x v="1"/>
    <x v="1"/>
    <x v="11"/>
    <x v="15"/>
    <s v="Dinesh"/>
    <n v="900"/>
  </r>
  <r>
    <x v="11"/>
    <x v="1"/>
    <x v="1"/>
    <x v="11"/>
    <x v="14"/>
    <s v="Satish"/>
    <n v="870"/>
  </r>
  <r>
    <x v="11"/>
    <x v="2"/>
    <x v="1"/>
    <x v="11"/>
    <x v="15"/>
    <s v="Tyson"/>
    <n v="600"/>
  </r>
  <r>
    <x v="11"/>
    <x v="2"/>
    <x v="1"/>
    <x v="11"/>
    <x v="14"/>
    <s v="Sagar"/>
    <n v="780"/>
  </r>
  <r>
    <x v="12"/>
    <x v="0"/>
    <x v="1"/>
    <x v="11"/>
    <x v="15"/>
    <s v="Guru"/>
    <n v="1006"/>
  </r>
  <r>
    <x v="12"/>
    <x v="3"/>
    <x v="1"/>
    <x v="11"/>
    <x v="14"/>
    <s v="Pranav"/>
    <n v="940"/>
  </r>
  <r>
    <x v="12"/>
    <x v="1"/>
    <x v="1"/>
    <x v="11"/>
    <x v="14"/>
    <s v="Dinesh"/>
    <n v="900"/>
  </r>
  <r>
    <x v="12"/>
    <x v="1"/>
    <x v="1"/>
    <x v="11"/>
    <x v="15"/>
    <s v="Satish"/>
    <n v="1003"/>
  </r>
  <r>
    <x v="12"/>
    <x v="2"/>
    <x v="1"/>
    <x v="11"/>
    <x v="15"/>
    <s v="Tyson"/>
    <n v="599"/>
  </r>
  <r>
    <x v="12"/>
    <x v="2"/>
    <x v="1"/>
    <x v="11"/>
    <x v="14"/>
    <s v="Sagar"/>
    <n v="800"/>
  </r>
  <r>
    <x v="11"/>
    <x v="0"/>
    <x v="1"/>
    <x v="11"/>
    <x v="20"/>
    <s v="Gopinath"/>
    <n v="2176"/>
  </r>
  <r>
    <x v="11"/>
    <x v="0"/>
    <x v="1"/>
    <x v="11"/>
    <x v="18"/>
    <s v="Ajit"/>
    <n v="1200"/>
  </r>
  <r>
    <x v="11"/>
    <x v="0"/>
    <x v="1"/>
    <x v="11"/>
    <x v="17"/>
    <s v="Kiran"/>
    <n v="1100"/>
  </r>
  <r>
    <x v="11"/>
    <x v="0"/>
    <x v="1"/>
    <x v="11"/>
    <x v="19"/>
    <s v="Sunil"/>
    <n v="1200"/>
  </r>
  <r>
    <x v="11"/>
    <x v="0"/>
    <x v="1"/>
    <x v="11"/>
    <x v="18"/>
    <s v="Prashant"/>
    <n v="1200"/>
  </r>
  <r>
    <x v="11"/>
    <x v="0"/>
    <x v="1"/>
    <x v="11"/>
    <x v="4"/>
    <s v="Nishikant"/>
    <n v="400"/>
  </r>
  <r>
    <x v="11"/>
    <x v="0"/>
    <x v="1"/>
    <x v="11"/>
    <x v="19"/>
    <s v="Nishikant"/>
    <n v="570"/>
  </r>
  <r>
    <x v="11"/>
    <x v="0"/>
    <x v="1"/>
    <x v="11"/>
    <x v="17"/>
    <s v="Nishikant"/>
    <n v="240"/>
  </r>
  <r>
    <x v="11"/>
    <x v="0"/>
    <x v="1"/>
    <x v="11"/>
    <x v="16"/>
    <s v="Rajesh"/>
    <n v="4500"/>
  </r>
  <r>
    <x v="11"/>
    <x v="3"/>
    <x v="1"/>
    <x v="11"/>
    <x v="17"/>
    <s v="Devyani"/>
    <n v="1120"/>
  </r>
  <r>
    <x v="11"/>
    <x v="3"/>
    <x v="1"/>
    <x v="11"/>
    <x v="19"/>
    <s v="Anna"/>
    <n v="980"/>
  </r>
  <r>
    <x v="11"/>
    <x v="3"/>
    <x v="1"/>
    <x v="11"/>
    <x v="4"/>
    <s v="Mangala"/>
    <n v="2000"/>
  </r>
  <r>
    <x v="11"/>
    <x v="1"/>
    <x v="1"/>
    <x v="11"/>
    <x v="17"/>
    <s v="Vinod"/>
    <n v="1100"/>
  </r>
  <r>
    <x v="11"/>
    <x v="1"/>
    <x v="1"/>
    <x v="11"/>
    <x v="17"/>
    <s v="Srittam"/>
    <n v="1100"/>
  </r>
  <r>
    <x v="11"/>
    <x v="1"/>
    <x v="1"/>
    <x v="11"/>
    <x v="18"/>
    <s v="Uttam"/>
    <n v="1200"/>
  </r>
  <r>
    <x v="11"/>
    <x v="1"/>
    <x v="1"/>
    <x v="11"/>
    <x v="18"/>
    <s v="Sibaram"/>
    <n v="1200"/>
  </r>
  <r>
    <x v="11"/>
    <x v="1"/>
    <x v="1"/>
    <x v="11"/>
    <x v="19"/>
    <s v="Babul"/>
    <n v="1200"/>
  </r>
  <r>
    <x v="11"/>
    <x v="1"/>
    <x v="1"/>
    <x v="11"/>
    <x v="19"/>
    <s v="Ganpat"/>
    <n v="1060"/>
  </r>
  <r>
    <x v="11"/>
    <x v="1"/>
    <x v="1"/>
    <x v="11"/>
    <x v="4"/>
    <s v="Gobinda"/>
    <n v="2200"/>
  </r>
  <r>
    <x v="11"/>
    <x v="1"/>
    <x v="1"/>
    <x v="11"/>
    <x v="4"/>
    <s v="Sarvesh"/>
    <n v="470"/>
  </r>
  <r>
    <x v="11"/>
    <x v="1"/>
    <x v="1"/>
    <x v="11"/>
    <x v="20"/>
    <s v="Ramesh"/>
    <n v="2304"/>
  </r>
  <r>
    <x v="11"/>
    <x v="2"/>
    <x v="1"/>
    <x v="11"/>
    <x v="21"/>
    <s v="Santosh"/>
    <n v="750"/>
  </r>
  <r>
    <x v="11"/>
    <x v="2"/>
    <x v="1"/>
    <x v="11"/>
    <x v="21"/>
    <s v="Ranjit"/>
    <n v="760"/>
  </r>
  <r>
    <x v="11"/>
    <x v="2"/>
    <x v="1"/>
    <x v="11"/>
    <x v="19"/>
    <s v="Kanhu"/>
    <n v="730"/>
  </r>
  <r>
    <x v="11"/>
    <x v="2"/>
    <x v="1"/>
    <x v="11"/>
    <x v="17"/>
    <s v="Santosh"/>
    <n v="700"/>
  </r>
  <r>
    <x v="12"/>
    <x v="0"/>
    <x v="1"/>
    <x v="11"/>
    <x v="20"/>
    <s v="Gopinath"/>
    <n v="2560"/>
  </r>
  <r>
    <x v="12"/>
    <x v="0"/>
    <x v="1"/>
    <x v="11"/>
    <x v="16"/>
    <s v="Rajesh"/>
    <n v="4500"/>
  </r>
  <r>
    <x v="12"/>
    <x v="0"/>
    <x v="1"/>
    <x v="11"/>
    <x v="21"/>
    <s v="Sridhar"/>
    <n v="790"/>
  </r>
  <r>
    <x v="12"/>
    <x v="0"/>
    <x v="1"/>
    <x v="11"/>
    <x v="21"/>
    <s v="Nitai"/>
    <n v="960"/>
  </r>
  <r>
    <x v="12"/>
    <x v="0"/>
    <x v="1"/>
    <x v="11"/>
    <x v="18"/>
    <s v="Ajit"/>
    <n v="1200"/>
  </r>
  <r>
    <x v="12"/>
    <x v="0"/>
    <x v="1"/>
    <x v="11"/>
    <x v="19"/>
    <s v="Nishikant"/>
    <n v="250"/>
  </r>
  <r>
    <x v="12"/>
    <x v="0"/>
    <x v="1"/>
    <x v="11"/>
    <x v="17"/>
    <s v="Nishikant"/>
    <n v="560"/>
  </r>
  <r>
    <x v="12"/>
    <x v="0"/>
    <x v="1"/>
    <x v="11"/>
    <x v="4"/>
    <s v="Nishikant"/>
    <n v="200"/>
  </r>
  <r>
    <x v="12"/>
    <x v="0"/>
    <x v="1"/>
    <x v="11"/>
    <x v="18"/>
    <s v="Nishikant"/>
    <n v="100"/>
  </r>
  <r>
    <x v="12"/>
    <x v="0"/>
    <x v="1"/>
    <x v="11"/>
    <x v="17"/>
    <s v="Kiran"/>
    <n v="1100"/>
  </r>
  <r>
    <x v="12"/>
    <x v="0"/>
    <x v="1"/>
    <x v="11"/>
    <x v="19"/>
    <s v="Sunil"/>
    <n v="1200"/>
  </r>
  <r>
    <x v="12"/>
    <x v="0"/>
    <x v="1"/>
    <x v="11"/>
    <x v="18"/>
    <s v="Prashant"/>
    <n v="1200"/>
  </r>
  <r>
    <x v="12"/>
    <x v="3"/>
    <x v="1"/>
    <x v="11"/>
    <x v="17"/>
    <s v="Devyani"/>
    <n v="760"/>
  </r>
  <r>
    <x v="12"/>
    <x v="3"/>
    <x v="1"/>
    <x v="11"/>
    <x v="19"/>
    <s v="Anna"/>
    <n v="980"/>
  </r>
  <r>
    <x v="12"/>
    <x v="3"/>
    <x v="1"/>
    <x v="11"/>
    <x v="4"/>
    <s v="Mangala"/>
    <n v="2000"/>
  </r>
  <r>
    <x v="12"/>
    <x v="1"/>
    <x v="1"/>
    <x v="11"/>
    <x v="17"/>
    <s v="Vinod"/>
    <n v="1100"/>
  </r>
  <r>
    <x v="12"/>
    <x v="1"/>
    <x v="1"/>
    <x v="11"/>
    <x v="17"/>
    <s v="Srittam"/>
    <n v="1100"/>
  </r>
  <r>
    <x v="12"/>
    <x v="1"/>
    <x v="1"/>
    <x v="11"/>
    <x v="18"/>
    <s v="Uttam"/>
    <n v="1200"/>
  </r>
  <r>
    <x v="12"/>
    <x v="1"/>
    <x v="1"/>
    <x v="11"/>
    <x v="18"/>
    <s v="Sibaram"/>
    <n v="1200"/>
  </r>
  <r>
    <x v="12"/>
    <x v="1"/>
    <x v="1"/>
    <x v="11"/>
    <x v="19"/>
    <s v="Babul"/>
    <n v="1200"/>
  </r>
  <r>
    <x v="12"/>
    <x v="1"/>
    <x v="1"/>
    <x v="11"/>
    <x v="19"/>
    <s v="Ganpat"/>
    <n v="1040"/>
  </r>
  <r>
    <x v="12"/>
    <x v="1"/>
    <x v="1"/>
    <x v="11"/>
    <x v="4"/>
    <s v="Gobinda"/>
    <n v="2200"/>
  </r>
  <r>
    <x v="12"/>
    <x v="1"/>
    <x v="1"/>
    <x v="11"/>
    <x v="4"/>
    <s v="Sarvesh"/>
    <n v="1080"/>
  </r>
  <r>
    <x v="12"/>
    <x v="1"/>
    <x v="1"/>
    <x v="11"/>
    <x v="21"/>
    <s v="Manoj"/>
    <n v="1200"/>
  </r>
  <r>
    <x v="12"/>
    <x v="1"/>
    <x v="1"/>
    <x v="11"/>
    <x v="21"/>
    <s v="Antony"/>
    <n v="1100"/>
  </r>
  <r>
    <x v="12"/>
    <x v="1"/>
    <x v="1"/>
    <x v="11"/>
    <x v="20"/>
    <s v="Ramesh"/>
    <n v="2304"/>
  </r>
  <r>
    <x v="12"/>
    <x v="2"/>
    <x v="1"/>
    <x v="11"/>
    <x v="18"/>
    <s v="Kanhu"/>
    <n v="300"/>
  </r>
  <r>
    <x v="12"/>
    <x v="2"/>
    <x v="1"/>
    <x v="11"/>
    <x v="19"/>
    <s v="Kanhu"/>
    <n v="500"/>
  </r>
  <r>
    <x v="12"/>
    <x v="2"/>
    <x v="1"/>
    <x v="11"/>
    <x v="17"/>
    <s v="Santosh"/>
    <n v="780"/>
  </r>
  <r>
    <x v="12"/>
    <x v="2"/>
    <x v="1"/>
    <x v="11"/>
    <x v="21"/>
    <s v="Ranjit"/>
    <n v="820"/>
  </r>
  <r>
    <x v="12"/>
    <x v="2"/>
    <x v="1"/>
    <x v="11"/>
    <x v="21"/>
    <s v="Santosh"/>
    <n v="600"/>
  </r>
  <r>
    <x v="0"/>
    <x v="0"/>
    <x v="0"/>
    <x v="0"/>
    <x v="28"/>
    <s v="Sachin"/>
    <n v="260"/>
  </r>
  <r>
    <x v="0"/>
    <x v="1"/>
    <x v="0"/>
    <x v="0"/>
    <x v="28"/>
    <s v="Srikant"/>
    <n v="254"/>
  </r>
  <r>
    <x v="0"/>
    <x v="2"/>
    <x v="0"/>
    <x v="0"/>
    <x v="28"/>
    <s v="Raghvendra"/>
    <n v="182"/>
  </r>
  <r>
    <x v="1"/>
    <x v="0"/>
    <x v="0"/>
    <x v="0"/>
    <x v="28"/>
    <s v="Sachin"/>
    <n v="260"/>
  </r>
  <r>
    <x v="1"/>
    <x v="1"/>
    <x v="0"/>
    <x v="0"/>
    <x v="28"/>
    <s v="Srikant"/>
    <n v="120"/>
  </r>
  <r>
    <x v="1"/>
    <x v="2"/>
    <x v="0"/>
    <x v="0"/>
    <x v="28"/>
    <s v="Tukaram"/>
    <n v="152"/>
  </r>
  <r>
    <x v="2"/>
    <x v="0"/>
    <x v="0"/>
    <x v="0"/>
    <x v="28"/>
    <s v="Sachin"/>
    <n v="60"/>
  </r>
  <r>
    <x v="2"/>
    <x v="1"/>
    <x v="0"/>
    <x v="0"/>
    <x v="28"/>
    <s v="Srikant"/>
    <n v="242"/>
  </r>
  <r>
    <x v="2"/>
    <x v="2"/>
    <x v="0"/>
    <x v="0"/>
    <x v="28"/>
    <s v="Raghvendra"/>
    <n v="180"/>
  </r>
  <r>
    <x v="3"/>
    <x v="0"/>
    <x v="0"/>
    <x v="0"/>
    <x v="28"/>
    <s v="Srikant"/>
    <n v="114"/>
  </r>
  <r>
    <x v="3"/>
    <x v="1"/>
    <x v="0"/>
    <x v="0"/>
    <x v="28"/>
    <s v="Raghvendra"/>
    <n v="148"/>
  </r>
  <r>
    <x v="3"/>
    <x v="2"/>
    <x v="0"/>
    <x v="0"/>
    <x v="28"/>
    <s v="Sachin"/>
    <n v="120"/>
  </r>
  <r>
    <x v="4"/>
    <x v="0"/>
    <x v="0"/>
    <x v="0"/>
    <x v="28"/>
    <s v="Srikant"/>
    <n v="254"/>
  </r>
  <r>
    <x v="4"/>
    <x v="1"/>
    <x v="0"/>
    <x v="0"/>
    <x v="28"/>
    <s v="Deepak"/>
    <n v="256"/>
  </r>
  <r>
    <x v="4"/>
    <x v="2"/>
    <x v="0"/>
    <x v="0"/>
    <x v="28"/>
    <s v="Sachin"/>
    <n v="180"/>
  </r>
  <r>
    <x v="5"/>
    <x v="0"/>
    <x v="0"/>
    <x v="0"/>
    <x v="28"/>
    <s v="Srikant"/>
    <n v="252"/>
  </r>
  <r>
    <x v="5"/>
    <x v="1"/>
    <x v="0"/>
    <x v="0"/>
    <x v="28"/>
    <s v="Deepak"/>
    <n v="40"/>
  </r>
  <r>
    <x v="5"/>
    <x v="1"/>
    <x v="0"/>
    <x v="0"/>
    <x v="28"/>
    <s v="Deepak"/>
    <n v="170"/>
  </r>
  <r>
    <x v="5"/>
    <x v="2"/>
    <x v="0"/>
    <x v="0"/>
    <x v="28"/>
    <s v="Sachin"/>
    <n v="180"/>
  </r>
  <r>
    <x v="6"/>
    <x v="0"/>
    <x v="0"/>
    <x v="0"/>
    <x v="28"/>
    <s v="Srikant"/>
    <n v="246"/>
  </r>
  <r>
    <x v="6"/>
    <x v="1"/>
    <x v="0"/>
    <x v="0"/>
    <x v="28"/>
    <s v="Deepak"/>
    <n v="40"/>
  </r>
  <r>
    <x v="6"/>
    <x v="1"/>
    <x v="0"/>
    <x v="0"/>
    <x v="28"/>
    <s v="Deepak"/>
    <n v="140"/>
  </r>
  <r>
    <x v="6"/>
    <x v="2"/>
    <x v="0"/>
    <x v="0"/>
    <x v="28"/>
    <s v="Sachin"/>
    <n v="180"/>
  </r>
  <r>
    <x v="8"/>
    <x v="0"/>
    <x v="0"/>
    <x v="0"/>
    <x v="28"/>
    <s v="Srikant"/>
    <n v="150"/>
  </r>
  <r>
    <x v="8"/>
    <x v="0"/>
    <x v="0"/>
    <x v="0"/>
    <x v="28"/>
    <s v="Srikant"/>
    <n v="80"/>
  </r>
  <r>
    <x v="8"/>
    <x v="1"/>
    <x v="0"/>
    <x v="0"/>
    <x v="28"/>
    <s v="Deepak"/>
    <n v="135"/>
  </r>
  <r>
    <x v="8"/>
    <x v="1"/>
    <x v="0"/>
    <x v="0"/>
    <x v="28"/>
    <s v="Nishikant"/>
    <n v="48"/>
  </r>
  <r>
    <x v="8"/>
    <x v="1"/>
    <x v="0"/>
    <x v="0"/>
    <x v="28"/>
    <s v="Deepak"/>
    <n v="111"/>
  </r>
  <r>
    <x v="8"/>
    <x v="2"/>
    <x v="0"/>
    <x v="0"/>
    <x v="28"/>
    <s v="Sachin"/>
    <n v="170"/>
  </r>
  <r>
    <x v="9"/>
    <x v="0"/>
    <x v="0"/>
    <x v="0"/>
    <x v="28"/>
    <s v="Srikant"/>
    <n v="90"/>
  </r>
  <r>
    <x v="9"/>
    <x v="1"/>
    <x v="0"/>
    <x v="0"/>
    <x v="28"/>
    <s v="Deepak"/>
    <n v="210"/>
  </r>
  <r>
    <x v="10"/>
    <x v="0"/>
    <x v="0"/>
    <x v="0"/>
    <x v="28"/>
    <s v="Deepak"/>
    <n v="30"/>
  </r>
  <r>
    <x v="10"/>
    <x v="1"/>
    <x v="0"/>
    <x v="0"/>
    <x v="28"/>
    <s v="Sachin"/>
    <n v="120"/>
  </r>
  <r>
    <x v="10"/>
    <x v="1"/>
    <x v="0"/>
    <x v="0"/>
    <x v="28"/>
    <s v="Sachin"/>
    <n v="4"/>
  </r>
  <r>
    <x v="10"/>
    <x v="2"/>
    <x v="0"/>
    <x v="0"/>
    <x v="28"/>
    <s v="Srikant"/>
    <n v="180"/>
  </r>
  <r>
    <x v="11"/>
    <x v="0"/>
    <x v="0"/>
    <x v="0"/>
    <x v="28"/>
    <s v="Sachin"/>
    <n v="30"/>
  </r>
  <r>
    <x v="11"/>
    <x v="0"/>
    <x v="0"/>
    <x v="0"/>
    <x v="28"/>
    <s v="Sachin"/>
    <n v="60"/>
  </r>
  <r>
    <x v="11"/>
    <x v="0"/>
    <x v="0"/>
    <x v="0"/>
    <x v="28"/>
    <s v="Sachin"/>
    <n v="30"/>
  </r>
  <r>
    <x v="11"/>
    <x v="1"/>
    <x v="0"/>
    <x v="0"/>
    <x v="28"/>
    <s v="Srikant"/>
    <n v="180"/>
  </r>
  <r>
    <x v="12"/>
    <x v="0"/>
    <x v="0"/>
    <x v="0"/>
    <x v="28"/>
    <s v="Deepak"/>
    <n v="250"/>
  </r>
  <r>
    <x v="12"/>
    <x v="2"/>
    <x v="0"/>
    <x v="0"/>
    <x v="28"/>
    <s v="Srikant"/>
    <n v="180"/>
  </r>
  <r>
    <x v="1"/>
    <x v="0"/>
    <x v="5"/>
    <x v="18"/>
    <x v="2"/>
    <s v="Niranjan"/>
    <n v="37"/>
  </r>
  <r>
    <x v="1"/>
    <x v="3"/>
    <x v="5"/>
    <x v="18"/>
    <x v="2"/>
    <s v="Ratna"/>
    <n v="38"/>
  </r>
  <r>
    <x v="1"/>
    <x v="3"/>
    <x v="5"/>
    <x v="19"/>
    <x v="2"/>
    <s v="Ratna"/>
    <n v="11"/>
  </r>
  <r>
    <x v="1"/>
    <x v="3"/>
    <x v="5"/>
    <x v="20"/>
    <x v="2"/>
    <s v="Ratna"/>
    <n v="41"/>
  </r>
  <r>
    <x v="1"/>
    <x v="1"/>
    <x v="5"/>
    <x v="20"/>
    <x v="2"/>
    <s v="Rajesh"/>
    <n v="115"/>
  </r>
  <r>
    <x v="2"/>
    <x v="0"/>
    <x v="5"/>
    <x v="20"/>
    <x v="2"/>
    <s v="Niranjan"/>
    <n v="150"/>
  </r>
  <r>
    <x v="2"/>
    <x v="1"/>
    <x v="5"/>
    <x v="21"/>
    <x v="2"/>
    <s v="Rajesh"/>
    <n v="72"/>
  </r>
  <r>
    <x v="2"/>
    <x v="1"/>
    <x v="5"/>
    <x v="20"/>
    <x v="2"/>
    <s v="Rajesh"/>
    <n v="72"/>
  </r>
  <r>
    <x v="7"/>
    <x v="3"/>
    <x v="5"/>
    <x v="21"/>
    <x v="2"/>
    <s v="Niranjan"/>
    <n v="171"/>
  </r>
  <r>
    <x v="3"/>
    <x v="3"/>
    <x v="5"/>
    <x v="21"/>
    <x v="2"/>
    <s v="Ratna"/>
    <n v="165"/>
  </r>
  <r>
    <x v="3"/>
    <x v="1"/>
    <x v="5"/>
    <x v="21"/>
    <x v="2"/>
    <s v="Niranjan"/>
    <n v="55"/>
  </r>
  <r>
    <x v="3"/>
    <x v="1"/>
    <x v="5"/>
    <x v="22"/>
    <x v="2"/>
    <s v="Niranjan"/>
    <n v="74"/>
  </r>
  <r>
    <x v="4"/>
    <x v="3"/>
    <x v="5"/>
    <x v="22"/>
    <x v="2"/>
    <s v="Ratna"/>
    <n v="110"/>
  </r>
  <r>
    <x v="4"/>
    <x v="1"/>
    <x v="5"/>
    <x v="22"/>
    <x v="2"/>
    <s v="Niranjan"/>
    <n v="115"/>
  </r>
  <r>
    <x v="5"/>
    <x v="3"/>
    <x v="5"/>
    <x v="22"/>
    <x v="2"/>
    <s v="Ratna"/>
    <n v="82"/>
  </r>
  <r>
    <x v="5"/>
    <x v="1"/>
    <x v="5"/>
    <x v="22"/>
    <x v="2"/>
    <s v="Niranjan"/>
    <n v="123"/>
  </r>
  <r>
    <x v="6"/>
    <x v="3"/>
    <x v="5"/>
    <x v="22"/>
    <x v="2"/>
    <s v="Ratna"/>
    <n v="77"/>
  </r>
  <r>
    <x v="6"/>
    <x v="3"/>
    <x v="5"/>
    <x v="21"/>
    <x v="2"/>
    <s v="Ratna"/>
    <n v="4"/>
  </r>
  <r>
    <x v="6"/>
    <x v="3"/>
    <x v="5"/>
    <x v="23"/>
    <x v="2"/>
    <s v="Ratna"/>
    <n v="14"/>
  </r>
  <r>
    <x v="6"/>
    <x v="1"/>
    <x v="5"/>
    <x v="20"/>
    <x v="2"/>
    <s v="Niranjan"/>
    <n v="40"/>
  </r>
  <r>
    <x v="6"/>
    <x v="1"/>
    <x v="5"/>
    <x v="24"/>
    <x v="2"/>
    <s v="Niranjan"/>
    <n v="40"/>
  </r>
  <r>
    <x v="8"/>
    <x v="3"/>
    <x v="5"/>
    <x v="24"/>
    <x v="2"/>
    <s v="Ratna"/>
    <n v="105"/>
  </r>
  <r>
    <x v="8"/>
    <x v="1"/>
    <x v="5"/>
    <x v="24"/>
    <x v="2"/>
    <s v="Niranjan"/>
    <n v="75"/>
  </r>
  <r>
    <x v="9"/>
    <x v="0"/>
    <x v="5"/>
    <x v="24"/>
    <x v="2"/>
    <s v="Rajesh"/>
    <n v="46"/>
  </r>
  <r>
    <x v="9"/>
    <x v="3"/>
    <x v="5"/>
    <x v="24"/>
    <x v="2"/>
    <s v="Maria"/>
    <n v="48"/>
  </r>
  <r>
    <x v="9"/>
    <x v="1"/>
    <x v="5"/>
    <x v="24"/>
    <x v="2"/>
    <s v="Niranjan"/>
    <n v="128"/>
  </r>
  <r>
    <x v="10"/>
    <x v="3"/>
    <x v="5"/>
    <x v="24"/>
    <x v="2"/>
    <s v="Ratna"/>
    <n v="151"/>
  </r>
  <r>
    <x v="10"/>
    <x v="1"/>
    <x v="5"/>
    <x v="24"/>
    <x v="2"/>
    <s v="Rajesh"/>
    <n v="134"/>
  </r>
  <r>
    <x v="10"/>
    <x v="2"/>
    <x v="5"/>
    <x v="24"/>
    <x v="2"/>
    <s v="Niranjan"/>
    <n v="147"/>
  </r>
  <r>
    <x v="11"/>
    <x v="3"/>
    <x v="5"/>
    <x v="24"/>
    <x v="2"/>
    <s v="Ratna"/>
    <n v="181"/>
  </r>
  <r>
    <x v="11"/>
    <x v="1"/>
    <x v="5"/>
    <x v="23"/>
    <x v="2"/>
    <s v="Rajesh"/>
    <n v="108"/>
  </r>
  <r>
    <x v="11"/>
    <x v="1"/>
    <x v="5"/>
    <x v="24"/>
    <x v="2"/>
    <s v="Rajesh"/>
    <n v="29"/>
  </r>
  <r>
    <x v="11"/>
    <x v="2"/>
    <x v="5"/>
    <x v="23"/>
    <x v="2"/>
    <s v="Niranjan"/>
    <n v="111"/>
  </r>
  <r>
    <x v="12"/>
    <x v="3"/>
    <x v="5"/>
    <x v="23"/>
    <x v="2"/>
    <s v="Ratna"/>
    <n v="47"/>
  </r>
  <r>
    <x v="12"/>
    <x v="3"/>
    <x v="5"/>
    <x v="18"/>
    <x v="2"/>
    <s v="Ratna"/>
    <n v="68"/>
  </r>
  <r>
    <x v="12"/>
    <x v="3"/>
    <x v="5"/>
    <x v="25"/>
    <x v="2"/>
    <s v="Ratna"/>
    <n v="38"/>
  </r>
  <r>
    <x v="12"/>
    <x v="1"/>
    <x v="5"/>
    <x v="25"/>
    <x v="2"/>
    <s v="Rajesh"/>
    <n v="127"/>
  </r>
  <r>
    <x v="12"/>
    <x v="2"/>
    <x v="5"/>
    <x v="25"/>
    <x v="2"/>
    <s v="Niranjan"/>
    <n v="118"/>
  </r>
  <r>
    <x v="11"/>
    <x v="0"/>
    <x v="1"/>
    <x v="11"/>
    <x v="23"/>
    <s v="Mahadev"/>
    <n v="4000"/>
  </r>
  <r>
    <x v="11"/>
    <x v="1"/>
    <x v="1"/>
    <x v="11"/>
    <x v="23"/>
    <s v="Yogesh"/>
    <n v="4280"/>
  </r>
  <r>
    <x v="12"/>
    <x v="0"/>
    <x v="1"/>
    <x v="2"/>
    <x v="23"/>
    <s v="Mahadev"/>
    <n v="8940"/>
  </r>
  <r>
    <x v="11"/>
    <x v="0"/>
    <x v="6"/>
    <x v="26"/>
    <x v="23"/>
    <s v="Yogesh"/>
    <n v="600"/>
  </r>
  <r>
    <x v="12"/>
    <x v="0"/>
    <x v="6"/>
    <x v="27"/>
    <x v="23"/>
    <s v="Yogesh"/>
    <n v="588"/>
  </r>
  <r>
    <x v="12"/>
    <x v="0"/>
    <x v="6"/>
    <x v="27"/>
    <x v="23"/>
    <s v="Mahadev"/>
    <n v="300"/>
  </r>
  <r>
    <x v="11"/>
    <x v="0"/>
    <x v="0"/>
    <x v="0"/>
    <x v="24"/>
    <s v="Yogesh"/>
    <n v="150"/>
  </r>
  <r>
    <x v="11"/>
    <x v="1"/>
    <x v="0"/>
    <x v="0"/>
    <x v="24"/>
    <s v="Pradyumna"/>
    <n v="76"/>
  </r>
  <r>
    <x v="11"/>
    <x v="2"/>
    <x v="0"/>
    <x v="0"/>
    <x v="24"/>
    <s v="Vijesh"/>
    <n v="180"/>
  </r>
  <r>
    <x v="12"/>
    <x v="1"/>
    <x v="0"/>
    <x v="0"/>
    <x v="24"/>
    <s v="Pradyumna"/>
    <n v="310"/>
  </r>
  <r>
    <x v="12"/>
    <x v="2"/>
    <x v="0"/>
    <x v="0"/>
    <x v="24"/>
    <s v="Vijesh"/>
    <n v="100"/>
  </r>
  <r>
    <x v="11"/>
    <x v="0"/>
    <x v="3"/>
    <x v="9"/>
    <x v="24"/>
    <s v="Mahadev"/>
    <n v="1526"/>
  </r>
  <r>
    <x v="12"/>
    <x v="2"/>
    <x v="3"/>
    <x v="9"/>
    <x v="24"/>
    <s v="Vijesh"/>
    <n v="700"/>
  </r>
  <r>
    <x v="11"/>
    <x v="0"/>
    <x v="2"/>
    <x v="17"/>
    <x v="24"/>
    <s v="Pradyumna"/>
    <n v="200"/>
  </r>
  <r>
    <x v="12"/>
    <x v="0"/>
    <x v="2"/>
    <x v="17"/>
    <x v="24"/>
    <s v="Yogesh"/>
    <n v="199"/>
  </r>
  <r>
    <x v="12"/>
    <x v="1"/>
    <x v="2"/>
    <x v="17"/>
    <x v="24"/>
    <s v="Pradyumna"/>
    <n v="150"/>
  </r>
  <r>
    <x v="12"/>
    <x v="2"/>
    <x v="2"/>
    <x v="17"/>
    <x v="24"/>
    <s v="Vijesh"/>
    <n v="176"/>
  </r>
  <r>
    <x v="11"/>
    <x v="0"/>
    <x v="3"/>
    <x v="10"/>
    <x v="2"/>
    <s v="Kishor"/>
    <n v="98"/>
  </r>
  <r>
    <x v="11"/>
    <x v="0"/>
    <x v="3"/>
    <x v="9"/>
    <x v="2"/>
    <s v="Kishor"/>
    <n v="41"/>
  </r>
  <r>
    <x v="11"/>
    <x v="1"/>
    <x v="3"/>
    <x v="9"/>
    <x v="2"/>
    <s v="Rakesh"/>
    <n v="260"/>
  </r>
  <r>
    <x v="11"/>
    <x v="2"/>
    <x v="3"/>
    <x v="9"/>
    <x v="2"/>
    <s v="Pradeep"/>
    <n v="220"/>
  </r>
  <r>
    <x v="12"/>
    <x v="0"/>
    <x v="3"/>
    <x v="9"/>
    <x v="2"/>
    <s v="Kishor"/>
    <n v="280"/>
  </r>
  <r>
    <x v="12"/>
    <x v="1"/>
    <x v="3"/>
    <x v="9"/>
    <x v="2"/>
    <s v="Rakesh"/>
    <n v="270"/>
  </r>
  <r>
    <x v="12"/>
    <x v="2"/>
    <x v="3"/>
    <x v="9"/>
    <x v="2"/>
    <s v="Pradeep"/>
    <n v="183"/>
  </r>
  <r>
    <x v="12"/>
    <x v="1"/>
    <x v="4"/>
    <x v="12"/>
    <x v="2"/>
    <s v="Sahil.N"/>
    <n v="83"/>
  </r>
  <r>
    <x v="11"/>
    <x v="0"/>
    <x v="0"/>
    <x v="0"/>
    <x v="0"/>
    <s v="Ravi"/>
    <n v="51"/>
  </r>
  <r>
    <x v="11"/>
    <x v="0"/>
    <x v="0"/>
    <x v="0"/>
    <x v="0"/>
    <s v="Ravi"/>
    <n v="54"/>
  </r>
  <r>
    <x v="11"/>
    <x v="1"/>
    <x v="0"/>
    <x v="0"/>
    <x v="0"/>
    <s v="Subrata"/>
    <n v="90"/>
  </r>
  <r>
    <x v="11"/>
    <x v="1"/>
    <x v="0"/>
    <x v="0"/>
    <x v="0"/>
    <s v="Subrata"/>
    <n v="97"/>
  </r>
  <r>
    <x v="11"/>
    <x v="2"/>
    <x v="0"/>
    <x v="0"/>
    <x v="0"/>
    <s v="Surya"/>
    <n v="88"/>
  </r>
  <r>
    <x v="11"/>
    <x v="2"/>
    <x v="0"/>
    <x v="0"/>
    <x v="0"/>
    <s v="Surya"/>
    <n v="90"/>
  </r>
  <r>
    <x v="12"/>
    <x v="0"/>
    <x v="0"/>
    <x v="0"/>
    <x v="0"/>
    <s v="Ravi"/>
    <n v="38"/>
  </r>
  <r>
    <x v="12"/>
    <x v="0"/>
    <x v="0"/>
    <x v="0"/>
    <x v="0"/>
    <s v="Ravi"/>
    <n v="29"/>
  </r>
  <r>
    <x v="12"/>
    <x v="1"/>
    <x v="0"/>
    <x v="0"/>
    <x v="0"/>
    <s v="Subrata"/>
    <n v="89"/>
  </r>
  <r>
    <x v="12"/>
    <x v="1"/>
    <x v="0"/>
    <x v="0"/>
    <x v="0"/>
    <s v="Subrata"/>
    <n v="97"/>
  </r>
  <r>
    <x v="12"/>
    <x v="2"/>
    <x v="0"/>
    <x v="0"/>
    <x v="0"/>
    <s v="Surya"/>
    <n v="83"/>
  </r>
  <r>
    <x v="12"/>
    <x v="2"/>
    <x v="0"/>
    <x v="0"/>
    <x v="0"/>
    <s v="Surya"/>
    <n v="97"/>
  </r>
  <r>
    <x v="11"/>
    <x v="0"/>
    <x v="0"/>
    <x v="0"/>
    <x v="4"/>
    <s v="Dinesh"/>
    <n v="208"/>
  </r>
  <r>
    <x v="11"/>
    <x v="0"/>
    <x v="0"/>
    <x v="0"/>
    <x v="5"/>
    <s v="Ranjeet"/>
    <n v="220"/>
  </r>
  <r>
    <x v="11"/>
    <x v="0"/>
    <x v="0"/>
    <x v="0"/>
    <x v="6"/>
    <s v="Kashinath"/>
    <n v="220"/>
  </r>
  <r>
    <x v="11"/>
    <x v="0"/>
    <x v="0"/>
    <x v="0"/>
    <x v="7"/>
    <s v="Gopinath"/>
    <n v="255"/>
  </r>
  <r>
    <x v="11"/>
    <x v="0"/>
    <x v="0"/>
    <x v="0"/>
    <x v="8"/>
    <s v="Deepak"/>
    <n v="210"/>
  </r>
  <r>
    <x v="11"/>
    <x v="0"/>
    <x v="0"/>
    <x v="0"/>
    <x v="8"/>
    <s v="Ranjeet"/>
    <n v="35"/>
  </r>
  <r>
    <x v="11"/>
    <x v="0"/>
    <x v="0"/>
    <x v="0"/>
    <x v="12"/>
    <s v="Prasad"/>
    <n v="220"/>
  </r>
  <r>
    <x v="11"/>
    <x v="0"/>
    <x v="0"/>
    <x v="0"/>
    <x v="9"/>
    <s v="Shridhar"/>
    <n v="300"/>
  </r>
  <r>
    <x v="11"/>
    <x v="0"/>
    <x v="0"/>
    <x v="0"/>
    <x v="10"/>
    <s v="Shridhar"/>
    <n v="300"/>
  </r>
  <r>
    <x v="11"/>
    <x v="0"/>
    <x v="0"/>
    <x v="0"/>
    <x v="3"/>
    <s v="Deepak"/>
    <n v="60"/>
  </r>
  <r>
    <x v="11"/>
    <x v="1"/>
    <x v="0"/>
    <x v="0"/>
    <x v="5"/>
    <s v="Bhagban"/>
    <n v="220"/>
  </r>
  <r>
    <x v="11"/>
    <x v="1"/>
    <x v="0"/>
    <x v="0"/>
    <x v="6"/>
    <s v="Ashwin"/>
    <n v="220"/>
  </r>
  <r>
    <x v="11"/>
    <x v="1"/>
    <x v="0"/>
    <x v="0"/>
    <x v="7"/>
    <s v="Sachin"/>
    <n v="100"/>
  </r>
  <r>
    <x v="11"/>
    <x v="1"/>
    <x v="0"/>
    <x v="0"/>
    <x v="7"/>
    <s v="Vishnu"/>
    <n v="120"/>
  </r>
  <r>
    <x v="11"/>
    <x v="1"/>
    <x v="0"/>
    <x v="0"/>
    <x v="8"/>
    <s v="Vishnu"/>
    <n v="100"/>
  </r>
  <r>
    <x v="11"/>
    <x v="1"/>
    <x v="0"/>
    <x v="0"/>
    <x v="8"/>
    <s v="Rudra"/>
    <n v="128"/>
  </r>
  <r>
    <x v="11"/>
    <x v="1"/>
    <x v="0"/>
    <x v="0"/>
    <x v="10"/>
    <s v="Rudra"/>
    <n v="310"/>
  </r>
  <r>
    <x v="11"/>
    <x v="1"/>
    <x v="0"/>
    <x v="0"/>
    <x v="12"/>
    <s v="Kokan"/>
    <n v="300"/>
  </r>
  <r>
    <x v="11"/>
    <x v="1"/>
    <x v="0"/>
    <x v="0"/>
    <x v="4"/>
    <s v="Pravin"/>
    <n v="106"/>
  </r>
  <r>
    <x v="11"/>
    <x v="1"/>
    <x v="0"/>
    <x v="0"/>
    <x v="3"/>
    <s v="Udit"/>
    <n v="180"/>
  </r>
  <r>
    <x v="11"/>
    <x v="3"/>
    <x v="3"/>
    <x v="9"/>
    <x v="4"/>
    <s v="Trupti"/>
    <n v="460"/>
  </r>
  <r>
    <x v="11"/>
    <x v="1"/>
    <x v="3"/>
    <x v="9"/>
    <x v="4"/>
    <s v="Pravin"/>
    <n v="252"/>
  </r>
  <r>
    <x v="12"/>
    <x v="3"/>
    <x v="3"/>
    <x v="9"/>
    <x v="4"/>
    <s v="Trupti"/>
    <n v="502"/>
  </r>
  <r>
    <x v="13"/>
    <x v="0"/>
    <x v="1"/>
    <x v="1"/>
    <x v="22"/>
    <s v="Ravindra"/>
    <n v="700"/>
  </r>
  <r>
    <x v="13"/>
    <x v="1"/>
    <x v="1"/>
    <x v="1"/>
    <x v="22"/>
    <s v="Maheswar"/>
    <n v="564"/>
  </r>
  <r>
    <x v="13"/>
    <x v="1"/>
    <x v="1"/>
    <x v="14"/>
    <x v="22"/>
    <s v="Maheswar"/>
    <n v="60"/>
  </r>
  <r>
    <x v="13"/>
    <x v="2"/>
    <x v="1"/>
    <x v="14"/>
    <x v="22"/>
    <s v="Gautam"/>
    <n v="130"/>
  </r>
  <r>
    <x v="13"/>
    <x v="0"/>
    <x v="1"/>
    <x v="5"/>
    <x v="26"/>
    <s v="Prasanna"/>
    <n v="132"/>
  </r>
  <r>
    <x v="13"/>
    <x v="0"/>
    <x v="1"/>
    <x v="2"/>
    <x v="25"/>
    <s v="Prasanna"/>
    <n v="480"/>
  </r>
  <r>
    <x v="13"/>
    <x v="1"/>
    <x v="1"/>
    <x v="2"/>
    <x v="25"/>
    <s v="Sanjay"/>
    <n v="230"/>
  </r>
  <r>
    <x v="13"/>
    <x v="1"/>
    <x v="1"/>
    <x v="6"/>
    <x v="25"/>
    <s v="Sanjay"/>
    <n v="270"/>
  </r>
  <r>
    <x v="13"/>
    <x v="2"/>
    <x v="1"/>
    <x v="6"/>
    <x v="25"/>
    <s v="Gautam"/>
    <n v="380"/>
  </r>
  <r>
    <x v="13"/>
    <x v="3"/>
    <x v="1"/>
    <x v="1"/>
    <x v="2"/>
    <s v="Aditya"/>
    <n v="600"/>
  </r>
  <r>
    <x v="13"/>
    <x v="1"/>
    <x v="1"/>
    <x v="1"/>
    <x v="2"/>
    <s v="Durga"/>
    <n v="900"/>
  </r>
  <r>
    <x v="13"/>
    <x v="3"/>
    <x v="1"/>
    <x v="2"/>
    <x v="2"/>
    <s v="Aditya"/>
    <n v="80"/>
  </r>
  <r>
    <x v="13"/>
    <x v="0"/>
    <x v="1"/>
    <x v="2"/>
    <x v="2"/>
    <s v="Dinesh"/>
    <n v="600"/>
  </r>
  <r>
    <x v="13"/>
    <x v="1"/>
    <x v="1"/>
    <x v="2"/>
    <x v="2"/>
    <s v="Pravin"/>
    <n v="440"/>
  </r>
  <r>
    <x v="13"/>
    <x v="1"/>
    <x v="1"/>
    <x v="13"/>
    <x v="2"/>
    <s v="Pravin"/>
    <n v="130"/>
  </r>
  <r>
    <x v="13"/>
    <x v="1"/>
    <x v="1"/>
    <x v="6"/>
    <x v="2"/>
    <s v="Pravin"/>
    <n v="30"/>
  </r>
  <r>
    <x v="13"/>
    <x v="3"/>
    <x v="1"/>
    <x v="1"/>
    <x v="27"/>
    <s v="Conceicao"/>
    <n v="600"/>
  </r>
  <r>
    <x v="13"/>
    <x v="3"/>
    <x v="1"/>
    <x v="1"/>
    <x v="4"/>
    <s v="Roopa"/>
    <n v="750"/>
  </r>
  <r>
    <x v="13"/>
    <x v="3"/>
    <x v="1"/>
    <x v="2"/>
    <x v="27"/>
    <s v="Sunita"/>
    <n v="760"/>
  </r>
  <r>
    <x v="13"/>
    <x v="3"/>
    <x v="1"/>
    <x v="5"/>
    <x v="27"/>
    <s v="Sunita"/>
    <n v="131"/>
  </r>
  <r>
    <x v="13"/>
    <x v="3"/>
    <x v="1"/>
    <x v="2"/>
    <x v="4"/>
    <s v="Maya"/>
    <n v="640"/>
  </r>
  <r>
    <x v="13"/>
    <x v="3"/>
    <x v="1"/>
    <x v="5"/>
    <x v="4"/>
    <s v="Maya"/>
    <n v="131"/>
  </r>
  <r>
    <x v="13"/>
    <x v="1"/>
    <x v="1"/>
    <x v="2"/>
    <x v="4"/>
    <s v="Deepak"/>
    <n v="920"/>
  </r>
  <r>
    <x v="13"/>
    <x v="1"/>
    <x v="1"/>
    <x v="1"/>
    <x v="27"/>
    <s v="Shankar"/>
    <n v="360"/>
  </r>
  <r>
    <x v="13"/>
    <x v="1"/>
    <x v="1"/>
    <x v="1"/>
    <x v="4"/>
    <s v="Shankar"/>
    <n v="210"/>
  </r>
  <r>
    <x v="13"/>
    <x v="1"/>
    <x v="1"/>
    <x v="1"/>
    <x v="4"/>
    <s v="Sarvesh"/>
    <n v="360"/>
  </r>
  <r>
    <x v="13"/>
    <x v="1"/>
    <x v="1"/>
    <x v="2"/>
    <x v="27"/>
    <s v="Srikant"/>
    <n v="240"/>
  </r>
  <r>
    <x v="13"/>
    <x v="1"/>
    <x v="1"/>
    <x v="6"/>
    <x v="27"/>
    <s v="Srikant"/>
    <n v="240"/>
  </r>
  <r>
    <x v="11"/>
    <x v="3"/>
    <x v="2"/>
    <x v="17"/>
    <x v="4"/>
    <s v="Rajvi"/>
    <n v="400"/>
  </r>
  <r>
    <x v="12"/>
    <x v="3"/>
    <x v="2"/>
    <x v="17"/>
    <x v="4"/>
    <s v="Rajvi"/>
    <n v="378"/>
  </r>
  <r>
    <x v="12"/>
    <x v="3"/>
    <x v="2"/>
    <x v="28"/>
    <x v="4"/>
    <s v="Rajvi"/>
    <n v="100"/>
  </r>
  <r>
    <x v="13"/>
    <x v="3"/>
    <x v="2"/>
    <x v="28"/>
    <x v="4"/>
    <s v="Rajvi"/>
    <n v="450"/>
  </r>
  <r>
    <x v="13"/>
    <x v="3"/>
    <x v="2"/>
    <x v="8"/>
    <x v="4"/>
    <s v="Rajvi"/>
    <n v="36"/>
  </r>
  <r>
    <x v="13"/>
    <x v="0"/>
    <x v="3"/>
    <x v="10"/>
    <x v="13"/>
    <s v="Karunakar"/>
    <n v="100"/>
  </r>
  <r>
    <x v="13"/>
    <x v="3"/>
    <x v="3"/>
    <x v="9"/>
    <x v="4"/>
    <s v="Trupti"/>
    <n v="528"/>
  </r>
  <r>
    <x v="13"/>
    <x v="1"/>
    <x v="3"/>
    <x v="10"/>
    <x v="4"/>
    <s v="Siddesh"/>
    <n v="40"/>
  </r>
  <r>
    <x v="12"/>
    <x v="0"/>
    <x v="0"/>
    <x v="0"/>
    <x v="4"/>
    <s v="Dinesh"/>
    <n v="30"/>
  </r>
  <r>
    <x v="12"/>
    <x v="0"/>
    <x v="0"/>
    <x v="0"/>
    <x v="6"/>
    <s v="Shiba"/>
    <n v="220"/>
  </r>
  <r>
    <x v="12"/>
    <x v="0"/>
    <x v="0"/>
    <x v="0"/>
    <x v="5"/>
    <s v="Ranjeet"/>
    <n v="220"/>
  </r>
  <r>
    <x v="12"/>
    <x v="0"/>
    <x v="0"/>
    <x v="0"/>
    <x v="7"/>
    <s v="Gopinath"/>
    <n v="220"/>
  </r>
  <r>
    <x v="12"/>
    <x v="0"/>
    <x v="0"/>
    <x v="0"/>
    <x v="8"/>
    <s v="Sridhar"/>
    <n v="220"/>
  </r>
  <r>
    <x v="12"/>
    <x v="0"/>
    <x v="0"/>
    <x v="0"/>
    <x v="12"/>
    <s v="Prasad"/>
    <n v="280"/>
  </r>
  <r>
    <x v="12"/>
    <x v="0"/>
    <x v="0"/>
    <x v="0"/>
    <x v="3"/>
    <s v="Rakesh"/>
    <n v="278"/>
  </r>
  <r>
    <x v="12"/>
    <x v="3"/>
    <x v="0"/>
    <x v="0"/>
    <x v="4"/>
    <s v="Jessie"/>
    <n v="210"/>
  </r>
  <r>
    <x v="12"/>
    <x v="1"/>
    <x v="0"/>
    <x v="0"/>
    <x v="5"/>
    <s v="Bhagban"/>
    <n v="252"/>
  </r>
  <r>
    <x v="12"/>
    <x v="1"/>
    <x v="0"/>
    <x v="0"/>
    <x v="6"/>
    <s v="Ashwin"/>
    <n v="252"/>
  </r>
  <r>
    <x v="12"/>
    <x v="1"/>
    <x v="0"/>
    <x v="0"/>
    <x v="7"/>
    <s v="Vishnu"/>
    <n v="252"/>
  </r>
  <r>
    <x v="12"/>
    <x v="1"/>
    <x v="0"/>
    <x v="0"/>
    <x v="8"/>
    <s v="Rudra"/>
    <n v="250"/>
  </r>
  <r>
    <x v="12"/>
    <x v="1"/>
    <x v="0"/>
    <x v="0"/>
    <x v="12"/>
    <s v="Kokan"/>
    <n v="260"/>
  </r>
  <r>
    <x v="12"/>
    <x v="1"/>
    <x v="0"/>
    <x v="0"/>
    <x v="4"/>
    <s v="Pravin"/>
    <n v="150"/>
  </r>
  <r>
    <x v="12"/>
    <x v="1"/>
    <x v="0"/>
    <x v="0"/>
    <x v="28"/>
    <s v="Pravin"/>
    <n v="90"/>
  </r>
  <r>
    <x v="12"/>
    <x v="1"/>
    <x v="0"/>
    <x v="0"/>
    <x v="3"/>
    <s v="Vinayak"/>
    <n v="70"/>
  </r>
  <r>
    <x v="12"/>
    <x v="2"/>
    <x v="0"/>
    <x v="0"/>
    <x v="3"/>
    <s v="Udit"/>
    <n v="222"/>
  </r>
  <r>
    <x v="13"/>
    <x v="0"/>
    <x v="0"/>
    <x v="0"/>
    <x v="5"/>
    <s v="Ranjeet"/>
    <n v="220"/>
  </r>
  <r>
    <x v="13"/>
    <x v="0"/>
    <x v="0"/>
    <x v="0"/>
    <x v="6"/>
    <s v="Kiran"/>
    <n v="220"/>
  </r>
  <r>
    <x v="13"/>
    <x v="0"/>
    <x v="0"/>
    <x v="0"/>
    <x v="7"/>
    <s v="Gopinath"/>
    <n v="220"/>
  </r>
  <r>
    <x v="13"/>
    <x v="0"/>
    <x v="0"/>
    <x v="0"/>
    <x v="8"/>
    <s v="Sridhar"/>
    <n v="230"/>
  </r>
  <r>
    <x v="13"/>
    <x v="0"/>
    <x v="0"/>
    <x v="0"/>
    <x v="12"/>
    <s v="Prasad"/>
    <n v="220"/>
  </r>
  <r>
    <x v="13"/>
    <x v="0"/>
    <x v="0"/>
    <x v="0"/>
    <x v="3"/>
    <s v="Rakesh"/>
    <n v="232"/>
  </r>
  <r>
    <x v="13"/>
    <x v="3"/>
    <x v="0"/>
    <x v="0"/>
    <x v="4"/>
    <s v="Jessie"/>
    <n v="240"/>
  </r>
  <r>
    <x v="13"/>
    <x v="1"/>
    <x v="0"/>
    <x v="0"/>
    <x v="4"/>
    <s v="Dinesh"/>
    <n v="30"/>
  </r>
  <r>
    <x v="13"/>
    <x v="1"/>
    <x v="0"/>
    <x v="0"/>
    <x v="4"/>
    <s v="Pravin"/>
    <n v="90"/>
  </r>
  <r>
    <x v="13"/>
    <x v="1"/>
    <x v="0"/>
    <x v="0"/>
    <x v="4"/>
    <s v="Siddesh"/>
    <n v="90"/>
  </r>
  <r>
    <x v="13"/>
    <x v="1"/>
    <x v="0"/>
    <x v="0"/>
    <x v="3"/>
    <s v="Sachin"/>
    <n v="30"/>
  </r>
  <r>
    <x v="13"/>
    <x v="1"/>
    <x v="0"/>
    <x v="0"/>
    <x v="5"/>
    <s v="Bhagban"/>
    <n v="250"/>
  </r>
  <r>
    <x v="13"/>
    <x v="1"/>
    <x v="0"/>
    <x v="0"/>
    <x v="6"/>
    <s v="Ashwin"/>
    <n v="250"/>
  </r>
  <r>
    <x v="13"/>
    <x v="1"/>
    <x v="0"/>
    <x v="0"/>
    <x v="7"/>
    <s v="Vishnu"/>
    <n v="250"/>
  </r>
  <r>
    <x v="13"/>
    <x v="1"/>
    <x v="0"/>
    <x v="0"/>
    <x v="8"/>
    <s v="Rudra"/>
    <n v="247"/>
  </r>
  <r>
    <x v="13"/>
    <x v="1"/>
    <x v="0"/>
    <x v="0"/>
    <x v="12"/>
    <s v="Kokan"/>
    <n v="240"/>
  </r>
  <r>
    <x v="13"/>
    <x v="1"/>
    <x v="0"/>
    <x v="0"/>
    <x v="3"/>
    <s v="Vinayak"/>
    <n v="120"/>
  </r>
  <r>
    <x v="13"/>
    <x v="1"/>
    <x v="0"/>
    <x v="0"/>
    <x v="3"/>
    <s v="Udit"/>
    <n v="210"/>
  </r>
  <r>
    <x v="13"/>
    <x v="0"/>
    <x v="1"/>
    <x v="11"/>
    <x v="23"/>
    <s v="Yogesh"/>
    <n v="4800"/>
  </r>
  <r>
    <x v="13"/>
    <x v="0"/>
    <x v="0"/>
    <x v="0"/>
    <x v="24"/>
    <s v="Yogesh"/>
    <n v="150"/>
  </r>
  <r>
    <x v="13"/>
    <x v="1"/>
    <x v="0"/>
    <x v="0"/>
    <x v="24"/>
    <s v="Pradyumna"/>
    <n v="240"/>
  </r>
  <r>
    <x v="13"/>
    <x v="2"/>
    <x v="0"/>
    <x v="0"/>
    <x v="24"/>
    <s v="Vijesh"/>
    <n v="105"/>
  </r>
  <r>
    <x v="13"/>
    <x v="2"/>
    <x v="3"/>
    <x v="10"/>
    <x v="24"/>
    <s v="Vijesh"/>
    <n v="200"/>
  </r>
  <r>
    <x v="13"/>
    <x v="0"/>
    <x v="2"/>
    <x v="17"/>
    <x v="24"/>
    <s v="Yogesh"/>
    <n v="49"/>
  </r>
  <r>
    <x v="13"/>
    <x v="0"/>
    <x v="2"/>
    <x v="28"/>
    <x v="24"/>
    <s v="Yogesh"/>
    <n v="99"/>
  </r>
  <r>
    <x v="13"/>
    <x v="1"/>
    <x v="2"/>
    <x v="28"/>
    <x v="24"/>
    <s v="Pradyumna"/>
    <n v="150"/>
  </r>
  <r>
    <x v="13"/>
    <x v="2"/>
    <x v="2"/>
    <x v="28"/>
    <x v="24"/>
    <s v="Vijesh"/>
    <n v="249"/>
  </r>
  <r>
    <x v="13"/>
    <x v="1"/>
    <x v="4"/>
    <x v="12"/>
    <x v="2"/>
    <s v="Sahil.N"/>
    <n v="65"/>
  </r>
  <r>
    <x v="13"/>
    <x v="2"/>
    <x v="4"/>
    <x v="12"/>
    <x v="2"/>
    <s v="Sovan"/>
    <n v="68"/>
  </r>
  <r>
    <x v="13"/>
    <x v="0"/>
    <x v="0"/>
    <x v="0"/>
    <x v="0"/>
    <s v="Kashinath"/>
    <n v="71"/>
  </r>
  <r>
    <x v="13"/>
    <x v="0"/>
    <x v="0"/>
    <x v="0"/>
    <x v="0"/>
    <s v="Kashinath"/>
    <n v="75"/>
  </r>
  <r>
    <x v="13"/>
    <x v="1"/>
    <x v="0"/>
    <x v="0"/>
    <x v="0"/>
    <s v="Subrata"/>
    <n v="73"/>
  </r>
  <r>
    <x v="13"/>
    <x v="1"/>
    <x v="0"/>
    <x v="0"/>
    <x v="0"/>
    <s v="Subrata"/>
    <n v="80"/>
  </r>
  <r>
    <x v="13"/>
    <x v="2"/>
    <x v="0"/>
    <x v="0"/>
    <x v="0"/>
    <s v="Surya"/>
    <n v="83"/>
  </r>
  <r>
    <x v="13"/>
    <x v="2"/>
    <x v="0"/>
    <x v="0"/>
    <x v="0"/>
    <s v="Surya"/>
    <n v="88"/>
  </r>
  <r>
    <x v="13"/>
    <x v="0"/>
    <x v="0"/>
    <x v="0"/>
    <x v="1"/>
    <s v="Shiva"/>
    <n v="219"/>
  </r>
  <r>
    <x v="13"/>
    <x v="1"/>
    <x v="0"/>
    <x v="0"/>
    <x v="1"/>
    <s v="Babu"/>
    <n v="247"/>
  </r>
  <r>
    <x v="13"/>
    <x v="0"/>
    <x v="1"/>
    <x v="11"/>
    <x v="15"/>
    <s v="Guru"/>
    <n v="1009"/>
  </r>
  <r>
    <x v="13"/>
    <x v="0"/>
    <x v="1"/>
    <x v="11"/>
    <x v="15"/>
    <s v="Guru"/>
    <n v="18"/>
  </r>
  <r>
    <x v="13"/>
    <x v="1"/>
    <x v="1"/>
    <x v="11"/>
    <x v="14"/>
    <s v="Dinesh"/>
    <n v="1008"/>
  </r>
  <r>
    <x v="13"/>
    <x v="1"/>
    <x v="1"/>
    <x v="11"/>
    <x v="15"/>
    <s v="Satish"/>
    <n v="1000"/>
  </r>
  <r>
    <x v="13"/>
    <x v="2"/>
    <x v="1"/>
    <x v="11"/>
    <x v="15"/>
    <s v="Tyson"/>
    <n v="625"/>
  </r>
  <r>
    <x v="13"/>
    <x v="2"/>
    <x v="1"/>
    <x v="11"/>
    <x v="14"/>
    <s v="Sagar"/>
    <n v="740"/>
  </r>
  <r>
    <x v="13"/>
    <x v="0"/>
    <x v="1"/>
    <x v="11"/>
    <x v="16"/>
    <s v="Rajesh"/>
    <n v="4500"/>
  </r>
  <r>
    <x v="13"/>
    <x v="0"/>
    <x v="1"/>
    <x v="11"/>
    <x v="20"/>
    <s v="Gopinath"/>
    <n v="2088"/>
  </r>
  <r>
    <x v="13"/>
    <x v="0"/>
    <x v="1"/>
    <x v="11"/>
    <x v="18"/>
    <s v="Prashant"/>
    <n v="1200"/>
  </r>
  <r>
    <x v="13"/>
    <x v="0"/>
    <x v="1"/>
    <x v="11"/>
    <x v="18"/>
    <s v="Ajit"/>
    <n v="1200"/>
  </r>
  <r>
    <x v="13"/>
    <x v="0"/>
    <x v="1"/>
    <x v="11"/>
    <x v="19"/>
    <s v="Sunil"/>
    <n v="1160"/>
  </r>
  <r>
    <x v="13"/>
    <x v="0"/>
    <x v="1"/>
    <x v="11"/>
    <x v="19"/>
    <s v="Nishikant"/>
    <n v="200"/>
  </r>
  <r>
    <x v="13"/>
    <x v="0"/>
    <x v="1"/>
    <x v="11"/>
    <x v="17"/>
    <s v="Nishikant"/>
    <n v="640"/>
  </r>
  <r>
    <x v="13"/>
    <x v="0"/>
    <x v="1"/>
    <x v="11"/>
    <x v="21"/>
    <s v="Bikash"/>
    <n v="390"/>
  </r>
  <r>
    <x v="13"/>
    <x v="0"/>
    <x v="1"/>
    <x v="11"/>
    <x v="21"/>
    <s v="Shridhar"/>
    <n v="600"/>
  </r>
  <r>
    <x v="13"/>
    <x v="0"/>
    <x v="1"/>
    <x v="11"/>
    <x v="17"/>
    <s v="Nitai"/>
    <n v="1100"/>
  </r>
  <r>
    <x v="13"/>
    <x v="3"/>
    <x v="1"/>
    <x v="11"/>
    <x v="17"/>
    <s v="Devyani"/>
    <n v="880"/>
  </r>
  <r>
    <x v="13"/>
    <x v="3"/>
    <x v="1"/>
    <x v="11"/>
    <x v="19"/>
    <s v="Devyani"/>
    <n v="140"/>
  </r>
  <r>
    <x v="13"/>
    <x v="3"/>
    <x v="1"/>
    <x v="11"/>
    <x v="19"/>
    <s v="Anna"/>
    <n v="700"/>
  </r>
  <r>
    <x v="13"/>
    <x v="3"/>
    <x v="1"/>
    <x v="11"/>
    <x v="4"/>
    <s v="Mangala"/>
    <n v="2000"/>
  </r>
  <r>
    <x v="13"/>
    <x v="1"/>
    <x v="1"/>
    <x v="11"/>
    <x v="17"/>
    <s v="Vinod"/>
    <n v="1120"/>
  </r>
  <r>
    <x v="13"/>
    <x v="1"/>
    <x v="1"/>
    <x v="11"/>
    <x v="17"/>
    <s v="Srittam"/>
    <n v="1120"/>
  </r>
  <r>
    <x v="13"/>
    <x v="1"/>
    <x v="1"/>
    <x v="11"/>
    <x v="18"/>
    <s v="Uttam"/>
    <n v="1200"/>
  </r>
  <r>
    <x v="13"/>
    <x v="1"/>
    <x v="1"/>
    <x v="11"/>
    <x v="18"/>
    <s v="Sibaram"/>
    <n v="1200"/>
  </r>
  <r>
    <x v="13"/>
    <x v="1"/>
    <x v="1"/>
    <x v="11"/>
    <x v="19"/>
    <s v="Babul"/>
    <n v="1200"/>
  </r>
  <r>
    <x v="13"/>
    <x v="1"/>
    <x v="1"/>
    <x v="11"/>
    <x v="19"/>
    <s v="Ganpat"/>
    <n v="1060"/>
  </r>
  <r>
    <x v="13"/>
    <x v="1"/>
    <x v="1"/>
    <x v="11"/>
    <x v="4"/>
    <s v="Gobinda"/>
    <n v="2200"/>
  </r>
  <r>
    <x v="13"/>
    <x v="1"/>
    <x v="1"/>
    <x v="11"/>
    <x v="4"/>
    <s v="Sarvesh"/>
    <n v="1120"/>
  </r>
  <r>
    <x v="13"/>
    <x v="1"/>
    <x v="1"/>
    <x v="11"/>
    <x v="21"/>
    <s v="Prashant"/>
    <n v="1000"/>
  </r>
  <r>
    <x v="13"/>
    <x v="1"/>
    <x v="1"/>
    <x v="11"/>
    <x v="21"/>
    <s v="Manoj"/>
    <n v="1060"/>
  </r>
  <r>
    <x v="13"/>
    <x v="1"/>
    <x v="1"/>
    <x v="11"/>
    <x v="20"/>
    <s v="Ramesh"/>
    <n v="2048"/>
  </r>
  <r>
    <x v="13"/>
    <x v="1"/>
    <x v="1"/>
    <x v="11"/>
    <x v="21"/>
    <s v="Ranjit"/>
    <n v="774"/>
  </r>
  <r>
    <x v="13"/>
    <x v="1"/>
    <x v="1"/>
    <x v="11"/>
    <x v="19"/>
    <s v="Kanhu"/>
    <n v="300"/>
  </r>
  <r>
    <x v="13"/>
    <x v="1"/>
    <x v="1"/>
    <x v="11"/>
    <x v="18"/>
    <s v="Kanhu"/>
    <n v="500"/>
  </r>
  <r>
    <x v="13"/>
    <x v="1"/>
    <x v="1"/>
    <x v="11"/>
    <x v="21"/>
    <s v="Santosh"/>
    <n v="760"/>
  </r>
  <r>
    <x v="13"/>
    <x v="1"/>
    <x v="1"/>
    <x v="11"/>
    <x v="17"/>
    <s v="Santosh"/>
    <n v="800"/>
  </r>
  <r>
    <x v="1"/>
    <x v="0"/>
    <x v="7"/>
    <x v="29"/>
    <x v="2"/>
    <s v="Sushant"/>
    <n v="65"/>
  </r>
  <r>
    <x v="1"/>
    <x v="0"/>
    <x v="7"/>
    <x v="30"/>
    <x v="2"/>
    <s v="Sushant"/>
    <n v="8"/>
  </r>
  <r>
    <x v="1"/>
    <x v="1"/>
    <x v="7"/>
    <x v="29"/>
    <x v="2"/>
    <s v="Chikun"/>
    <n v="59"/>
  </r>
  <r>
    <x v="1"/>
    <x v="1"/>
    <x v="7"/>
    <x v="31"/>
    <x v="2"/>
    <s v="Chikun"/>
    <n v="52"/>
  </r>
  <r>
    <x v="2"/>
    <x v="0"/>
    <x v="7"/>
    <x v="29"/>
    <x v="2"/>
    <s v="Sushant"/>
    <n v="50"/>
  </r>
  <r>
    <x v="2"/>
    <x v="0"/>
    <x v="7"/>
    <x v="31"/>
    <x v="2"/>
    <s v="Sushant"/>
    <n v="72"/>
  </r>
  <r>
    <x v="2"/>
    <x v="1"/>
    <x v="7"/>
    <x v="29"/>
    <x v="2"/>
    <s v="Chikun"/>
    <n v="36"/>
  </r>
  <r>
    <x v="2"/>
    <x v="1"/>
    <x v="7"/>
    <x v="31"/>
    <x v="2"/>
    <s v="Chikun"/>
    <n v="37"/>
  </r>
  <r>
    <x v="7"/>
    <x v="3"/>
    <x v="7"/>
    <x v="29"/>
    <x v="2"/>
    <s v="Rajesh"/>
    <n v="63"/>
  </r>
  <r>
    <x v="7"/>
    <x v="3"/>
    <x v="7"/>
    <x v="31"/>
    <x v="2"/>
    <s v="Rajesh"/>
    <n v="87"/>
  </r>
  <r>
    <x v="3"/>
    <x v="0"/>
    <x v="7"/>
    <x v="29"/>
    <x v="2"/>
    <s v="Rajesh"/>
    <n v="41"/>
  </r>
  <r>
    <x v="3"/>
    <x v="0"/>
    <x v="7"/>
    <x v="31"/>
    <x v="2"/>
    <s v="Rajesh"/>
    <n v="86"/>
  </r>
  <r>
    <x v="3"/>
    <x v="1"/>
    <x v="7"/>
    <x v="29"/>
    <x v="2"/>
    <s v="Sushant"/>
    <n v="55"/>
  </r>
  <r>
    <x v="3"/>
    <x v="1"/>
    <x v="7"/>
    <x v="29"/>
    <x v="2"/>
    <s v="Sushant"/>
    <n v="72"/>
  </r>
  <r>
    <x v="4"/>
    <x v="0"/>
    <x v="7"/>
    <x v="29"/>
    <x v="2"/>
    <s v="Rajesh"/>
    <n v="68"/>
  </r>
  <r>
    <x v="4"/>
    <x v="0"/>
    <x v="7"/>
    <x v="31"/>
    <x v="2"/>
    <s v="Rajesh"/>
    <n v="73"/>
  </r>
  <r>
    <x v="4"/>
    <x v="1"/>
    <x v="7"/>
    <x v="29"/>
    <x v="2"/>
    <s v="Sushant"/>
    <n v="62"/>
  </r>
  <r>
    <x v="4"/>
    <x v="1"/>
    <x v="7"/>
    <x v="31"/>
    <x v="2"/>
    <s v="Sushant"/>
    <n v="65"/>
  </r>
  <r>
    <x v="5"/>
    <x v="0"/>
    <x v="7"/>
    <x v="29"/>
    <x v="2"/>
    <s v="Rajesh"/>
    <n v="53"/>
  </r>
  <r>
    <x v="5"/>
    <x v="0"/>
    <x v="7"/>
    <x v="31"/>
    <x v="2"/>
    <s v="Rajesh"/>
    <n v="85"/>
  </r>
  <r>
    <x v="5"/>
    <x v="1"/>
    <x v="7"/>
    <x v="29"/>
    <x v="2"/>
    <s v="Sushant"/>
    <n v="60"/>
  </r>
  <r>
    <x v="5"/>
    <x v="1"/>
    <x v="7"/>
    <x v="31"/>
    <x v="2"/>
    <s v="Sushant"/>
    <n v="60"/>
  </r>
  <r>
    <x v="6"/>
    <x v="0"/>
    <x v="7"/>
    <x v="29"/>
    <x v="2"/>
    <s v="Rajesh"/>
    <n v="53"/>
  </r>
  <r>
    <x v="6"/>
    <x v="0"/>
    <x v="7"/>
    <x v="31"/>
    <x v="2"/>
    <s v="Rajesh"/>
    <n v="70"/>
  </r>
  <r>
    <x v="6"/>
    <x v="1"/>
    <x v="7"/>
    <x v="29"/>
    <x v="2"/>
    <s v="Sushant"/>
    <n v="70"/>
  </r>
  <r>
    <x v="6"/>
    <x v="1"/>
    <x v="7"/>
    <x v="31"/>
    <x v="2"/>
    <s v="Sushant"/>
    <n v="40"/>
  </r>
  <r>
    <x v="8"/>
    <x v="0"/>
    <x v="7"/>
    <x v="29"/>
    <x v="2"/>
    <s v="Rajesh"/>
    <n v="64"/>
  </r>
  <r>
    <x v="8"/>
    <x v="0"/>
    <x v="7"/>
    <x v="31"/>
    <x v="2"/>
    <s v="Rajesh"/>
    <n v="51"/>
  </r>
  <r>
    <x v="8"/>
    <x v="1"/>
    <x v="7"/>
    <x v="31"/>
    <x v="2"/>
    <s v="Sushant"/>
    <n v="65"/>
  </r>
  <r>
    <x v="8"/>
    <x v="1"/>
    <x v="7"/>
    <x v="29"/>
    <x v="2"/>
    <s v="Sushant"/>
    <n v="60"/>
  </r>
  <r>
    <x v="9"/>
    <x v="0"/>
    <x v="7"/>
    <x v="29"/>
    <x v="2"/>
    <s v="Pradip"/>
    <n v="40"/>
  </r>
  <r>
    <x v="9"/>
    <x v="0"/>
    <x v="7"/>
    <x v="31"/>
    <x v="2"/>
    <s v="Pradip"/>
    <n v="25"/>
  </r>
  <r>
    <x v="9"/>
    <x v="1"/>
    <x v="7"/>
    <x v="29"/>
    <x v="2"/>
    <s v="Sushant"/>
    <n v="61"/>
  </r>
  <r>
    <x v="9"/>
    <x v="1"/>
    <x v="7"/>
    <x v="31"/>
    <x v="2"/>
    <s v="Sushant"/>
    <n v="24"/>
  </r>
  <r>
    <x v="10"/>
    <x v="0"/>
    <x v="7"/>
    <x v="29"/>
    <x v="2"/>
    <s v="Sushant"/>
    <n v="42"/>
  </r>
  <r>
    <x v="10"/>
    <x v="0"/>
    <x v="7"/>
    <x v="31"/>
    <x v="2"/>
    <s v="Sushant"/>
    <n v="36"/>
  </r>
  <r>
    <x v="10"/>
    <x v="1"/>
    <x v="7"/>
    <x v="29"/>
    <x v="2"/>
    <s v="Pradip"/>
    <n v="63"/>
  </r>
  <r>
    <x v="10"/>
    <x v="1"/>
    <x v="7"/>
    <x v="31"/>
    <x v="2"/>
    <s v="Pradip"/>
    <n v="13"/>
  </r>
  <r>
    <x v="11"/>
    <x v="0"/>
    <x v="7"/>
    <x v="29"/>
    <x v="2"/>
    <s v="Sushant"/>
    <n v="24"/>
  </r>
  <r>
    <x v="11"/>
    <x v="0"/>
    <x v="7"/>
    <x v="31"/>
    <x v="2"/>
    <s v="Sushant"/>
    <n v="6"/>
  </r>
  <r>
    <x v="11"/>
    <x v="1"/>
    <x v="7"/>
    <x v="31"/>
    <x v="2"/>
    <s v="Pradip"/>
    <n v="47"/>
  </r>
  <r>
    <x v="11"/>
    <x v="1"/>
    <x v="7"/>
    <x v="29"/>
    <x v="2"/>
    <s v="Pradip"/>
    <n v="47"/>
  </r>
  <r>
    <x v="11"/>
    <x v="1"/>
    <x v="7"/>
    <x v="32"/>
    <x v="2"/>
    <s v="Pradip"/>
    <n v="14"/>
  </r>
  <r>
    <x v="12"/>
    <x v="0"/>
    <x v="7"/>
    <x v="32"/>
    <x v="2"/>
    <s v="Sushant"/>
    <n v="86"/>
  </r>
  <r>
    <x v="12"/>
    <x v="1"/>
    <x v="7"/>
    <x v="32"/>
    <x v="2"/>
    <s v="Pradip"/>
    <n v="67"/>
  </r>
  <r>
    <x v="12"/>
    <x v="1"/>
    <x v="7"/>
    <x v="31"/>
    <x v="2"/>
    <s v="Pradip"/>
    <n v="12"/>
  </r>
  <r>
    <x v="13"/>
    <x v="0"/>
    <x v="7"/>
    <x v="32"/>
    <x v="2"/>
    <s v="Sushant"/>
    <n v="52"/>
  </r>
  <r>
    <x v="13"/>
    <x v="0"/>
    <x v="7"/>
    <x v="33"/>
    <x v="2"/>
    <s v="Sushant"/>
    <n v="50"/>
  </r>
  <r>
    <x v="13"/>
    <x v="1"/>
    <x v="7"/>
    <x v="31"/>
    <x v="2"/>
    <s v="Pradip"/>
    <n v="24"/>
  </r>
  <r>
    <x v="13"/>
    <x v="1"/>
    <x v="7"/>
    <x v="29"/>
    <x v="2"/>
    <s v="Pradip"/>
    <n v="4"/>
  </r>
  <r>
    <x v="13"/>
    <x v="1"/>
    <x v="7"/>
    <x v="33"/>
    <x v="2"/>
    <s v="Pradip"/>
    <n v="24"/>
  </r>
  <r>
    <x v="13"/>
    <x v="1"/>
    <x v="7"/>
    <x v="32"/>
    <x v="2"/>
    <s v="Pradip"/>
    <n v="60"/>
  </r>
  <r>
    <x v="13"/>
    <x v="0"/>
    <x v="3"/>
    <x v="9"/>
    <x v="2"/>
    <s v="Ravi"/>
    <n v="130"/>
  </r>
  <r>
    <x v="13"/>
    <x v="1"/>
    <x v="3"/>
    <x v="9"/>
    <x v="2"/>
    <s v="Rakesh"/>
    <n v="270"/>
  </r>
  <r>
    <x v="13"/>
    <x v="2"/>
    <x v="3"/>
    <x v="9"/>
    <x v="2"/>
    <s v="Pradeep"/>
    <n v="210"/>
  </r>
  <r>
    <x v="14"/>
    <x v="0"/>
    <x v="1"/>
    <x v="1"/>
    <x v="23"/>
    <s v="Mahadev"/>
    <n v="770"/>
  </r>
  <r>
    <x v="14"/>
    <x v="0"/>
    <x v="1"/>
    <x v="11"/>
    <x v="23"/>
    <s v="Mahadev"/>
    <n v="800"/>
  </r>
  <r>
    <x v="14"/>
    <x v="0"/>
    <x v="0"/>
    <x v="0"/>
    <x v="24"/>
    <s v="Yogesh"/>
    <n v="90"/>
  </r>
  <r>
    <x v="14"/>
    <x v="1"/>
    <x v="0"/>
    <x v="0"/>
    <x v="24"/>
    <s v="Pradyumna"/>
    <n v="220"/>
  </r>
  <r>
    <x v="14"/>
    <x v="2"/>
    <x v="0"/>
    <x v="0"/>
    <x v="24"/>
    <s v="Vijesh"/>
    <n v="150"/>
  </r>
  <r>
    <x v="14"/>
    <x v="0"/>
    <x v="1"/>
    <x v="14"/>
    <x v="24"/>
    <s v="Yogesh"/>
    <n v="840"/>
  </r>
  <r>
    <x v="14"/>
    <x v="0"/>
    <x v="1"/>
    <x v="6"/>
    <x v="24"/>
    <s v="Yogesh"/>
    <n v="600"/>
  </r>
  <r>
    <x v="14"/>
    <x v="0"/>
    <x v="3"/>
    <x v="10"/>
    <x v="24"/>
    <s v="Pradyumna"/>
    <n v="220"/>
  </r>
  <r>
    <x v="14"/>
    <x v="1"/>
    <x v="3"/>
    <x v="10"/>
    <x v="24"/>
    <s v="Vijesh"/>
    <n v="400"/>
  </r>
  <r>
    <x v="14"/>
    <x v="0"/>
    <x v="2"/>
    <x v="28"/>
    <x v="24"/>
    <s v="Yogesh"/>
    <n v="169"/>
  </r>
  <r>
    <x v="14"/>
    <x v="0"/>
    <x v="1"/>
    <x v="2"/>
    <x v="2"/>
    <s v="Pranesh"/>
    <n v="480"/>
  </r>
  <r>
    <x v="14"/>
    <x v="1"/>
    <x v="1"/>
    <x v="2"/>
    <x v="2"/>
    <s v="Durga"/>
    <n v="40"/>
  </r>
  <r>
    <x v="14"/>
    <x v="1"/>
    <x v="1"/>
    <x v="2"/>
    <x v="2"/>
    <s v="Pravin"/>
    <n v="120"/>
  </r>
  <r>
    <x v="14"/>
    <x v="0"/>
    <x v="1"/>
    <x v="1"/>
    <x v="2"/>
    <s v="Pranav"/>
    <n v="660"/>
  </r>
  <r>
    <x v="14"/>
    <x v="1"/>
    <x v="1"/>
    <x v="6"/>
    <x v="2"/>
    <s v="Durga"/>
    <n v="260"/>
  </r>
  <r>
    <x v="14"/>
    <x v="3"/>
    <x v="1"/>
    <x v="7"/>
    <x v="2"/>
    <s v="Pranesh"/>
    <n v="240"/>
  </r>
  <r>
    <x v="14"/>
    <x v="1"/>
    <x v="1"/>
    <x v="7"/>
    <x v="2"/>
    <s v="Durga"/>
    <n v="358"/>
  </r>
  <r>
    <x v="14"/>
    <x v="0"/>
    <x v="4"/>
    <x v="12"/>
    <x v="2"/>
    <s v="Rakesh"/>
    <n v="54"/>
  </r>
  <r>
    <x v="14"/>
    <x v="1"/>
    <x v="4"/>
    <x v="12"/>
    <x v="2"/>
    <s v="Pradeep"/>
    <n v="51"/>
  </r>
  <r>
    <x v="10"/>
    <x v="2"/>
    <x v="8"/>
    <x v="34"/>
    <x v="2"/>
    <s v="Hemant"/>
    <n v="1680"/>
  </r>
  <r>
    <x v="11"/>
    <x v="2"/>
    <x v="8"/>
    <x v="34"/>
    <x v="2"/>
    <s v="Hemant"/>
    <n v="1800"/>
  </r>
  <r>
    <x v="11"/>
    <x v="2"/>
    <x v="8"/>
    <x v="34"/>
    <x v="2"/>
    <s v="Hemant"/>
    <n v="216"/>
  </r>
  <r>
    <x v="12"/>
    <x v="1"/>
    <x v="8"/>
    <x v="34"/>
    <x v="2"/>
    <s v="Santosh"/>
    <n v="480"/>
  </r>
  <r>
    <x v="12"/>
    <x v="2"/>
    <x v="8"/>
    <x v="34"/>
    <x v="2"/>
    <s v="Hemant"/>
    <n v="936"/>
  </r>
  <r>
    <x v="12"/>
    <x v="2"/>
    <x v="8"/>
    <x v="34"/>
    <x v="2"/>
    <s v="Hemant"/>
    <n v="528"/>
  </r>
  <r>
    <x v="13"/>
    <x v="2"/>
    <x v="8"/>
    <x v="34"/>
    <x v="2"/>
    <s v="Hemant"/>
    <n v="1344"/>
  </r>
  <r>
    <x v="14"/>
    <x v="0"/>
    <x v="0"/>
    <x v="0"/>
    <x v="0"/>
    <s v="Ravi"/>
    <n v="55"/>
  </r>
  <r>
    <x v="14"/>
    <x v="0"/>
    <x v="0"/>
    <x v="0"/>
    <x v="0"/>
    <s v="Ravi"/>
    <n v="65"/>
  </r>
  <r>
    <x v="14"/>
    <x v="1"/>
    <x v="0"/>
    <x v="0"/>
    <x v="0"/>
    <s v="Subrata"/>
    <n v="90"/>
  </r>
  <r>
    <x v="14"/>
    <x v="1"/>
    <x v="0"/>
    <x v="0"/>
    <x v="0"/>
    <s v="Subrata"/>
    <n v="93"/>
  </r>
  <r>
    <x v="14"/>
    <x v="2"/>
    <x v="0"/>
    <x v="0"/>
    <x v="0"/>
    <s v="Surya"/>
    <n v="88"/>
  </r>
  <r>
    <x v="14"/>
    <x v="2"/>
    <x v="0"/>
    <x v="0"/>
    <x v="0"/>
    <s v="Surya"/>
    <n v="85"/>
  </r>
  <r>
    <x v="14"/>
    <x v="0"/>
    <x v="0"/>
    <x v="0"/>
    <x v="1"/>
    <s v="Kashinath"/>
    <n v="210"/>
  </r>
  <r>
    <x v="14"/>
    <x v="1"/>
    <x v="0"/>
    <x v="0"/>
    <x v="1"/>
    <s v="Babu"/>
    <n v="218"/>
  </r>
  <r>
    <x v="14"/>
    <x v="0"/>
    <x v="1"/>
    <x v="14"/>
    <x v="22"/>
    <s v="Prasanna"/>
    <n v="90"/>
  </r>
  <r>
    <x v="14"/>
    <x v="0"/>
    <x v="1"/>
    <x v="1"/>
    <x v="22"/>
    <s v="Prasanna"/>
    <n v="360"/>
  </r>
  <r>
    <x v="14"/>
    <x v="1"/>
    <x v="1"/>
    <x v="1"/>
    <x v="22"/>
    <s v="Sanjay"/>
    <n v="400"/>
  </r>
  <r>
    <x v="14"/>
    <x v="0"/>
    <x v="1"/>
    <x v="6"/>
    <x v="26"/>
    <s v="Prasanna"/>
    <n v="120"/>
  </r>
  <r>
    <x v="14"/>
    <x v="0"/>
    <x v="1"/>
    <x v="6"/>
    <x v="26"/>
    <s v="Ravindra"/>
    <n v="60"/>
  </r>
  <r>
    <x v="14"/>
    <x v="0"/>
    <x v="1"/>
    <x v="7"/>
    <x v="26"/>
    <s v="Ravindra"/>
    <n v="280"/>
  </r>
  <r>
    <x v="14"/>
    <x v="1"/>
    <x v="1"/>
    <x v="13"/>
    <x v="26"/>
    <s v="Sanjay"/>
    <n v="200"/>
  </r>
  <r>
    <x v="14"/>
    <x v="1"/>
    <x v="1"/>
    <x v="13"/>
    <x v="26"/>
    <s v="Maheswar"/>
    <n v="200"/>
  </r>
  <r>
    <x v="14"/>
    <x v="1"/>
    <x v="1"/>
    <x v="7"/>
    <x v="25"/>
    <s v="Maheswar"/>
    <n v="320"/>
  </r>
  <r>
    <x v="14"/>
    <x v="2"/>
    <x v="1"/>
    <x v="2"/>
    <x v="25"/>
    <s v="Gautam"/>
    <n v="500"/>
  </r>
  <r>
    <x v="14"/>
    <x v="3"/>
    <x v="3"/>
    <x v="9"/>
    <x v="4"/>
    <s v="Trupti"/>
    <n v="418"/>
  </r>
  <r>
    <x v="14"/>
    <x v="3"/>
    <x v="3"/>
    <x v="10"/>
    <x v="4"/>
    <s v="Trupti"/>
    <n v="50"/>
  </r>
  <r>
    <x v="14"/>
    <x v="3"/>
    <x v="1"/>
    <x v="1"/>
    <x v="27"/>
    <s v="Conceicao"/>
    <n v="630"/>
  </r>
  <r>
    <x v="14"/>
    <x v="3"/>
    <x v="1"/>
    <x v="1"/>
    <x v="4"/>
    <s v="Roopa"/>
    <n v="680"/>
  </r>
  <r>
    <x v="14"/>
    <x v="3"/>
    <x v="1"/>
    <x v="6"/>
    <x v="27"/>
    <s v="Anna"/>
    <n v="540"/>
  </r>
  <r>
    <x v="14"/>
    <x v="3"/>
    <x v="1"/>
    <x v="7"/>
    <x v="27"/>
    <s v="Anna"/>
    <n v="320"/>
  </r>
  <r>
    <x v="14"/>
    <x v="3"/>
    <x v="1"/>
    <x v="6"/>
    <x v="4"/>
    <s v="Maya"/>
    <n v="540"/>
  </r>
  <r>
    <x v="14"/>
    <x v="3"/>
    <x v="1"/>
    <x v="7"/>
    <x v="4"/>
    <s v="Maya"/>
    <n v="320"/>
  </r>
  <r>
    <x v="14"/>
    <x v="1"/>
    <x v="1"/>
    <x v="7"/>
    <x v="27"/>
    <s v="Srikant"/>
    <n v="280"/>
  </r>
  <r>
    <x v="14"/>
    <x v="1"/>
    <x v="1"/>
    <x v="13"/>
    <x v="4"/>
    <s v="Srikant"/>
    <n v="200"/>
  </r>
  <r>
    <x v="14"/>
    <x v="1"/>
    <x v="1"/>
    <x v="13"/>
    <x v="4"/>
    <s v="Shankar"/>
    <n v="280"/>
  </r>
  <r>
    <x v="14"/>
    <x v="1"/>
    <x v="1"/>
    <x v="6"/>
    <x v="4"/>
    <s v="Shankar"/>
    <n v="30"/>
  </r>
  <r>
    <x v="14"/>
    <x v="1"/>
    <x v="1"/>
    <x v="1"/>
    <x v="4"/>
    <s v="Shankar"/>
    <n v="210"/>
  </r>
  <r>
    <x v="14"/>
    <x v="0"/>
    <x v="0"/>
    <x v="0"/>
    <x v="3"/>
    <s v="Deepak"/>
    <n v="34"/>
  </r>
  <r>
    <x v="14"/>
    <x v="0"/>
    <x v="0"/>
    <x v="0"/>
    <x v="5"/>
    <s v="Ranjeet"/>
    <n v="220"/>
  </r>
  <r>
    <x v="14"/>
    <x v="0"/>
    <x v="0"/>
    <x v="0"/>
    <x v="6"/>
    <s v="shika"/>
    <n v="220"/>
  </r>
  <r>
    <x v="14"/>
    <x v="0"/>
    <x v="0"/>
    <x v="0"/>
    <x v="7"/>
    <s v="Gopinath"/>
    <n v="220"/>
  </r>
  <r>
    <x v="14"/>
    <x v="0"/>
    <x v="0"/>
    <x v="0"/>
    <x v="8"/>
    <s v="Ajit"/>
    <n v="210"/>
  </r>
  <r>
    <x v="14"/>
    <x v="0"/>
    <x v="0"/>
    <x v="0"/>
    <x v="9"/>
    <s v="Sridhar"/>
    <n v="300"/>
  </r>
  <r>
    <x v="14"/>
    <x v="0"/>
    <x v="0"/>
    <x v="0"/>
    <x v="10"/>
    <s v="Sridhar"/>
    <n v="300"/>
  </r>
  <r>
    <x v="14"/>
    <x v="3"/>
    <x v="0"/>
    <x v="0"/>
    <x v="4"/>
    <s v="Jessie"/>
    <n v="222"/>
  </r>
  <r>
    <x v="14"/>
    <x v="1"/>
    <x v="0"/>
    <x v="0"/>
    <x v="4"/>
    <s v="Dinesh"/>
    <n v="30"/>
  </r>
  <r>
    <x v="14"/>
    <x v="1"/>
    <x v="0"/>
    <x v="0"/>
    <x v="5"/>
    <s v="Bhagban"/>
    <n v="233"/>
  </r>
  <r>
    <x v="14"/>
    <x v="1"/>
    <x v="0"/>
    <x v="0"/>
    <x v="6"/>
    <s v="Ashwin"/>
    <n v="233"/>
  </r>
  <r>
    <x v="14"/>
    <x v="1"/>
    <x v="0"/>
    <x v="0"/>
    <x v="7"/>
    <s v="Vishnu"/>
    <n v="233"/>
  </r>
  <r>
    <x v="14"/>
    <x v="1"/>
    <x v="0"/>
    <x v="0"/>
    <x v="8"/>
    <s v="Rudra"/>
    <n v="218"/>
  </r>
  <r>
    <x v="14"/>
    <x v="1"/>
    <x v="0"/>
    <x v="0"/>
    <x v="12"/>
    <s v="Kokan"/>
    <n v="180"/>
  </r>
  <r>
    <x v="14"/>
    <x v="1"/>
    <x v="0"/>
    <x v="0"/>
    <x v="3"/>
    <s v="Udit"/>
    <n v="180"/>
  </r>
  <r>
    <x v="0"/>
    <x v="3"/>
    <x v="5"/>
    <x v="19"/>
    <x v="4"/>
    <s v="Bella"/>
    <n v="30"/>
  </r>
  <r>
    <x v="0"/>
    <x v="3"/>
    <x v="5"/>
    <x v="18"/>
    <x v="29"/>
    <s v="Rashmi"/>
    <n v="92"/>
  </r>
  <r>
    <x v="0"/>
    <x v="3"/>
    <x v="5"/>
    <x v="18"/>
    <x v="30"/>
    <s v="vidhya"/>
    <n v="75"/>
  </r>
  <r>
    <x v="0"/>
    <x v="3"/>
    <x v="5"/>
    <x v="19"/>
    <x v="30"/>
    <s v="vidhya"/>
    <n v="40"/>
  </r>
  <r>
    <x v="0"/>
    <x v="1"/>
    <x v="5"/>
    <x v="20"/>
    <x v="31"/>
    <s v="Manmath"/>
    <n v="40"/>
  </r>
  <r>
    <x v="0"/>
    <x v="1"/>
    <x v="5"/>
    <x v="18"/>
    <x v="31"/>
    <s v="Manmath"/>
    <n v="76"/>
  </r>
  <r>
    <x v="0"/>
    <x v="1"/>
    <x v="5"/>
    <x v="18"/>
    <x v="32"/>
    <s v="Manmath"/>
    <n v="76"/>
  </r>
  <r>
    <x v="1"/>
    <x v="3"/>
    <x v="5"/>
    <x v="20"/>
    <x v="31"/>
    <s v="sushma"/>
    <n v="392"/>
  </r>
  <r>
    <x v="1"/>
    <x v="3"/>
    <x v="5"/>
    <x v="21"/>
    <x v="31"/>
    <s v="sushma"/>
    <n v="96"/>
  </r>
  <r>
    <x v="1"/>
    <x v="3"/>
    <x v="5"/>
    <x v="19"/>
    <x v="29"/>
    <s v="Rashmi"/>
    <n v="65"/>
  </r>
  <r>
    <x v="1"/>
    <x v="3"/>
    <x v="5"/>
    <x v="18"/>
    <x v="29"/>
    <s v="Rashmi"/>
    <n v="75"/>
  </r>
  <r>
    <x v="1"/>
    <x v="3"/>
    <x v="5"/>
    <x v="21"/>
    <x v="31"/>
    <s v="Reshma"/>
    <n v="60"/>
  </r>
  <r>
    <x v="1"/>
    <x v="3"/>
    <x v="5"/>
    <x v="19"/>
    <x v="30"/>
    <s v="vidhya"/>
    <n v="11"/>
  </r>
  <r>
    <x v="1"/>
    <x v="3"/>
    <x v="5"/>
    <x v="20"/>
    <x v="30"/>
    <s v="vidhya"/>
    <n v="19"/>
  </r>
  <r>
    <x v="1"/>
    <x v="3"/>
    <x v="5"/>
    <x v="18"/>
    <x v="30"/>
    <s v="vidhya"/>
    <n v="108"/>
  </r>
  <r>
    <x v="2"/>
    <x v="3"/>
    <x v="5"/>
    <x v="21"/>
    <x v="31"/>
    <s v="Reshma"/>
    <n v="36"/>
  </r>
  <r>
    <x v="2"/>
    <x v="3"/>
    <x v="5"/>
    <x v="21"/>
    <x v="31"/>
    <s v="sushma"/>
    <n v="111"/>
  </r>
  <r>
    <x v="2"/>
    <x v="3"/>
    <x v="5"/>
    <x v="35"/>
    <x v="31"/>
    <s v="sushma"/>
    <n v="376"/>
  </r>
  <r>
    <x v="2"/>
    <x v="3"/>
    <x v="5"/>
    <x v="20"/>
    <x v="30"/>
    <s v="Deepa"/>
    <n v="78"/>
  </r>
  <r>
    <x v="2"/>
    <x v="3"/>
    <x v="5"/>
    <x v="20"/>
    <x v="30"/>
    <s v="Deepa"/>
    <n v="8"/>
  </r>
  <r>
    <x v="3"/>
    <x v="3"/>
    <x v="5"/>
    <x v="21"/>
    <x v="30"/>
    <s v="vidhya"/>
    <n v="48"/>
  </r>
  <r>
    <x v="3"/>
    <x v="3"/>
    <x v="5"/>
    <x v="20"/>
    <x v="30"/>
    <s v="vidhya"/>
    <n v="173"/>
  </r>
  <r>
    <x v="3"/>
    <x v="3"/>
    <x v="5"/>
    <x v="21"/>
    <x v="31"/>
    <s v="sushma"/>
    <n v="176"/>
  </r>
  <r>
    <x v="3"/>
    <x v="3"/>
    <x v="5"/>
    <x v="35"/>
    <x v="31"/>
    <s v="sushma"/>
    <n v="188"/>
  </r>
  <r>
    <x v="3"/>
    <x v="3"/>
    <x v="5"/>
    <x v="24"/>
    <x v="31"/>
    <s v="sushma"/>
    <n v="136"/>
  </r>
  <r>
    <x v="3"/>
    <x v="3"/>
    <x v="5"/>
    <x v="19"/>
    <x v="29"/>
    <s v="Rashmi"/>
    <n v="11"/>
  </r>
  <r>
    <x v="3"/>
    <x v="3"/>
    <x v="5"/>
    <x v="20"/>
    <x v="29"/>
    <s v="Rashmi"/>
    <n v="158"/>
  </r>
  <r>
    <x v="3"/>
    <x v="3"/>
    <x v="5"/>
    <x v="18"/>
    <x v="29"/>
    <s v="Rashmi"/>
    <n v="31"/>
  </r>
  <r>
    <x v="4"/>
    <x v="3"/>
    <x v="5"/>
    <x v="24"/>
    <x v="31"/>
    <s v="sushma"/>
    <n v="500"/>
  </r>
  <r>
    <x v="4"/>
    <x v="3"/>
    <x v="5"/>
    <x v="20"/>
    <x v="29"/>
    <s v="Rashmi"/>
    <n v="218"/>
  </r>
  <r>
    <x v="4"/>
    <x v="3"/>
    <x v="5"/>
    <x v="21"/>
    <x v="29"/>
    <s v="Rashmi"/>
    <n v="38"/>
  </r>
  <r>
    <x v="4"/>
    <x v="3"/>
    <x v="5"/>
    <x v="21"/>
    <x v="30"/>
    <s v="vidhya"/>
    <n v="152"/>
  </r>
  <r>
    <x v="4"/>
    <x v="3"/>
    <x v="5"/>
    <x v="20"/>
    <x v="30"/>
    <s v="vidhya"/>
    <n v="100"/>
  </r>
  <r>
    <x v="5"/>
    <x v="3"/>
    <x v="5"/>
    <x v="21"/>
    <x v="29"/>
    <s v="Rashmi"/>
    <n v="276"/>
  </r>
  <r>
    <x v="5"/>
    <x v="3"/>
    <x v="5"/>
    <x v="21"/>
    <x v="30"/>
    <s v="Deepa"/>
    <n v="158"/>
  </r>
  <r>
    <x v="5"/>
    <x v="3"/>
    <x v="5"/>
    <x v="24"/>
    <x v="31"/>
    <s v="sushma"/>
    <n v="384"/>
  </r>
  <r>
    <x v="5"/>
    <x v="3"/>
    <x v="5"/>
    <x v="23"/>
    <x v="31"/>
    <s v="sushma"/>
    <n v="68"/>
  </r>
  <r>
    <x v="6"/>
    <x v="3"/>
    <x v="5"/>
    <x v="21"/>
    <x v="29"/>
    <s v="Rashmi"/>
    <n v="100"/>
  </r>
  <r>
    <x v="6"/>
    <x v="3"/>
    <x v="5"/>
    <x v="35"/>
    <x v="29"/>
    <s v="Rashmi"/>
    <n v="180"/>
  </r>
  <r>
    <x v="6"/>
    <x v="3"/>
    <x v="5"/>
    <x v="18"/>
    <x v="31"/>
    <s v="sushma"/>
    <n v="68"/>
  </r>
  <r>
    <x v="6"/>
    <x v="3"/>
    <x v="5"/>
    <x v="23"/>
    <x v="31"/>
    <s v="sushma"/>
    <n v="154"/>
  </r>
  <r>
    <x v="6"/>
    <x v="3"/>
    <x v="5"/>
    <x v="21"/>
    <x v="30"/>
    <s v="Deepa"/>
    <n v="24"/>
  </r>
  <r>
    <x v="6"/>
    <x v="3"/>
    <x v="5"/>
    <x v="35"/>
    <x v="30"/>
    <s v="Deepa"/>
    <n v="219"/>
  </r>
  <r>
    <x v="8"/>
    <x v="3"/>
    <x v="5"/>
    <x v="21"/>
    <x v="29"/>
    <s v="Rashmi"/>
    <n v="219"/>
  </r>
  <r>
    <x v="8"/>
    <x v="3"/>
    <x v="5"/>
    <x v="35"/>
    <x v="30"/>
    <s v="Deepa"/>
    <n v="190"/>
  </r>
  <r>
    <x v="9"/>
    <x v="3"/>
    <x v="5"/>
    <x v="21"/>
    <x v="29"/>
    <s v="Rashmi"/>
    <n v="16"/>
  </r>
  <r>
    <x v="9"/>
    <x v="3"/>
    <x v="5"/>
    <x v="35"/>
    <x v="29"/>
    <s v="Rashmi"/>
    <n v="49"/>
  </r>
  <r>
    <x v="9"/>
    <x v="3"/>
    <x v="5"/>
    <x v="24"/>
    <x v="29"/>
    <s v="Rashmi"/>
    <n v="118"/>
  </r>
  <r>
    <x v="9"/>
    <x v="3"/>
    <x v="5"/>
    <x v="35"/>
    <x v="30"/>
    <s v="Deepa"/>
    <n v="125"/>
  </r>
  <r>
    <x v="9"/>
    <x v="3"/>
    <x v="5"/>
    <x v="24"/>
    <x v="30"/>
    <s v="Deepa"/>
    <n v="102"/>
  </r>
  <r>
    <x v="9"/>
    <x v="3"/>
    <x v="5"/>
    <x v="36"/>
    <x v="31"/>
    <s v="Reshma"/>
    <n v="320"/>
  </r>
  <r>
    <x v="9"/>
    <x v="3"/>
    <x v="5"/>
    <x v="36"/>
    <x v="31"/>
    <s v="Reshma"/>
    <n v="320"/>
  </r>
  <r>
    <x v="10"/>
    <x v="3"/>
    <x v="5"/>
    <x v="36"/>
    <x v="31"/>
    <s v="Reshma"/>
    <n v="350"/>
  </r>
  <r>
    <x v="10"/>
    <x v="3"/>
    <x v="5"/>
    <x v="36"/>
    <x v="31"/>
    <s v="Reshma"/>
    <n v="350"/>
  </r>
  <r>
    <x v="10"/>
    <x v="3"/>
    <x v="5"/>
    <x v="35"/>
    <x v="29"/>
    <s v="Rashmi"/>
    <n v="120"/>
  </r>
  <r>
    <x v="10"/>
    <x v="3"/>
    <x v="5"/>
    <x v="21"/>
    <x v="29"/>
    <s v="Rashmi"/>
    <n v="20"/>
  </r>
  <r>
    <x v="10"/>
    <x v="3"/>
    <x v="5"/>
    <x v="24"/>
    <x v="30"/>
    <s v="Deepa"/>
    <n v="186"/>
  </r>
  <r>
    <x v="10"/>
    <x v="3"/>
    <x v="5"/>
    <x v="35"/>
    <x v="30"/>
    <s v="Deepa"/>
    <n v="9"/>
  </r>
  <r>
    <x v="10"/>
    <x v="3"/>
    <x v="5"/>
    <x v="35"/>
    <x v="30"/>
    <s v="vidhya"/>
    <n v="30"/>
  </r>
  <r>
    <x v="10"/>
    <x v="3"/>
    <x v="5"/>
    <x v="21"/>
    <x v="30"/>
    <s v="vidhya"/>
    <n v="62"/>
  </r>
  <r>
    <x v="11"/>
    <x v="3"/>
    <x v="5"/>
    <x v="21"/>
    <x v="29"/>
    <s v="Reshma"/>
    <n v="16"/>
  </r>
  <r>
    <x v="11"/>
    <x v="3"/>
    <x v="5"/>
    <x v="24"/>
    <x v="29"/>
    <s v="Reshma"/>
    <n v="250"/>
  </r>
  <r>
    <x v="11"/>
    <x v="3"/>
    <x v="5"/>
    <x v="21"/>
    <x v="30"/>
    <s v="vidhya"/>
    <n v="4"/>
  </r>
  <r>
    <x v="11"/>
    <x v="3"/>
    <x v="5"/>
    <x v="24"/>
    <x v="30"/>
    <s v="vidhya"/>
    <n v="52"/>
  </r>
  <r>
    <x v="11"/>
    <x v="3"/>
    <x v="5"/>
    <x v="20"/>
    <x v="30"/>
    <s v="vidhya"/>
    <n v="11"/>
  </r>
  <r>
    <x v="11"/>
    <x v="3"/>
    <x v="5"/>
    <x v="35"/>
    <x v="30"/>
    <s v="vidhya"/>
    <n v="15"/>
  </r>
  <r>
    <x v="11"/>
    <x v="3"/>
    <x v="5"/>
    <x v="23"/>
    <x v="30"/>
    <s v="vidhya"/>
    <n v="14"/>
  </r>
  <r>
    <x v="11"/>
    <x v="3"/>
    <x v="5"/>
    <x v="36"/>
    <x v="31"/>
    <s v="Reshma"/>
    <n v="50"/>
  </r>
  <r>
    <x v="11"/>
    <x v="3"/>
    <x v="5"/>
    <x v="36"/>
    <x v="31"/>
    <s v="Reshma"/>
    <n v="50"/>
  </r>
  <r>
    <x v="11"/>
    <x v="3"/>
    <x v="5"/>
    <x v="23"/>
    <x v="31"/>
    <s v="Reshma"/>
    <n v="72"/>
  </r>
  <r>
    <x v="11"/>
    <x v="3"/>
    <x v="5"/>
    <x v="24"/>
    <x v="31"/>
    <s v="Reshma"/>
    <n v="72"/>
  </r>
  <r>
    <x v="11"/>
    <x v="3"/>
    <x v="5"/>
    <x v="25"/>
    <x v="31"/>
    <s v="Reshma"/>
    <n v="72"/>
  </r>
  <r>
    <x v="11"/>
    <x v="3"/>
    <x v="5"/>
    <x v="24"/>
    <x v="30"/>
    <s v="Deepa"/>
    <n v="252"/>
  </r>
  <r>
    <x v="11"/>
    <x v="1"/>
    <x v="5"/>
    <x v="24"/>
    <x v="30"/>
    <s v="Manmath"/>
    <n v="221"/>
  </r>
  <r>
    <x v="12"/>
    <x v="3"/>
    <x v="5"/>
    <x v="24"/>
    <x v="30"/>
    <s v="Reshma"/>
    <n v="115"/>
  </r>
  <r>
    <x v="12"/>
    <x v="3"/>
    <x v="5"/>
    <x v="24"/>
    <x v="29"/>
    <s v="Rashmi"/>
    <n v="280"/>
  </r>
  <r>
    <x v="12"/>
    <x v="3"/>
    <x v="5"/>
    <x v="25"/>
    <x v="31"/>
    <s v="sushma"/>
    <n v="372"/>
  </r>
  <r>
    <x v="12"/>
    <x v="3"/>
    <x v="5"/>
    <x v="24"/>
    <x v="31"/>
    <s v="vidhya"/>
    <n v="137"/>
  </r>
  <r>
    <x v="12"/>
    <x v="3"/>
    <x v="5"/>
    <x v="23"/>
    <x v="31"/>
    <s v="vidhya"/>
    <n v="68"/>
  </r>
  <r>
    <x v="12"/>
    <x v="1"/>
    <x v="5"/>
    <x v="23"/>
    <x v="31"/>
    <s v="Manmath"/>
    <n v="191"/>
  </r>
  <r>
    <x v="13"/>
    <x v="3"/>
    <x v="5"/>
    <x v="24"/>
    <x v="29"/>
    <s v="Reshma"/>
    <n v="285"/>
  </r>
  <r>
    <x v="13"/>
    <x v="3"/>
    <x v="5"/>
    <x v="24"/>
    <x v="31"/>
    <s v="sushma"/>
    <n v="60"/>
  </r>
  <r>
    <x v="13"/>
    <x v="3"/>
    <x v="5"/>
    <x v="35"/>
    <x v="31"/>
    <s v="sushma"/>
    <n v="36"/>
  </r>
  <r>
    <x v="13"/>
    <x v="3"/>
    <x v="5"/>
    <x v="23"/>
    <x v="31"/>
    <s v="sushma"/>
    <n v="12"/>
  </r>
  <r>
    <x v="13"/>
    <x v="3"/>
    <x v="5"/>
    <x v="25"/>
    <x v="31"/>
    <s v="sushma"/>
    <n v="224"/>
  </r>
  <r>
    <x v="13"/>
    <x v="3"/>
    <x v="5"/>
    <x v="37"/>
    <x v="31"/>
    <s v="sushma"/>
    <n v="136"/>
  </r>
  <r>
    <x v="13"/>
    <x v="3"/>
    <x v="5"/>
    <x v="36"/>
    <x v="31"/>
    <s v="Reshma"/>
    <n v="200"/>
  </r>
  <r>
    <x v="13"/>
    <x v="3"/>
    <x v="5"/>
    <x v="20"/>
    <x v="31"/>
    <s v="vidhya"/>
    <n v="47"/>
  </r>
  <r>
    <x v="13"/>
    <x v="3"/>
    <x v="5"/>
    <x v="25"/>
    <x v="31"/>
    <s v="vidhya"/>
    <n v="136"/>
  </r>
  <r>
    <x v="13"/>
    <x v="3"/>
    <x v="5"/>
    <x v="25"/>
    <x v="32"/>
    <s v="Deepa"/>
    <n v="328"/>
  </r>
  <r>
    <x v="13"/>
    <x v="3"/>
    <x v="5"/>
    <x v="25"/>
    <x v="32"/>
    <s v="Deepa"/>
    <n v="72"/>
  </r>
  <r>
    <x v="13"/>
    <x v="3"/>
    <x v="5"/>
    <x v="24"/>
    <x v="29"/>
    <s v="Deepa"/>
    <n v="40"/>
  </r>
  <r>
    <x v="14"/>
    <x v="3"/>
    <x v="5"/>
    <x v="37"/>
    <x v="32"/>
    <s v="Deepa"/>
    <n v="232"/>
  </r>
  <r>
    <x v="14"/>
    <x v="3"/>
    <x v="5"/>
    <x v="25"/>
    <x v="32"/>
    <s v="Deepa"/>
    <n v="168"/>
  </r>
  <r>
    <x v="14"/>
    <x v="3"/>
    <x v="5"/>
    <x v="35"/>
    <x v="31"/>
    <s v="sushma"/>
    <n v="164"/>
  </r>
  <r>
    <x v="14"/>
    <x v="3"/>
    <x v="5"/>
    <x v="23"/>
    <x v="31"/>
    <s v="sushma"/>
    <n v="208"/>
  </r>
  <r>
    <x v="14"/>
    <x v="3"/>
    <x v="5"/>
    <x v="24"/>
    <x v="29"/>
    <s v="Reshmi"/>
    <n v="43"/>
  </r>
  <r>
    <x v="14"/>
    <x v="3"/>
    <x v="5"/>
    <x v="23"/>
    <x v="29"/>
    <s v="Reshmi"/>
    <n v="264"/>
  </r>
  <r>
    <x v="14"/>
    <x v="3"/>
    <x v="5"/>
    <x v="35"/>
    <x v="29"/>
    <s v="Reshma"/>
    <n v="112"/>
  </r>
  <r>
    <x v="14"/>
    <x v="3"/>
    <x v="5"/>
    <x v="35"/>
    <x v="29"/>
    <s v="Ratna"/>
    <n v="14"/>
  </r>
  <r>
    <x v="14"/>
    <x v="3"/>
    <x v="5"/>
    <x v="23"/>
    <x v="29"/>
    <s v="Ratna"/>
    <n v="20"/>
  </r>
  <r>
    <x v="14"/>
    <x v="3"/>
    <x v="5"/>
    <x v="24"/>
    <x v="29"/>
    <s v="Ratna"/>
    <n v="2"/>
  </r>
  <r>
    <x v="14"/>
    <x v="3"/>
    <x v="5"/>
    <x v="24"/>
    <x v="30"/>
    <s v="vidhya"/>
    <n v="98"/>
  </r>
  <r>
    <x v="14"/>
    <x v="3"/>
    <x v="5"/>
    <x v="35"/>
    <x v="30"/>
    <s v="vidhya"/>
    <n v="38"/>
  </r>
  <r>
    <x v="14"/>
    <x v="3"/>
    <x v="5"/>
    <x v="23"/>
    <x v="30"/>
    <s v="vidhya"/>
    <n v="5"/>
  </r>
  <r>
    <x v="14"/>
    <x v="3"/>
    <x v="5"/>
    <x v="25"/>
    <x v="30"/>
    <s v="vidhya"/>
    <n v="28"/>
  </r>
  <r>
    <x v="14"/>
    <x v="0"/>
    <x v="1"/>
    <x v="11"/>
    <x v="15"/>
    <s v="Guru"/>
    <n v="1000"/>
  </r>
  <r>
    <x v="14"/>
    <x v="0"/>
    <x v="1"/>
    <x v="11"/>
    <x v="14"/>
    <s v="Deepak"/>
    <n v="760"/>
  </r>
  <r>
    <x v="14"/>
    <x v="1"/>
    <x v="1"/>
    <x v="11"/>
    <x v="15"/>
    <s v="Satish"/>
    <n v="1002"/>
  </r>
  <r>
    <x v="14"/>
    <x v="1"/>
    <x v="1"/>
    <x v="11"/>
    <x v="14"/>
    <s v="Pravin"/>
    <n v="500"/>
  </r>
  <r>
    <x v="14"/>
    <x v="2"/>
    <x v="1"/>
    <x v="11"/>
    <x v="15"/>
    <s v="Tyson"/>
    <n v="639"/>
  </r>
  <r>
    <x v="14"/>
    <x v="2"/>
    <x v="1"/>
    <x v="11"/>
    <x v="14"/>
    <s v="Sagar"/>
    <n v="800"/>
  </r>
  <r>
    <x v="14"/>
    <x v="0"/>
    <x v="1"/>
    <x v="11"/>
    <x v="16"/>
    <s v="Rajesh"/>
    <n v="4500"/>
  </r>
  <r>
    <x v="14"/>
    <x v="0"/>
    <x v="1"/>
    <x v="11"/>
    <x v="20"/>
    <s v="Gopinath"/>
    <n v="2560"/>
  </r>
  <r>
    <x v="14"/>
    <x v="0"/>
    <x v="1"/>
    <x v="11"/>
    <x v="18"/>
    <s v="Prashant"/>
    <n v="1200"/>
  </r>
  <r>
    <x v="14"/>
    <x v="0"/>
    <x v="1"/>
    <x v="11"/>
    <x v="18"/>
    <s v="viresh"/>
    <n v="960"/>
  </r>
  <r>
    <x v="14"/>
    <x v="0"/>
    <x v="1"/>
    <x v="11"/>
    <x v="19"/>
    <s v="Sunil"/>
    <n v="1200"/>
  </r>
  <r>
    <x v="14"/>
    <x v="0"/>
    <x v="1"/>
    <x v="11"/>
    <x v="19"/>
    <s v="Nishikant"/>
    <n v="450"/>
  </r>
  <r>
    <x v="14"/>
    <x v="0"/>
    <x v="1"/>
    <x v="11"/>
    <x v="4"/>
    <s v="Nishikant"/>
    <n v="400"/>
  </r>
  <r>
    <x v="14"/>
    <x v="0"/>
    <x v="1"/>
    <x v="11"/>
    <x v="21"/>
    <s v="Nitai"/>
    <n v="540"/>
  </r>
  <r>
    <x v="14"/>
    <x v="0"/>
    <x v="1"/>
    <x v="11"/>
    <x v="21"/>
    <s v="Shridhar/Nitai"/>
    <n v="1200"/>
  </r>
  <r>
    <x v="14"/>
    <x v="0"/>
    <x v="1"/>
    <x v="11"/>
    <x v="17"/>
    <s v="kiran"/>
    <n v="1070"/>
  </r>
  <r>
    <x v="14"/>
    <x v="3"/>
    <x v="1"/>
    <x v="11"/>
    <x v="17"/>
    <s v="Devyani"/>
    <n v="1010"/>
  </r>
  <r>
    <x v="14"/>
    <x v="3"/>
    <x v="1"/>
    <x v="11"/>
    <x v="4"/>
    <s v="sunita"/>
    <n v="1720"/>
  </r>
  <r>
    <x v="14"/>
    <x v="3"/>
    <x v="1"/>
    <x v="11"/>
    <x v="19"/>
    <s v="shravani"/>
    <n v="770"/>
  </r>
  <r>
    <x v="14"/>
    <x v="1"/>
    <x v="1"/>
    <x v="11"/>
    <x v="18"/>
    <s v="omkar"/>
    <n v="100"/>
  </r>
  <r>
    <x v="14"/>
    <x v="1"/>
    <x v="1"/>
    <x v="11"/>
    <x v="17"/>
    <s v="Vinod"/>
    <n v="960"/>
  </r>
  <r>
    <x v="14"/>
    <x v="1"/>
    <x v="1"/>
    <x v="11"/>
    <x v="17"/>
    <s v="Srittam"/>
    <n v="1120"/>
  </r>
  <r>
    <x v="14"/>
    <x v="1"/>
    <x v="1"/>
    <x v="11"/>
    <x v="18"/>
    <s v="Uttam"/>
    <n v="1200"/>
  </r>
  <r>
    <x v="14"/>
    <x v="1"/>
    <x v="1"/>
    <x v="11"/>
    <x v="18"/>
    <s v="Sibaram"/>
    <n v="1200"/>
  </r>
  <r>
    <x v="14"/>
    <x v="1"/>
    <x v="1"/>
    <x v="11"/>
    <x v="19"/>
    <s v="Babul"/>
    <n v="1200"/>
  </r>
  <r>
    <x v="14"/>
    <x v="1"/>
    <x v="1"/>
    <x v="11"/>
    <x v="19"/>
    <s v="Ganpat"/>
    <n v="1100"/>
  </r>
  <r>
    <x v="14"/>
    <x v="1"/>
    <x v="1"/>
    <x v="11"/>
    <x v="4"/>
    <s v="Gobinda"/>
    <n v="2200"/>
  </r>
  <r>
    <x v="14"/>
    <x v="1"/>
    <x v="1"/>
    <x v="11"/>
    <x v="4"/>
    <s v="Sarvesh"/>
    <n v="1080"/>
  </r>
  <r>
    <x v="14"/>
    <x v="1"/>
    <x v="1"/>
    <x v="11"/>
    <x v="21"/>
    <s v="Prashant"/>
    <n v="440"/>
  </r>
  <r>
    <x v="14"/>
    <x v="1"/>
    <x v="1"/>
    <x v="11"/>
    <x v="21"/>
    <s v="Manoj/Prashant"/>
    <n v="1200"/>
  </r>
  <r>
    <x v="14"/>
    <x v="1"/>
    <x v="1"/>
    <x v="11"/>
    <x v="20"/>
    <s v="Ramesh"/>
    <n v="1024"/>
  </r>
  <r>
    <x v="14"/>
    <x v="1"/>
    <x v="1"/>
    <x v="11"/>
    <x v="21"/>
    <s v="Ranjit/santosh"/>
    <n v="1800"/>
  </r>
  <r>
    <x v="14"/>
    <x v="1"/>
    <x v="1"/>
    <x v="11"/>
    <x v="19"/>
    <s v="Kanhu"/>
    <n v="200"/>
  </r>
  <r>
    <x v="14"/>
    <x v="1"/>
    <x v="1"/>
    <x v="11"/>
    <x v="18"/>
    <s v="Kanhu"/>
    <n v="600"/>
  </r>
  <r>
    <x v="14"/>
    <x v="1"/>
    <x v="1"/>
    <x v="11"/>
    <x v="21"/>
    <s v="Santosh"/>
    <n v="700"/>
  </r>
  <r>
    <x v="14"/>
    <x v="1"/>
    <x v="1"/>
    <x v="11"/>
    <x v="17"/>
    <s v="Santosh"/>
    <n v="800"/>
  </r>
  <r>
    <x v="14"/>
    <x v="3"/>
    <x v="2"/>
    <x v="11"/>
    <x v="4"/>
    <s v="Rajivi"/>
    <n v="120"/>
  </r>
  <r>
    <x v="14"/>
    <x v="3"/>
    <x v="2"/>
    <x v="11"/>
    <x v="4"/>
    <s v="Rajivi"/>
    <n v="400"/>
  </r>
  <r>
    <x v="0"/>
    <x v="0"/>
    <x v="7"/>
    <x v="29"/>
    <x v="33"/>
    <s v="Sushant"/>
    <n v="25"/>
  </r>
  <r>
    <x v="0"/>
    <x v="0"/>
    <x v="7"/>
    <x v="38"/>
    <x v="31"/>
    <s v="Rakesh"/>
    <n v="15"/>
  </r>
  <r>
    <x v="0"/>
    <x v="0"/>
    <x v="7"/>
    <x v="38"/>
    <x v="31"/>
    <s v="Rakesh"/>
    <n v="6"/>
  </r>
  <r>
    <x v="0"/>
    <x v="0"/>
    <x v="7"/>
    <x v="29"/>
    <x v="33"/>
    <s v="Rakesh"/>
    <n v="25"/>
  </r>
  <r>
    <x v="0"/>
    <x v="3"/>
    <x v="7"/>
    <x v="30"/>
    <x v="4"/>
    <s v="Sanchali"/>
    <n v="13"/>
  </r>
  <r>
    <x v="1"/>
    <x v="3"/>
    <x v="7"/>
    <x v="39"/>
    <x v="4"/>
    <s v="Sanchali"/>
    <n v="160"/>
  </r>
  <r>
    <x v="1"/>
    <x v="3"/>
    <x v="7"/>
    <x v="29"/>
    <x v="33"/>
    <s v="Rakesh"/>
    <n v="50"/>
  </r>
  <r>
    <x v="1"/>
    <x v="3"/>
    <x v="7"/>
    <x v="31"/>
    <x v="4"/>
    <s v="Maria"/>
    <n v="136"/>
  </r>
  <r>
    <x v="1"/>
    <x v="3"/>
    <x v="7"/>
    <x v="31"/>
    <x v="4"/>
    <s v="Seema"/>
    <n v="24"/>
  </r>
  <r>
    <x v="1"/>
    <x v="3"/>
    <x v="7"/>
    <x v="31"/>
    <x v="31"/>
    <s v="Deepa"/>
    <n v="124"/>
  </r>
  <r>
    <x v="1"/>
    <x v="3"/>
    <x v="7"/>
    <x v="31"/>
    <x v="32"/>
    <s v="Vanita"/>
    <n v="80"/>
  </r>
  <r>
    <x v="1"/>
    <x v="3"/>
    <x v="7"/>
    <x v="29"/>
    <x v="32"/>
    <s v="Gauri"/>
    <n v="150"/>
  </r>
  <r>
    <x v="1"/>
    <x v="1"/>
    <x v="7"/>
    <x v="31"/>
    <x v="31"/>
    <s v="Manmath"/>
    <n v="8"/>
  </r>
  <r>
    <x v="1"/>
    <x v="1"/>
    <x v="7"/>
    <x v="31"/>
    <x v="4"/>
    <s v="Manmath"/>
    <n v="30"/>
  </r>
  <r>
    <x v="1"/>
    <x v="3"/>
    <x v="7"/>
    <x v="31"/>
    <x v="31"/>
    <s v="Sushila"/>
    <n v="12"/>
  </r>
  <r>
    <x v="2"/>
    <x v="0"/>
    <x v="7"/>
    <x v="40"/>
    <x v="31"/>
    <s v="Rakesh"/>
    <n v="33"/>
  </r>
  <r>
    <x v="2"/>
    <x v="0"/>
    <x v="7"/>
    <x v="39"/>
    <x v="31"/>
    <s v="Rakesh"/>
    <n v="31"/>
  </r>
  <r>
    <x v="2"/>
    <x v="3"/>
    <x v="7"/>
    <x v="29"/>
    <x v="4"/>
    <s v="Maria"/>
    <n v="87"/>
  </r>
  <r>
    <x v="2"/>
    <x v="3"/>
    <x v="7"/>
    <x v="39"/>
    <x v="4"/>
    <s v="Maria"/>
    <n v="26"/>
  </r>
  <r>
    <x v="2"/>
    <x v="3"/>
    <x v="7"/>
    <x v="41"/>
    <x v="4"/>
    <s v="Maria"/>
    <n v="50"/>
  </r>
  <r>
    <x v="2"/>
    <x v="3"/>
    <x v="7"/>
    <x v="29"/>
    <x v="34"/>
    <s v="Gauri"/>
    <n v="50"/>
  </r>
  <r>
    <x v="2"/>
    <x v="3"/>
    <x v="7"/>
    <x v="31"/>
    <x v="4"/>
    <s v="Reshma"/>
    <n v="150"/>
  </r>
  <r>
    <x v="2"/>
    <x v="3"/>
    <x v="7"/>
    <x v="31"/>
    <x v="31"/>
    <s v="Sushila"/>
    <n v="180"/>
  </r>
  <r>
    <x v="2"/>
    <x v="3"/>
    <x v="7"/>
    <x v="31"/>
    <x v="32"/>
    <s v="Vanita"/>
    <n v="196"/>
  </r>
  <r>
    <x v="7"/>
    <x v="3"/>
    <x v="7"/>
    <x v="29"/>
    <x v="33"/>
    <s v="Mantu"/>
    <n v="75"/>
  </r>
  <r>
    <x v="7"/>
    <x v="3"/>
    <x v="7"/>
    <x v="31"/>
    <x v="32"/>
    <s v="Babul"/>
    <n v="152"/>
  </r>
  <r>
    <x v="7"/>
    <x v="3"/>
    <x v="7"/>
    <x v="31"/>
    <x v="4"/>
    <s v="Manmath"/>
    <n v="144"/>
  </r>
  <r>
    <x v="7"/>
    <x v="3"/>
    <x v="7"/>
    <x v="29"/>
    <x v="4"/>
    <s v="Sushant"/>
    <n v="74"/>
  </r>
  <r>
    <x v="7"/>
    <x v="3"/>
    <x v="7"/>
    <x v="41"/>
    <x v="4"/>
    <s v="Sushant"/>
    <n v="32"/>
  </r>
  <r>
    <x v="7"/>
    <x v="3"/>
    <x v="7"/>
    <x v="31"/>
    <x v="31"/>
    <s v="Rakesh"/>
    <n v="152"/>
  </r>
  <r>
    <x v="3"/>
    <x v="3"/>
    <x v="7"/>
    <x v="41"/>
    <x v="4"/>
    <s v="Lalita"/>
    <n v="32"/>
  </r>
  <r>
    <x v="3"/>
    <x v="3"/>
    <x v="7"/>
    <x v="29"/>
    <x v="4"/>
    <s v="Lalita"/>
    <n v="85"/>
  </r>
  <r>
    <x v="3"/>
    <x v="3"/>
    <x v="7"/>
    <x v="31"/>
    <x v="4"/>
    <s v="Sanchali"/>
    <n v="158"/>
  </r>
  <r>
    <x v="3"/>
    <x v="3"/>
    <x v="7"/>
    <x v="31"/>
    <x v="31"/>
    <s v="sushila"/>
    <n v="180"/>
  </r>
  <r>
    <x v="15"/>
    <x v="0"/>
    <x v="3"/>
    <x v="10"/>
    <x v="2"/>
    <s v="Kishor"/>
    <n v="98"/>
  </r>
  <r>
    <x v="15"/>
    <x v="1"/>
    <x v="3"/>
    <x v="10"/>
    <x v="2"/>
    <s v="Rakesh"/>
    <n v="110"/>
  </r>
  <r>
    <x v="15"/>
    <x v="2"/>
    <x v="3"/>
    <x v="10"/>
    <x v="2"/>
    <s v="Pradeep"/>
    <n v="115"/>
  </r>
  <r>
    <x v="14"/>
    <x v="0"/>
    <x v="3"/>
    <x v="9"/>
    <x v="2"/>
    <s v="Aditya"/>
    <n v="170"/>
  </r>
  <r>
    <x v="14"/>
    <x v="1"/>
    <x v="3"/>
    <x v="9"/>
    <x v="2"/>
    <s v="Rakesh"/>
    <n v="170"/>
  </r>
  <r>
    <x v="14"/>
    <x v="2"/>
    <x v="3"/>
    <x v="9"/>
    <x v="2"/>
    <s v="Pradeep"/>
    <n v="175"/>
  </r>
  <r>
    <x v="15"/>
    <x v="3"/>
    <x v="4"/>
    <x v="12"/>
    <x v="2"/>
    <s v="Sarvjeet"/>
    <n v="198"/>
  </r>
  <r>
    <x v="15"/>
    <x v="3"/>
    <x v="2"/>
    <x v="42"/>
    <x v="4"/>
    <s v="Rajvi"/>
    <n v="400"/>
  </r>
  <r>
    <x v="15"/>
    <x v="3"/>
    <x v="2"/>
    <x v="43"/>
    <x v="4"/>
    <s v="Rajvi"/>
    <n v="136"/>
  </r>
  <r>
    <x v="15"/>
    <x v="0"/>
    <x v="9"/>
    <x v="44"/>
    <x v="35"/>
    <s v="Nishikant"/>
    <n v="528"/>
  </r>
  <r>
    <x v="15"/>
    <x v="0"/>
    <x v="0"/>
    <x v="0"/>
    <x v="5"/>
    <s v="Ranjeet"/>
    <n v="220"/>
  </r>
  <r>
    <x v="15"/>
    <x v="0"/>
    <x v="0"/>
    <x v="0"/>
    <x v="6"/>
    <s v="Shiva"/>
    <n v="220"/>
  </r>
  <r>
    <x v="15"/>
    <x v="0"/>
    <x v="0"/>
    <x v="0"/>
    <x v="7"/>
    <s v="Gopinath"/>
    <n v="220"/>
  </r>
  <r>
    <x v="15"/>
    <x v="0"/>
    <x v="0"/>
    <x v="0"/>
    <x v="8"/>
    <s v="Ajit"/>
    <n v="218"/>
  </r>
  <r>
    <x v="15"/>
    <x v="0"/>
    <x v="0"/>
    <x v="0"/>
    <x v="12"/>
    <s v="Prasad"/>
    <n v="280"/>
  </r>
  <r>
    <x v="15"/>
    <x v="0"/>
    <x v="0"/>
    <x v="0"/>
    <x v="9"/>
    <s v="Sridhar"/>
    <n v="300"/>
  </r>
  <r>
    <x v="15"/>
    <x v="0"/>
    <x v="0"/>
    <x v="0"/>
    <x v="10"/>
    <s v="Sridhar"/>
    <n v="300"/>
  </r>
  <r>
    <x v="15"/>
    <x v="3"/>
    <x v="0"/>
    <x v="0"/>
    <x v="4"/>
    <s v="Jessie"/>
    <n v="36"/>
  </r>
  <r>
    <x v="15"/>
    <x v="1"/>
    <x v="0"/>
    <x v="0"/>
    <x v="3"/>
    <s v="Dinesh"/>
    <n v="60"/>
  </r>
  <r>
    <x v="15"/>
    <x v="1"/>
    <x v="0"/>
    <x v="0"/>
    <x v="5"/>
    <s v="Bhagban"/>
    <n v="250"/>
  </r>
  <r>
    <x v="15"/>
    <x v="1"/>
    <x v="0"/>
    <x v="0"/>
    <x v="6"/>
    <s v="Ashwin"/>
    <n v="250"/>
  </r>
  <r>
    <x v="15"/>
    <x v="1"/>
    <x v="0"/>
    <x v="0"/>
    <x v="7"/>
    <s v="Sachin"/>
    <n v="250"/>
  </r>
  <r>
    <x v="15"/>
    <x v="1"/>
    <x v="0"/>
    <x v="0"/>
    <x v="8"/>
    <s v="Rudra"/>
    <n v="250"/>
  </r>
  <r>
    <x v="15"/>
    <x v="1"/>
    <x v="0"/>
    <x v="0"/>
    <x v="12"/>
    <s v="Babu"/>
    <n v="200"/>
  </r>
  <r>
    <x v="15"/>
    <x v="1"/>
    <x v="0"/>
    <x v="0"/>
    <x v="4"/>
    <s v="Pravin"/>
    <n v="219"/>
  </r>
  <r>
    <x v="15"/>
    <x v="1"/>
    <x v="0"/>
    <x v="0"/>
    <x v="3"/>
    <s v="Udit"/>
    <n v="180"/>
  </r>
  <r>
    <x v="15"/>
    <x v="3"/>
    <x v="3"/>
    <x v="9"/>
    <x v="4"/>
    <s v="Trupti"/>
    <n v="364"/>
  </r>
  <r>
    <x v="15"/>
    <x v="3"/>
    <x v="3"/>
    <x v="10"/>
    <x v="4"/>
    <s v="Trupti"/>
    <n v="104"/>
  </r>
  <r>
    <x v="15"/>
    <x v="1"/>
    <x v="3"/>
    <x v="10"/>
    <x v="4"/>
    <s v="Siddesh"/>
    <n v="51"/>
  </r>
  <r>
    <x v="15"/>
    <x v="1"/>
    <x v="3"/>
    <x v="9"/>
    <x v="4"/>
    <s v="Siddesh"/>
    <n v="274"/>
  </r>
  <r>
    <x v="15"/>
    <x v="1"/>
    <x v="3"/>
    <x v="10"/>
    <x v="13"/>
    <s v="Sachin"/>
    <n v="75"/>
  </r>
  <r>
    <x v="15"/>
    <x v="1"/>
    <x v="2"/>
    <x v="42"/>
    <x v="23"/>
    <s v="Pradyumna"/>
    <n v="400"/>
  </r>
  <r>
    <x v="15"/>
    <x v="2"/>
    <x v="1"/>
    <x v="11"/>
    <x v="23"/>
    <s v="Hemant"/>
    <n v="4000"/>
  </r>
  <r>
    <x v="15"/>
    <x v="0"/>
    <x v="6"/>
    <x v="26"/>
    <x v="23"/>
    <s v="Mahadev"/>
    <n v="792"/>
  </r>
  <r>
    <x v="15"/>
    <x v="1"/>
    <x v="0"/>
    <x v="0"/>
    <x v="24"/>
    <s v="Vijesh"/>
    <n v="48"/>
  </r>
  <r>
    <x v="15"/>
    <x v="2"/>
    <x v="0"/>
    <x v="0"/>
    <x v="24"/>
    <s v="Hemant"/>
    <n v="120"/>
  </r>
  <r>
    <x v="15"/>
    <x v="0"/>
    <x v="1"/>
    <x v="16"/>
    <x v="24"/>
    <s v="Yogesh"/>
    <n v="2500"/>
  </r>
  <r>
    <x v="15"/>
    <x v="0"/>
    <x v="3"/>
    <x v="10"/>
    <x v="24"/>
    <s v="Yogesh"/>
    <n v="600"/>
  </r>
  <r>
    <x v="15"/>
    <x v="0"/>
    <x v="2"/>
    <x v="43"/>
    <x v="24"/>
    <s v="Yogesh"/>
    <n v="533"/>
  </r>
  <r>
    <x v="15"/>
    <x v="0"/>
    <x v="1"/>
    <x v="11"/>
    <x v="15"/>
    <s v="Guru"/>
    <n v="1008"/>
  </r>
  <r>
    <x v="15"/>
    <x v="0"/>
    <x v="1"/>
    <x v="11"/>
    <x v="14"/>
    <s v="Deepak"/>
    <n v="622"/>
  </r>
  <r>
    <x v="15"/>
    <x v="3"/>
    <x v="1"/>
    <x v="11"/>
    <x v="14"/>
    <s v="Pranav"/>
    <n v="224"/>
  </r>
  <r>
    <x v="15"/>
    <x v="1"/>
    <x v="1"/>
    <x v="11"/>
    <x v="15"/>
    <s v="Satish"/>
    <n v="1004"/>
  </r>
  <r>
    <x v="15"/>
    <x v="1"/>
    <x v="1"/>
    <x v="11"/>
    <x v="14"/>
    <s v="Dinesh"/>
    <n v="1020"/>
  </r>
  <r>
    <x v="15"/>
    <x v="2"/>
    <x v="1"/>
    <x v="11"/>
    <x v="14"/>
    <s v="Sagar"/>
    <n v="750"/>
  </r>
  <r>
    <x v="15"/>
    <x v="0"/>
    <x v="1"/>
    <x v="11"/>
    <x v="20"/>
    <s v="Gopinath"/>
    <n v="2432"/>
  </r>
  <r>
    <x v="15"/>
    <x v="0"/>
    <x v="1"/>
    <x v="11"/>
    <x v="19"/>
    <s v="Nishikant"/>
    <n v="400"/>
  </r>
  <r>
    <x v="15"/>
    <x v="0"/>
    <x v="1"/>
    <x v="11"/>
    <x v="17"/>
    <s v="Nishikant"/>
    <n v="250"/>
  </r>
  <r>
    <x v="15"/>
    <x v="0"/>
    <x v="1"/>
    <x v="11"/>
    <x v="21"/>
    <s v="Sridhar"/>
    <n v="860"/>
  </r>
  <r>
    <x v="15"/>
    <x v="0"/>
    <x v="1"/>
    <x v="11"/>
    <x v="21"/>
    <s v="Nitai"/>
    <n v="1000"/>
  </r>
  <r>
    <x v="15"/>
    <x v="0"/>
    <x v="1"/>
    <x v="11"/>
    <x v="18"/>
    <s v="Viresh"/>
    <n v="800"/>
  </r>
  <r>
    <x v="15"/>
    <x v="0"/>
    <x v="1"/>
    <x v="11"/>
    <x v="18"/>
    <s v="Prashant"/>
    <n v="1200"/>
  </r>
  <r>
    <x v="15"/>
    <x v="0"/>
    <x v="1"/>
    <x v="11"/>
    <x v="17"/>
    <s v="kiran"/>
    <n v="1000"/>
  </r>
  <r>
    <x v="15"/>
    <x v="0"/>
    <x v="1"/>
    <x v="11"/>
    <x v="19"/>
    <s v="Sunil"/>
    <n v="1200"/>
  </r>
  <r>
    <x v="15"/>
    <x v="0"/>
    <x v="1"/>
    <x v="11"/>
    <x v="16"/>
    <s v="Rajesh"/>
    <n v="4500"/>
  </r>
  <r>
    <x v="15"/>
    <x v="0"/>
    <x v="1"/>
    <x v="11"/>
    <x v="4"/>
    <s v="Nishikant"/>
    <n v="300"/>
  </r>
  <r>
    <x v="15"/>
    <x v="3"/>
    <x v="1"/>
    <x v="11"/>
    <x v="17"/>
    <s v="Devyani"/>
    <n v="1112"/>
  </r>
  <r>
    <x v="15"/>
    <x v="3"/>
    <x v="1"/>
    <x v="11"/>
    <x v="19"/>
    <s v="shravani"/>
    <n v="760"/>
  </r>
  <r>
    <x v="15"/>
    <x v="3"/>
    <x v="1"/>
    <x v="11"/>
    <x v="4"/>
    <s v="Mangala"/>
    <n v="2000"/>
  </r>
  <r>
    <x v="15"/>
    <x v="1"/>
    <x v="1"/>
    <x v="11"/>
    <x v="20"/>
    <s v="Ramesh"/>
    <n v="2432"/>
  </r>
  <r>
    <x v="15"/>
    <x v="1"/>
    <x v="1"/>
    <x v="11"/>
    <x v="17"/>
    <s v="Vinod"/>
    <n v="1040"/>
  </r>
  <r>
    <x v="15"/>
    <x v="1"/>
    <x v="1"/>
    <x v="11"/>
    <x v="18"/>
    <s v="Vinod"/>
    <n v="150"/>
  </r>
  <r>
    <x v="15"/>
    <x v="1"/>
    <x v="1"/>
    <x v="11"/>
    <x v="18"/>
    <s v="Omkar"/>
    <n v="100"/>
  </r>
  <r>
    <x v="15"/>
    <x v="1"/>
    <x v="1"/>
    <x v="11"/>
    <x v="17"/>
    <s v="Srittam"/>
    <n v="1080"/>
  </r>
  <r>
    <x v="15"/>
    <x v="1"/>
    <x v="1"/>
    <x v="11"/>
    <x v="18"/>
    <s v="Sibaram"/>
    <n v="1200"/>
  </r>
  <r>
    <x v="15"/>
    <x v="1"/>
    <x v="1"/>
    <x v="11"/>
    <x v="18"/>
    <s v="Uttam"/>
    <n v="1200"/>
  </r>
  <r>
    <x v="15"/>
    <x v="1"/>
    <x v="1"/>
    <x v="11"/>
    <x v="19"/>
    <s v="Shankar"/>
    <n v="440"/>
  </r>
  <r>
    <x v="15"/>
    <x v="1"/>
    <x v="1"/>
    <x v="11"/>
    <x v="19"/>
    <s v="Babul"/>
    <n v="1200"/>
  </r>
  <r>
    <x v="15"/>
    <x v="1"/>
    <x v="1"/>
    <x v="11"/>
    <x v="19"/>
    <s v="Ganpat"/>
    <n v="1080"/>
  </r>
  <r>
    <x v="15"/>
    <x v="1"/>
    <x v="1"/>
    <x v="11"/>
    <x v="4"/>
    <s v="Govind"/>
    <n v="2200"/>
  </r>
  <r>
    <x v="15"/>
    <x v="1"/>
    <x v="1"/>
    <x v="11"/>
    <x v="4"/>
    <s v="Sarvesh"/>
    <n v="800"/>
  </r>
  <r>
    <x v="15"/>
    <x v="1"/>
    <x v="1"/>
    <x v="11"/>
    <x v="21"/>
    <s v="Prashant"/>
    <n v="1000"/>
  </r>
  <r>
    <x v="15"/>
    <x v="1"/>
    <x v="1"/>
    <x v="11"/>
    <x v="21"/>
    <s v="Manoj"/>
    <n v="1000"/>
  </r>
  <r>
    <x v="15"/>
    <x v="2"/>
    <x v="1"/>
    <x v="11"/>
    <x v="17"/>
    <s v="Santosh"/>
    <n v="470"/>
  </r>
  <r>
    <x v="15"/>
    <x v="2"/>
    <x v="1"/>
    <x v="11"/>
    <x v="18"/>
    <s v="Kanhu"/>
    <n v="500"/>
  </r>
  <r>
    <x v="15"/>
    <x v="2"/>
    <x v="1"/>
    <x v="11"/>
    <x v="21"/>
    <s v="Ranjit"/>
    <n v="800"/>
  </r>
  <r>
    <x v="15"/>
    <x v="2"/>
    <x v="1"/>
    <x v="11"/>
    <x v="21"/>
    <s v="Vijesh"/>
    <n v="800"/>
  </r>
  <r>
    <x v="16"/>
    <x v="0"/>
    <x v="3"/>
    <x v="10"/>
    <x v="2"/>
    <s v="Rakesh"/>
    <n v="150"/>
  </r>
  <r>
    <x v="16"/>
    <x v="1"/>
    <x v="3"/>
    <x v="10"/>
    <x v="2"/>
    <s v="Pradeep"/>
    <n v="116"/>
  </r>
  <r>
    <x v="16"/>
    <x v="2"/>
    <x v="3"/>
    <x v="10"/>
    <x v="2"/>
    <s v="Santosh"/>
    <n v="115"/>
  </r>
  <r>
    <x v="17"/>
    <x v="0"/>
    <x v="3"/>
    <x v="10"/>
    <x v="2"/>
    <s v="Rakesh"/>
    <n v="180"/>
  </r>
  <r>
    <x v="17"/>
    <x v="1"/>
    <x v="3"/>
    <x v="10"/>
    <x v="2"/>
    <s v="Pradeep"/>
    <n v="140"/>
  </r>
  <r>
    <x v="17"/>
    <x v="2"/>
    <x v="3"/>
    <x v="10"/>
    <x v="2"/>
    <s v="Santosh"/>
    <n v="170"/>
  </r>
  <r>
    <x v="18"/>
    <x v="0"/>
    <x v="3"/>
    <x v="10"/>
    <x v="2"/>
    <s v="Rakesh"/>
    <n v="111"/>
  </r>
  <r>
    <x v="18"/>
    <x v="1"/>
    <x v="3"/>
    <x v="10"/>
    <x v="2"/>
    <s v="Pradeep"/>
    <n v="52"/>
  </r>
  <r>
    <x v="18"/>
    <x v="2"/>
    <x v="3"/>
    <x v="10"/>
    <x v="2"/>
    <s v="Santosh"/>
    <n v="100"/>
  </r>
  <r>
    <x v="19"/>
    <x v="0"/>
    <x v="3"/>
    <x v="10"/>
    <x v="2"/>
    <s v="Rakesh"/>
    <n v="190"/>
  </r>
  <r>
    <x v="19"/>
    <x v="1"/>
    <x v="3"/>
    <x v="10"/>
    <x v="2"/>
    <s v="Pradeep"/>
    <n v="175"/>
  </r>
  <r>
    <x v="19"/>
    <x v="2"/>
    <x v="3"/>
    <x v="10"/>
    <x v="2"/>
    <s v="Santosh"/>
    <n v="140"/>
  </r>
  <r>
    <x v="17"/>
    <x v="1"/>
    <x v="3"/>
    <x v="9"/>
    <x v="2"/>
    <s v="Pradeep"/>
    <n v="10"/>
  </r>
  <r>
    <x v="18"/>
    <x v="1"/>
    <x v="3"/>
    <x v="9"/>
    <x v="2"/>
    <s v="Pradeep"/>
    <n v="160"/>
  </r>
  <r>
    <x v="16"/>
    <x v="1"/>
    <x v="2"/>
    <x v="45"/>
    <x v="23"/>
    <s v="Yogesh"/>
    <n v="494"/>
  </r>
  <r>
    <x v="16"/>
    <x v="1"/>
    <x v="2"/>
    <x v="42"/>
    <x v="23"/>
    <s v="Yogesh"/>
    <n v="58"/>
  </r>
  <r>
    <x v="16"/>
    <x v="1"/>
    <x v="2"/>
    <x v="42"/>
    <x v="23"/>
    <s v="Yogesh"/>
    <n v="51"/>
  </r>
  <r>
    <x v="17"/>
    <x v="0"/>
    <x v="2"/>
    <x v="45"/>
    <x v="23"/>
    <s v="Pradyumna"/>
    <n v="200"/>
  </r>
  <r>
    <x v="17"/>
    <x v="1"/>
    <x v="2"/>
    <x v="42"/>
    <x v="23"/>
    <s v="Yogesh"/>
    <n v="50"/>
  </r>
  <r>
    <x v="17"/>
    <x v="1"/>
    <x v="2"/>
    <x v="45"/>
    <x v="23"/>
    <s v="Yogesh"/>
    <n v="647"/>
  </r>
  <r>
    <x v="17"/>
    <x v="2"/>
    <x v="2"/>
    <x v="45"/>
    <x v="23"/>
    <s v="Tukaram"/>
    <n v="50"/>
  </r>
  <r>
    <x v="18"/>
    <x v="0"/>
    <x v="2"/>
    <x v="45"/>
    <x v="23"/>
    <s v="Pradyumna"/>
    <n v="198"/>
  </r>
  <r>
    <x v="18"/>
    <x v="0"/>
    <x v="2"/>
    <x v="46"/>
    <x v="23"/>
    <s v="Pradyumna"/>
    <n v="50"/>
  </r>
  <r>
    <x v="18"/>
    <x v="1"/>
    <x v="2"/>
    <x v="45"/>
    <x v="23"/>
    <s v="Yogesh"/>
    <n v="397"/>
  </r>
  <r>
    <x v="18"/>
    <x v="1"/>
    <x v="2"/>
    <x v="46"/>
    <x v="23"/>
    <s v="Yogesh"/>
    <n v="198"/>
  </r>
  <r>
    <x v="19"/>
    <x v="0"/>
    <x v="2"/>
    <x v="47"/>
    <x v="23"/>
    <s v="Pradyumna"/>
    <n v="75"/>
  </r>
  <r>
    <x v="19"/>
    <x v="0"/>
    <x v="2"/>
    <x v="46"/>
    <x v="23"/>
    <s v="Pradyumna"/>
    <n v="152"/>
  </r>
  <r>
    <x v="19"/>
    <x v="1"/>
    <x v="2"/>
    <x v="46"/>
    <x v="23"/>
    <s v="Yogesh"/>
    <n v="537"/>
  </r>
  <r>
    <x v="16"/>
    <x v="2"/>
    <x v="1"/>
    <x v="1"/>
    <x v="23"/>
    <s v="Mahadev"/>
    <n v="550"/>
  </r>
  <r>
    <x v="16"/>
    <x v="2"/>
    <x v="1"/>
    <x v="11"/>
    <x v="23"/>
    <s v="Mahadev"/>
    <n v="1040"/>
  </r>
  <r>
    <x v="18"/>
    <x v="2"/>
    <x v="1"/>
    <x v="48"/>
    <x v="23"/>
    <s v="Mahadev"/>
    <n v="154"/>
  </r>
  <r>
    <x v="17"/>
    <x v="1"/>
    <x v="1"/>
    <x v="11"/>
    <x v="23"/>
    <s v="Viresh"/>
    <n v="6000"/>
  </r>
  <r>
    <x v="17"/>
    <x v="1"/>
    <x v="1"/>
    <x v="1"/>
    <x v="23"/>
    <s v="Viresh"/>
    <n v="1100"/>
  </r>
  <r>
    <x v="18"/>
    <x v="2"/>
    <x v="6"/>
    <x v="27"/>
    <x v="23"/>
    <s v="Mahadev"/>
    <n v="540"/>
  </r>
  <r>
    <x v="19"/>
    <x v="2"/>
    <x v="6"/>
    <x v="27"/>
    <x v="23"/>
    <s v="Mahadev"/>
    <n v="600"/>
  </r>
  <r>
    <x v="16"/>
    <x v="2"/>
    <x v="0"/>
    <x v="0"/>
    <x v="24"/>
    <s v="Mahadev"/>
    <n v="10"/>
  </r>
  <r>
    <x v="17"/>
    <x v="2"/>
    <x v="0"/>
    <x v="0"/>
    <x v="24"/>
    <s v="Tukaram"/>
    <n v="88"/>
  </r>
  <r>
    <x v="16"/>
    <x v="1"/>
    <x v="1"/>
    <x v="11"/>
    <x v="24"/>
    <s v="Yogesh"/>
    <n v="3920"/>
  </r>
  <r>
    <x v="17"/>
    <x v="1"/>
    <x v="1"/>
    <x v="11"/>
    <x v="24"/>
    <s v="Vijesh"/>
    <n v="2000"/>
  </r>
  <r>
    <x v="17"/>
    <x v="1"/>
    <x v="1"/>
    <x v="2"/>
    <x v="24"/>
    <s v="Yogesh"/>
    <n v="3000"/>
  </r>
  <r>
    <x v="17"/>
    <x v="2"/>
    <x v="1"/>
    <x v="11"/>
    <x v="24"/>
    <s v="Tukaram"/>
    <n v="2000"/>
  </r>
  <r>
    <x v="17"/>
    <x v="2"/>
    <x v="1"/>
    <x v="11"/>
    <x v="24"/>
    <s v="Viresh"/>
    <n v="6000"/>
  </r>
  <r>
    <x v="18"/>
    <x v="2"/>
    <x v="1"/>
    <x v="11"/>
    <x v="24"/>
    <s v="Tukaram"/>
    <n v="4000"/>
  </r>
  <r>
    <x v="19"/>
    <x v="2"/>
    <x v="1"/>
    <x v="11"/>
    <x v="24"/>
    <s v="Mahadev"/>
    <n v="1960"/>
  </r>
  <r>
    <x v="19"/>
    <x v="1"/>
    <x v="1"/>
    <x v="2"/>
    <x v="24"/>
    <s v="Hemant"/>
    <n v="5400"/>
  </r>
  <r>
    <x v="19"/>
    <x v="1"/>
    <x v="2"/>
    <x v="8"/>
    <x v="24"/>
    <s v="Yogesh"/>
    <n v="76"/>
  </r>
  <r>
    <x v="18"/>
    <x v="2"/>
    <x v="4"/>
    <x v="15"/>
    <x v="24"/>
    <s v="Tukaram"/>
    <n v="104"/>
  </r>
  <r>
    <x v="19"/>
    <x v="0"/>
    <x v="4"/>
    <x v="15"/>
    <x v="24"/>
    <s v="Pradyumna"/>
    <n v="264"/>
  </r>
  <r>
    <x v="16"/>
    <x v="0"/>
    <x v="4"/>
    <x v="15"/>
    <x v="2"/>
    <s v="Narcis"/>
    <n v="58"/>
  </r>
  <r>
    <x v="18"/>
    <x v="0"/>
    <x v="4"/>
    <x v="15"/>
    <x v="2"/>
    <s v="Narcis"/>
    <n v="55"/>
  </r>
  <r>
    <x v="19"/>
    <x v="0"/>
    <x v="4"/>
    <x v="15"/>
    <x v="2"/>
    <s v="Narcis"/>
    <n v="104"/>
  </r>
  <r>
    <x v="16"/>
    <x v="1"/>
    <x v="4"/>
    <x v="12"/>
    <x v="2"/>
    <s v="Pradeep"/>
    <n v="52"/>
  </r>
  <r>
    <x v="17"/>
    <x v="0"/>
    <x v="4"/>
    <x v="12"/>
    <x v="2"/>
    <s v="Narcis"/>
    <n v="65"/>
  </r>
  <r>
    <x v="17"/>
    <x v="1"/>
    <x v="4"/>
    <x v="12"/>
    <x v="2"/>
    <s v="Pradeep"/>
    <n v="44"/>
  </r>
  <r>
    <x v="18"/>
    <x v="0"/>
    <x v="4"/>
    <x v="12"/>
    <x v="2"/>
    <s v="Rakesh"/>
    <n v="60"/>
  </r>
  <r>
    <x v="18"/>
    <x v="0"/>
    <x v="4"/>
    <x v="12"/>
    <x v="2"/>
    <s v="Narcis"/>
    <n v="81"/>
  </r>
  <r>
    <x v="15"/>
    <x v="0"/>
    <x v="0"/>
    <x v="0"/>
    <x v="0"/>
    <s v="Ravi"/>
    <n v="25"/>
  </r>
  <r>
    <x v="15"/>
    <x v="0"/>
    <x v="0"/>
    <x v="0"/>
    <x v="0"/>
    <s v="Ravi"/>
    <n v="26"/>
  </r>
  <r>
    <x v="15"/>
    <x v="1"/>
    <x v="0"/>
    <x v="0"/>
    <x v="0"/>
    <s v="Subrata"/>
    <n v="52"/>
  </r>
  <r>
    <x v="15"/>
    <x v="1"/>
    <x v="0"/>
    <x v="0"/>
    <x v="0"/>
    <s v="Subrata"/>
    <n v="56"/>
  </r>
  <r>
    <x v="15"/>
    <x v="2"/>
    <x v="0"/>
    <x v="0"/>
    <x v="0"/>
    <s v="Surya"/>
    <n v="70"/>
  </r>
  <r>
    <x v="15"/>
    <x v="2"/>
    <x v="0"/>
    <x v="0"/>
    <x v="0"/>
    <s v="Surya"/>
    <n v="92"/>
  </r>
  <r>
    <x v="16"/>
    <x v="0"/>
    <x v="0"/>
    <x v="0"/>
    <x v="0"/>
    <s v="Subrata"/>
    <n v="51"/>
  </r>
  <r>
    <x v="16"/>
    <x v="0"/>
    <x v="0"/>
    <x v="0"/>
    <x v="0"/>
    <s v="Subrata"/>
    <n v="56"/>
  </r>
  <r>
    <x v="16"/>
    <x v="1"/>
    <x v="0"/>
    <x v="0"/>
    <x v="0"/>
    <s v="Surya"/>
    <n v="3"/>
  </r>
  <r>
    <x v="16"/>
    <x v="1"/>
    <x v="0"/>
    <x v="0"/>
    <x v="0"/>
    <s v="Surya"/>
    <n v="14"/>
  </r>
  <r>
    <x v="16"/>
    <x v="1"/>
    <x v="0"/>
    <x v="0"/>
    <x v="0"/>
    <s v="Surya"/>
    <n v="6"/>
  </r>
  <r>
    <x v="15"/>
    <x v="0"/>
    <x v="0"/>
    <x v="0"/>
    <x v="1"/>
    <s v="Kashinath"/>
    <n v="218"/>
  </r>
  <r>
    <x v="15"/>
    <x v="1"/>
    <x v="0"/>
    <x v="0"/>
    <x v="1"/>
    <s v="Babu"/>
    <n v="250"/>
  </r>
  <r>
    <x v="16"/>
    <x v="0"/>
    <x v="0"/>
    <x v="0"/>
    <x v="1"/>
    <s v="Babu"/>
    <n v="220"/>
  </r>
  <r>
    <x v="16"/>
    <x v="1"/>
    <x v="0"/>
    <x v="0"/>
    <x v="1"/>
    <s v="Vaibhav"/>
    <n v="219"/>
  </r>
  <r>
    <x v="17"/>
    <x v="0"/>
    <x v="0"/>
    <x v="0"/>
    <x v="1"/>
    <s v="Babu"/>
    <n v="220"/>
  </r>
  <r>
    <x v="18"/>
    <x v="0"/>
    <x v="0"/>
    <x v="0"/>
    <x v="1"/>
    <s v="Babu"/>
    <n v="220"/>
  </r>
  <r>
    <x v="18"/>
    <x v="1"/>
    <x v="0"/>
    <x v="0"/>
    <x v="1"/>
    <s v="Vaibhav"/>
    <n v="219"/>
  </r>
  <r>
    <x v="19"/>
    <x v="0"/>
    <x v="0"/>
    <x v="0"/>
    <x v="1"/>
    <s v="Babu"/>
    <n v="220"/>
  </r>
  <r>
    <x v="19"/>
    <x v="1"/>
    <x v="0"/>
    <x v="0"/>
    <x v="1"/>
    <s v="Vaibhav"/>
    <n v="219"/>
  </r>
  <r>
    <x v="15"/>
    <x v="2"/>
    <x v="2"/>
    <x v="42"/>
    <x v="2"/>
    <s v="Kartik"/>
    <n v="400"/>
  </r>
  <r>
    <x v="16"/>
    <x v="0"/>
    <x v="2"/>
    <x v="45"/>
    <x v="2"/>
    <s v="Chetan"/>
    <n v="374"/>
  </r>
  <r>
    <x v="16"/>
    <x v="0"/>
    <x v="2"/>
    <x v="49"/>
    <x v="2"/>
    <s v="Chetan"/>
    <n v="51"/>
  </r>
  <r>
    <x v="16"/>
    <x v="0"/>
    <x v="2"/>
    <x v="42"/>
    <x v="2"/>
    <s v="Chetan"/>
    <n v="58"/>
  </r>
  <r>
    <x v="17"/>
    <x v="0"/>
    <x v="2"/>
    <x v="42"/>
    <x v="2"/>
    <s v="Kanhu"/>
    <n v="50"/>
  </r>
  <r>
    <x v="17"/>
    <x v="0"/>
    <x v="2"/>
    <x v="45"/>
    <x v="2"/>
    <s v="Kanhu"/>
    <n v="496"/>
  </r>
  <r>
    <x v="18"/>
    <x v="0"/>
    <x v="2"/>
    <x v="45"/>
    <x v="2"/>
    <s v="Kanhu"/>
    <n v="590"/>
  </r>
  <r>
    <x v="18"/>
    <x v="1"/>
    <x v="2"/>
    <x v="46"/>
    <x v="2"/>
    <s v="Chetan"/>
    <n v="24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x v="0"/>
    <x v="0"/>
    <s v="Hemant"/>
    <s v="Line 1"/>
    <x v="0"/>
    <x v="0"/>
    <n v="1000"/>
  </r>
  <r>
    <x v="1"/>
    <x v="0"/>
    <s v="Thanu"/>
    <s v="Line 2"/>
    <x v="1"/>
    <x v="1"/>
    <n v="612"/>
  </r>
  <r>
    <x v="1"/>
    <x v="0"/>
    <s v="Thanu"/>
    <s v="Line 2"/>
    <x v="1"/>
    <x v="2"/>
    <n v="12"/>
  </r>
  <r>
    <x v="1"/>
    <x v="1"/>
    <s v="Kartik"/>
    <s v="Line 2"/>
    <x v="1"/>
    <x v="2"/>
    <n v="276"/>
  </r>
  <r>
    <x v="1"/>
    <x v="1"/>
    <s v="Kartik"/>
    <s v="Line 2"/>
    <x v="2"/>
    <x v="3"/>
    <n v="1600"/>
  </r>
  <r>
    <x v="1"/>
    <x v="2"/>
    <s v="Aaron"/>
    <s v="Line 2"/>
    <x v="2"/>
    <x v="3"/>
    <n v="1040"/>
  </r>
  <r>
    <x v="0"/>
    <x v="1"/>
    <s v="Kartik"/>
    <s v="Line 2"/>
    <x v="2"/>
    <x v="3"/>
    <n v="7200"/>
  </r>
  <r>
    <x v="0"/>
    <x v="2"/>
    <s v="Aaron"/>
    <s v="Line 2"/>
    <x v="2"/>
    <x v="3"/>
    <n v="5440"/>
  </r>
  <r>
    <x v="2"/>
    <x v="0"/>
    <s v="Bryson"/>
    <s v="Line 2"/>
    <x v="2"/>
    <x v="3"/>
    <n v="1360"/>
  </r>
  <r>
    <x v="2"/>
    <x v="0"/>
    <s v="Bryson"/>
    <s v="Line 2"/>
    <x v="3"/>
    <x v="4"/>
    <n v="4"/>
  </r>
  <r>
    <x v="2"/>
    <x v="1"/>
    <s v="Hemant"/>
    <s v="Line 2"/>
    <x v="3"/>
    <x v="4"/>
    <n v="412"/>
  </r>
  <r>
    <x v="2"/>
    <x v="2"/>
    <s v="Tukaram"/>
    <s v="Line 2"/>
    <x v="3"/>
    <x v="4"/>
    <n v="424"/>
  </r>
  <r>
    <x v="3"/>
    <x v="0"/>
    <s v="Tyson"/>
    <s v="Line 2"/>
    <x v="3"/>
    <x v="4"/>
    <n v="368"/>
  </r>
  <r>
    <x v="3"/>
    <x v="1"/>
    <s v="Tukaram"/>
    <s v="Line 2"/>
    <x v="3"/>
    <x v="4"/>
    <n v="444"/>
  </r>
  <r>
    <x v="3"/>
    <x v="2"/>
    <s v="Bryson"/>
    <s v="Line 2"/>
    <x v="3"/>
    <x v="4"/>
    <n v="148"/>
  </r>
  <r>
    <x v="3"/>
    <x v="2"/>
    <s v="Bryson"/>
    <s v="Line 2"/>
    <x v="4"/>
    <x v="5"/>
    <n v="600"/>
  </r>
  <r>
    <x v="4"/>
    <x v="0"/>
    <s v="Vijesh"/>
    <s v="Line 2"/>
    <x v="4"/>
    <x v="5"/>
    <n v="600"/>
  </r>
  <r>
    <x v="4"/>
    <x v="0"/>
    <s v="Vijesh"/>
    <s v="Line 2"/>
    <x v="4"/>
    <x v="6"/>
    <n v="768"/>
  </r>
  <r>
    <x v="4"/>
    <x v="1"/>
    <s v="Tukaram"/>
    <s v="Line 2"/>
    <x v="4"/>
    <x v="6"/>
    <n v="432"/>
  </r>
  <r>
    <x v="4"/>
    <x v="1"/>
    <s v="Tukaram"/>
    <s v="Line 2"/>
    <x v="2"/>
    <x v="3"/>
    <n v="2640"/>
  </r>
  <r>
    <x v="4"/>
    <x v="2"/>
    <s v="Bryson"/>
    <s v="Line 2"/>
    <x v="2"/>
    <x v="3"/>
    <n v="1240"/>
  </r>
  <r>
    <x v="5"/>
    <x v="0"/>
    <s v="Swaraj"/>
    <s v="Line 2"/>
    <x v="2"/>
    <x v="7"/>
    <n v="8520"/>
  </r>
  <r>
    <x v="5"/>
    <x v="1"/>
    <s v="Sabur"/>
    <s v="Line 2"/>
    <x v="2"/>
    <x v="7"/>
    <n v="6000"/>
  </r>
  <r>
    <x v="5"/>
    <x v="2"/>
    <s v="Pradyumna"/>
    <s v="Line 2"/>
    <x v="2"/>
    <x v="7"/>
    <n v="1800"/>
  </r>
  <r>
    <x v="5"/>
    <x v="2"/>
    <s v="Pradyumna"/>
    <s v="Line 2"/>
    <x v="3"/>
    <x v="8"/>
    <n v="2565"/>
  </r>
  <r>
    <x v="6"/>
    <x v="0"/>
    <s v="Mahadev"/>
    <s v="Line 2"/>
    <x v="3"/>
    <x v="9"/>
    <n v="770"/>
  </r>
  <r>
    <x v="6"/>
    <x v="0"/>
    <s v="Vijesh"/>
    <s v="Line 2"/>
    <x v="3"/>
    <x v="8"/>
    <n v="390"/>
  </r>
  <r>
    <x v="6"/>
    <x v="1"/>
    <s v="Sylvester"/>
    <s v="Line 2"/>
    <x v="3"/>
    <x v="9"/>
    <n v="966"/>
  </r>
  <r>
    <x v="6"/>
    <x v="2"/>
    <s v="Sahil.Dn"/>
    <s v="Line 2"/>
    <x v="1"/>
    <x v="10"/>
    <n v="660"/>
  </r>
  <r>
    <x v="7"/>
    <x v="0"/>
    <s v="Mahadev"/>
    <s v="Line 2"/>
    <x v="1"/>
    <x v="10"/>
    <n v="336"/>
  </r>
  <r>
    <x v="7"/>
    <x v="0"/>
    <s v="Mahadev"/>
    <s v="Line 2"/>
    <x v="1"/>
    <x v="11"/>
    <n v="504"/>
  </r>
  <r>
    <x v="7"/>
    <x v="1"/>
    <s v="Tukaram"/>
    <s v="Line 2"/>
    <x v="2"/>
    <x v="3"/>
    <n v="7080"/>
  </r>
  <r>
    <x v="7"/>
    <x v="2"/>
    <s v="Sahil.D"/>
    <s v="Line 2"/>
    <x v="2"/>
    <x v="3"/>
    <n v="5400"/>
  </r>
  <r>
    <x v="1"/>
    <x v="0"/>
    <s v="Bryson"/>
    <s v="Line 3"/>
    <x v="5"/>
    <x v="12"/>
    <n v="300"/>
  </r>
  <r>
    <x v="1"/>
    <x v="1"/>
    <s v="Tyson"/>
    <s v="Line 3"/>
    <x v="5"/>
    <x v="12"/>
    <n v="144"/>
  </r>
  <r>
    <x v="1"/>
    <x v="1"/>
    <s v="Tyson"/>
    <s v="Line 3"/>
    <x v="3"/>
    <x v="8"/>
    <n v="1246"/>
  </r>
  <r>
    <x v="1"/>
    <x v="2"/>
    <s v="Santosh"/>
    <s v="Line 3"/>
    <x v="3"/>
    <x v="8"/>
    <n v="154"/>
  </r>
  <r>
    <x v="1"/>
    <x v="2"/>
    <s v="Santosh"/>
    <s v="Line 3"/>
    <x v="6"/>
    <x v="13"/>
    <n v="272"/>
  </r>
  <r>
    <x v="0"/>
    <x v="0"/>
    <s v="Thanu"/>
    <s v="Line 3"/>
    <x v="6"/>
    <x v="13"/>
    <n v="604"/>
  </r>
  <r>
    <x v="0"/>
    <x v="1"/>
    <s v="Tyson"/>
    <s v="Line 3"/>
    <x v="6"/>
    <x v="13"/>
    <n v="334"/>
  </r>
  <r>
    <x v="0"/>
    <x v="1"/>
    <s v="Tyson"/>
    <s v="Line 3"/>
    <x v="3"/>
    <x v="9"/>
    <n v="28"/>
  </r>
  <r>
    <x v="0"/>
    <x v="2"/>
    <s v="Santosh/Geetesh"/>
    <s v="Line 3"/>
    <x v="3"/>
    <x v="9"/>
    <n v="1050"/>
  </r>
  <r>
    <x v="2"/>
    <x v="0"/>
    <s v="Thanu"/>
    <s v="Line 3"/>
    <x v="3"/>
    <x v="9"/>
    <n v="321"/>
  </r>
  <r>
    <x v="2"/>
    <x v="0"/>
    <s v="Thanu"/>
    <s v="Line 3"/>
    <x v="2"/>
    <x v="14"/>
    <n v="2460"/>
  </r>
  <r>
    <x v="2"/>
    <x v="2"/>
    <s v="Aaron"/>
    <s v="Line 3"/>
    <x v="2"/>
    <x v="14"/>
    <n v="1380"/>
  </r>
  <r>
    <x v="2"/>
    <x v="2"/>
    <s v="Aaron"/>
    <s v="Line 3"/>
    <x v="2"/>
    <x v="15"/>
    <n v="1320"/>
  </r>
  <r>
    <x v="3"/>
    <x v="0"/>
    <s v="Hemant"/>
    <s v="Line 3"/>
    <x v="2"/>
    <x v="16"/>
    <n v="880"/>
  </r>
  <r>
    <x v="3"/>
    <x v="1"/>
    <s v="Santosh/Geetesh"/>
    <s v="Line 3"/>
    <x v="5"/>
    <x v="12"/>
    <n v="200"/>
  </r>
  <r>
    <x v="3"/>
    <x v="2"/>
    <s v="Thanu"/>
    <s v="Line 3"/>
    <x v="5"/>
    <x v="12"/>
    <n v="404"/>
  </r>
  <r>
    <x v="4"/>
    <x v="0"/>
    <s v="Tyson"/>
    <s v="Line 3"/>
    <x v="5"/>
    <x v="12"/>
    <n v="464"/>
  </r>
  <r>
    <x v="4"/>
    <x v="1"/>
    <s v="Santosh"/>
    <s v="Line 3"/>
    <x v="5"/>
    <x v="12"/>
    <n v="456"/>
  </r>
  <r>
    <x v="4"/>
    <x v="2"/>
    <s v="Thanu"/>
    <s v="Line 3"/>
    <x v="5"/>
    <x v="12"/>
    <n v="408"/>
  </r>
  <r>
    <x v="5"/>
    <x v="0"/>
    <s v="Tyson"/>
    <s v="Line 3"/>
    <x v="5"/>
    <x v="12"/>
    <n v="360"/>
  </r>
  <r>
    <x v="5"/>
    <x v="1"/>
    <s v="Santosh"/>
    <s v="Line 3"/>
    <x v="5"/>
    <x v="12"/>
    <n v="452"/>
  </r>
  <r>
    <x v="5"/>
    <x v="2"/>
    <s v="Thanu"/>
    <s v="Line 3"/>
    <x v="5"/>
    <x v="12"/>
    <n v="216"/>
  </r>
  <r>
    <x v="6"/>
    <x v="0"/>
    <s v="Tyson"/>
    <s v="Line 3"/>
    <x v="5"/>
    <x v="12"/>
    <n v="160"/>
  </r>
  <r>
    <x v="6"/>
    <x v="1"/>
    <s v="Santosh"/>
    <s v="Line 3"/>
    <x v="1"/>
    <x v="17"/>
    <n v="408"/>
  </r>
  <r>
    <x v="6"/>
    <x v="1"/>
    <s v="Santosh"/>
    <s v="Line 3"/>
    <x v="1"/>
    <x v="10"/>
    <n v="12"/>
  </r>
  <r>
    <x v="6"/>
    <x v="2"/>
    <s v="Bryson"/>
    <s v="Line 3"/>
    <x v="3"/>
    <x v="9"/>
    <n v="672"/>
  </r>
  <r>
    <x v="7"/>
    <x v="0"/>
    <s v="Tyson"/>
    <s v="Line 3"/>
    <x v="3"/>
    <x v="9"/>
    <n v="520"/>
  </r>
  <r>
    <x v="7"/>
    <x v="1"/>
    <s v="Sylvester"/>
    <s v="Line 3"/>
    <x v="3"/>
    <x v="8"/>
    <n v="1620"/>
  </r>
  <r>
    <x v="7"/>
    <x v="1"/>
    <s v="Sylvester"/>
    <s v="Line 3"/>
    <x v="3"/>
    <x v="9"/>
    <n v="70"/>
  </r>
  <r>
    <x v="7"/>
    <x v="2"/>
    <s v="Thanu"/>
    <s v="Line 3"/>
    <x v="3"/>
    <x v="9"/>
    <n v="770"/>
  </r>
  <r>
    <x v="0"/>
    <x v="1"/>
    <s v="Sylvester"/>
    <s v="Line 1"/>
    <x v="0"/>
    <x v="0"/>
    <n v="760"/>
  </r>
  <r>
    <x v="2"/>
    <x v="0"/>
    <s v="Sahil.D"/>
    <s v="Line 1"/>
    <x v="0"/>
    <x v="0"/>
    <n v="900"/>
  </r>
  <r>
    <x v="2"/>
    <x v="1"/>
    <s v="Abhishek"/>
    <s v="Line 1"/>
    <x v="0"/>
    <x v="18"/>
    <n v="170"/>
  </r>
  <r>
    <x v="2"/>
    <x v="2"/>
    <s v="Hemant"/>
    <s v="Line 1"/>
    <x v="0"/>
    <x v="0"/>
    <n v="190"/>
  </r>
  <r>
    <x v="5"/>
    <x v="1"/>
    <s v="Tukaram"/>
    <s v="Line 1"/>
    <x v="7"/>
    <x v="19"/>
    <n v="4896"/>
  </r>
  <r>
    <x v="6"/>
    <x v="0"/>
    <s v="Abhishek"/>
    <s v="Line 1"/>
    <x v="7"/>
    <x v="19"/>
    <n v="2784"/>
  </r>
  <r>
    <x v="6"/>
    <x v="1"/>
    <s v="Tukaram"/>
    <s v="Line 1"/>
    <x v="7"/>
    <x v="19"/>
    <n v="3432"/>
  </r>
  <r>
    <x v="7"/>
    <x v="0"/>
    <s v="Vijesh"/>
    <s v="Line 1"/>
    <x v="7"/>
    <x v="20"/>
    <n v="1440"/>
  </r>
  <r>
    <x v="7"/>
    <x v="0"/>
    <s v="Vijesh"/>
    <s v="Line 1"/>
    <x v="7"/>
    <x v="20"/>
    <n v="960"/>
  </r>
  <r>
    <x v="7"/>
    <x v="1"/>
    <s v="Santosh"/>
    <s v="Line 1"/>
    <x v="7"/>
    <x v="20"/>
    <n v="216"/>
  </r>
  <r>
    <x v="7"/>
    <x v="1"/>
    <s v="Santosh"/>
    <s v="Line 1"/>
    <x v="7"/>
    <x v="20"/>
    <n v="2064"/>
  </r>
  <r>
    <x v="8"/>
    <x v="1"/>
    <s v="Tukaram"/>
    <s v="Line 1"/>
    <x v="7"/>
    <x v="20"/>
    <n v="1632"/>
  </r>
  <r>
    <x v="8"/>
    <x v="1"/>
    <s v="Tukaram"/>
    <s v="Line 1"/>
    <x v="7"/>
    <x v="20"/>
    <n v="672"/>
  </r>
  <r>
    <x v="8"/>
    <x v="1"/>
    <s v="Tukaram"/>
    <s v="Line 1"/>
    <x v="7"/>
    <x v="20"/>
    <n v="528"/>
  </r>
  <r>
    <x v="9"/>
    <x v="0"/>
    <s v="Geetesh"/>
    <s v="Line 1"/>
    <x v="0"/>
    <x v="21"/>
    <n v="350"/>
  </r>
  <r>
    <x v="9"/>
    <x v="1"/>
    <s v="Bryson"/>
    <s v="Line 1"/>
    <x v="0"/>
    <x v="21"/>
    <n v="620"/>
  </r>
  <r>
    <x v="8"/>
    <x v="0"/>
    <s v="Vijesh"/>
    <s v="Line 2"/>
    <x v="2"/>
    <x v="3"/>
    <n v="6000"/>
  </r>
  <r>
    <x v="8"/>
    <x v="1"/>
    <s v="Sylvester"/>
    <s v="Line 2"/>
    <x v="2"/>
    <x v="3"/>
    <n v="5000"/>
  </r>
  <r>
    <x v="9"/>
    <x v="2"/>
    <s v="Sahil.D"/>
    <s v="Line 2"/>
    <x v="1"/>
    <x v="22"/>
    <n v="144"/>
  </r>
  <r>
    <x v="8"/>
    <x v="0"/>
    <s v="Tyson"/>
    <s v="Line 3"/>
    <x v="3"/>
    <x v="9"/>
    <n v="807"/>
  </r>
  <r>
    <x v="8"/>
    <x v="1"/>
    <s v="Gokuldas"/>
    <s v="Line 3"/>
    <x v="5"/>
    <x v="12"/>
    <n v="324"/>
  </r>
  <r>
    <x v="8"/>
    <x v="2"/>
    <s v="Pradyumna"/>
    <s v="Line 3"/>
    <x v="5"/>
    <x v="12"/>
    <n v="136"/>
  </r>
  <r>
    <x v="9"/>
    <x v="0"/>
    <s v="Tukaram"/>
    <s v="Line 3"/>
    <x v="5"/>
    <x v="12"/>
    <n v="360"/>
  </r>
  <r>
    <x v="9"/>
    <x v="1"/>
    <s v="Thanu"/>
    <s v="Line 3"/>
    <x v="5"/>
    <x v="12"/>
    <n v="304"/>
  </r>
  <r>
    <x v="10"/>
    <x v="0"/>
    <s v="Sylvester"/>
    <s v="Line 1"/>
    <x v="0"/>
    <x v="18"/>
    <n v="248"/>
  </r>
  <r>
    <x v="10"/>
    <x v="1"/>
    <s v="Sahil.D"/>
    <s v="Line 1"/>
    <x v="0"/>
    <x v="23"/>
    <n v="270"/>
  </r>
  <r>
    <x v="11"/>
    <x v="0"/>
    <s v="Sylvester"/>
    <s v="Line 1"/>
    <x v="0"/>
    <x v="23"/>
    <n v="330"/>
  </r>
  <r>
    <x v="11"/>
    <x v="1"/>
    <s v="Sahil.D"/>
    <s v="Line 1"/>
    <x v="0"/>
    <x v="24"/>
    <n v="600"/>
  </r>
  <r>
    <x v="10"/>
    <x v="0"/>
    <s v="Santosh"/>
    <s v="Line 2"/>
    <x v="1"/>
    <x v="22"/>
    <n v="612"/>
  </r>
  <r>
    <x v="10"/>
    <x v="1"/>
    <s v="Thanu"/>
    <s v="Line 2"/>
    <x v="1"/>
    <x v="22"/>
    <n v="240"/>
  </r>
  <r>
    <x v="10"/>
    <x v="1"/>
    <s v="Thanu"/>
    <s v="Line 2"/>
    <x v="1"/>
    <x v="25"/>
    <n v="300"/>
  </r>
  <r>
    <x v="11"/>
    <x v="1"/>
    <s v="Thanu"/>
    <s v="Line 2"/>
    <x v="3"/>
    <x v="4"/>
    <n v="600"/>
  </r>
  <r>
    <x v="10"/>
    <x v="1"/>
    <s v="Thanu"/>
    <s v="Line 3"/>
    <x v="5"/>
    <x v="12"/>
    <n v="36"/>
  </r>
  <r>
    <x v="11"/>
    <x v="0"/>
    <s v="Tukaram"/>
    <s v="Line 3"/>
    <x v="4"/>
    <x v="26"/>
    <n v="1024"/>
  </r>
  <r>
    <x v="11"/>
    <x v="1"/>
    <s v="Bryson"/>
    <s v="Line 3"/>
    <x v="8"/>
    <x v="27"/>
    <n v="4544"/>
  </r>
  <r>
    <x v="11"/>
    <x v="1"/>
    <s v="Bryson"/>
    <s v="Line 3"/>
    <x v="5"/>
    <x v="12"/>
    <n v="40"/>
  </r>
  <r>
    <x v="1"/>
    <x v="0"/>
    <s v="Pradyumna"/>
    <s v="Line 4"/>
    <x v="2"/>
    <x v="7"/>
    <n v="1320"/>
  </r>
  <r>
    <x v="1"/>
    <x v="0"/>
    <s v="Pradyumna"/>
    <s v="Line 4"/>
    <x v="5"/>
    <x v="28"/>
    <n v="148"/>
  </r>
  <r>
    <x v="1"/>
    <x v="1"/>
    <s v="Vicky/Abhishek"/>
    <s v="Line 4"/>
    <x v="5"/>
    <x v="28"/>
    <n v="360"/>
  </r>
  <r>
    <x v="1"/>
    <x v="2"/>
    <s v="Gokuldas"/>
    <s v="Line 4"/>
    <x v="5"/>
    <x v="28"/>
    <n v="240"/>
  </r>
  <r>
    <x v="0"/>
    <x v="0"/>
    <s v="Pradyumna"/>
    <s v="Line 4"/>
    <x v="5"/>
    <x v="28"/>
    <n v="80"/>
  </r>
  <r>
    <x v="0"/>
    <x v="0"/>
    <s v="Pradyumna"/>
    <s v="Line 4"/>
    <x v="2"/>
    <x v="29"/>
    <n v="2500"/>
  </r>
  <r>
    <x v="0"/>
    <x v="1"/>
    <s v="Abhishek"/>
    <s v="Line 4"/>
    <x v="2"/>
    <x v="29"/>
    <n v="4529"/>
  </r>
  <r>
    <x v="0"/>
    <x v="1"/>
    <s v="Abhishek"/>
    <s v="Line 4"/>
    <x v="5"/>
    <x v="28"/>
    <n v="40"/>
  </r>
  <r>
    <x v="2"/>
    <x v="0"/>
    <s v="Sahil.Dn"/>
    <s v="Line 4"/>
    <x v="5"/>
    <x v="28"/>
    <n v="160"/>
  </r>
  <r>
    <x v="2"/>
    <x v="1"/>
    <s v="Kartik"/>
    <s v="Line 4"/>
    <x v="5"/>
    <x v="28"/>
    <n v="268"/>
  </r>
  <r>
    <x v="2"/>
    <x v="2"/>
    <s v="Gokuldas"/>
    <s v="Line 4"/>
    <x v="5"/>
    <x v="28"/>
    <n v="60"/>
  </r>
  <r>
    <x v="3"/>
    <x v="0"/>
    <s v="Kartik"/>
    <s v="Line 4"/>
    <x v="2"/>
    <x v="7"/>
    <n v="1680"/>
  </r>
  <r>
    <x v="3"/>
    <x v="1"/>
    <s v="Jayprakash"/>
    <s v="Line 4"/>
    <x v="2"/>
    <x v="7"/>
    <n v="6080"/>
  </r>
  <r>
    <x v="3"/>
    <x v="1"/>
    <s v="Gokuldas"/>
    <s v="Line 4"/>
    <x v="5"/>
    <x v="28"/>
    <n v="108"/>
  </r>
  <r>
    <x v="3"/>
    <x v="2"/>
    <s v="Sahil.Dn"/>
    <s v="Line 4"/>
    <x v="5"/>
    <x v="28"/>
    <n v="304"/>
  </r>
  <r>
    <x v="4"/>
    <x v="0"/>
    <s v="Kartik"/>
    <s v="Line 4"/>
    <x v="5"/>
    <x v="28"/>
    <n v="480"/>
  </r>
  <r>
    <x v="4"/>
    <x v="1"/>
    <s v="Gokuldas"/>
    <s v="Line 4"/>
    <x v="5"/>
    <x v="28"/>
    <n v="400"/>
  </r>
  <r>
    <x v="4"/>
    <x v="2"/>
    <s v="Sahil.Dn"/>
    <s v="Line 4"/>
    <x v="5"/>
    <x v="28"/>
    <n v="340"/>
  </r>
  <r>
    <x v="5"/>
    <x v="0"/>
    <s v="Kartik"/>
    <s v="Line 4"/>
    <x v="5"/>
    <x v="28"/>
    <n v="420"/>
  </r>
  <r>
    <x v="5"/>
    <x v="1"/>
    <s v="Gokuldas"/>
    <s v="Line 4"/>
    <x v="5"/>
    <x v="28"/>
    <n v="400"/>
  </r>
  <r>
    <x v="5"/>
    <x v="2"/>
    <s v="Sahil.Dn"/>
    <s v="Line 4"/>
    <x v="5"/>
    <x v="28"/>
    <n v="264"/>
  </r>
  <r>
    <x v="6"/>
    <x v="0"/>
    <s v="Kartik"/>
    <s v="Line 4"/>
    <x v="5"/>
    <x v="28"/>
    <n v="284"/>
  </r>
  <r>
    <x v="6"/>
    <x v="1"/>
    <s v="Gokuldas"/>
    <s v="Line 4"/>
    <x v="5"/>
    <x v="28"/>
    <n v="188"/>
  </r>
  <r>
    <x v="6"/>
    <x v="1"/>
    <s v="Gokuldas"/>
    <s v="Line 4"/>
    <x v="9"/>
    <x v="30"/>
    <n v="480"/>
  </r>
  <r>
    <x v="6"/>
    <x v="2"/>
    <s v="Thanu"/>
    <s v="Line 4"/>
    <x v="9"/>
    <x v="30"/>
    <n v="1020"/>
  </r>
  <r>
    <x v="7"/>
    <x v="0"/>
    <s v="Kartik"/>
    <s v="Line 4"/>
    <x v="9"/>
    <x v="30"/>
    <n v="1500"/>
  </r>
  <r>
    <x v="7"/>
    <x v="1"/>
    <s v="Gokuldas"/>
    <s v="Line 4"/>
    <x v="9"/>
    <x v="31"/>
    <n v="144"/>
  </r>
  <r>
    <x v="7"/>
    <x v="1"/>
    <s v="Gokuldas"/>
    <s v="Line 4"/>
    <x v="9"/>
    <x v="32"/>
    <n v="1500"/>
  </r>
  <r>
    <x v="8"/>
    <x v="0"/>
    <s v="Kartik"/>
    <s v="Line 4"/>
    <x v="9"/>
    <x v="32"/>
    <n v="528"/>
  </r>
  <r>
    <x v="8"/>
    <x v="1"/>
    <s v="Santosh"/>
    <s v="Line 4"/>
    <x v="9"/>
    <x v="32"/>
    <n v="24"/>
  </r>
  <r>
    <x v="8"/>
    <x v="1"/>
    <s v="Santosh"/>
    <s v="Line 4"/>
    <x v="5"/>
    <x v="28"/>
    <n v="128"/>
  </r>
  <r>
    <x v="8"/>
    <x v="2"/>
    <s v="Bryson"/>
    <s v="Line 4"/>
    <x v="5"/>
    <x v="28"/>
    <n v="220"/>
  </r>
  <r>
    <x v="9"/>
    <x v="0"/>
    <s v="Santosh"/>
    <s v="Line 4"/>
    <x v="5"/>
    <x v="28"/>
    <n v="288"/>
  </r>
  <r>
    <x v="9"/>
    <x v="1"/>
    <s v="Bryson"/>
    <s v="Line 4"/>
    <x v="9"/>
    <x v="33"/>
    <n v="780"/>
  </r>
  <r>
    <x v="10"/>
    <x v="0"/>
    <s v="Gokuldas"/>
    <s v="Line 4"/>
    <x v="9"/>
    <x v="33"/>
    <n v="912"/>
  </r>
  <r>
    <x v="10"/>
    <x v="0"/>
    <s v="Gokuldas"/>
    <s v="Line 4"/>
    <x v="9"/>
    <x v="31"/>
    <n v="804"/>
  </r>
  <r>
    <x v="10"/>
    <x v="1"/>
    <s v="Sahil.N"/>
    <s v="Line 4"/>
    <x v="9"/>
    <x v="31"/>
    <n v="696"/>
  </r>
  <r>
    <x v="10"/>
    <x v="1"/>
    <s v="Sahil.N"/>
    <s v="Line 4"/>
    <x v="5"/>
    <x v="28"/>
    <n v="212"/>
  </r>
  <r>
    <x v="11"/>
    <x v="0"/>
    <s v="Gokuldas"/>
    <s v="Line 4"/>
    <x v="5"/>
    <x v="28"/>
    <n v="400"/>
  </r>
  <r>
    <x v="11"/>
    <x v="1"/>
    <s v="Sahil.N"/>
    <s v="Line 4"/>
    <x v="5"/>
    <x v="28"/>
    <n v="276"/>
  </r>
  <r>
    <x v="12"/>
    <x v="0"/>
    <s v="Madeoappa"/>
    <s v="Line 1"/>
    <x v="0"/>
    <x v="34"/>
    <n v="600"/>
  </r>
  <r>
    <x v="12"/>
    <x v="1"/>
    <s v="Sahil.D"/>
    <s v="Line 1"/>
    <x v="0"/>
    <x v="34"/>
    <n v="800"/>
  </r>
  <r>
    <x v="12"/>
    <x v="0"/>
    <s v="Santosh"/>
    <s v="Line 2"/>
    <x v="2"/>
    <x v="3"/>
    <n v="7600"/>
  </r>
  <r>
    <x v="12"/>
    <x v="1"/>
    <s v="Bryson"/>
    <s v="Line 2"/>
    <x v="2"/>
    <x v="3"/>
    <n v="7160"/>
  </r>
  <r>
    <x v="12"/>
    <x v="0"/>
    <s v="Nelson"/>
    <s v="Line 3"/>
    <x v="5"/>
    <x v="12"/>
    <n v="516"/>
  </r>
  <r>
    <x v="12"/>
    <x v="1"/>
    <s v="Thanu"/>
    <s v="Line 3"/>
    <x v="5"/>
    <x v="12"/>
    <n v="408"/>
  </r>
  <r>
    <x v="12"/>
    <x v="0"/>
    <s v="Gokuldas"/>
    <s v="Line 4"/>
    <x v="5"/>
    <x v="28"/>
    <n v="360"/>
  </r>
  <r>
    <x v="12"/>
    <x v="1"/>
    <s v="Sahil.N"/>
    <s v="Line 4"/>
    <x v="5"/>
    <x v="28"/>
    <n v="180"/>
  </r>
  <r>
    <x v="13"/>
    <x v="0"/>
    <s v="Madeoappa"/>
    <s v="Line 1"/>
    <x v="0"/>
    <x v="34"/>
    <n v="500"/>
  </r>
  <r>
    <x v="13"/>
    <x v="1"/>
    <s v="Sahil.D"/>
    <s v="Line 1"/>
    <x v="0"/>
    <x v="34"/>
    <n v="1000"/>
  </r>
  <r>
    <x v="13"/>
    <x v="0"/>
    <s v="Tukaram"/>
    <s v="Line 2"/>
    <x v="3"/>
    <x v="4"/>
    <n v="304"/>
  </r>
  <r>
    <x v="13"/>
    <x v="1"/>
    <s v="Thanu"/>
    <s v="Line 2"/>
    <x v="3"/>
    <x v="4"/>
    <n v="520"/>
  </r>
  <r>
    <x v="13"/>
    <x v="0"/>
    <s v="Nelson"/>
    <s v="Line 3"/>
    <x v="5"/>
    <x v="12"/>
    <n v="288"/>
  </r>
  <r>
    <x v="13"/>
    <x v="1"/>
    <s v="Bryson"/>
    <s v="Line 3"/>
    <x v="5"/>
    <x v="12"/>
    <n v="136"/>
  </r>
  <r>
    <x v="13"/>
    <x v="1"/>
    <s v="Bryson"/>
    <s v="Line 3"/>
    <x v="0"/>
    <x v="35"/>
    <n v="224"/>
  </r>
  <r>
    <x v="13"/>
    <x v="0"/>
    <s v="Gokuldas"/>
    <s v="Line 4"/>
    <x v="5"/>
    <x v="28"/>
    <n v="160"/>
  </r>
  <r>
    <x v="13"/>
    <x v="1"/>
    <s v="Sahil"/>
    <s v="Line 4"/>
    <x v="5"/>
    <x v="28"/>
    <n v="452"/>
  </r>
  <r>
    <x v="0"/>
    <x v="0"/>
    <s v="Vicky"/>
    <s v="Line 5"/>
    <x v="6"/>
    <x v="36"/>
    <n v="76"/>
  </r>
  <r>
    <x v="3"/>
    <x v="0"/>
    <s v="Vicky"/>
    <s v="Line 5"/>
    <x v="6"/>
    <x v="36"/>
    <n v="100"/>
  </r>
  <r>
    <x v="4"/>
    <x v="0"/>
    <s v="Vicky"/>
    <s v="Line 5"/>
    <x v="6"/>
    <x v="36"/>
    <n v="4"/>
  </r>
  <r>
    <x v="4"/>
    <x v="0"/>
    <s v="Hemant"/>
    <s v="Line 5"/>
    <x v="10"/>
    <x v="37"/>
    <n v="150"/>
  </r>
  <r>
    <x v="4"/>
    <x v="0"/>
    <s v="Bryson"/>
    <s v="Line 5"/>
    <x v="10"/>
    <x v="37"/>
    <n v="1000"/>
  </r>
  <r>
    <x v="5"/>
    <x v="0"/>
    <s v="Hemant"/>
    <s v="Line 5"/>
    <x v="6"/>
    <x v="38"/>
    <n v="120"/>
  </r>
  <r>
    <x v="5"/>
    <x v="1"/>
    <s v="Bryson"/>
    <s v="Line 5"/>
    <x v="6"/>
    <x v="38"/>
    <n v="124"/>
  </r>
  <r>
    <x v="6"/>
    <x v="0"/>
    <s v="Hemant"/>
    <s v="Line 5"/>
    <x v="6"/>
    <x v="38"/>
    <n v="220"/>
  </r>
  <r>
    <x v="6"/>
    <x v="1"/>
    <s v="Sabur"/>
    <s v="Line 5"/>
    <x v="6"/>
    <x v="38"/>
    <n v="160"/>
  </r>
  <r>
    <x v="7"/>
    <x v="0"/>
    <s v="Hemant"/>
    <s v="Line 5"/>
    <x v="6"/>
    <x v="38"/>
    <n v="248"/>
  </r>
  <r>
    <x v="7"/>
    <x v="1"/>
    <s v="Sabur"/>
    <s v="Line 5"/>
    <x v="6"/>
    <x v="38"/>
    <n v="200"/>
  </r>
  <r>
    <x v="8"/>
    <x v="0"/>
    <s v="Hemant"/>
    <s v="Line 5"/>
    <x v="6"/>
    <x v="38"/>
    <n v="240"/>
  </r>
  <r>
    <x v="8"/>
    <x v="1"/>
    <s v="Sabur"/>
    <s v="Line 5"/>
    <x v="6"/>
    <x v="38"/>
    <n v="163"/>
  </r>
  <r>
    <x v="9"/>
    <x v="0"/>
    <s v="Sabur/Madeoappa"/>
    <s v="Line 5"/>
    <x v="6"/>
    <x v="38"/>
    <n v="40"/>
  </r>
  <r>
    <x v="9"/>
    <x v="0"/>
    <s v="Sabur/Madeoappa"/>
    <s v="Line 5"/>
    <x v="6"/>
    <x v="39"/>
    <n v="8"/>
  </r>
  <r>
    <x v="9"/>
    <x v="1"/>
    <s v="Sahil.N"/>
    <s v="Line 5"/>
    <x v="6"/>
    <x v="40"/>
    <n v="15"/>
  </r>
  <r>
    <x v="9"/>
    <x v="0"/>
    <s v="Sahil.N"/>
    <s v="Line 5"/>
    <x v="8"/>
    <x v="41"/>
    <n v="5016"/>
  </r>
  <r>
    <x v="10"/>
    <x v="0"/>
    <s v="Sabur"/>
    <s v="Line 5"/>
    <x v="6"/>
    <x v="42"/>
    <n v="312"/>
  </r>
  <r>
    <x v="10"/>
    <x v="0"/>
    <s v="Mayur"/>
    <s v="Line 5"/>
    <x v="6"/>
    <x v="43"/>
    <n v="316"/>
  </r>
  <r>
    <x v="10"/>
    <x v="1"/>
    <s v="Mayur"/>
    <s v="Line 5"/>
    <x v="6"/>
    <x v="42"/>
    <n v="336"/>
  </r>
  <r>
    <x v="11"/>
    <x v="0"/>
    <s v="Nelson"/>
    <s v="Line 5"/>
    <x v="6"/>
    <x v="42"/>
    <n v="76"/>
  </r>
  <r>
    <x v="11"/>
    <x v="0"/>
    <s v="Nelson"/>
    <s v="Line 5"/>
    <x v="6"/>
    <x v="43"/>
    <n v="396"/>
  </r>
  <r>
    <x v="11"/>
    <x v="0"/>
    <s v="Nelson"/>
    <s v="Line 5"/>
    <x v="6"/>
    <x v="42"/>
    <n v="60"/>
  </r>
  <r>
    <x v="11"/>
    <x v="1"/>
    <s v="Mayur"/>
    <s v="Line 5"/>
    <x v="6"/>
    <x v="43"/>
    <n v="640"/>
  </r>
  <r>
    <x v="11"/>
    <x v="2"/>
    <s v="Sabur"/>
    <s v="Line 5"/>
    <x v="6"/>
    <x v="43"/>
    <n v="172"/>
  </r>
  <r>
    <x v="14"/>
    <x v="0"/>
    <s v="Santosh"/>
    <s v="Line 2"/>
    <x v="3"/>
    <x v="4"/>
    <n v="560"/>
  </r>
  <r>
    <x v="14"/>
    <x v="1"/>
    <s v="Thanu"/>
    <s v="Line 2"/>
    <x v="3"/>
    <x v="4"/>
    <n v="80"/>
  </r>
  <r>
    <x v="14"/>
    <x v="1"/>
    <s v="Thanu"/>
    <s v="Line 2"/>
    <x v="2"/>
    <x v="3"/>
    <n v="4960"/>
  </r>
  <r>
    <x v="14"/>
    <x v="0"/>
    <s v="Nelson"/>
    <s v="Line 3"/>
    <x v="0"/>
    <x v="35"/>
    <n v="136"/>
  </r>
  <r>
    <x v="14"/>
    <x v="1"/>
    <s v="Sahil.Dn/Mayur"/>
    <s v="Line 3"/>
    <x v="0"/>
    <x v="35"/>
    <n v="752"/>
  </r>
  <r>
    <x v="14"/>
    <x v="0"/>
    <s v="Tukaram"/>
    <s v="Line 4"/>
    <x v="5"/>
    <x v="28"/>
    <n v="160"/>
  </r>
  <r>
    <x v="14"/>
    <x v="1"/>
    <s v="Sahil"/>
    <s v="Line 4"/>
    <x v="5"/>
    <x v="28"/>
    <n v="60"/>
  </r>
  <r>
    <x v="14"/>
    <x v="1"/>
    <s v="Sahil"/>
    <s v="Line 4"/>
    <x v="2"/>
    <x v="16"/>
    <n v="1386"/>
  </r>
  <r>
    <x v="14"/>
    <x v="0"/>
    <s v="Sylvester"/>
    <s v="Line 1"/>
    <x v="0"/>
    <x v="24"/>
    <n v="170"/>
  </r>
  <r>
    <x v="14"/>
    <x v="1"/>
    <s v="Sylvester"/>
    <s v="Line 1"/>
    <x v="0"/>
    <x v="0"/>
    <n v="120"/>
  </r>
  <r>
    <x v="15"/>
    <x v="0"/>
    <s v="Sahil.Dn"/>
    <s v="Line 1"/>
    <x v="0"/>
    <x v="0"/>
    <n v="500"/>
  </r>
  <r>
    <x v="15"/>
    <x v="1"/>
    <s v="Sabur"/>
    <s v="Line 1"/>
    <x v="0"/>
    <x v="0"/>
    <n v="540"/>
  </r>
  <r>
    <x v="16"/>
    <x v="0"/>
    <s v="Bryson"/>
    <s v="Line 1"/>
    <x v="0"/>
    <x v="0"/>
    <n v="730"/>
  </r>
  <r>
    <x v="16"/>
    <x v="0"/>
    <s v="Sahil.Dn"/>
    <s v="Line 1"/>
    <x v="0"/>
    <x v="0"/>
    <n v="360"/>
  </r>
  <r>
    <x v="15"/>
    <x v="0"/>
    <s v="Thanu"/>
    <s v="Line 2"/>
    <x v="2"/>
    <x v="3"/>
    <n v="4000"/>
  </r>
  <r>
    <x v="15"/>
    <x v="1"/>
    <s v="Vijesh"/>
    <s v="Line 2"/>
    <x v="1"/>
    <x v="44"/>
    <n v="468"/>
  </r>
  <r>
    <x v="16"/>
    <x v="0"/>
    <s v="Thanu"/>
    <s v="Line 2"/>
    <x v="1"/>
    <x v="25"/>
    <n v="204"/>
  </r>
  <r>
    <x v="16"/>
    <x v="0"/>
    <s v="Thanu"/>
    <s v="Line 2"/>
    <x v="2"/>
    <x v="3"/>
    <n v="3560"/>
  </r>
  <r>
    <x v="16"/>
    <x v="1"/>
    <s v="Vijesh"/>
    <s v="Line 2"/>
    <x v="2"/>
    <x v="3"/>
    <n v="7360"/>
  </r>
  <r>
    <x v="17"/>
    <x v="0"/>
    <s v="Thanu"/>
    <s v="Line 2"/>
    <x v="2"/>
    <x v="3"/>
    <n v="7400"/>
  </r>
  <r>
    <x v="17"/>
    <x v="1"/>
    <s v="Tyson"/>
    <s v="Line 2"/>
    <x v="4"/>
    <x v="45"/>
    <n v="880"/>
  </r>
  <r>
    <x v="18"/>
    <x v="0"/>
    <s v="Thanu"/>
    <s v="Line 2"/>
    <x v="4"/>
    <x v="45"/>
    <n v="320"/>
  </r>
  <r>
    <x v="18"/>
    <x v="0"/>
    <s v="Thanu"/>
    <s v="Line 2"/>
    <x v="1"/>
    <x v="46"/>
    <n v="348"/>
  </r>
  <r>
    <x v="18"/>
    <x v="2"/>
    <s v="Tyson/Sabur"/>
    <s v="Line 2"/>
    <x v="1"/>
    <x v="46"/>
    <n v="859"/>
  </r>
  <r>
    <x v="15"/>
    <x v="0"/>
    <s v="Mayur/Sarvesh"/>
    <s v="Line 3"/>
    <x v="0"/>
    <x v="47"/>
    <n v="232"/>
  </r>
  <r>
    <x v="17"/>
    <x v="0"/>
    <s v="Sahil.Dn"/>
    <s v="Line 3"/>
    <x v="2"/>
    <x v="48"/>
    <n v="3000"/>
  </r>
  <r>
    <x v="17"/>
    <x v="0"/>
    <s v="Sarvesh"/>
    <s v="Line 3"/>
    <x v="2"/>
    <x v="48"/>
    <n v="5820"/>
  </r>
  <r>
    <x v="17"/>
    <x v="1"/>
    <s v="Sabur"/>
    <s v="Line 3"/>
    <x v="2"/>
    <x v="48"/>
    <n v="2460"/>
  </r>
  <r>
    <x v="15"/>
    <x v="0"/>
    <s v="Sahil.N"/>
    <s v="Line 4"/>
    <x v="2"/>
    <x v="16"/>
    <n v="3586"/>
  </r>
  <r>
    <x v="15"/>
    <x v="1"/>
    <s v="Kartik"/>
    <s v="Line 4"/>
    <x v="2"/>
    <x v="16"/>
    <n v="1496"/>
  </r>
  <r>
    <x v="15"/>
    <x v="1"/>
    <s v="Kartik"/>
    <s v="Line 4"/>
    <x v="9"/>
    <x v="31"/>
    <n v="120"/>
  </r>
  <r>
    <x v="16"/>
    <x v="0"/>
    <s v="Sahil.N"/>
    <s v="Line 4"/>
    <x v="9"/>
    <x v="31"/>
    <n v="1020"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">
  <r>
    <x v="0"/>
    <x v="0"/>
    <x v="0"/>
    <x v="0"/>
    <x v="0"/>
    <s v="Karunkar"/>
    <n v="150"/>
  </r>
  <r>
    <x v="1"/>
    <x v="0"/>
    <x v="0"/>
    <x v="0"/>
    <x v="0"/>
    <s v="Vinyak"/>
    <n v="150"/>
  </r>
  <r>
    <x v="1"/>
    <x v="1"/>
    <x v="0"/>
    <x v="0"/>
    <x v="0"/>
    <s v="Sachin"/>
    <n v="50"/>
  </r>
  <r>
    <x v="2"/>
    <x v="1"/>
    <x v="0"/>
    <x v="0"/>
    <x v="0"/>
    <s v="Vinyak"/>
    <n v="200"/>
  </r>
  <r>
    <x v="2"/>
    <x v="1"/>
    <x v="0"/>
    <x v="0"/>
    <x v="0"/>
    <s v="Karunkar"/>
    <n v="150"/>
  </r>
  <r>
    <x v="2"/>
    <x v="1"/>
    <x v="0"/>
    <x v="0"/>
    <x v="0"/>
    <s v="Manoj"/>
    <n v="300"/>
  </r>
  <r>
    <x v="1"/>
    <x v="0"/>
    <x v="1"/>
    <x v="1"/>
    <x v="0"/>
    <s v="Karunkar"/>
    <n v="248"/>
  </r>
  <r>
    <x v="2"/>
    <x v="0"/>
    <x v="1"/>
    <x v="1"/>
    <x v="0"/>
    <s v="Karunkar"/>
    <n v="80"/>
  </r>
  <r>
    <x v="3"/>
    <x v="0"/>
    <x v="1"/>
    <x v="1"/>
    <x v="0"/>
    <s v="Pradeep"/>
    <n v="60"/>
  </r>
  <r>
    <x v="3"/>
    <x v="1"/>
    <x v="1"/>
    <x v="1"/>
    <x v="0"/>
    <s v="Karunkar"/>
    <n v="60"/>
  </r>
  <r>
    <x v="4"/>
    <x v="1"/>
    <x v="1"/>
    <x v="1"/>
    <x v="0"/>
    <s v="Karunkar"/>
    <n v="224"/>
  </r>
  <r>
    <x v="5"/>
    <x v="0"/>
    <x v="1"/>
    <x v="1"/>
    <x v="0"/>
    <s v="Vinayak"/>
    <n v="172"/>
  </r>
  <r>
    <x v="5"/>
    <x v="1"/>
    <x v="1"/>
    <x v="1"/>
    <x v="0"/>
    <s v="Karunkar"/>
    <n v="208"/>
  </r>
  <r>
    <x v="3"/>
    <x v="0"/>
    <x v="0"/>
    <x v="0"/>
    <x v="0"/>
    <s v="Karunkar"/>
    <n v="400"/>
  </r>
  <r>
    <x v="4"/>
    <x v="0"/>
    <x v="0"/>
    <x v="0"/>
    <x v="0"/>
    <s v="Vinayak"/>
    <n v="50"/>
  </r>
  <r>
    <x v="4"/>
    <x v="1"/>
    <x v="0"/>
    <x v="0"/>
    <x v="0"/>
    <s v="Karunkar"/>
    <n v="450"/>
  </r>
  <r>
    <x v="5"/>
    <x v="2"/>
    <x v="0"/>
    <x v="0"/>
    <x v="0"/>
    <s v="Rajvi"/>
    <n v="200"/>
  </r>
  <r>
    <x v="5"/>
    <x v="1"/>
    <x v="0"/>
    <x v="0"/>
    <x v="0"/>
    <s v="Prashant"/>
    <n v="393"/>
  </r>
  <r>
    <x v="6"/>
    <x v="0"/>
    <x v="2"/>
    <x v="2"/>
    <x v="1"/>
    <s v="Basant"/>
    <n v="400"/>
  </r>
  <r>
    <x v="6"/>
    <x v="0"/>
    <x v="2"/>
    <x v="3"/>
    <x v="1"/>
    <s v="Basant"/>
    <n v="240"/>
  </r>
  <r>
    <x v="6"/>
    <x v="0"/>
    <x v="2"/>
    <x v="4"/>
    <x v="1"/>
    <s v="Basant"/>
    <n v="880"/>
  </r>
  <r>
    <x v="6"/>
    <x v="1"/>
    <x v="2"/>
    <x v="3"/>
    <x v="1"/>
    <s v="Vinayak"/>
    <n v="1200"/>
  </r>
  <r>
    <x v="6"/>
    <x v="1"/>
    <x v="2"/>
    <x v="4"/>
    <x v="1"/>
    <s v="Vinayak"/>
    <n v="242"/>
  </r>
  <r>
    <x v="7"/>
    <x v="0"/>
    <x v="2"/>
    <x v="3"/>
    <x v="1"/>
    <s v="Ramavta"/>
    <n v="1080"/>
  </r>
  <r>
    <x v="7"/>
    <x v="1"/>
    <x v="2"/>
    <x v="4"/>
    <x v="1"/>
    <s v="Vinayak"/>
    <n v="264"/>
  </r>
  <r>
    <x v="7"/>
    <x v="1"/>
    <x v="2"/>
    <x v="3"/>
    <x v="1"/>
    <s v="Vinayak"/>
    <n v="1380"/>
  </r>
  <r>
    <x v="0"/>
    <x v="2"/>
    <x v="0"/>
    <x v="0"/>
    <x v="1"/>
    <s v="Ramavta"/>
    <n v="440"/>
  </r>
  <r>
    <x v="0"/>
    <x v="2"/>
    <x v="2"/>
    <x v="3"/>
    <x v="1"/>
    <s v="Ramavta"/>
    <n v="1200"/>
  </r>
  <r>
    <x v="0"/>
    <x v="1"/>
    <x v="2"/>
    <x v="3"/>
    <x v="1"/>
    <s v="Vinayak"/>
    <n v="1080"/>
  </r>
  <r>
    <x v="1"/>
    <x v="0"/>
    <x v="2"/>
    <x v="3"/>
    <x v="1"/>
    <s v="Ramavta"/>
    <n v="1320"/>
  </r>
  <r>
    <x v="1"/>
    <x v="0"/>
    <x v="0"/>
    <x v="0"/>
    <x v="1"/>
    <s v="Ramavta"/>
    <n v="440"/>
  </r>
  <r>
    <x v="1"/>
    <x v="1"/>
    <x v="2"/>
    <x v="3"/>
    <x v="1"/>
    <s v="Basant"/>
    <n v="1260"/>
  </r>
  <r>
    <x v="1"/>
    <x v="1"/>
    <x v="2"/>
    <x v="4"/>
    <x v="1"/>
    <s v="Basant"/>
    <n v="660"/>
  </r>
  <r>
    <x v="1"/>
    <x v="1"/>
    <x v="0"/>
    <x v="0"/>
    <x v="1"/>
    <s v="Basant"/>
    <n v="299"/>
  </r>
  <r>
    <x v="1"/>
    <x v="1"/>
    <x v="0"/>
    <x v="0"/>
    <x v="1"/>
    <s v="Basant"/>
    <n v="290"/>
  </r>
  <r>
    <x v="2"/>
    <x v="0"/>
    <x v="0"/>
    <x v="0"/>
    <x v="1"/>
    <s v="Ramavta"/>
    <n v="500"/>
  </r>
  <r>
    <x v="2"/>
    <x v="0"/>
    <x v="2"/>
    <x v="2"/>
    <x v="1"/>
    <s v="Ramavta"/>
    <n v="500"/>
  </r>
  <r>
    <x v="2"/>
    <x v="0"/>
    <x v="2"/>
    <x v="5"/>
    <x v="1"/>
    <s v="Ramavta"/>
    <n v="720"/>
  </r>
  <r>
    <x v="2"/>
    <x v="0"/>
    <x v="2"/>
    <x v="4"/>
    <x v="1"/>
    <s v="Ramavta"/>
    <n v="154"/>
  </r>
  <r>
    <x v="2"/>
    <x v="1"/>
    <x v="2"/>
    <x v="3"/>
    <x v="1"/>
    <s v="Basant"/>
    <n v="1800"/>
  </r>
  <r>
    <x v="2"/>
    <x v="1"/>
    <x v="2"/>
    <x v="0"/>
    <x v="1"/>
    <s v="Basant"/>
    <n v="250"/>
  </r>
  <r>
    <x v="2"/>
    <x v="1"/>
    <x v="2"/>
    <x v="0"/>
    <x v="1"/>
    <s v="Basant"/>
    <n v="336"/>
  </r>
  <r>
    <x v="3"/>
    <x v="0"/>
    <x v="0"/>
    <x v="0"/>
    <x v="1"/>
    <s v="Ramavta"/>
    <n v="50"/>
  </r>
  <r>
    <x v="3"/>
    <x v="0"/>
    <x v="2"/>
    <x v="3"/>
    <x v="1"/>
    <s v="Ramavta"/>
    <n v="1140"/>
  </r>
  <r>
    <x v="3"/>
    <x v="0"/>
    <x v="2"/>
    <x v="5"/>
    <x v="1"/>
    <s v="Ramavta"/>
    <n v="660"/>
  </r>
  <r>
    <x v="3"/>
    <x v="1"/>
    <x v="2"/>
    <x v="3"/>
    <x v="1"/>
    <s v="Basant"/>
    <n v="960"/>
  </r>
  <r>
    <x v="3"/>
    <x v="1"/>
    <x v="2"/>
    <x v="2"/>
    <x v="1"/>
    <s v="Basant"/>
    <n v="850"/>
  </r>
  <r>
    <x v="3"/>
    <x v="1"/>
    <x v="0"/>
    <x v="0"/>
    <x v="1"/>
    <s v="Basant"/>
    <n v="494"/>
  </r>
  <r>
    <x v="4"/>
    <x v="0"/>
    <x v="2"/>
    <x v="3"/>
    <x v="1"/>
    <s v="Ramavta"/>
    <n v="1200"/>
  </r>
  <r>
    <x v="4"/>
    <x v="0"/>
    <x v="2"/>
    <x v="5"/>
    <x v="1"/>
    <s v="Ramavta"/>
    <n v="480"/>
  </r>
  <r>
    <x v="4"/>
    <x v="0"/>
    <x v="2"/>
    <x v="2"/>
    <x v="1"/>
    <s v="Ramavta"/>
    <n v="100"/>
  </r>
  <r>
    <x v="4"/>
    <x v="1"/>
    <x v="2"/>
    <x v="3"/>
    <x v="1"/>
    <s v="Basant"/>
    <n v="1080"/>
  </r>
  <r>
    <x v="4"/>
    <x v="1"/>
    <x v="2"/>
    <x v="5"/>
    <x v="1"/>
    <s v="Basant"/>
    <n v="480"/>
  </r>
  <r>
    <x v="4"/>
    <x v="1"/>
    <x v="0"/>
    <x v="0"/>
    <x v="1"/>
    <s v="Basant"/>
    <n v="544"/>
  </r>
  <r>
    <x v="5"/>
    <x v="0"/>
    <x v="2"/>
    <x v="3"/>
    <x v="1"/>
    <s v="Ramavta"/>
    <n v="1500"/>
  </r>
  <r>
    <x v="5"/>
    <x v="0"/>
    <x v="2"/>
    <x v="5"/>
    <x v="1"/>
    <s v="Ramavta"/>
    <n v="420"/>
  </r>
  <r>
    <x v="5"/>
    <x v="1"/>
    <x v="2"/>
    <x v="3"/>
    <x v="1"/>
    <s v="Basant"/>
    <n v="1200"/>
  </r>
  <r>
    <x v="5"/>
    <x v="1"/>
    <x v="0"/>
    <x v="0"/>
    <x v="1"/>
    <s v="Basant"/>
    <n v="800"/>
  </r>
  <r>
    <x v="6"/>
    <x v="0"/>
    <x v="2"/>
    <x v="6"/>
    <x v="2"/>
    <s v="Antonio"/>
    <n v="520"/>
  </r>
  <r>
    <x v="6"/>
    <x v="0"/>
    <x v="3"/>
    <x v="7"/>
    <x v="2"/>
    <s v="Antonio"/>
    <n v="48"/>
  </r>
  <r>
    <x v="6"/>
    <x v="1"/>
    <x v="2"/>
    <x v="6"/>
    <x v="2"/>
    <s v="Basant"/>
    <n v="1600"/>
  </r>
  <r>
    <x v="6"/>
    <x v="1"/>
    <x v="3"/>
    <x v="7"/>
    <x v="2"/>
    <s v="Basant"/>
    <n v="140"/>
  </r>
  <r>
    <x v="6"/>
    <x v="1"/>
    <x v="2"/>
    <x v="6"/>
    <x v="2"/>
    <s v="Floriano"/>
    <n v="2000"/>
  </r>
  <r>
    <x v="6"/>
    <x v="1"/>
    <x v="3"/>
    <x v="7"/>
    <x v="2"/>
    <s v="Floriano"/>
    <n v="228"/>
  </r>
  <r>
    <x v="6"/>
    <x v="3"/>
    <x v="2"/>
    <x v="6"/>
    <x v="2"/>
    <s v="Nelson"/>
    <n v="760"/>
  </r>
  <r>
    <x v="6"/>
    <x v="3"/>
    <x v="3"/>
    <x v="7"/>
    <x v="2"/>
    <s v="Nelson"/>
    <n v="208"/>
  </r>
  <r>
    <x v="7"/>
    <x v="0"/>
    <x v="2"/>
    <x v="6"/>
    <x v="2"/>
    <s v="Basant"/>
    <n v="1680"/>
  </r>
  <r>
    <x v="7"/>
    <x v="0"/>
    <x v="3"/>
    <x v="7"/>
    <x v="2"/>
    <s v="Basant"/>
    <n v="280"/>
  </r>
  <r>
    <x v="7"/>
    <x v="1"/>
    <x v="2"/>
    <x v="6"/>
    <x v="2"/>
    <s v="Floriano"/>
    <n v="1320"/>
  </r>
  <r>
    <x v="7"/>
    <x v="1"/>
    <x v="3"/>
    <x v="7"/>
    <x v="2"/>
    <s v="Floriano"/>
    <n v="32"/>
  </r>
  <r>
    <x v="7"/>
    <x v="3"/>
    <x v="3"/>
    <x v="7"/>
    <x v="2"/>
    <s v="Nelson"/>
    <n v="180"/>
  </r>
  <r>
    <x v="7"/>
    <x v="3"/>
    <x v="2"/>
    <x v="6"/>
    <x v="2"/>
    <s v="Nelson"/>
    <n v="1200"/>
  </r>
  <r>
    <x v="7"/>
    <x v="3"/>
    <x v="1"/>
    <x v="8"/>
    <x v="2"/>
    <s v="Nelson"/>
    <n v="140"/>
  </r>
  <r>
    <x v="0"/>
    <x v="0"/>
    <x v="2"/>
    <x v="6"/>
    <x v="2"/>
    <s v="Antonio"/>
    <n v="480"/>
  </r>
  <r>
    <x v="0"/>
    <x v="0"/>
    <x v="1"/>
    <x v="8"/>
    <x v="2"/>
    <s v="Antonio"/>
    <n v="182"/>
  </r>
  <r>
    <x v="0"/>
    <x v="0"/>
    <x v="1"/>
    <x v="8"/>
    <x v="2"/>
    <s v="Basant"/>
    <n v="965"/>
  </r>
  <r>
    <x v="0"/>
    <x v="0"/>
    <x v="2"/>
    <x v="6"/>
    <x v="2"/>
    <s v="Basant"/>
    <n v="1500"/>
  </r>
  <r>
    <x v="0"/>
    <x v="1"/>
    <x v="2"/>
    <x v="6"/>
    <x v="2"/>
    <s v="Floriano"/>
    <n v="1800"/>
  </r>
  <r>
    <x v="0"/>
    <x v="1"/>
    <x v="3"/>
    <x v="7"/>
    <x v="2"/>
    <s v="Floriano"/>
    <n v="280"/>
  </r>
  <r>
    <x v="0"/>
    <x v="3"/>
    <x v="2"/>
    <x v="6"/>
    <x v="2"/>
    <s v="Nelson"/>
    <n v="1160"/>
  </r>
  <r>
    <x v="0"/>
    <x v="3"/>
    <x v="3"/>
    <x v="7"/>
    <x v="2"/>
    <s v="Nelson"/>
    <n v="176"/>
  </r>
  <r>
    <x v="8"/>
    <x v="2"/>
    <x v="3"/>
    <x v="7"/>
    <x v="2"/>
    <s v="Basant"/>
    <n v="30"/>
  </r>
  <r>
    <x v="8"/>
    <x v="2"/>
    <x v="2"/>
    <x v="6"/>
    <x v="2"/>
    <s v="Basant"/>
    <n v="2120"/>
  </r>
  <r>
    <x v="1"/>
    <x v="0"/>
    <x v="2"/>
    <x v="6"/>
    <x v="2"/>
    <s v="Mahadev"/>
    <n v="1360"/>
  </r>
  <r>
    <x v="1"/>
    <x v="0"/>
    <x v="3"/>
    <x v="7"/>
    <x v="2"/>
    <s v="Mahadev"/>
    <n v="56"/>
  </r>
  <r>
    <x v="1"/>
    <x v="0"/>
    <x v="1"/>
    <x v="8"/>
    <x v="2"/>
    <s v="Mahadev"/>
    <n v="42"/>
  </r>
  <r>
    <x v="1"/>
    <x v="0"/>
    <x v="4"/>
    <x v="9"/>
    <x v="2"/>
    <s v="Mahadev"/>
    <n v="20"/>
  </r>
  <r>
    <x v="1"/>
    <x v="1"/>
    <x v="1"/>
    <x v="1"/>
    <x v="2"/>
    <s v="Nelson"/>
    <n v="88"/>
  </r>
  <r>
    <x v="1"/>
    <x v="1"/>
    <x v="3"/>
    <x v="7"/>
    <x v="2"/>
    <s v="Nelson"/>
    <n v="148"/>
  </r>
  <r>
    <x v="1"/>
    <x v="1"/>
    <x v="2"/>
    <x v="6"/>
    <x v="2"/>
    <s v="Nelson"/>
    <n v="2000"/>
  </r>
  <r>
    <x v="1"/>
    <x v="3"/>
    <x v="2"/>
    <x v="6"/>
    <x v="2"/>
    <s v="Antonio"/>
    <n v="1400"/>
  </r>
  <r>
    <x v="1"/>
    <x v="3"/>
    <x v="3"/>
    <x v="7"/>
    <x v="2"/>
    <s v="Antonio"/>
    <n v="212"/>
  </r>
  <r>
    <x v="2"/>
    <x v="0"/>
    <x v="3"/>
    <x v="7"/>
    <x v="2"/>
    <s v="Mahadev"/>
    <n v="208"/>
  </r>
  <r>
    <x v="2"/>
    <x v="0"/>
    <x v="4"/>
    <x v="9"/>
    <x v="2"/>
    <s v="Mahadev"/>
    <n v="380"/>
  </r>
  <r>
    <x v="2"/>
    <x v="0"/>
    <x v="1"/>
    <x v="1"/>
    <x v="2"/>
    <s v="Mahadev"/>
    <n v="208"/>
  </r>
  <r>
    <x v="2"/>
    <x v="0"/>
    <x v="4"/>
    <x v="10"/>
    <x v="2"/>
    <s v="Mahadev"/>
    <n v="12"/>
  </r>
  <r>
    <x v="2"/>
    <x v="0"/>
    <x v="2"/>
    <x v="6"/>
    <x v="2"/>
    <s v="Mahadev"/>
    <n v="720"/>
  </r>
  <r>
    <x v="2"/>
    <x v="1"/>
    <x v="1"/>
    <x v="1"/>
    <x v="2"/>
    <s v="Nelson"/>
    <n v="104"/>
  </r>
  <r>
    <x v="2"/>
    <x v="1"/>
    <x v="2"/>
    <x v="6"/>
    <x v="2"/>
    <s v="Nelson"/>
    <n v="760"/>
  </r>
  <r>
    <x v="2"/>
    <x v="1"/>
    <x v="3"/>
    <x v="7"/>
    <x v="2"/>
    <s v="Nelson"/>
    <n v="224"/>
  </r>
  <r>
    <x v="2"/>
    <x v="3"/>
    <x v="2"/>
    <x v="6"/>
    <x v="2"/>
    <s v="Antonio"/>
    <n v="1320"/>
  </r>
  <r>
    <x v="2"/>
    <x v="3"/>
    <x v="3"/>
    <x v="7"/>
    <x v="2"/>
    <s v="Antonio"/>
    <n v="268"/>
  </r>
  <r>
    <x v="3"/>
    <x v="0"/>
    <x v="3"/>
    <x v="7"/>
    <x v="2"/>
    <s v="Mahadev"/>
    <n v="244"/>
  </r>
  <r>
    <x v="3"/>
    <x v="0"/>
    <x v="1"/>
    <x v="1"/>
    <x v="2"/>
    <s v="Mahadev"/>
    <n v="72"/>
  </r>
  <r>
    <x v="3"/>
    <x v="0"/>
    <x v="2"/>
    <x v="6"/>
    <x v="2"/>
    <s v="Mahadev"/>
    <n v="2080"/>
  </r>
  <r>
    <x v="3"/>
    <x v="1"/>
    <x v="1"/>
    <x v="1"/>
    <x v="2"/>
    <s v="Nelson"/>
    <n v="100"/>
  </r>
  <r>
    <x v="3"/>
    <x v="1"/>
    <x v="3"/>
    <x v="7"/>
    <x v="2"/>
    <s v="Nelson"/>
    <n v="164"/>
  </r>
  <r>
    <x v="3"/>
    <x v="1"/>
    <x v="2"/>
    <x v="6"/>
    <x v="2"/>
    <s v="Nelson"/>
    <n v="1120"/>
  </r>
  <r>
    <x v="3"/>
    <x v="1"/>
    <x v="5"/>
    <x v="11"/>
    <x v="2"/>
    <s v="Nelson"/>
    <n v="240"/>
  </r>
  <r>
    <x v="3"/>
    <x v="3"/>
    <x v="5"/>
    <x v="11"/>
    <x v="2"/>
    <s v="Antonio"/>
    <n v="216"/>
  </r>
  <r>
    <x v="3"/>
    <x v="3"/>
    <x v="3"/>
    <x v="7"/>
    <x v="2"/>
    <s v="Antonio"/>
    <n v="404"/>
  </r>
  <r>
    <x v="4"/>
    <x v="0"/>
    <x v="3"/>
    <x v="7"/>
    <x v="2"/>
    <s v="Floriano"/>
    <n v="452"/>
  </r>
  <r>
    <x v="4"/>
    <x v="0"/>
    <x v="1"/>
    <x v="1"/>
    <x v="2"/>
    <s v="Floriano"/>
    <n v="100"/>
  </r>
  <r>
    <x v="4"/>
    <x v="1"/>
    <x v="5"/>
    <x v="11"/>
    <x v="2"/>
    <s v="Nelson"/>
    <n v="228"/>
  </r>
  <r>
    <x v="4"/>
    <x v="1"/>
    <x v="3"/>
    <x v="7"/>
    <x v="2"/>
    <s v="Nelson"/>
    <n v="300"/>
  </r>
  <r>
    <x v="4"/>
    <x v="1"/>
    <x v="1"/>
    <x v="1"/>
    <x v="2"/>
    <s v="Nelson"/>
    <n v="208"/>
  </r>
  <r>
    <x v="4"/>
    <x v="3"/>
    <x v="1"/>
    <x v="1"/>
    <x v="2"/>
    <s v="Antonio"/>
    <n v="40"/>
  </r>
  <r>
    <x v="4"/>
    <x v="3"/>
    <x v="5"/>
    <x v="11"/>
    <x v="2"/>
    <s v="Antonio"/>
    <n v="216"/>
  </r>
  <r>
    <x v="4"/>
    <x v="3"/>
    <x v="3"/>
    <x v="7"/>
    <x v="2"/>
    <s v="Antonio"/>
    <n v="232"/>
  </r>
  <r>
    <x v="5"/>
    <x v="0"/>
    <x v="1"/>
    <x v="1"/>
    <x v="2"/>
    <s v="Floriano"/>
    <n v="160"/>
  </r>
  <r>
    <x v="5"/>
    <x v="1"/>
    <x v="1"/>
    <x v="1"/>
    <x v="2"/>
    <s v="Kiran"/>
    <n v="183"/>
  </r>
  <r>
    <x v="5"/>
    <x v="1"/>
    <x v="3"/>
    <x v="7"/>
    <x v="2"/>
    <s v="Kiran"/>
    <n v="92"/>
  </r>
  <r>
    <x v="5"/>
    <x v="1"/>
    <x v="2"/>
    <x v="6"/>
    <x v="2"/>
    <s v="Kiran"/>
    <n v="1520"/>
  </r>
  <r>
    <x v="5"/>
    <x v="3"/>
    <x v="2"/>
    <x v="6"/>
    <x v="2"/>
    <s v="Antonio"/>
    <n v="1320"/>
  </r>
  <r>
    <x v="5"/>
    <x v="3"/>
    <x v="1"/>
    <x v="1"/>
    <x v="2"/>
    <s v="Antonio"/>
    <n v="32"/>
  </r>
  <r>
    <x v="9"/>
    <x v="0"/>
    <x v="2"/>
    <x v="3"/>
    <x v="1"/>
    <s v="Ramavta"/>
    <n v="1200"/>
  </r>
  <r>
    <x v="9"/>
    <x v="0"/>
    <x v="2"/>
    <x v="5"/>
    <x v="1"/>
    <s v="Ramavta"/>
    <n v="420"/>
  </r>
  <r>
    <x v="9"/>
    <x v="0"/>
    <x v="2"/>
    <x v="4"/>
    <x v="1"/>
    <s v="Ramavta"/>
    <n v="220"/>
  </r>
  <r>
    <x v="9"/>
    <x v="1"/>
    <x v="2"/>
    <x v="3"/>
    <x v="1"/>
    <s v="Basant"/>
    <n v="1800"/>
  </r>
  <r>
    <x v="9"/>
    <x v="1"/>
    <x v="0"/>
    <x v="0"/>
    <x v="1"/>
    <s v="Basant"/>
    <n v="272"/>
  </r>
  <r>
    <x v="10"/>
    <x v="0"/>
    <x v="2"/>
    <x v="3"/>
    <x v="1"/>
    <s v="Basant"/>
    <n v="780"/>
  </r>
  <r>
    <x v="10"/>
    <x v="0"/>
    <x v="2"/>
    <x v="4"/>
    <x v="1"/>
    <s v="Basant"/>
    <n v="396"/>
  </r>
  <r>
    <x v="10"/>
    <x v="0"/>
    <x v="0"/>
    <x v="12"/>
    <x v="1"/>
    <s v="Basant"/>
    <n v="360"/>
  </r>
  <r>
    <x v="10"/>
    <x v="1"/>
    <x v="2"/>
    <x v="4"/>
    <x v="1"/>
    <s v="Ramavta"/>
    <n v="704"/>
  </r>
  <r>
    <x v="10"/>
    <x v="1"/>
    <x v="2"/>
    <x v="3"/>
    <x v="1"/>
    <s v="Ramavta"/>
    <n v="360"/>
  </r>
  <r>
    <x v="10"/>
    <x v="1"/>
    <x v="0"/>
    <x v="0"/>
    <x v="1"/>
    <s v="Ramavta"/>
    <n v="160"/>
  </r>
  <r>
    <x v="9"/>
    <x v="0"/>
    <x v="2"/>
    <x v="6"/>
    <x v="2"/>
    <s v="Floriano"/>
    <n v="1800"/>
  </r>
  <r>
    <x v="9"/>
    <x v="0"/>
    <x v="1"/>
    <x v="8"/>
    <x v="2"/>
    <s v="Floriano"/>
    <n v="462"/>
  </r>
  <r>
    <x v="9"/>
    <x v="0"/>
    <x v="1"/>
    <x v="1"/>
    <x v="2"/>
    <s v="Floriano"/>
    <n v="64"/>
  </r>
  <r>
    <x v="9"/>
    <x v="0"/>
    <x v="3"/>
    <x v="7"/>
    <x v="2"/>
    <s v="Floriano"/>
    <n v="44"/>
  </r>
  <r>
    <x v="9"/>
    <x v="1"/>
    <x v="1"/>
    <x v="8"/>
    <x v="2"/>
    <s v="Nelson"/>
    <n v="238"/>
  </r>
  <r>
    <x v="9"/>
    <x v="1"/>
    <x v="2"/>
    <x v="6"/>
    <x v="2"/>
    <s v="Nelson"/>
    <n v="2240"/>
  </r>
  <r>
    <x v="9"/>
    <x v="1"/>
    <x v="3"/>
    <x v="7"/>
    <x v="2"/>
    <s v="Nelson"/>
    <n v="200"/>
  </r>
  <r>
    <x v="9"/>
    <x v="3"/>
    <x v="2"/>
    <x v="6"/>
    <x v="2"/>
    <s v="Uttam"/>
    <n v="1760"/>
  </r>
  <r>
    <x v="9"/>
    <x v="3"/>
    <x v="1"/>
    <x v="1"/>
    <x v="2"/>
    <s v="Uttam"/>
    <n v="200"/>
  </r>
  <r>
    <x v="10"/>
    <x v="0"/>
    <x v="2"/>
    <x v="6"/>
    <x v="2"/>
    <s v="Nelson"/>
    <n v="2040"/>
  </r>
  <r>
    <x v="10"/>
    <x v="0"/>
    <x v="3"/>
    <x v="7"/>
    <x v="2"/>
    <s v="Nelson"/>
    <n v="60"/>
  </r>
  <r>
    <x v="10"/>
    <x v="0"/>
    <x v="1"/>
    <x v="8"/>
    <x v="2"/>
    <s v="Nelson"/>
    <n v="406"/>
  </r>
  <r>
    <x v="10"/>
    <x v="1"/>
    <x v="1"/>
    <x v="8"/>
    <x v="2"/>
    <s v="Antonio"/>
    <n v="392"/>
  </r>
  <r>
    <x v="10"/>
    <x v="1"/>
    <x v="3"/>
    <x v="7"/>
    <x v="2"/>
    <s v="Antonio"/>
    <n v="120"/>
  </r>
  <r>
    <x v="10"/>
    <x v="1"/>
    <x v="2"/>
    <x v="6"/>
    <x v="2"/>
    <s v="Antonio"/>
    <n v="2040"/>
  </r>
  <r>
    <x v="10"/>
    <x v="3"/>
    <x v="2"/>
    <x v="6"/>
    <x v="2"/>
    <s v="Floriano"/>
    <n v="1120"/>
  </r>
  <r>
    <x v="10"/>
    <x v="3"/>
    <x v="3"/>
    <x v="7"/>
    <x v="2"/>
    <s v="Floriano"/>
    <n v="156"/>
  </r>
  <r>
    <x v="9"/>
    <x v="0"/>
    <x v="1"/>
    <x v="1"/>
    <x v="0"/>
    <s v="Vinayak"/>
    <n v="120"/>
  </r>
  <r>
    <x v="9"/>
    <x v="1"/>
    <x v="1"/>
    <x v="1"/>
    <x v="0"/>
    <s v="Karunakar"/>
    <n v="176"/>
  </r>
  <r>
    <x v="9"/>
    <x v="0"/>
    <x v="0"/>
    <x v="0"/>
    <x v="0"/>
    <s v="Vinayak"/>
    <n v="50"/>
  </r>
  <r>
    <x v="9"/>
    <x v="2"/>
    <x v="0"/>
    <x v="13"/>
    <x v="0"/>
    <s v="Rajvi"/>
    <n v="242"/>
  </r>
  <r>
    <x v="11"/>
    <x v="0"/>
    <x v="2"/>
    <x v="3"/>
    <x v="1"/>
    <s v="Basant"/>
    <n v="960"/>
  </r>
  <r>
    <x v="11"/>
    <x v="0"/>
    <x v="0"/>
    <x v="0"/>
    <x v="1"/>
    <s v="Basant"/>
    <n v="241"/>
  </r>
  <r>
    <x v="11"/>
    <x v="0"/>
    <x v="2"/>
    <x v="4"/>
    <x v="1"/>
    <s v="Basant"/>
    <n v="220"/>
  </r>
  <r>
    <x v="11"/>
    <x v="1"/>
    <x v="2"/>
    <x v="3"/>
    <x v="1"/>
    <s v="Ramavta"/>
    <n v="900"/>
  </r>
  <r>
    <x v="11"/>
    <x v="1"/>
    <x v="2"/>
    <x v="4"/>
    <x v="1"/>
    <s v="Ramavta"/>
    <n v="396"/>
  </r>
  <r>
    <x v="11"/>
    <x v="1"/>
    <x v="2"/>
    <x v="2"/>
    <x v="1"/>
    <s v="Ramavta"/>
    <n v="100"/>
  </r>
  <r>
    <x v="11"/>
    <x v="3"/>
    <x v="2"/>
    <x v="2"/>
    <x v="1"/>
    <s v="Pradip"/>
    <n v="450"/>
  </r>
  <r>
    <x v="11"/>
    <x v="3"/>
    <x v="0"/>
    <x v="14"/>
    <x v="1"/>
    <s v="Pradip"/>
    <n v="184"/>
  </r>
  <r>
    <x v="12"/>
    <x v="0"/>
    <x v="2"/>
    <x v="3"/>
    <x v="1"/>
    <s v="Basant"/>
    <n v="600"/>
  </r>
  <r>
    <x v="12"/>
    <x v="0"/>
    <x v="0"/>
    <x v="15"/>
    <x v="1"/>
    <s v="Basant"/>
    <n v="99"/>
  </r>
  <r>
    <x v="12"/>
    <x v="1"/>
    <x v="2"/>
    <x v="4"/>
    <x v="1"/>
    <s v="Ramavta"/>
    <n v="154"/>
  </r>
  <r>
    <x v="12"/>
    <x v="1"/>
    <x v="0"/>
    <x v="0"/>
    <x v="1"/>
    <s v="Ramavta"/>
    <n v="50"/>
  </r>
  <r>
    <x v="12"/>
    <x v="1"/>
    <x v="2"/>
    <x v="3"/>
    <x v="1"/>
    <s v="Ramavta"/>
    <n v="1020"/>
  </r>
  <r>
    <x v="11"/>
    <x v="0"/>
    <x v="1"/>
    <x v="8"/>
    <x v="2"/>
    <s v="Nelson"/>
    <n v="518"/>
  </r>
  <r>
    <x v="11"/>
    <x v="0"/>
    <x v="2"/>
    <x v="6"/>
    <x v="2"/>
    <s v="Nelson"/>
    <n v="2000"/>
  </r>
  <r>
    <x v="11"/>
    <x v="1"/>
    <x v="2"/>
    <x v="6"/>
    <x v="2"/>
    <s v="Antonio"/>
    <n v="600"/>
  </r>
  <r>
    <x v="11"/>
    <x v="1"/>
    <x v="1"/>
    <x v="8"/>
    <x v="2"/>
    <s v="Antonio"/>
    <n v="196"/>
  </r>
  <r>
    <x v="11"/>
    <x v="3"/>
    <x v="2"/>
    <x v="6"/>
    <x v="2"/>
    <s v="Siddhesh"/>
    <n v="1640"/>
  </r>
  <r>
    <x v="11"/>
    <x v="3"/>
    <x v="3"/>
    <x v="7"/>
    <x v="2"/>
    <s v="Siddhesh"/>
    <n v="248"/>
  </r>
  <r>
    <x v="11"/>
    <x v="3"/>
    <x v="1"/>
    <x v="8"/>
    <x v="2"/>
    <s v="Siddhesh"/>
    <n v="266"/>
  </r>
  <r>
    <x v="11"/>
    <x v="3"/>
    <x v="2"/>
    <x v="6"/>
    <x v="2"/>
    <s v="Floriano"/>
    <n v="720"/>
  </r>
  <r>
    <x v="11"/>
    <x v="3"/>
    <x v="3"/>
    <x v="7"/>
    <x v="2"/>
    <s v="Floriano"/>
    <n v="172"/>
  </r>
  <r>
    <x v="11"/>
    <x v="3"/>
    <x v="1"/>
    <x v="8"/>
    <x v="2"/>
    <s v="Floriano"/>
    <n v="238"/>
  </r>
  <r>
    <x v="12"/>
    <x v="0"/>
    <x v="2"/>
    <x v="6"/>
    <x v="2"/>
    <s v="Basant"/>
    <n v="2120"/>
  </r>
  <r>
    <x v="12"/>
    <x v="0"/>
    <x v="3"/>
    <x v="7"/>
    <x v="2"/>
    <s v="Basant"/>
    <n v="244"/>
  </r>
  <r>
    <x v="12"/>
    <x v="1"/>
    <x v="2"/>
    <x v="6"/>
    <x v="2"/>
    <s v="Siddhesh"/>
    <n v="2400"/>
  </r>
  <r>
    <x v="12"/>
    <x v="1"/>
    <x v="3"/>
    <x v="7"/>
    <x v="2"/>
    <s v="Siddhesh"/>
    <n v="112"/>
  </r>
  <r>
    <x v="12"/>
    <x v="3"/>
    <x v="2"/>
    <x v="6"/>
    <x v="2"/>
    <s v="Floriano"/>
    <n v="520"/>
  </r>
  <r>
    <x v="12"/>
    <x v="3"/>
    <x v="3"/>
    <x v="7"/>
    <x v="2"/>
    <s v="Floriano"/>
    <n v="208"/>
  </r>
  <r>
    <x v="12"/>
    <x v="3"/>
    <x v="1"/>
    <x v="8"/>
    <x v="2"/>
    <s v="Floriano"/>
    <n v="364"/>
  </r>
  <r>
    <x v="11"/>
    <x v="0"/>
    <x v="0"/>
    <x v="13"/>
    <x v="0"/>
    <s v="Karunakar"/>
    <n v="400"/>
  </r>
  <r>
    <x v="12"/>
    <x v="0"/>
    <x v="0"/>
    <x v="13"/>
    <x v="0"/>
    <s v="Karunakar"/>
    <n v="388"/>
  </r>
  <r>
    <x v="12"/>
    <x v="0"/>
    <x v="0"/>
    <x v="14"/>
    <x v="0"/>
    <s v="Karunakar"/>
    <n v="250"/>
  </r>
  <r>
    <x v="12"/>
    <x v="1"/>
    <x v="0"/>
    <x v="14"/>
    <x v="0"/>
    <s v="Vinayak"/>
    <n v="100"/>
  </r>
  <r>
    <x v="13"/>
    <x v="0"/>
    <x v="0"/>
    <x v="14"/>
    <x v="0"/>
    <s v="Karunakar"/>
    <n v="304"/>
  </r>
  <r>
    <x v="13"/>
    <x v="0"/>
    <x v="0"/>
    <x v="15"/>
    <x v="0"/>
    <s v="Karunakar"/>
    <n v="200"/>
  </r>
  <r>
    <x v="13"/>
    <x v="1"/>
    <x v="1"/>
    <x v="1"/>
    <x v="0"/>
    <s v="Vinayak"/>
    <n v="120"/>
  </r>
  <r>
    <x v="13"/>
    <x v="0"/>
    <x v="1"/>
    <x v="8"/>
    <x v="2"/>
    <s v="Basant"/>
    <n v="210"/>
  </r>
  <r>
    <x v="13"/>
    <x v="0"/>
    <x v="2"/>
    <x v="6"/>
    <x v="2"/>
    <s v="Basant"/>
    <n v="2000"/>
  </r>
  <r>
    <x v="13"/>
    <x v="0"/>
    <x v="3"/>
    <x v="7"/>
    <x v="2"/>
    <s v="Basant"/>
    <n v="180"/>
  </r>
  <r>
    <x v="13"/>
    <x v="1"/>
    <x v="3"/>
    <x v="7"/>
    <x v="2"/>
    <s v="Antonio"/>
    <n v="152"/>
  </r>
  <r>
    <x v="13"/>
    <x v="1"/>
    <x v="1"/>
    <x v="8"/>
    <x v="2"/>
    <s v="Antonio"/>
    <n v="238"/>
  </r>
  <r>
    <x v="13"/>
    <x v="1"/>
    <x v="1"/>
    <x v="1"/>
    <x v="2"/>
    <s v="Antonio"/>
    <n v="52"/>
  </r>
  <r>
    <x v="13"/>
    <x v="1"/>
    <x v="2"/>
    <x v="6"/>
    <x v="2"/>
    <s v="Antonio"/>
    <n v="2200"/>
  </r>
  <r>
    <x v="13"/>
    <x v="3"/>
    <x v="2"/>
    <x v="6"/>
    <x v="2"/>
    <s v="Floriano"/>
    <n v="640"/>
  </r>
  <r>
    <x v="13"/>
    <x v="3"/>
    <x v="3"/>
    <x v="7"/>
    <x v="2"/>
    <s v="Floriano"/>
    <n v="180"/>
  </r>
  <r>
    <x v="13"/>
    <x v="3"/>
    <x v="1"/>
    <x v="1"/>
    <x v="2"/>
    <s v="Floriano"/>
    <n v="48"/>
  </r>
  <r>
    <x v="13"/>
    <x v="3"/>
    <x v="6"/>
    <x v="16"/>
    <x v="2"/>
    <s v="Floriano"/>
    <n v="204"/>
  </r>
  <r>
    <x v="13"/>
    <x v="1"/>
    <x v="0"/>
    <x v="14"/>
    <x v="1"/>
    <s v="Ramavta"/>
    <n v="248"/>
  </r>
  <r>
    <x v="13"/>
    <x v="1"/>
    <x v="2"/>
    <x v="4"/>
    <x v="1"/>
    <s v="Ramavta"/>
    <n v="440"/>
  </r>
  <r>
    <x v="13"/>
    <x v="1"/>
    <x v="0"/>
    <x v="0"/>
    <x v="1"/>
    <s v="Ramavta"/>
    <n v="350"/>
  </r>
  <r>
    <x v="13"/>
    <x v="1"/>
    <x v="2"/>
    <x v="17"/>
    <x v="1"/>
    <s v="Ramavta"/>
    <n v="600"/>
  </r>
  <r>
    <x v="13"/>
    <x v="3"/>
    <x v="2"/>
    <x v="3"/>
    <x v="1"/>
    <s v="Pradip"/>
    <n v="360"/>
  </r>
  <r>
    <x v="13"/>
    <x v="3"/>
    <x v="2"/>
    <x v="5"/>
    <x v="1"/>
    <s v="Pradip"/>
    <n v="120"/>
  </r>
  <r>
    <x v="13"/>
    <x v="3"/>
    <x v="0"/>
    <x v="18"/>
    <x v="1"/>
    <s v="Pradip"/>
    <n v="350"/>
  </r>
  <r>
    <x v="14"/>
    <x v="0"/>
    <x v="6"/>
    <x v="16"/>
    <x v="2"/>
    <s v="Basant"/>
    <n v="400"/>
  </r>
  <r>
    <x v="14"/>
    <x v="0"/>
    <x v="2"/>
    <x v="19"/>
    <x v="2"/>
    <s v="Basant"/>
    <n v="2120"/>
  </r>
  <r>
    <x v="14"/>
    <x v="0"/>
    <x v="1"/>
    <x v="8"/>
    <x v="2"/>
    <s v="Basant"/>
    <n v="406"/>
  </r>
  <r>
    <x v="14"/>
    <x v="1"/>
    <x v="1"/>
    <x v="8"/>
    <x v="2"/>
    <s v="Antonio"/>
    <n v="112"/>
  </r>
  <r>
    <x v="14"/>
    <x v="1"/>
    <x v="3"/>
    <x v="7"/>
    <x v="2"/>
    <s v="Antonio"/>
    <n v="148"/>
  </r>
  <r>
    <x v="14"/>
    <x v="1"/>
    <x v="2"/>
    <x v="6"/>
    <x v="2"/>
    <s v="Antonio"/>
    <n v="2200"/>
  </r>
  <r>
    <x v="14"/>
    <x v="3"/>
    <x v="2"/>
    <x v="6"/>
    <x v="2"/>
    <s v="Floriano"/>
    <n v="800"/>
  </r>
  <r>
    <x v="14"/>
    <x v="3"/>
    <x v="3"/>
    <x v="7"/>
    <x v="2"/>
    <s v="Floriano"/>
    <n v="240"/>
  </r>
  <r>
    <x v="14"/>
    <x v="3"/>
    <x v="6"/>
    <x v="20"/>
    <x v="2"/>
    <s v="Floriano"/>
    <n v="108"/>
  </r>
  <r>
    <x v="14"/>
    <x v="0"/>
    <x v="2"/>
    <x v="3"/>
    <x v="1"/>
    <s v="Basant"/>
    <n v="480"/>
  </r>
  <r>
    <x v="14"/>
    <x v="0"/>
    <x v="2"/>
    <x v="4"/>
    <x v="1"/>
    <s v="Basant"/>
    <n v="374"/>
  </r>
  <r>
    <x v="14"/>
    <x v="0"/>
    <x v="2"/>
    <x v="5"/>
    <x v="1"/>
    <s v="Basant"/>
    <n v="240"/>
  </r>
  <r>
    <x v="14"/>
    <x v="0"/>
    <x v="2"/>
    <x v="17"/>
    <x v="1"/>
    <s v="Basant"/>
    <n v="300"/>
  </r>
  <r>
    <x v="14"/>
    <x v="1"/>
    <x v="0"/>
    <x v="0"/>
    <x v="1"/>
    <s v="Basant"/>
    <n v="240"/>
  </r>
  <r>
    <x v="14"/>
    <x v="1"/>
    <x v="0"/>
    <x v="14"/>
    <x v="1"/>
    <s v="Basant"/>
    <n v="169"/>
  </r>
  <r>
    <x v="14"/>
    <x v="1"/>
    <x v="2"/>
    <x v="3"/>
    <x v="1"/>
    <s v="Basant"/>
    <n v="180"/>
  </r>
  <r>
    <x v="14"/>
    <x v="1"/>
    <x v="2"/>
    <x v="17"/>
    <x v="1"/>
    <s v="Basant"/>
    <n v="60"/>
  </r>
  <r>
    <x v="14"/>
    <x v="1"/>
    <x v="2"/>
    <x v="4"/>
    <x v="1"/>
    <s v="Basant"/>
    <n v="594"/>
  </r>
  <r>
    <x v="14"/>
    <x v="1"/>
    <x v="2"/>
    <x v="2"/>
    <x v="1"/>
    <s v="Basant"/>
    <n v="250"/>
  </r>
  <r>
    <x v="14"/>
    <x v="3"/>
    <x v="0"/>
    <x v="21"/>
    <x v="1"/>
    <s v="Pradeep"/>
    <n v="500"/>
  </r>
  <r>
    <x v="14"/>
    <x v="0"/>
    <x v="0"/>
    <x v="15"/>
    <x v="0"/>
    <s v="Karunakar"/>
    <n v="200"/>
  </r>
  <r>
    <x v="14"/>
    <x v="0"/>
    <x v="0"/>
    <x v="18"/>
    <x v="0"/>
    <s v="Karunakar"/>
    <n v="300"/>
  </r>
  <r>
    <x v="14"/>
    <x v="0"/>
    <x v="0"/>
    <x v="14"/>
    <x v="0"/>
    <s v="Karunakar"/>
    <n v="36"/>
  </r>
  <r>
    <x v="15"/>
    <x v="0"/>
    <x v="0"/>
    <x v="15"/>
    <x v="0"/>
    <s v="Karunakar"/>
    <n v="136"/>
  </r>
  <r>
    <x v="15"/>
    <x v="0"/>
    <x v="0"/>
    <x v="18"/>
    <x v="0"/>
    <s v="Karunakar"/>
    <n v="209"/>
  </r>
  <r>
    <x v="15"/>
    <x v="0"/>
    <x v="0"/>
    <x v="21"/>
    <x v="0"/>
    <s v="Karunakar"/>
    <n v="200"/>
  </r>
  <r>
    <x v="15"/>
    <x v="1"/>
    <x v="1"/>
    <x v="1"/>
    <x v="0"/>
    <s v="Vinayak"/>
    <n v="100"/>
  </r>
  <r>
    <x v="15"/>
    <x v="0"/>
    <x v="2"/>
    <x v="3"/>
    <x v="1"/>
    <s v="Basant"/>
    <n v="1380"/>
  </r>
  <r>
    <x v="15"/>
    <x v="0"/>
    <x v="2"/>
    <x v="5"/>
    <x v="1"/>
    <s v="Basant"/>
    <n v="180"/>
  </r>
  <r>
    <x v="15"/>
    <x v="0"/>
    <x v="2"/>
    <x v="4"/>
    <x v="1"/>
    <s v="Basant"/>
    <n v="132"/>
  </r>
  <r>
    <x v="15"/>
    <x v="1"/>
    <x v="0"/>
    <x v="18"/>
    <x v="1"/>
    <s v="Ramavta"/>
    <n v="200"/>
  </r>
  <r>
    <x v="15"/>
    <x v="1"/>
    <x v="2"/>
    <x v="2"/>
    <x v="1"/>
    <s v="Ramavta"/>
    <n v="750"/>
  </r>
  <r>
    <x v="15"/>
    <x v="1"/>
    <x v="2"/>
    <x v="3"/>
    <x v="1"/>
    <s v="Ramavta"/>
    <n v="60"/>
  </r>
  <r>
    <x v="15"/>
    <x v="1"/>
    <x v="2"/>
    <x v="5"/>
    <x v="1"/>
    <s v="Ramavta"/>
    <n v="60"/>
  </r>
  <r>
    <x v="15"/>
    <x v="3"/>
    <x v="0"/>
    <x v="21"/>
    <x v="1"/>
    <s v="Pradip"/>
    <n v="250"/>
  </r>
  <r>
    <x v="15"/>
    <x v="0"/>
    <x v="1"/>
    <x v="1"/>
    <x v="2"/>
    <s v="Basant"/>
    <n v="32"/>
  </r>
  <r>
    <x v="15"/>
    <x v="0"/>
    <x v="3"/>
    <x v="7"/>
    <x v="2"/>
    <s v="Basant"/>
    <n v="36"/>
  </r>
  <r>
    <x v="15"/>
    <x v="0"/>
    <x v="2"/>
    <x v="6"/>
    <x v="2"/>
    <s v="Basant"/>
    <n v="2200"/>
  </r>
  <r>
    <x v="15"/>
    <x v="0"/>
    <x v="5"/>
    <x v="11"/>
    <x v="2"/>
    <s v="Basant"/>
    <n v="304"/>
  </r>
  <r>
    <x v="15"/>
    <x v="0"/>
    <x v="1"/>
    <x v="8"/>
    <x v="2"/>
    <s v="Basant"/>
    <n v="274"/>
  </r>
  <r>
    <x v="15"/>
    <x v="1"/>
    <x v="1"/>
    <x v="1"/>
    <x v="2"/>
    <s v="Antonio"/>
    <n v="92"/>
  </r>
  <r>
    <x v="15"/>
    <x v="1"/>
    <x v="3"/>
    <x v="7"/>
    <x v="2"/>
    <s v="Antonio"/>
    <n v="108"/>
  </r>
  <r>
    <x v="15"/>
    <x v="1"/>
    <x v="2"/>
    <x v="6"/>
    <x v="2"/>
    <s v="Antonio"/>
    <n v="2120"/>
  </r>
  <r>
    <x v="15"/>
    <x v="3"/>
    <x v="6"/>
    <x v="20"/>
    <x v="2"/>
    <s v="Floriano"/>
    <n v="264"/>
  </r>
  <r>
    <x v="15"/>
    <x v="3"/>
    <x v="2"/>
    <x v="6"/>
    <x v="2"/>
    <s v="Floriano"/>
    <n v="480"/>
  </r>
  <r>
    <x v="15"/>
    <x v="3"/>
    <x v="3"/>
    <x v="7"/>
    <x v="2"/>
    <s v="Floriano"/>
    <n v="240"/>
  </r>
  <r>
    <x v="16"/>
    <x v="0"/>
    <x v="3"/>
    <x v="7"/>
    <x v="2"/>
    <s v="Antonio"/>
    <n v="92"/>
  </r>
  <r>
    <x v="16"/>
    <x v="0"/>
    <x v="2"/>
    <x v="6"/>
    <x v="2"/>
    <s v="Antonio"/>
    <n v="1880"/>
  </r>
  <r>
    <x v="16"/>
    <x v="0"/>
    <x v="6"/>
    <x v="20"/>
    <x v="2"/>
    <s v="Antonio"/>
    <n v="264"/>
  </r>
  <r>
    <x v="16"/>
    <x v="0"/>
    <x v="1"/>
    <x v="1"/>
    <x v="2"/>
    <s v="Antonio"/>
    <n v="112"/>
  </r>
  <r>
    <x v="16"/>
    <x v="1"/>
    <x v="2"/>
    <x v="6"/>
    <x v="2"/>
    <s v="Floriano"/>
    <n v="1680"/>
  </r>
  <r>
    <x v="16"/>
    <x v="1"/>
    <x v="1"/>
    <x v="1"/>
    <x v="2"/>
    <s v="Floriano"/>
    <n v="168"/>
  </r>
  <r>
    <x v="16"/>
    <x v="1"/>
    <x v="6"/>
    <x v="20"/>
    <x v="2"/>
    <s v="Floriano"/>
    <n v="108"/>
  </r>
  <r>
    <x v="16"/>
    <x v="1"/>
    <x v="2"/>
    <x v="6"/>
    <x v="2"/>
    <s v="Basant"/>
    <n v="760"/>
  </r>
  <r>
    <x v="16"/>
    <x v="3"/>
    <x v="2"/>
    <x v="6"/>
    <x v="2"/>
    <s v="Nelson"/>
    <n v="960"/>
  </r>
  <r>
    <x v="16"/>
    <x v="3"/>
    <x v="6"/>
    <x v="20"/>
    <x v="2"/>
    <s v="Nelson"/>
    <n v="144"/>
  </r>
  <r>
    <x v="16"/>
    <x v="3"/>
    <x v="6"/>
    <x v="16"/>
    <x v="2"/>
    <s v="Nelson"/>
    <n v="144"/>
  </r>
  <r>
    <x v="17"/>
    <x v="0"/>
    <x v="2"/>
    <x v="6"/>
    <x v="2"/>
    <s v="Mahadev"/>
    <n v="1040"/>
  </r>
  <r>
    <x v="17"/>
    <x v="0"/>
    <x v="1"/>
    <x v="1"/>
    <x v="2"/>
    <s v="Pradyumna"/>
    <n v="68"/>
  </r>
  <r>
    <x v="17"/>
    <x v="0"/>
    <x v="1"/>
    <x v="1"/>
    <x v="2"/>
    <s v="Mahadev"/>
    <n v="60"/>
  </r>
  <r>
    <x v="17"/>
    <x v="0"/>
    <x v="2"/>
    <x v="6"/>
    <x v="2"/>
    <s v="Basant"/>
    <n v="240"/>
  </r>
  <r>
    <x v="17"/>
    <x v="1"/>
    <x v="2"/>
    <x v="6"/>
    <x v="2"/>
    <s v="Floriano"/>
    <n v="2120"/>
  </r>
  <r>
    <x v="17"/>
    <x v="1"/>
    <x v="1"/>
    <x v="1"/>
    <x v="2"/>
    <s v="Floriano"/>
    <n v="176"/>
  </r>
  <r>
    <x v="17"/>
    <x v="3"/>
    <x v="1"/>
    <x v="1"/>
    <x v="2"/>
    <s v="Nelson"/>
    <n v="40"/>
  </r>
  <r>
    <x v="17"/>
    <x v="3"/>
    <x v="6"/>
    <x v="16"/>
    <x v="2"/>
    <s v="Nelson"/>
    <n v="312"/>
  </r>
  <r>
    <x v="17"/>
    <x v="3"/>
    <x v="2"/>
    <x v="6"/>
    <x v="2"/>
    <s v="Nelson"/>
    <n v="1600"/>
  </r>
  <r>
    <x v="18"/>
    <x v="0"/>
    <x v="6"/>
    <x v="16"/>
    <x v="2"/>
    <s v="Antonio"/>
    <n v="156"/>
  </r>
  <r>
    <x v="18"/>
    <x v="0"/>
    <x v="1"/>
    <x v="1"/>
    <x v="2"/>
    <s v="Antonio"/>
    <n v="112"/>
  </r>
  <r>
    <x v="18"/>
    <x v="0"/>
    <x v="2"/>
    <x v="6"/>
    <x v="2"/>
    <s v="Antonio"/>
    <n v="1520"/>
  </r>
  <r>
    <x v="18"/>
    <x v="1"/>
    <x v="2"/>
    <x v="6"/>
    <x v="2"/>
    <s v="Floriano"/>
    <n v="1600"/>
  </r>
  <r>
    <x v="18"/>
    <x v="1"/>
    <x v="1"/>
    <x v="1"/>
    <x v="2"/>
    <s v="Floriano"/>
    <n v="224"/>
  </r>
  <r>
    <x v="18"/>
    <x v="1"/>
    <x v="2"/>
    <x v="6"/>
    <x v="2"/>
    <s v="Basant"/>
    <n v="280"/>
  </r>
  <r>
    <x v="18"/>
    <x v="3"/>
    <x v="6"/>
    <x v="16"/>
    <x v="2"/>
    <s v="Nelson"/>
    <n v="144"/>
  </r>
  <r>
    <x v="18"/>
    <x v="3"/>
    <x v="2"/>
    <x v="6"/>
    <x v="2"/>
    <s v="Nelson"/>
    <n v="1520"/>
  </r>
  <r>
    <x v="18"/>
    <x v="3"/>
    <x v="6"/>
    <x v="20"/>
    <x v="2"/>
    <s v="Nelson"/>
    <n v="108"/>
  </r>
  <r>
    <x v="19"/>
    <x v="0"/>
    <x v="6"/>
    <x v="20"/>
    <x v="2"/>
    <s v="Antonio"/>
    <n v="312"/>
  </r>
  <r>
    <x v="19"/>
    <x v="0"/>
    <x v="1"/>
    <x v="1"/>
    <x v="2"/>
    <s v="Antonio"/>
    <n v="320"/>
  </r>
  <r>
    <x v="19"/>
    <x v="0"/>
    <x v="2"/>
    <x v="6"/>
    <x v="2"/>
    <s v="Antonio"/>
    <n v="1600"/>
  </r>
  <r>
    <x v="19"/>
    <x v="1"/>
    <x v="2"/>
    <x v="6"/>
    <x v="2"/>
    <s v="Floriano"/>
    <n v="1680"/>
  </r>
  <r>
    <x v="19"/>
    <x v="1"/>
    <x v="1"/>
    <x v="1"/>
    <x v="2"/>
    <s v="Floriano"/>
    <n v="208"/>
  </r>
  <r>
    <x v="19"/>
    <x v="1"/>
    <x v="2"/>
    <x v="6"/>
    <x v="2"/>
    <s v="Basant"/>
    <n v="600"/>
  </r>
  <r>
    <x v="19"/>
    <x v="3"/>
    <x v="2"/>
    <x v="6"/>
    <x v="2"/>
    <s v="Nelson"/>
    <n v="1400"/>
  </r>
  <r>
    <x v="19"/>
    <x v="3"/>
    <x v="3"/>
    <x v="7"/>
    <x v="2"/>
    <s v="Nelson"/>
    <n v="148"/>
  </r>
  <r>
    <x v="16"/>
    <x v="0"/>
    <x v="5"/>
    <x v="22"/>
    <x v="1"/>
    <s v="Ramavta"/>
    <n v="128"/>
  </r>
  <r>
    <x v="16"/>
    <x v="0"/>
    <x v="0"/>
    <x v="23"/>
    <x v="1"/>
    <s v="Ramavta"/>
    <n v="70"/>
  </r>
  <r>
    <x v="16"/>
    <x v="0"/>
    <x v="2"/>
    <x v="5"/>
    <x v="1"/>
    <s v="Ramavta"/>
    <n v="360"/>
  </r>
  <r>
    <x v="16"/>
    <x v="0"/>
    <x v="2"/>
    <x v="3"/>
    <x v="1"/>
    <s v="Ramavta"/>
    <n v="540"/>
  </r>
  <r>
    <x v="16"/>
    <x v="0"/>
    <x v="2"/>
    <x v="4"/>
    <x v="1"/>
    <s v="Ramavta"/>
    <n v="330"/>
  </r>
  <r>
    <x v="16"/>
    <x v="1"/>
    <x v="2"/>
    <x v="3"/>
    <x v="1"/>
    <s v="Basant"/>
    <n v="1920"/>
  </r>
  <r>
    <x v="16"/>
    <x v="1"/>
    <x v="0"/>
    <x v="21"/>
    <x v="1"/>
    <s v="Basant"/>
    <n v="374"/>
  </r>
  <r>
    <x v="16"/>
    <x v="1"/>
    <x v="7"/>
    <x v="24"/>
    <x v="1"/>
    <s v="Prasad"/>
    <n v="1056"/>
  </r>
  <r>
    <x v="16"/>
    <x v="1"/>
    <x v="7"/>
    <x v="25"/>
    <x v="1"/>
    <s v="Prasad"/>
    <n v="2304"/>
  </r>
  <r>
    <x v="17"/>
    <x v="0"/>
    <x v="2"/>
    <x v="3"/>
    <x v="1"/>
    <s v="Ramavta"/>
    <n v="1140"/>
  </r>
  <r>
    <x v="17"/>
    <x v="0"/>
    <x v="0"/>
    <x v="0"/>
    <x v="1"/>
    <s v="Ramavta"/>
    <n v="500"/>
  </r>
  <r>
    <x v="17"/>
    <x v="0"/>
    <x v="2"/>
    <x v="4"/>
    <x v="1"/>
    <s v="Ramavta"/>
    <n v="506"/>
  </r>
  <r>
    <x v="17"/>
    <x v="0"/>
    <x v="5"/>
    <x v="22"/>
    <x v="1"/>
    <s v="Ramavta"/>
    <n v="320"/>
  </r>
  <r>
    <x v="17"/>
    <x v="1"/>
    <x v="2"/>
    <x v="3"/>
    <x v="1"/>
    <s v="Basant"/>
    <n v="1920"/>
  </r>
  <r>
    <x v="17"/>
    <x v="1"/>
    <x v="0"/>
    <x v="21"/>
    <x v="1"/>
    <s v="Basant"/>
    <n v="600"/>
  </r>
  <r>
    <x v="17"/>
    <x v="1"/>
    <x v="0"/>
    <x v="18"/>
    <x v="1"/>
    <s v="Basant"/>
    <n v="108"/>
  </r>
  <r>
    <x v="17"/>
    <x v="1"/>
    <x v="0"/>
    <x v="21"/>
    <x v="1"/>
    <s v="Basant"/>
    <n v="550"/>
  </r>
  <r>
    <x v="18"/>
    <x v="0"/>
    <x v="2"/>
    <x v="3"/>
    <x v="1"/>
    <s v="Maheswar"/>
    <n v="300"/>
  </r>
  <r>
    <x v="18"/>
    <x v="0"/>
    <x v="2"/>
    <x v="4"/>
    <x v="1"/>
    <s v="Ramavta"/>
    <n v="440"/>
  </r>
  <r>
    <x v="18"/>
    <x v="0"/>
    <x v="2"/>
    <x v="3"/>
    <x v="1"/>
    <s v="Ramavta"/>
    <n v="300"/>
  </r>
  <r>
    <x v="18"/>
    <x v="0"/>
    <x v="0"/>
    <x v="0"/>
    <x v="1"/>
    <s v="Ramavta"/>
    <n v="500"/>
  </r>
  <r>
    <x v="18"/>
    <x v="0"/>
    <x v="2"/>
    <x v="2"/>
    <x v="1"/>
    <s v="Ramavta"/>
    <n v="300"/>
  </r>
  <r>
    <x v="18"/>
    <x v="1"/>
    <x v="2"/>
    <x v="3"/>
    <x v="1"/>
    <s v="Basant"/>
    <n v="1200"/>
  </r>
  <r>
    <x v="18"/>
    <x v="1"/>
    <x v="2"/>
    <x v="2"/>
    <x v="1"/>
    <s v="Basant"/>
    <n v="650"/>
  </r>
  <r>
    <x v="18"/>
    <x v="1"/>
    <x v="0"/>
    <x v="21"/>
    <x v="1"/>
    <s v="Basant"/>
    <n v="600"/>
  </r>
  <r>
    <x v="18"/>
    <x v="1"/>
    <x v="0"/>
    <x v="26"/>
    <x v="1"/>
    <s v="Basant"/>
    <n v="200"/>
  </r>
  <r>
    <x v="18"/>
    <x v="1"/>
    <x v="0"/>
    <x v="27"/>
    <x v="1"/>
    <s v="Basant"/>
    <n v="400"/>
  </r>
  <r>
    <x v="19"/>
    <x v="0"/>
    <x v="2"/>
    <x v="3"/>
    <x v="1"/>
    <s v="Ramavta"/>
    <n v="1020"/>
  </r>
  <r>
    <x v="19"/>
    <x v="0"/>
    <x v="0"/>
    <x v="18"/>
    <x v="1"/>
    <s v="Ramavta"/>
    <n v="464"/>
  </r>
  <r>
    <x v="19"/>
    <x v="0"/>
    <x v="5"/>
    <x v="22"/>
    <x v="1"/>
    <s v="Ramavta"/>
    <n v="96"/>
  </r>
  <r>
    <x v="19"/>
    <x v="0"/>
    <x v="2"/>
    <x v="4"/>
    <x v="1"/>
    <s v="Ramavta"/>
    <n v="550"/>
  </r>
  <r>
    <x v="19"/>
    <x v="1"/>
    <x v="2"/>
    <x v="3"/>
    <x v="1"/>
    <s v="Basant"/>
    <n v="1500"/>
  </r>
  <r>
    <x v="19"/>
    <x v="1"/>
    <x v="0"/>
    <x v="21"/>
    <x v="1"/>
    <s v="Basant"/>
    <n v="81"/>
  </r>
  <r>
    <x v="19"/>
    <x v="1"/>
    <x v="0"/>
    <x v="26"/>
    <x v="1"/>
    <s v="Basant"/>
    <n v="700"/>
  </r>
  <r>
    <x v="19"/>
    <x v="1"/>
    <x v="0"/>
    <x v="27"/>
    <x v="1"/>
    <s v="Basant"/>
    <n v="440"/>
  </r>
  <r>
    <x v="16"/>
    <x v="0"/>
    <x v="0"/>
    <x v="21"/>
    <x v="0"/>
    <s v="Vinayak"/>
    <n v="170"/>
  </r>
  <r>
    <x v="16"/>
    <x v="1"/>
    <x v="0"/>
    <x v="21"/>
    <x v="0"/>
    <s v="Pradeep"/>
    <n v="40"/>
  </r>
  <r>
    <x v="16"/>
    <x v="1"/>
    <x v="0"/>
    <x v="18"/>
    <x v="0"/>
    <s v="Karunakar"/>
    <n v="50"/>
  </r>
  <r>
    <x v="16"/>
    <x v="1"/>
    <x v="0"/>
    <x v="21"/>
    <x v="0"/>
    <s v="Karunakar"/>
    <n v="300"/>
  </r>
  <r>
    <x v="17"/>
    <x v="0"/>
    <x v="0"/>
    <x v="21"/>
    <x v="0"/>
    <s v="Vinayak"/>
    <n v="274"/>
  </r>
  <r>
    <x v="17"/>
    <x v="0"/>
    <x v="0"/>
    <x v="21"/>
    <x v="0"/>
    <s v="Bhagban"/>
    <n v="30"/>
  </r>
  <r>
    <x v="17"/>
    <x v="1"/>
    <x v="0"/>
    <x v="21"/>
    <x v="0"/>
    <s v="Prasad"/>
    <n v="300"/>
  </r>
  <r>
    <x v="17"/>
    <x v="1"/>
    <x v="0"/>
    <x v="21"/>
    <x v="0"/>
    <s v="Pradeep"/>
    <n v="150"/>
  </r>
  <r>
    <x v="17"/>
    <x v="1"/>
    <x v="0"/>
    <x v="21"/>
    <x v="0"/>
    <s v="Karunakar"/>
    <n v="150"/>
  </r>
  <r>
    <x v="18"/>
    <x v="1"/>
    <x v="0"/>
    <x v="21"/>
    <x v="0"/>
    <s v="Prasad"/>
    <n v="300"/>
  </r>
  <r>
    <x v="18"/>
    <x v="1"/>
    <x v="0"/>
    <x v="26"/>
    <x v="0"/>
    <s v="Deepak"/>
    <n v="344"/>
  </r>
  <r>
    <x v="18"/>
    <x v="1"/>
    <x v="0"/>
    <x v="21"/>
    <x v="0"/>
    <s v="Deepak"/>
    <n v="204"/>
  </r>
  <r>
    <x v="19"/>
    <x v="0"/>
    <x v="0"/>
    <x v="26"/>
    <x v="0"/>
    <s v="Shankar"/>
    <n v="50"/>
  </r>
  <r>
    <x v="18"/>
    <x v="0"/>
    <x v="0"/>
    <x v="26"/>
    <x v="0"/>
    <s v="Shankar"/>
    <n v="100"/>
  </r>
  <r>
    <x v="18"/>
    <x v="0"/>
    <x v="0"/>
    <x v="21"/>
    <x v="0"/>
    <s v="Shankar"/>
    <n v="239"/>
  </r>
  <r>
    <x v="19"/>
    <x v="1"/>
    <x v="0"/>
    <x v="21"/>
    <x v="0"/>
    <s v="Deepak"/>
    <n v="350"/>
  </r>
  <r>
    <x v="19"/>
    <x v="1"/>
    <x v="0"/>
    <x v="27"/>
    <x v="0"/>
    <s v="Deepak"/>
    <n v="200"/>
  </r>
  <r>
    <x v="16"/>
    <x v="0"/>
    <x v="1"/>
    <x v="1"/>
    <x v="0"/>
    <s v="Vinayak"/>
    <n v="112"/>
  </r>
  <r>
    <x v="16"/>
    <x v="1"/>
    <x v="1"/>
    <x v="1"/>
    <x v="0"/>
    <s v="Karunakar"/>
    <n v="160"/>
  </r>
  <r>
    <x v="17"/>
    <x v="1"/>
    <x v="1"/>
    <x v="1"/>
    <x v="0"/>
    <s v="Karunakar"/>
    <n v="200"/>
  </r>
  <r>
    <x v="18"/>
    <x v="1"/>
    <x v="1"/>
    <x v="1"/>
    <x v="0"/>
    <s v="Karunakar"/>
    <n v="208"/>
  </r>
  <r>
    <x v="19"/>
    <x v="0"/>
    <x v="1"/>
    <x v="1"/>
    <x v="0"/>
    <s v="Shankar"/>
    <n v="200"/>
  </r>
  <r>
    <x v="19"/>
    <x v="0"/>
    <x v="1"/>
    <x v="1"/>
    <x v="0"/>
    <s v="Vinayak"/>
    <n v="200"/>
  </r>
  <r>
    <x v="19"/>
    <x v="1"/>
    <x v="1"/>
    <x v="1"/>
    <x v="0"/>
    <s v="Karunakar"/>
    <n v="200"/>
  </r>
  <r>
    <x v="18"/>
    <x v="0"/>
    <x v="5"/>
    <x v="22"/>
    <x v="0"/>
    <s v="Karunakar"/>
    <n v="160"/>
  </r>
  <r>
    <x v="19"/>
    <x v="1"/>
    <x v="5"/>
    <x v="22"/>
    <x v="0"/>
    <s v="Karunakar"/>
    <n v="126"/>
  </r>
  <r>
    <x v="20"/>
    <x v="0"/>
    <x v="0"/>
    <x v="0"/>
    <x v="0"/>
    <s v="Shankar"/>
    <n v="50"/>
  </r>
  <r>
    <x v="20"/>
    <x v="0"/>
    <x v="0"/>
    <x v="27"/>
    <x v="0"/>
    <s v="Shankar"/>
    <n v="200"/>
  </r>
  <r>
    <x v="20"/>
    <x v="1"/>
    <x v="0"/>
    <x v="0"/>
    <x v="0"/>
    <s v="Deepak"/>
    <n v="350"/>
  </r>
  <r>
    <x v="20"/>
    <x v="1"/>
    <x v="0"/>
    <x v="26"/>
    <x v="0"/>
    <s v="Deepak"/>
    <n v="54"/>
  </r>
  <r>
    <x v="20"/>
    <x v="1"/>
    <x v="0"/>
    <x v="27"/>
    <x v="0"/>
    <s v="Karunakar"/>
    <n v="200"/>
  </r>
  <r>
    <x v="20"/>
    <x v="0"/>
    <x v="1"/>
    <x v="1"/>
    <x v="0"/>
    <s v="Vinayak"/>
    <n v="160"/>
  </r>
  <r>
    <x v="20"/>
    <x v="1"/>
    <x v="1"/>
    <x v="1"/>
    <x v="0"/>
    <s v="Karunakar"/>
    <n v="200"/>
  </r>
  <r>
    <x v="20"/>
    <x v="0"/>
    <x v="3"/>
    <x v="7"/>
    <x v="2"/>
    <s v="Antonio"/>
    <n v="80"/>
  </r>
  <r>
    <x v="20"/>
    <x v="0"/>
    <x v="6"/>
    <x v="20"/>
    <x v="2"/>
    <s v="Antonio"/>
    <n v="468"/>
  </r>
  <r>
    <x v="20"/>
    <x v="0"/>
    <x v="1"/>
    <x v="1"/>
    <x v="2"/>
    <s v="Antonio"/>
    <n v="200"/>
  </r>
  <r>
    <x v="20"/>
    <x v="0"/>
    <x v="2"/>
    <x v="6"/>
    <x v="2"/>
    <s v="Antonio"/>
    <n v="1720"/>
  </r>
  <r>
    <x v="20"/>
    <x v="1"/>
    <x v="2"/>
    <x v="6"/>
    <x v="2"/>
    <s v="Floriano"/>
    <n v="2120"/>
  </r>
  <r>
    <x v="20"/>
    <x v="1"/>
    <x v="1"/>
    <x v="1"/>
    <x v="2"/>
    <s v="Floriano"/>
    <n v="160"/>
  </r>
  <r>
    <x v="20"/>
    <x v="3"/>
    <x v="2"/>
    <x v="6"/>
    <x v="2"/>
    <s v="Basant"/>
    <n v="280"/>
  </r>
  <r>
    <x v="20"/>
    <x v="3"/>
    <x v="1"/>
    <x v="1"/>
    <x v="2"/>
    <s v="Nelson"/>
    <n v="40"/>
  </r>
  <r>
    <x v="20"/>
    <x v="3"/>
    <x v="2"/>
    <x v="6"/>
    <x v="2"/>
    <s v="Nelson"/>
    <n v="1320"/>
  </r>
  <r>
    <x v="20"/>
    <x v="3"/>
    <x v="6"/>
    <x v="20"/>
    <x v="2"/>
    <s v="Nelson"/>
    <n v="156"/>
  </r>
  <r>
    <x v="21"/>
    <x v="0"/>
    <x v="2"/>
    <x v="6"/>
    <x v="2"/>
    <s v="Antonio"/>
    <n v="800"/>
  </r>
  <r>
    <x v="21"/>
    <x v="0"/>
    <x v="1"/>
    <x v="1"/>
    <x v="2"/>
    <s v="Antonio"/>
    <n v="200"/>
  </r>
  <r>
    <x v="21"/>
    <x v="0"/>
    <x v="6"/>
    <x v="20"/>
    <x v="2"/>
    <s v="Antonio"/>
    <n v="624"/>
  </r>
  <r>
    <x v="21"/>
    <x v="1"/>
    <x v="2"/>
    <x v="6"/>
    <x v="2"/>
    <s v="Floriano"/>
    <n v="720"/>
  </r>
  <r>
    <x v="21"/>
    <x v="1"/>
    <x v="1"/>
    <x v="1"/>
    <x v="2"/>
    <s v="Floriano"/>
    <n v="72"/>
  </r>
  <r>
    <x v="21"/>
    <x v="3"/>
    <x v="2"/>
    <x v="6"/>
    <x v="2"/>
    <s v="Basant"/>
    <n v="1080"/>
  </r>
  <r>
    <x v="21"/>
    <x v="3"/>
    <x v="1"/>
    <x v="1"/>
    <x v="2"/>
    <s v="Basant"/>
    <n v="28"/>
  </r>
  <r>
    <x v="22"/>
    <x v="0"/>
    <x v="2"/>
    <x v="6"/>
    <x v="2"/>
    <s v="Floriano"/>
    <n v="2000"/>
  </r>
  <r>
    <x v="22"/>
    <x v="0"/>
    <x v="6"/>
    <x v="20"/>
    <x v="2"/>
    <s v="Floriano"/>
    <n v="300"/>
  </r>
  <r>
    <x v="22"/>
    <x v="0"/>
    <x v="5"/>
    <x v="28"/>
    <x v="2"/>
    <s v="Floriano"/>
    <n v="112"/>
  </r>
  <r>
    <x v="22"/>
    <x v="1"/>
    <x v="2"/>
    <x v="6"/>
    <x v="2"/>
    <s v="Basant"/>
    <n v="240"/>
  </r>
  <r>
    <x v="22"/>
    <x v="1"/>
    <x v="2"/>
    <x v="6"/>
    <x v="2"/>
    <s v="Nelson"/>
    <n v="1600"/>
  </r>
  <r>
    <x v="22"/>
    <x v="1"/>
    <x v="5"/>
    <x v="28"/>
    <x v="2"/>
    <s v="Nelson"/>
    <n v="568"/>
  </r>
  <r>
    <x v="22"/>
    <x v="1"/>
    <x v="6"/>
    <x v="20"/>
    <x v="2"/>
    <s v="Nelson"/>
    <n v="96"/>
  </r>
  <r>
    <x v="22"/>
    <x v="3"/>
    <x v="6"/>
    <x v="20"/>
    <x v="2"/>
    <s v="Bryson"/>
    <n v="24"/>
  </r>
  <r>
    <x v="22"/>
    <x v="3"/>
    <x v="6"/>
    <x v="16"/>
    <x v="2"/>
    <s v="Bryson"/>
    <n v="156"/>
  </r>
  <r>
    <x v="22"/>
    <x v="3"/>
    <x v="1"/>
    <x v="1"/>
    <x v="2"/>
    <s v="Bryson"/>
    <n v="100"/>
  </r>
  <r>
    <x v="22"/>
    <x v="3"/>
    <x v="5"/>
    <x v="28"/>
    <x v="2"/>
    <s v="Bryson"/>
    <n v="208"/>
  </r>
  <r>
    <x v="23"/>
    <x v="0"/>
    <x v="6"/>
    <x v="16"/>
    <x v="2"/>
    <s v="Floriano"/>
    <n v="468"/>
  </r>
  <r>
    <x v="23"/>
    <x v="0"/>
    <x v="5"/>
    <x v="28"/>
    <x v="2"/>
    <s v="Floriano"/>
    <n v="312"/>
  </r>
  <r>
    <x v="23"/>
    <x v="0"/>
    <x v="1"/>
    <x v="1"/>
    <x v="2"/>
    <s v="Floriano"/>
    <n v="116"/>
  </r>
  <r>
    <x v="23"/>
    <x v="1"/>
    <x v="6"/>
    <x v="16"/>
    <x v="2"/>
    <s v="Uttam/Nelson"/>
    <n v="804"/>
  </r>
  <r>
    <x v="23"/>
    <x v="1"/>
    <x v="1"/>
    <x v="1"/>
    <x v="2"/>
    <s v="Uttam/Nelson"/>
    <n v="404"/>
  </r>
  <r>
    <x v="23"/>
    <x v="3"/>
    <x v="1"/>
    <x v="1"/>
    <x v="2"/>
    <s v="Bryson"/>
    <n v="68"/>
  </r>
  <r>
    <x v="23"/>
    <x v="3"/>
    <x v="6"/>
    <x v="16"/>
    <x v="2"/>
    <s v="Bryson"/>
    <n v="48"/>
  </r>
  <r>
    <x v="23"/>
    <x v="1"/>
    <x v="6"/>
    <x v="20"/>
    <x v="2"/>
    <s v="Nelson"/>
    <n v="108"/>
  </r>
  <r>
    <x v="23"/>
    <x v="1"/>
    <x v="6"/>
    <x v="16"/>
    <x v="2"/>
    <s v="Nelson"/>
    <n v="72"/>
  </r>
  <r>
    <x v="23"/>
    <x v="1"/>
    <x v="1"/>
    <x v="1"/>
    <x v="2"/>
    <s v="Nelson"/>
    <n v="4"/>
  </r>
  <r>
    <x v="24"/>
    <x v="0"/>
    <x v="3"/>
    <x v="7"/>
    <x v="2"/>
    <s v="Bryson"/>
    <n v="24"/>
  </r>
  <r>
    <x v="24"/>
    <x v="0"/>
    <x v="1"/>
    <x v="8"/>
    <x v="2"/>
    <s v="Bryson"/>
    <n v="518"/>
  </r>
  <r>
    <x v="20"/>
    <x v="0"/>
    <x v="2"/>
    <x v="3"/>
    <x v="1"/>
    <s v="Ramavta"/>
    <n v="1080"/>
  </r>
  <r>
    <x v="20"/>
    <x v="0"/>
    <x v="2"/>
    <x v="4"/>
    <x v="1"/>
    <s v="Ramavta"/>
    <n v="374"/>
  </r>
  <r>
    <x v="20"/>
    <x v="0"/>
    <x v="0"/>
    <x v="0"/>
    <x v="1"/>
    <s v="Ramavta"/>
    <n v="360"/>
  </r>
  <r>
    <x v="20"/>
    <x v="0"/>
    <x v="5"/>
    <x v="22"/>
    <x v="1"/>
    <s v="Ramavta"/>
    <n v="202"/>
  </r>
  <r>
    <x v="20"/>
    <x v="1"/>
    <x v="2"/>
    <x v="3"/>
    <x v="1"/>
    <s v="Basant"/>
    <n v="1740"/>
  </r>
  <r>
    <x v="20"/>
    <x v="1"/>
    <x v="0"/>
    <x v="27"/>
    <x v="1"/>
    <s v="Basant"/>
    <n v="290"/>
  </r>
  <r>
    <x v="20"/>
    <x v="1"/>
    <x v="0"/>
    <x v="0"/>
    <x v="1"/>
    <s v="Basant"/>
    <n v="297"/>
  </r>
  <r>
    <x v="21"/>
    <x v="0"/>
    <x v="2"/>
    <x v="4"/>
    <x v="1"/>
    <s v="Ramavta"/>
    <n v="440"/>
  </r>
  <r>
    <x v="21"/>
    <x v="0"/>
    <x v="2"/>
    <x v="3"/>
    <x v="1"/>
    <s v="Ramavta"/>
    <n v="540"/>
  </r>
  <r>
    <x v="21"/>
    <x v="0"/>
    <x v="2"/>
    <x v="2"/>
    <x v="1"/>
    <s v="Ramavta"/>
    <n v="350"/>
  </r>
  <r>
    <x v="21"/>
    <x v="0"/>
    <x v="0"/>
    <x v="29"/>
    <x v="1"/>
    <s v="Ramavta"/>
    <n v="350"/>
  </r>
  <r>
    <x v="21"/>
    <x v="1"/>
    <x v="2"/>
    <x v="3"/>
    <x v="1"/>
    <s v="Basant"/>
    <n v="900"/>
  </r>
  <r>
    <x v="21"/>
    <x v="1"/>
    <x v="2"/>
    <x v="4"/>
    <x v="1"/>
    <s v="Basant"/>
    <n v="440"/>
  </r>
  <r>
    <x v="21"/>
    <x v="1"/>
    <x v="0"/>
    <x v="26"/>
    <x v="1"/>
    <s v="Basant"/>
    <n v="87"/>
  </r>
  <r>
    <x v="21"/>
    <x v="1"/>
    <x v="0"/>
    <x v="0"/>
    <x v="1"/>
    <s v="Basant"/>
    <n v="400"/>
  </r>
  <r>
    <x v="21"/>
    <x v="1"/>
    <x v="0"/>
    <x v="0"/>
    <x v="1"/>
    <s v="Basant"/>
    <n v="200"/>
  </r>
  <r>
    <x v="21"/>
    <x v="1"/>
    <x v="0"/>
    <x v="27"/>
    <x v="1"/>
    <s v="Basant"/>
    <n v="300"/>
  </r>
  <r>
    <x v="22"/>
    <x v="0"/>
    <x v="2"/>
    <x v="3"/>
    <x v="1"/>
    <s v="Basant"/>
    <n v="1680"/>
  </r>
  <r>
    <x v="22"/>
    <x v="0"/>
    <x v="2"/>
    <x v="4"/>
    <x v="1"/>
    <s v="Basant"/>
    <n v="220"/>
  </r>
  <r>
    <x v="22"/>
    <x v="0"/>
    <x v="0"/>
    <x v="21"/>
    <x v="1"/>
    <s v="Basant"/>
    <n v="180"/>
  </r>
  <r>
    <x v="22"/>
    <x v="0"/>
    <x v="5"/>
    <x v="22"/>
    <x v="1"/>
    <s v="Basant"/>
    <n v="305"/>
  </r>
  <r>
    <x v="22"/>
    <x v="0"/>
    <x v="0"/>
    <x v="27"/>
    <x v="1"/>
    <s v="Basant"/>
    <n v="100"/>
  </r>
  <r>
    <x v="22"/>
    <x v="1"/>
    <x v="2"/>
    <x v="3"/>
    <x v="1"/>
    <s v="Ramavta"/>
    <n v="1620"/>
  </r>
  <r>
    <x v="22"/>
    <x v="1"/>
    <x v="0"/>
    <x v="0"/>
    <x v="1"/>
    <s v="Ramavta"/>
    <n v="320"/>
  </r>
  <r>
    <x v="22"/>
    <x v="1"/>
    <x v="5"/>
    <x v="22"/>
    <x v="1"/>
    <s v="Ramavta"/>
    <n v="100"/>
  </r>
  <r>
    <x v="23"/>
    <x v="0"/>
    <x v="2"/>
    <x v="3"/>
    <x v="1"/>
    <s v="Basant"/>
    <n v="1260"/>
  </r>
  <r>
    <x v="23"/>
    <x v="0"/>
    <x v="2"/>
    <x v="4"/>
    <x v="1"/>
    <s v="Basant"/>
    <n v="770"/>
  </r>
  <r>
    <x v="23"/>
    <x v="0"/>
    <x v="2"/>
    <x v="30"/>
    <x v="1"/>
    <s v="Basant"/>
    <n v="440"/>
  </r>
  <r>
    <x v="23"/>
    <x v="0"/>
    <x v="0"/>
    <x v="27"/>
    <x v="1"/>
    <s v="Basant"/>
    <n v="200"/>
  </r>
  <r>
    <x v="23"/>
    <x v="0"/>
    <x v="2"/>
    <x v="3"/>
    <x v="1"/>
    <s v="Raghvendra"/>
    <n v="240"/>
  </r>
  <r>
    <x v="23"/>
    <x v="1"/>
    <x v="2"/>
    <x v="3"/>
    <x v="1"/>
    <s v="Ramavta"/>
    <n v="1200"/>
  </r>
  <r>
    <x v="23"/>
    <x v="1"/>
    <x v="2"/>
    <x v="4"/>
    <x v="1"/>
    <s v="Ramavta"/>
    <n v="550"/>
  </r>
  <r>
    <x v="23"/>
    <x v="1"/>
    <x v="0"/>
    <x v="0"/>
    <x v="1"/>
    <s v="Ramavta"/>
    <n v="100"/>
  </r>
  <r>
    <x v="24"/>
    <x v="0"/>
    <x v="2"/>
    <x v="4"/>
    <x v="1"/>
    <s v="Raghvendra"/>
    <n v="726"/>
  </r>
  <r>
    <x v="24"/>
    <x v="0"/>
    <x v="2"/>
    <x v="3"/>
    <x v="1"/>
    <s v="Raghvendra"/>
    <n v="900"/>
  </r>
  <r>
    <x v="24"/>
    <x v="0"/>
    <x v="2"/>
    <x v="3"/>
    <x v="1"/>
    <s v="Basant"/>
    <n v="480"/>
  </r>
  <r>
    <x v="24"/>
    <x v="0"/>
    <x v="2"/>
    <x v="4"/>
    <x v="1"/>
    <s v="Basant"/>
    <n v="220"/>
  </r>
  <r>
    <x v="24"/>
    <x v="1"/>
    <x v="2"/>
    <x v="3"/>
    <x v="1"/>
    <s v="Ramavta"/>
    <n v="900"/>
  </r>
  <r>
    <x v="24"/>
    <x v="1"/>
    <x v="2"/>
    <x v="2"/>
    <x v="1"/>
    <s v="Ramavta"/>
    <n v="100"/>
  </r>
  <r>
    <x v="24"/>
    <x v="1"/>
    <x v="2"/>
    <x v="4"/>
    <x v="1"/>
    <s v="Ramavta"/>
    <n v="462"/>
  </r>
  <r>
    <x v="24"/>
    <x v="1"/>
    <x v="0"/>
    <x v="23"/>
    <x v="1"/>
    <s v="Ramavta"/>
    <n v="100"/>
  </r>
  <r>
    <x v="24"/>
    <x v="1"/>
    <x v="0"/>
    <x v="0"/>
    <x v="1"/>
    <s v="Ramavta"/>
    <n v="100"/>
  </r>
  <r>
    <x v="21"/>
    <x v="0"/>
    <x v="1"/>
    <x v="1"/>
    <x v="0"/>
    <s v="Bikash"/>
    <n v="200"/>
  </r>
  <r>
    <x v="21"/>
    <x v="1"/>
    <x v="1"/>
    <x v="1"/>
    <x v="0"/>
    <s v="Karunakar"/>
    <n v="100"/>
  </r>
  <r>
    <x v="22"/>
    <x v="1"/>
    <x v="1"/>
    <x v="1"/>
    <x v="0"/>
    <s v="Kokan"/>
    <n v="112"/>
  </r>
  <r>
    <x v="22"/>
    <x v="1"/>
    <x v="1"/>
    <x v="1"/>
    <x v="0"/>
    <s v="Vinayak"/>
    <n v="76"/>
  </r>
  <r>
    <x v="22"/>
    <x v="1"/>
    <x v="1"/>
    <x v="1"/>
    <x v="0"/>
    <s v="Shankar"/>
    <n v="40"/>
  </r>
  <r>
    <x v="22"/>
    <x v="3"/>
    <x v="1"/>
    <x v="1"/>
    <x v="0"/>
    <s v="Sachin"/>
    <n v="60"/>
  </r>
  <r>
    <x v="22"/>
    <x v="0"/>
    <x v="1"/>
    <x v="1"/>
    <x v="0"/>
    <s v="Karunakar"/>
    <n v="52"/>
  </r>
  <r>
    <x v="22"/>
    <x v="0"/>
    <x v="1"/>
    <x v="1"/>
    <x v="0"/>
    <s v="Srikant"/>
    <n v="52"/>
  </r>
  <r>
    <x v="23"/>
    <x v="1"/>
    <x v="1"/>
    <x v="1"/>
    <x v="0"/>
    <s v="Shankar"/>
    <n v="200"/>
  </r>
  <r>
    <x v="23"/>
    <x v="3"/>
    <x v="1"/>
    <x v="1"/>
    <x v="0"/>
    <s v="Sachin"/>
    <n v="52"/>
  </r>
  <r>
    <x v="21"/>
    <x v="0"/>
    <x v="5"/>
    <x v="22"/>
    <x v="0"/>
    <s v="Shankar"/>
    <n v="268"/>
  </r>
  <r>
    <x v="21"/>
    <x v="2"/>
    <x v="5"/>
    <x v="22"/>
    <x v="0"/>
    <s v="Trupti"/>
    <n v="100"/>
  </r>
  <r>
    <x v="21"/>
    <x v="1"/>
    <x v="5"/>
    <x v="22"/>
    <x v="0"/>
    <s v="Karunakar"/>
    <n v="178"/>
  </r>
  <r>
    <x v="22"/>
    <x v="0"/>
    <x v="5"/>
    <x v="28"/>
    <x v="0"/>
    <s v="Karunakar"/>
    <n v="336"/>
  </r>
  <r>
    <x v="22"/>
    <x v="0"/>
    <x v="5"/>
    <x v="28"/>
    <x v="0"/>
    <s v="Srikant"/>
    <n v="120"/>
  </r>
  <r>
    <x v="22"/>
    <x v="0"/>
    <x v="5"/>
    <x v="28"/>
    <x v="0"/>
    <s v="Ranjit"/>
    <n v="80"/>
  </r>
  <r>
    <x v="22"/>
    <x v="1"/>
    <x v="5"/>
    <x v="28"/>
    <x v="0"/>
    <s v="Kokan"/>
    <n v="136"/>
  </r>
  <r>
    <x v="22"/>
    <x v="1"/>
    <x v="5"/>
    <x v="28"/>
    <x v="0"/>
    <s v="Vinayak"/>
    <n v="144"/>
  </r>
  <r>
    <x v="22"/>
    <x v="1"/>
    <x v="5"/>
    <x v="28"/>
    <x v="0"/>
    <s v="Sachin"/>
    <n v="208"/>
  </r>
  <r>
    <x v="23"/>
    <x v="0"/>
    <x v="5"/>
    <x v="28"/>
    <x v="0"/>
    <s v="Karunakar"/>
    <n v="144"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4:Y223" firstHeaderRow="1" firstDataRow="2" firstDataCol="3" rowPageCount="1" colPageCount="1"/>
  <pivotFields count="7">
    <pivotField axis="axisCol" compact="0" showAll="0" defaultSubtotal="0">
      <items count="21"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Page" compact="0" showAll="0" defaultSubtotal="0">
      <items count="5">
        <item x="0"/>
        <item x="1"/>
        <item x="2"/>
        <item x="3"/>
        <item m="1" x="4"/>
      </items>
    </pivotField>
    <pivotField axis="axisRow" compact="0" showAll="0" defaultSubtotal="0">
      <items count="11">
        <item x="0"/>
        <item x="1"/>
        <item x="4"/>
        <item x="6"/>
        <item x="3"/>
        <item m="1" x="10"/>
        <item x="8"/>
        <item x="2"/>
        <item x="7"/>
        <item x="5"/>
        <item x="9"/>
      </items>
    </pivotField>
    <pivotField axis="axisRow" compact="0" showAll="0" defaultSubtotal="0">
      <items count="52">
        <item m="1" x="50"/>
        <item x="11"/>
        <item sd="0" x="15"/>
        <item x="10"/>
        <item x="9"/>
        <item x="27"/>
        <item x="6"/>
        <item x="2"/>
        <item x="13"/>
        <item x="1"/>
        <item x="0"/>
        <item x="26"/>
        <item x="7"/>
        <item x="14"/>
        <item x="3"/>
        <item x="16"/>
        <item x="34"/>
        <item x="5"/>
        <item x="12"/>
        <item x="17"/>
        <item x="28"/>
        <item x="32"/>
        <item x="30"/>
        <item x="33"/>
        <item x="25"/>
        <item x="18"/>
        <item x="29"/>
        <item x="31"/>
        <item x="8"/>
        <item x="23"/>
        <item x="21"/>
        <item x="4"/>
        <item x="19"/>
        <item x="20"/>
        <item x="22"/>
        <item x="2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m="1" x="51"/>
        <item x="49"/>
      </items>
    </pivotField>
    <pivotField axis="axisRow" compact="0" showAll="0" defaultSubtotal="0">
      <items count="37">
        <item x="1"/>
        <item x="22"/>
        <item x="23"/>
        <item x="24"/>
        <item x="0"/>
        <item x="2"/>
        <item x="4"/>
        <item x="6"/>
        <item x="5"/>
        <item x="28"/>
        <item x="3"/>
        <item x="7"/>
        <item x="13"/>
        <item x="12"/>
        <item x="8"/>
        <item x="18"/>
        <item x="17"/>
        <item x="19"/>
        <item x="21"/>
        <item x="20"/>
        <item x="16"/>
        <item x="27"/>
        <item x="26"/>
        <item x="25"/>
        <item m="1" x="36"/>
        <item x="10"/>
        <item x="14"/>
        <item x="15"/>
        <item x="9"/>
        <item x="11"/>
        <item x="32"/>
        <item x="31"/>
        <item x="30"/>
        <item x="29"/>
        <item x="33"/>
        <item x="34"/>
        <item x="35"/>
      </items>
    </pivotField>
    <pivotField compact="0" showAll="0" defaultSubtotal="0"/>
    <pivotField dataField="1" compact="0" showAll="0" defaultSubtotal="0"/>
  </pivotFields>
  <rowFields count="3">
    <field x="2"/>
    <field x="3"/>
    <field x="4"/>
  </rowFields>
  <rowItems count="218">
    <i>
      <x/>
    </i>
    <i r="1">
      <x v="10"/>
    </i>
    <i r="2">
      <x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25"/>
    </i>
    <i r="2">
      <x v="28"/>
    </i>
    <i r="2">
      <x v="29"/>
    </i>
    <i>
      <x v="1"/>
    </i>
    <i r="1">
      <x v="1"/>
    </i>
    <i r="2">
      <x v="2"/>
    </i>
    <i r="2">
      <x v="3"/>
    </i>
    <i r="2">
      <x v="6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6"/>
    </i>
    <i r="2">
      <x v="27"/>
    </i>
    <i r="1">
      <x v="6"/>
    </i>
    <i r="2">
      <x v="3"/>
    </i>
    <i r="2">
      <x v="5"/>
    </i>
    <i r="2">
      <x v="6"/>
    </i>
    <i r="2">
      <x v="21"/>
    </i>
    <i r="2">
      <x v="22"/>
    </i>
    <i r="2">
      <x v="23"/>
    </i>
    <i r="1">
      <x v="7"/>
    </i>
    <i r="2">
      <x v="2"/>
    </i>
    <i r="2">
      <x v="3"/>
    </i>
    <i r="2">
      <x v="5"/>
    </i>
    <i r="2">
      <x v="6"/>
    </i>
    <i r="2">
      <x v="21"/>
    </i>
    <i r="2">
      <x v="23"/>
    </i>
    <i r="1">
      <x v="8"/>
    </i>
    <i r="2">
      <x v="5"/>
    </i>
    <i r="2">
      <x v="6"/>
    </i>
    <i r="2">
      <x v="21"/>
    </i>
    <i r="2">
      <x v="22"/>
    </i>
    <i r="1">
      <x v="9"/>
    </i>
    <i r="2">
      <x v="1"/>
    </i>
    <i r="2">
      <x v="2"/>
    </i>
    <i r="2">
      <x v="5"/>
    </i>
    <i r="2">
      <x v="6"/>
    </i>
    <i r="2">
      <x v="21"/>
    </i>
    <i r="1">
      <x v="12"/>
    </i>
    <i r="2">
      <x v="5"/>
    </i>
    <i r="2">
      <x v="6"/>
    </i>
    <i r="2">
      <x v="21"/>
    </i>
    <i r="2">
      <x v="22"/>
    </i>
    <i r="2">
      <x v="23"/>
    </i>
    <i r="1">
      <x v="13"/>
    </i>
    <i r="2">
      <x v="1"/>
    </i>
    <i r="2">
      <x v="3"/>
    </i>
    <i r="2">
      <x v="5"/>
    </i>
    <i r="2">
      <x v="6"/>
    </i>
    <i r="2">
      <x v="21"/>
    </i>
    <i r="1">
      <x v="14"/>
    </i>
    <i r="2">
      <x v="5"/>
    </i>
    <i r="2">
      <x v="6"/>
    </i>
    <i r="2">
      <x v="21"/>
    </i>
    <i r="2">
      <x v="22"/>
    </i>
    <i r="1">
      <x v="15"/>
    </i>
    <i r="2">
      <x v="3"/>
    </i>
    <i r="1">
      <x v="17"/>
    </i>
    <i r="2">
      <x v="5"/>
    </i>
    <i r="2">
      <x v="6"/>
    </i>
    <i r="2">
      <x v="21"/>
    </i>
    <i r="2">
      <x v="22"/>
    </i>
    <i r="1">
      <x v="31"/>
    </i>
    <i r="2">
      <x v="5"/>
    </i>
    <i r="2">
      <x v="6"/>
    </i>
    <i r="2">
      <x v="21"/>
    </i>
    <i r="2">
      <x v="22"/>
    </i>
    <i r="1">
      <x v="49"/>
    </i>
    <i r="2">
      <x v="2"/>
    </i>
    <i>
      <x v="2"/>
    </i>
    <i r="1">
      <x v="2"/>
    </i>
    <i r="1">
      <x v="18"/>
    </i>
    <i r="2">
      <x v="5"/>
    </i>
    <i r="2">
      <x v="6"/>
    </i>
    <i>
      <x v="3"/>
    </i>
    <i r="1">
      <x v="5"/>
    </i>
    <i r="2">
      <x v="2"/>
    </i>
    <i r="1">
      <x v="11"/>
    </i>
    <i r="2">
      <x v="2"/>
    </i>
    <i>
      <x v="4"/>
    </i>
    <i r="1">
      <x v="3"/>
    </i>
    <i r="2">
      <x v="3"/>
    </i>
    <i r="2">
      <x v="5"/>
    </i>
    <i r="2">
      <x v="6"/>
    </i>
    <i r="2">
      <x v="12"/>
    </i>
    <i r="1">
      <x v="4"/>
    </i>
    <i r="2">
      <x v="3"/>
    </i>
    <i r="2">
      <x v="5"/>
    </i>
    <i r="2">
      <x v="6"/>
    </i>
    <i>
      <x v="6"/>
    </i>
    <i r="1">
      <x v="16"/>
    </i>
    <i r="2">
      <x v="5"/>
    </i>
    <i>
      <x v="7"/>
    </i>
    <i r="1">
      <x v="1"/>
    </i>
    <i r="2">
      <x v="6"/>
    </i>
    <i r="1">
      <x v="19"/>
    </i>
    <i r="2">
      <x v="3"/>
    </i>
    <i r="2">
      <x v="6"/>
    </i>
    <i r="1">
      <x v="20"/>
    </i>
    <i r="2">
      <x v="3"/>
    </i>
    <i r="2">
      <x v="6"/>
    </i>
    <i r="1">
      <x v="28"/>
    </i>
    <i r="2">
      <x v="3"/>
    </i>
    <i r="2">
      <x v="5"/>
    </i>
    <i r="2">
      <x v="6"/>
    </i>
    <i r="1">
      <x v="43"/>
    </i>
    <i r="2">
      <x v="2"/>
    </i>
    <i r="2">
      <x v="5"/>
    </i>
    <i r="2">
      <x v="6"/>
    </i>
    <i r="1">
      <x v="44"/>
    </i>
    <i r="2">
      <x v="3"/>
    </i>
    <i r="2">
      <x v="6"/>
    </i>
    <i r="1">
      <x v="46"/>
    </i>
    <i r="2">
      <x v="2"/>
    </i>
    <i r="2">
      <x v="5"/>
    </i>
    <i r="1">
      <x v="47"/>
    </i>
    <i r="2">
      <x v="2"/>
    </i>
    <i r="2">
      <x v="5"/>
    </i>
    <i r="1">
      <x v="48"/>
    </i>
    <i r="2">
      <x v="2"/>
    </i>
    <i r="1">
      <x v="51"/>
    </i>
    <i r="2">
      <x v="5"/>
    </i>
    <i>
      <x v="8"/>
    </i>
    <i r="1">
      <x v="21"/>
    </i>
    <i r="2">
      <x v="5"/>
    </i>
    <i r="1">
      <x v="22"/>
    </i>
    <i r="2">
      <x v="5"/>
    </i>
    <i r="2">
      <x v="6"/>
    </i>
    <i r="1">
      <x v="23"/>
    </i>
    <i r="2">
      <x v="5"/>
    </i>
    <i r="1">
      <x v="26"/>
    </i>
    <i r="2">
      <x v="5"/>
    </i>
    <i r="2">
      <x v="6"/>
    </i>
    <i r="2">
      <x v="30"/>
    </i>
    <i r="2">
      <x v="34"/>
    </i>
    <i r="2">
      <x v="35"/>
    </i>
    <i r="1">
      <x v="27"/>
    </i>
    <i r="2">
      <x v="5"/>
    </i>
    <i r="2">
      <x v="6"/>
    </i>
    <i r="2">
      <x v="30"/>
    </i>
    <i r="2">
      <x v="31"/>
    </i>
    <i r="1">
      <x v="39"/>
    </i>
    <i r="2">
      <x v="31"/>
    </i>
    <i r="1">
      <x v="40"/>
    </i>
    <i r="2">
      <x v="6"/>
    </i>
    <i r="2">
      <x v="31"/>
    </i>
    <i r="1">
      <x v="41"/>
    </i>
    <i r="2">
      <x v="31"/>
    </i>
    <i r="1">
      <x v="42"/>
    </i>
    <i r="2">
      <x v="6"/>
    </i>
    <i>
      <x v="9"/>
    </i>
    <i r="1">
      <x v="24"/>
    </i>
    <i r="2">
      <x v="5"/>
    </i>
    <i r="2">
      <x v="30"/>
    </i>
    <i r="2">
      <x v="31"/>
    </i>
    <i r="2">
      <x v="32"/>
    </i>
    <i r="1">
      <x v="25"/>
    </i>
    <i r="2">
      <x v="5"/>
    </i>
    <i r="2">
      <x v="30"/>
    </i>
    <i r="2">
      <x v="31"/>
    </i>
    <i r="2">
      <x v="32"/>
    </i>
    <i r="2">
      <x v="33"/>
    </i>
    <i r="1">
      <x v="29"/>
    </i>
    <i r="2">
      <x v="5"/>
    </i>
    <i r="2">
      <x v="31"/>
    </i>
    <i r="2">
      <x v="32"/>
    </i>
    <i r="2">
      <x v="33"/>
    </i>
    <i r="1">
      <x v="30"/>
    </i>
    <i r="2">
      <x v="5"/>
    </i>
    <i r="2">
      <x v="31"/>
    </i>
    <i r="2">
      <x v="32"/>
    </i>
    <i r="2">
      <x v="33"/>
    </i>
    <i r="1">
      <x v="32"/>
    </i>
    <i r="2">
      <x v="5"/>
    </i>
    <i r="2">
      <x v="6"/>
    </i>
    <i r="2">
      <x v="32"/>
    </i>
    <i r="2">
      <x v="33"/>
    </i>
    <i r="1">
      <x v="33"/>
    </i>
    <i r="2">
      <x v="5"/>
    </i>
    <i r="2">
      <x v="31"/>
    </i>
    <i r="2">
      <x v="32"/>
    </i>
    <i r="2">
      <x v="33"/>
    </i>
    <i r="1">
      <x v="34"/>
    </i>
    <i r="2">
      <x v="5"/>
    </i>
    <i r="1">
      <x v="35"/>
    </i>
    <i r="2">
      <x v="5"/>
    </i>
    <i r="2">
      <x v="31"/>
    </i>
    <i r="2">
      <x v="32"/>
    </i>
    <i r="2">
      <x v="33"/>
    </i>
    <i r="1">
      <x v="36"/>
    </i>
    <i r="2">
      <x v="31"/>
    </i>
    <i r="2">
      <x v="32"/>
    </i>
    <i r="2">
      <x v="33"/>
    </i>
    <i r="1">
      <x v="37"/>
    </i>
    <i r="2">
      <x v="31"/>
    </i>
    <i r="1">
      <x v="38"/>
    </i>
    <i r="2">
      <x v="30"/>
    </i>
    <i r="2">
      <x v="31"/>
    </i>
    <i>
      <x v="10"/>
    </i>
    <i r="1">
      <x v="45"/>
    </i>
    <i r="2">
      <x v="36"/>
    </i>
    <i t="grand">
      <x/>
    </i>
  </rowItems>
  <colFields count="1">
    <field x="0"/>
  </colFields>
  <col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" hier="-1"/>
  </pageFields>
  <dataFields count="1">
    <dataField name="Sum of QTY" fld="6" baseField="0" baseItem="0"/>
  </dataFields>
  <formats count="4">
    <format dxfId="24">
      <pivotArea type="origin" dataOnly="0" labelOnly="1" outline="0" fieldPosition="0"/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fieldListSortAscending="1">
  <location ref="B4:O340" firstHeaderRow="1" firstDataRow="2" firstDataCol="1" rowPageCount="1" colPageCount="1"/>
  <pivotFields count="7">
    <pivotField axis="axisCol" showAll="0" defaultSubtotal="0">
      <items count="124">
        <item x="11"/>
        <item m="1" x="99"/>
        <item m="1" x="74"/>
        <item m="1" x="45"/>
        <item m="1" x="13"/>
        <item m="1" x="98"/>
        <item m="1" x="71"/>
        <item m="1" x="43"/>
        <item m="1" x="123"/>
        <item m="1" x="97"/>
        <item m="1" x="70"/>
        <item m="1" x="42"/>
        <item m="1" x="122"/>
        <item m="1" x="38"/>
        <item m="1" x="118"/>
        <item m="1" x="95"/>
        <item m="1" x="67"/>
        <item m="1" x="93"/>
        <item m="1" x="65"/>
        <item m="1" x="36"/>
        <item m="1" x="91"/>
        <item m="1" x="116"/>
        <item m="1" x="63"/>
        <item m="1" x="33"/>
        <item m="1" x="113"/>
        <item m="1" x="86"/>
        <item m="1" x="28"/>
        <item m="1" x="59"/>
        <item m="1" x="110"/>
        <item m="1" x="84"/>
        <item m="1" x="57"/>
        <item m="1" x="37"/>
        <item m="1" x="117"/>
        <item m="1" x="92"/>
        <item m="1" x="64"/>
        <item m="1" x="35"/>
        <item m="1" x="115"/>
        <item m="1" x="89"/>
        <item m="1" x="61"/>
        <item m="1" x="30"/>
        <item m="1" x="111"/>
        <item m="1" x="85"/>
        <item m="1" x="58"/>
        <item m="1" x="27"/>
        <item m="1" x="109"/>
        <item m="1" x="83"/>
        <item m="1" x="56"/>
        <item m="1" x="26"/>
        <item m="1" x="107"/>
        <item m="1" x="80"/>
        <item m="1" x="105"/>
        <item m="1" x="22"/>
        <item m="1" x="52"/>
        <item m="1" x="78"/>
        <item m="1" x="51"/>
        <item m="1" x="21"/>
        <item m="1" x="104"/>
        <item m="1" x="77"/>
        <item m="1" x="49"/>
        <item m="1" x="20"/>
        <item m="1" x="100"/>
        <item m="1" x="69"/>
        <item m="1" x="50"/>
        <item m="1" x="34"/>
        <item m="1" x="15"/>
        <item m="1" x="96"/>
        <item m="1" x="76"/>
        <item m="1" x="108"/>
        <item m="1" x="90"/>
        <item m="1" x="75"/>
        <item m="1" x="55"/>
        <item m="1" x="114"/>
        <item m="1" x="41"/>
        <item m="1" x="81"/>
        <item m="1" x="68"/>
        <item m="1" x="48"/>
        <item m="1" x="62"/>
        <item m="1" x="46"/>
        <item m="1" x="25"/>
        <item m="1" x="121"/>
        <item m="1" x="103"/>
        <item m="1" x="88"/>
        <item m="1" x="18"/>
        <item m="1" x="73"/>
        <item m="1" x="54"/>
        <item m="1" x="40"/>
        <item m="1" x="16"/>
        <item m="1" x="19"/>
        <item m="1" x="32"/>
        <item m="1" x="82"/>
        <item m="1" x="24"/>
        <item m="1" x="120"/>
        <item m="1" x="102"/>
        <item m="1" x="87"/>
        <item m="1" x="72"/>
        <item m="1" x="53"/>
        <item m="1" x="39"/>
        <item m="1" x="17"/>
        <item m="1" x="31"/>
        <item m="1" x="14"/>
        <item m="1" x="106"/>
        <item m="1" x="94"/>
        <item m="1" x="60"/>
        <item m="1" x="44"/>
        <item m="1" x="23"/>
        <item m="1" x="119"/>
        <item m="1" x="101"/>
        <item m="1" x="112"/>
        <item m="1" x="79"/>
        <item m="1" x="66"/>
        <item m="1" x="47"/>
        <item m="1" x="29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showAll="0" defaultSubtotal="0">
      <items count="15">
        <item x="0"/>
        <item x="1"/>
        <item m="1" x="13"/>
        <item x="3"/>
        <item m="1" x="9"/>
        <item x="5"/>
        <item x="4"/>
        <item m="1" x="14"/>
        <item m="1" x="6"/>
        <item m="1" x="10"/>
        <item x="2"/>
        <item m="1" x="8"/>
        <item m="1" x="7"/>
        <item m="1" x="12"/>
        <item m="1" x="11"/>
      </items>
    </pivotField>
    <pivotField axis="axisRow" showAll="0" defaultSubtotal="0">
      <items count="80">
        <item x="17"/>
        <item x="11"/>
        <item x="15"/>
        <item x="10"/>
        <item x="9"/>
        <item m="1" x="50"/>
        <item x="6"/>
        <item x="2"/>
        <item x="13"/>
        <item x="1"/>
        <item m="1" x="42"/>
        <item x="0"/>
        <item m="1" x="66"/>
        <item x="7"/>
        <item x="14"/>
        <item x="3"/>
        <item x="16"/>
        <item m="1" x="40"/>
        <item m="1" x="38"/>
        <item m="1" x="29"/>
        <item m="1" x="76"/>
        <item m="1" x="63"/>
        <item m="1" x="69"/>
        <item m="1" x="18"/>
        <item m="1" x="20"/>
        <item m="1" x="68"/>
        <item m="1" x="57"/>
        <item m="1" x="65"/>
        <item m="1" x="54"/>
        <item x="5"/>
        <item m="1" x="51"/>
        <item m="1" x="58"/>
        <item x="12"/>
        <item m="1" x="55"/>
        <item m="1" x="64"/>
        <item m="1" x="45"/>
        <item m="1" x="34"/>
        <item m="1" x="74"/>
        <item m="1" x="49"/>
        <item m="1" x="27"/>
        <item m="1" x="43"/>
        <item m="1" x="31"/>
        <item m="1" x="52"/>
        <item m="1" x="41"/>
        <item m="1" x="77"/>
        <item m="1" x="73"/>
        <item m="1" x="60"/>
        <item m="1" x="75"/>
        <item m="1" x="44"/>
        <item m="1" x="70"/>
        <item m="1" x="71"/>
        <item m="1" x="28"/>
        <item m="1" x="37"/>
        <item m="1" x="33"/>
        <item m="1" x="53"/>
        <item m="1" x="24"/>
        <item m="1" x="59"/>
        <item m="1" x="23"/>
        <item m="1" x="36"/>
        <item m="1" x="22"/>
        <item m="1" x="79"/>
        <item m="1" x="35"/>
        <item x="8"/>
        <item m="1" x="48"/>
        <item m="1" x="26"/>
        <item m="1" x="67"/>
        <item m="1" x="72"/>
        <item m="1" x="19"/>
        <item m="1" x="32"/>
        <item m="1" x="62"/>
        <item m="1" x="46"/>
        <item m="1" x="47"/>
        <item x="4"/>
        <item m="1" x="30"/>
        <item m="1" x="78"/>
        <item m="1" x="25"/>
        <item m="1" x="56"/>
        <item m="1" x="39"/>
        <item m="1" x="61"/>
        <item m="1" x="21"/>
      </items>
    </pivotField>
    <pivotField axis="axisRow" showAll="0" defaultSubtotal="0">
      <items count="63">
        <item m="1" x="44"/>
        <item m="1" x="52"/>
        <item x="1"/>
        <item x="22"/>
        <item x="23"/>
        <item x="24"/>
        <item m="1" x="60"/>
        <item x="0"/>
        <item m="1" x="35"/>
        <item m="1" x="54"/>
        <item x="2"/>
        <item x="4"/>
        <item x="25"/>
        <item m="1" x="39"/>
        <item m="1" x="47"/>
        <item x="6"/>
        <item x="5"/>
        <item m="1" x="37"/>
        <item x="3"/>
        <item x="7"/>
        <item x="12"/>
        <item x="8"/>
        <item x="18"/>
        <item x="17"/>
        <item x="19"/>
        <item x="21"/>
        <item x="20"/>
        <item x="16"/>
        <item m="1" x="46"/>
        <item m="1" x="62"/>
        <item m="1" x="58"/>
        <item x="10"/>
        <item m="1" x="48"/>
        <item m="1" x="53"/>
        <item x="14"/>
        <item x="15"/>
        <item m="1" x="38"/>
        <item m="1" x="36"/>
        <item x="13"/>
        <item m="1" x="50"/>
        <item x="9"/>
        <item m="1" x="61"/>
        <item m="1" x="45"/>
        <item m="1" x="33"/>
        <item m="1" x="43"/>
        <item m="1" x="42"/>
        <item m="1" x="55"/>
        <item m="1" x="27"/>
        <item m="1" x="59"/>
        <item x="11"/>
        <item m="1" x="34"/>
        <item m="1" x="40"/>
        <item m="1" x="28"/>
        <item m="1" x="51"/>
        <item m="1" x="29"/>
        <item m="1" x="26"/>
        <item m="1" x="32"/>
        <item m="1" x="41"/>
        <item m="1" x="31"/>
        <item m="1" x="49"/>
        <item m="1" x="56"/>
        <item m="1" x="57"/>
        <item m="1" x="30"/>
      </items>
    </pivotField>
    <pivotField axis="axisRow" showAll="0" defaultSubtotal="0">
      <items count="399">
        <item m="1" x="192"/>
        <item x="19"/>
        <item x="23"/>
        <item x="26"/>
        <item x="34"/>
        <item x="20"/>
        <item x="2"/>
        <item m="1" x="215"/>
        <item m="1" x="351"/>
        <item x="49"/>
        <item m="1" x="228"/>
        <item m="1" x="166"/>
        <item m="1" x="267"/>
        <item m="1" x="395"/>
        <item m="1" x="325"/>
        <item x="110"/>
        <item x="4"/>
        <item m="1" x="157"/>
        <item x="70"/>
        <item m="1" x="256"/>
        <item m="1" x="113"/>
        <item m="1" x="389"/>
        <item m="1" x="258"/>
        <item x="72"/>
        <item m="1" x="304"/>
        <item x="73"/>
        <item m="1" x="180"/>
        <item m="1" x="312"/>
        <item m="1" x="194"/>
        <item x="16"/>
        <item m="1" x="343"/>
        <item m="1" x="158"/>
        <item x="46"/>
        <item x="67"/>
        <item x="48"/>
        <item x="85"/>
        <item x="42"/>
        <item m="1" x="139"/>
        <item x="61"/>
        <item x="108"/>
        <item m="1" x="226"/>
        <item m="1" x="276"/>
        <item x="6"/>
        <item x="65"/>
        <item m="1" x="169"/>
        <item x="30"/>
        <item x="56"/>
        <item x="78"/>
        <item x="64"/>
        <item m="1" x="172"/>
        <item m="1" x="120"/>
        <item x="66"/>
        <item m="1" x="247"/>
        <item m="1" x="181"/>
        <item x="57"/>
        <item x="31"/>
        <item m="1" x="279"/>
        <item m="1" x="230"/>
        <item x="36"/>
        <item x="74"/>
        <item x="25"/>
        <item m="1" x="221"/>
        <item m="1" x="365"/>
        <item m="1" x="229"/>
        <item m="1" x="200"/>
        <item x="80"/>
        <item x="45"/>
        <item m="1" x="160"/>
        <item x="33"/>
        <item m="1" x="159"/>
        <item m="1" x="222"/>
        <item m="1" x="197"/>
        <item m="1" x="385"/>
        <item m="1" x="204"/>
        <item x="0"/>
        <item m="1" x="345"/>
        <item x="21"/>
        <item m="1" x="331"/>
        <item x="105"/>
        <item m="1" x="361"/>
        <item x="103"/>
        <item m="1" x="341"/>
        <item x="100"/>
        <item m="1" x="390"/>
        <item m="1" x="381"/>
        <item m="1" x="300"/>
        <item m="1" x="191"/>
        <item m="1" x="248"/>
        <item m="1" x="294"/>
        <item m="1" x="118"/>
        <item m="1" x="275"/>
        <item x="75"/>
        <item m="1" x="302"/>
        <item m="1" x="235"/>
        <item x="47"/>
        <item m="1" x="324"/>
        <item m="1" x="255"/>
        <item x="22"/>
        <item x="97"/>
        <item x="79"/>
        <item m="1" x="293"/>
        <item m="1" x="391"/>
        <item x="59"/>
        <item x="58"/>
        <item m="1" x="348"/>
        <item x="14"/>
        <item m="1" x="339"/>
        <item m="1" x="114"/>
        <item m="1" x="125"/>
        <item m="1" x="295"/>
        <item m="1" x="273"/>
        <item m="1" x="186"/>
        <item m="1" x="155"/>
        <item x="107"/>
        <item m="1" x="132"/>
        <item m="1" x="297"/>
        <item m="1" x="342"/>
        <item m="1" x="195"/>
        <item m="1" x="269"/>
        <item m="1" x="203"/>
        <item m="1" x="199"/>
        <item m="1" x="367"/>
        <item m="1" x="136"/>
        <item m="1" x="216"/>
        <item m="1" x="162"/>
        <item x="7"/>
        <item m="1" x="211"/>
        <item m="1" x="286"/>
        <item m="1" x="292"/>
        <item x="88"/>
        <item m="1" x="148"/>
        <item m="1" x="220"/>
        <item m="1" x="313"/>
        <item m="1" x="265"/>
        <item x="89"/>
        <item m="1" x="360"/>
        <item m="1" x="356"/>
        <item m="1" x="233"/>
        <item x="83"/>
        <item m="1" x="263"/>
        <item x="3"/>
        <item m="1" x="311"/>
        <item m="1" x="254"/>
        <item m="1" x="379"/>
        <item m="1" x="370"/>
        <item x="9"/>
        <item m="1" x="121"/>
        <item m="1" x="122"/>
        <item m="1" x="161"/>
        <item m="1" x="380"/>
        <item m="1" x="285"/>
        <item x="84"/>
        <item m="1" x="280"/>
        <item m="1" x="363"/>
        <item m="1" x="340"/>
        <item m="1" x="270"/>
        <item m="1" x="330"/>
        <item m="1" x="127"/>
        <item x="82"/>
        <item x="52"/>
        <item m="1" x="278"/>
        <item m="1" x="124"/>
        <item m="1" x="266"/>
        <item m="1" x="236"/>
        <item m="1" x="374"/>
        <item m="1" x="178"/>
        <item m="1" x="306"/>
        <item m="1" x="143"/>
        <item m="1" x="151"/>
        <item m="1" x="243"/>
        <item m="1" x="396"/>
        <item m="1" x="323"/>
        <item m="1" x="225"/>
        <item m="1" x="207"/>
        <item m="1" x="250"/>
        <item m="1" x="386"/>
        <item m="1" x="392"/>
        <item m="1" x="393"/>
        <item m="1" x="359"/>
        <item x="18"/>
        <item m="1" x="223"/>
        <item m="1" x="212"/>
        <item m="1" x="183"/>
        <item m="1" x="153"/>
        <item m="1" x="246"/>
        <item m="1" x="277"/>
        <item m="1" x="344"/>
        <item m="1" x="284"/>
        <item m="1" x="290"/>
        <item m="1" x="377"/>
        <item m="1" x="141"/>
        <item m="1" x="251"/>
        <item m="1" x="317"/>
        <item m="1" x="188"/>
        <item m="1" x="242"/>
        <item m="1" x="387"/>
        <item m="1" x="366"/>
        <item m="1" x="335"/>
        <item m="1" x="244"/>
        <item m="1" x="362"/>
        <item m="1" x="289"/>
        <item m="1" x="240"/>
        <item m="1" x="357"/>
        <item x="77"/>
        <item m="1" x="375"/>
        <item m="1" x="271"/>
        <item m="1" x="253"/>
        <item m="1" x="193"/>
        <item m="1" x="224"/>
        <item m="1" x="213"/>
        <item m="1" x="291"/>
        <item m="1" x="147"/>
        <item m="1" x="129"/>
        <item m="1" x="146"/>
        <item m="1" x="177"/>
        <item m="1" x="368"/>
        <item m="1" x="334"/>
        <item x="98"/>
        <item m="1" x="179"/>
        <item m="1" x="353"/>
        <item m="1" x="138"/>
        <item x="90"/>
        <item m="1" x="170"/>
        <item m="1" x="318"/>
        <item m="1" x="174"/>
        <item m="1" x="384"/>
        <item m="1" x="338"/>
        <item m="1" x="364"/>
        <item m="1" x="184"/>
        <item m="1" x="259"/>
        <item m="1" x="152"/>
        <item m="1" x="287"/>
        <item x="51"/>
        <item x="8"/>
        <item x="81"/>
        <item m="1" x="296"/>
        <item m="1" x="329"/>
        <item m="1" x="190"/>
        <item m="1" x="372"/>
        <item x="53"/>
        <item m="1" x="328"/>
        <item m="1" x="307"/>
        <item x="27"/>
        <item x="50"/>
        <item m="1" x="231"/>
        <item m="1" x="189"/>
        <item m="1" x="219"/>
        <item x="24"/>
        <item m="1" x="283"/>
        <item x="44"/>
        <item x="1"/>
        <item m="1" x="145"/>
        <item x="12"/>
        <item x="62"/>
        <item m="1" x="206"/>
        <item m="1" x="301"/>
        <item m="1" x="314"/>
        <item m="1" x="196"/>
        <item x="71"/>
        <item m="1" x="332"/>
        <item m="1" x="281"/>
        <item m="1" x="134"/>
        <item m="1" x="268"/>
        <item m="1" x="119"/>
        <item x="60"/>
        <item m="1" x="128"/>
        <item m="1" x="262"/>
        <item m="1" x="176"/>
        <item m="1" x="154"/>
        <item m="1" x="201"/>
        <item m="1" x="150"/>
        <item m="1" x="355"/>
        <item m="1" x="133"/>
        <item m="1" x="198"/>
        <item m="1" x="354"/>
        <item m="1" x="378"/>
        <item m="1" x="173"/>
        <item m="1" x="209"/>
        <item m="1" x="264"/>
        <item x="69"/>
        <item m="1" x="208"/>
        <item m="1" x="238"/>
        <item m="1" x="144"/>
        <item x="68"/>
        <item m="1" x="163"/>
        <item m="1" x="349"/>
        <item x="5"/>
        <item m="1" x="210"/>
        <item x="43"/>
        <item m="1" x="298"/>
        <item m="1" x="326"/>
        <item m="1" x="373"/>
        <item x="99"/>
        <item m="1" x="336"/>
        <item m="1" x="131"/>
        <item m="1" x="350"/>
        <item m="1" x="168"/>
        <item m="1" x="116"/>
        <item m="1" x="371"/>
        <item m="1" x="239"/>
        <item m="1" x="115"/>
        <item m="1" x="383"/>
        <item m="1" x="257"/>
        <item m="1" x="123"/>
        <item m="1" x="165"/>
        <item m="1" x="346"/>
        <item m="1" x="252"/>
        <item x="10"/>
        <item m="1" x="337"/>
        <item m="1" x="217"/>
        <item m="1" x="140"/>
        <item m="1" x="234"/>
        <item m="1" x="187"/>
        <item m="1" x="167"/>
        <item m="1" x="282"/>
        <item m="1" x="310"/>
        <item m="1" x="369"/>
        <item m="1" x="376"/>
        <item m="1" x="182"/>
        <item m="1" x="333"/>
        <item m="1" x="214"/>
        <item m="1" x="126"/>
        <item m="1" x="218"/>
        <item m="1" x="288"/>
        <item m="1" x="164"/>
        <item m="1" x="232"/>
        <item m="1" x="397"/>
        <item x="101"/>
        <item m="1" x="327"/>
        <item m="1" x="111"/>
        <item m="1" x="320"/>
        <item m="1" x="137"/>
        <item m="1" x="274"/>
        <item m="1" x="261"/>
        <item m="1" x="272"/>
        <item x="54"/>
        <item x="102"/>
        <item m="1" x="308"/>
        <item m="1" x="202"/>
        <item m="1" x="347"/>
        <item m="1" x="388"/>
        <item m="1" x="299"/>
        <item m="1" x="205"/>
        <item m="1" x="185"/>
        <item m="1" x="175"/>
        <item m="1" x="316"/>
        <item m="1" x="260"/>
        <item m="1" x="394"/>
        <item m="1" x="171"/>
        <item m="1" x="227"/>
        <item m="1" x="142"/>
        <item m="1" x="352"/>
        <item m="1" x="382"/>
        <item m="1" x="135"/>
        <item m="1" x="149"/>
        <item m="1" x="245"/>
        <item m="1" x="241"/>
        <item m="1" x="249"/>
        <item m="1" x="315"/>
        <item m="1" x="305"/>
        <item x="37"/>
        <item m="1" x="117"/>
        <item m="1" x="319"/>
        <item m="1" x="322"/>
        <item m="1" x="358"/>
        <item m="1" x="303"/>
        <item m="1" x="130"/>
        <item x="109"/>
        <item m="1" x="309"/>
        <item m="1" x="237"/>
        <item m="1" x="156"/>
        <item m="1" x="321"/>
        <item x="13"/>
        <item m="1" x="398"/>
        <item m="1" x="112"/>
        <item x="11"/>
        <item x="15"/>
        <item x="17"/>
        <item x="28"/>
        <item x="29"/>
        <item x="32"/>
        <item x="35"/>
        <item x="38"/>
        <item x="39"/>
        <item x="40"/>
        <item x="41"/>
        <item x="55"/>
        <item x="63"/>
        <item x="76"/>
        <item x="86"/>
        <item x="87"/>
        <item x="91"/>
        <item x="92"/>
        <item x="93"/>
        <item x="94"/>
        <item x="95"/>
        <item x="96"/>
        <item x="104"/>
        <item x="106"/>
      </items>
    </pivotField>
    <pivotField dataField="1" showAll="0" defaultSubtotal="0"/>
  </pivotFields>
  <rowFields count="3">
    <field x="3"/>
    <field x="4"/>
    <field x="5"/>
  </rowFields>
  <rowItems count="335">
    <i>
      <x/>
    </i>
    <i r="1">
      <x v="12"/>
    </i>
    <i r="2">
      <x v="15"/>
    </i>
    <i>
      <x v="1"/>
    </i>
    <i r="1">
      <x v="4"/>
    </i>
    <i r="2">
      <x v="55"/>
    </i>
    <i r="2">
      <x v="82"/>
    </i>
    <i r="2">
      <x v="98"/>
    </i>
    <i r="2">
      <x v="217"/>
    </i>
    <i r="2">
      <x v="252"/>
    </i>
    <i r="2">
      <x v="292"/>
    </i>
    <i r="1">
      <x v="5"/>
    </i>
    <i r="2">
      <x v="217"/>
    </i>
    <i r="1">
      <x v="11"/>
    </i>
    <i r="2">
      <x v="4"/>
    </i>
    <i r="2">
      <x v="25"/>
    </i>
    <i r="2">
      <x v="29"/>
    </i>
    <i r="2">
      <x v="33"/>
    </i>
    <i r="2">
      <x v="35"/>
    </i>
    <i r="2">
      <x v="38"/>
    </i>
    <i r="2">
      <x v="43"/>
    </i>
    <i r="2">
      <x v="76"/>
    </i>
    <i r="2">
      <x v="91"/>
    </i>
    <i r="2">
      <x v="384"/>
    </i>
    <i r="1">
      <x v="22"/>
    </i>
    <i r="2">
      <x v="4"/>
    </i>
    <i r="2">
      <x v="18"/>
    </i>
    <i r="2">
      <x v="32"/>
    </i>
    <i r="2">
      <x v="33"/>
    </i>
    <i r="2">
      <x v="45"/>
    </i>
    <i r="2">
      <x v="54"/>
    </i>
    <i r="2">
      <x v="58"/>
    </i>
    <i r="2">
      <x v="103"/>
    </i>
    <i r="2">
      <x v="243"/>
    </i>
    <i r="2">
      <x v="247"/>
    </i>
    <i r="2">
      <x v="387"/>
    </i>
    <i r="1">
      <x v="23"/>
    </i>
    <i r="2">
      <x v="4"/>
    </i>
    <i r="2">
      <x v="5"/>
    </i>
    <i r="2">
      <x v="32"/>
    </i>
    <i r="2">
      <x v="33"/>
    </i>
    <i r="2">
      <x v="46"/>
    </i>
    <i r="2">
      <x v="55"/>
    </i>
    <i r="2">
      <x v="102"/>
    </i>
    <i r="2">
      <x v="203"/>
    </i>
    <i r="2">
      <x v="243"/>
    </i>
    <i r="2">
      <x v="253"/>
    </i>
    <i r="1">
      <x v="24"/>
    </i>
    <i r="2">
      <x v="23"/>
    </i>
    <i r="2">
      <x v="32"/>
    </i>
    <i r="2">
      <x v="33"/>
    </i>
    <i r="2">
      <x v="35"/>
    </i>
    <i r="2">
      <x v="39"/>
    </i>
    <i r="2">
      <x v="48"/>
    </i>
    <i r="2">
      <x v="58"/>
    </i>
    <i r="2">
      <x v="59"/>
    </i>
    <i r="2">
      <x v="91"/>
    </i>
    <i r="2">
      <x v="102"/>
    </i>
    <i r="2">
      <x v="113"/>
    </i>
    <i r="2">
      <x v="253"/>
    </i>
    <i r="2">
      <x v="377"/>
    </i>
    <i r="2">
      <x v="384"/>
    </i>
    <i r="2">
      <x v="398"/>
    </i>
    <i r="1">
      <x v="25"/>
    </i>
    <i r="2">
      <x v="51"/>
    </i>
    <i r="2">
      <x v="54"/>
    </i>
    <i r="2">
      <x v="55"/>
    </i>
    <i r="2">
      <x v="66"/>
    </i>
    <i r="2">
      <x v="68"/>
    </i>
    <i r="2">
      <x v="78"/>
    </i>
    <i r="2">
      <x v="264"/>
    </i>
    <i r="2">
      <x v="279"/>
    </i>
    <i r="2">
      <x v="283"/>
    </i>
    <i r="2">
      <x v="388"/>
    </i>
    <i r="2">
      <x v="397"/>
    </i>
    <i r="1">
      <x v="26"/>
    </i>
    <i r="2">
      <x v="29"/>
    </i>
    <i r="2">
      <x v="38"/>
    </i>
    <i r="2">
      <x v="97"/>
    </i>
    <i r="2">
      <x v="258"/>
    </i>
    <i r="2">
      <x v="384"/>
    </i>
    <i r="1">
      <x v="27"/>
    </i>
    <i r="2">
      <x v="5"/>
    </i>
    <i r="2">
      <x v="33"/>
    </i>
    <i r="1">
      <x v="34"/>
    </i>
    <i r="2">
      <x v="36"/>
    </i>
    <i r="2">
      <x v="68"/>
    </i>
    <i r="2">
      <x v="76"/>
    </i>
    <i r="2">
      <x v="80"/>
    </i>
    <i r="2">
      <x v="105"/>
    </i>
    <i r="2">
      <x v="232"/>
    </i>
    <i r="2">
      <x v="233"/>
    </i>
    <i r="2">
      <x v="239"/>
    </i>
    <i r="2">
      <x v="292"/>
    </i>
    <i r="2">
      <x v="335"/>
    </i>
    <i r="2">
      <x v="386"/>
    </i>
    <i r="1">
      <x v="35"/>
    </i>
    <i r="2">
      <x v="36"/>
    </i>
    <i r="2">
      <x v="105"/>
    </i>
    <i r="2">
      <x v="140"/>
    </i>
    <i r="2">
      <x v="145"/>
    </i>
    <i r="2">
      <x v="159"/>
    </i>
    <i r="2">
      <x v="233"/>
    </i>
    <i r="2">
      <x v="239"/>
    </i>
    <i r="2">
      <x v="292"/>
    </i>
    <i r="2">
      <x v="335"/>
    </i>
    <i r="2">
      <x v="336"/>
    </i>
    <i r="2">
      <x v="367"/>
    </i>
    <i r="2">
      <x v="386"/>
    </i>
    <i>
      <x v="2"/>
    </i>
    <i r="1">
      <x v="10"/>
    </i>
    <i r="2">
      <x v="42"/>
    </i>
    <i>
      <x v="3"/>
    </i>
    <i r="1">
      <x v="5"/>
    </i>
    <i r="2">
      <x v="98"/>
    </i>
    <i r="2">
      <x v="252"/>
    </i>
    <i r="2">
      <x v="288"/>
    </i>
    <i r="1">
      <x v="10"/>
    </i>
    <i r="2">
      <x v="42"/>
    </i>
    <i r="2">
      <x v="105"/>
    </i>
    <i r="2">
      <x v="243"/>
    </i>
    <i r="1">
      <x v="11"/>
    </i>
    <i r="2">
      <x v="3"/>
    </i>
    <i r="2">
      <x v="9"/>
    </i>
    <i r="2">
      <x v="29"/>
    </i>
    <i r="2">
      <x v="384"/>
    </i>
    <i r="1">
      <x v="38"/>
    </i>
    <i r="2">
      <x v="379"/>
    </i>
    <i r="2">
      <x v="387"/>
    </i>
    <i>
      <x v="4"/>
    </i>
    <i r="1">
      <x v="5"/>
    </i>
    <i r="2">
      <x v="98"/>
    </i>
    <i r="2">
      <x v="252"/>
    </i>
    <i r="2">
      <x v="327"/>
    </i>
    <i r="1">
      <x v="10"/>
    </i>
    <i r="2">
      <x v="42"/>
    </i>
    <i r="2">
      <x v="105"/>
    </i>
    <i r="2">
      <x v="243"/>
    </i>
    <i r="1">
      <x v="11"/>
    </i>
    <i r="2">
      <x v="1"/>
    </i>
    <i r="2">
      <x v="9"/>
    </i>
    <i r="2">
      <x v="384"/>
    </i>
    <i>
      <x v="6"/>
    </i>
    <i r="1">
      <x v="10"/>
    </i>
    <i r="2">
      <x v="105"/>
    </i>
    <i r="2">
      <x v="145"/>
    </i>
    <i>
      <x v="7"/>
    </i>
    <i r="1">
      <x v="4"/>
    </i>
    <i r="2">
      <x v="98"/>
    </i>
    <i r="2">
      <x v="217"/>
    </i>
    <i r="2">
      <x v="252"/>
    </i>
    <i r="1">
      <x v="10"/>
    </i>
    <i r="2">
      <x v="29"/>
    </i>
    <i r="2">
      <x v="42"/>
    </i>
    <i r="2">
      <x v="105"/>
    </i>
    <i r="2">
      <x v="140"/>
    </i>
    <i r="2">
      <x v="145"/>
    </i>
    <i r="2">
      <x v="233"/>
    </i>
    <i r="2">
      <x v="252"/>
    </i>
    <i r="2">
      <x v="307"/>
    </i>
    <i r="2">
      <x v="372"/>
    </i>
    <i r="2">
      <x v="375"/>
    </i>
    <i>
      <x v="8"/>
    </i>
    <i r="1">
      <x v="10"/>
    </i>
    <i r="2">
      <x v="145"/>
    </i>
    <i>
      <x v="9"/>
    </i>
    <i r="1">
      <x v="3"/>
    </i>
    <i r="2">
      <x v="65"/>
    </i>
    <i r="2">
      <x v="97"/>
    </i>
    <i r="2">
      <x v="99"/>
    </i>
    <i r="2">
      <x v="158"/>
    </i>
    <i r="2">
      <x v="234"/>
    </i>
    <i r="1">
      <x v="4"/>
    </i>
    <i r="2">
      <x v="98"/>
    </i>
    <i r="1">
      <x v="10"/>
    </i>
    <i r="2">
      <x v="42"/>
    </i>
    <i r="2">
      <x v="125"/>
    </i>
    <i r="2">
      <x v="233"/>
    </i>
    <i>
      <x v="11"/>
    </i>
    <i r="1">
      <x v="2"/>
    </i>
    <i r="2">
      <x v="16"/>
    </i>
    <i r="2">
      <x v="42"/>
    </i>
    <i r="2">
      <x v="140"/>
    </i>
    <i r="2">
      <x v="286"/>
    </i>
    <i r="1">
      <x v="5"/>
    </i>
    <i r="2">
      <x v="82"/>
    </i>
    <i r="2">
      <x v="98"/>
    </i>
    <i r="2">
      <x v="217"/>
    </i>
    <i r="2">
      <x v="252"/>
    </i>
    <i r="2">
      <x v="288"/>
    </i>
    <i r="2">
      <x v="327"/>
    </i>
    <i r="1">
      <x v="7"/>
    </i>
    <i r="2">
      <x v="6"/>
    </i>
    <i r="2">
      <x v="47"/>
    </i>
    <i r="2">
      <x v="74"/>
    </i>
    <i r="2">
      <x v="250"/>
    </i>
    <i r="1">
      <x v="11"/>
    </i>
    <i r="2">
      <x v="1"/>
    </i>
    <i r="2">
      <x v="3"/>
    </i>
    <i r="2">
      <x v="29"/>
    </i>
    <i r="2">
      <x v="36"/>
    </i>
    <i r="2">
      <x v="384"/>
    </i>
    <i r="2">
      <x v="385"/>
    </i>
    <i r="1">
      <x v="15"/>
    </i>
    <i r="2">
      <x v="2"/>
    </i>
    <i r="2">
      <x v="5"/>
    </i>
    <i r="2">
      <x v="58"/>
    </i>
    <i r="2">
      <x v="68"/>
    </i>
    <i r="2">
      <x v="179"/>
    </i>
    <i r="2">
      <x v="378"/>
    </i>
    <i r="1">
      <x v="16"/>
    </i>
    <i r="2">
      <x v="5"/>
    </i>
    <i r="2">
      <x v="16"/>
    </i>
    <i r="2">
      <x v="45"/>
    </i>
    <i r="2">
      <x v="55"/>
    </i>
    <i r="2">
      <x v="66"/>
    </i>
    <i r="2">
      <x v="97"/>
    </i>
    <i r="2">
      <x v="179"/>
    </i>
    <i r="2">
      <x v="377"/>
    </i>
    <i r="2">
      <x v="383"/>
    </i>
    <i r="2">
      <x v="390"/>
    </i>
    <i r="2">
      <x v="392"/>
    </i>
    <i r="1">
      <x v="18"/>
    </i>
    <i r="2">
      <x v="76"/>
    </i>
    <i r="2">
      <x v="94"/>
    </i>
    <i r="2">
      <x v="97"/>
    </i>
    <i r="2">
      <x v="179"/>
    </i>
    <i r="2">
      <x v="286"/>
    </i>
    <i r="2">
      <x v="288"/>
    </i>
    <i r="2">
      <x v="376"/>
    </i>
    <i r="2">
      <x v="380"/>
    </i>
    <i r="2">
      <x v="381"/>
    </i>
    <i r="2">
      <x v="382"/>
    </i>
    <i r="1">
      <x v="19"/>
    </i>
    <i r="2">
      <x v="16"/>
    </i>
    <i r="2">
      <x v="68"/>
    </i>
    <i r="2">
      <x v="97"/>
    </i>
    <i r="2">
      <x v="134"/>
    </i>
    <i r="2">
      <x v="179"/>
    </i>
    <i r="2">
      <x v="247"/>
    </i>
    <i r="2">
      <x v="307"/>
    </i>
    <i r="2">
      <x v="360"/>
    </i>
    <i r="2">
      <x v="377"/>
    </i>
    <i r="2">
      <x v="389"/>
    </i>
    <i r="2">
      <x v="393"/>
    </i>
    <i r="2">
      <x v="395"/>
    </i>
    <i r="1">
      <x v="20"/>
    </i>
    <i r="2">
      <x v="4"/>
    </i>
    <i r="2">
      <x v="42"/>
    </i>
    <i r="2">
      <x v="45"/>
    </i>
    <i r="2">
      <x v="60"/>
    </i>
    <i r="2">
      <x v="129"/>
    </i>
    <i r="2">
      <x v="179"/>
    </i>
    <i r="2">
      <x v="377"/>
    </i>
    <i r="1">
      <x v="21"/>
    </i>
    <i r="2">
      <x v="4"/>
    </i>
    <i r="2">
      <x v="45"/>
    </i>
    <i r="2">
      <x v="46"/>
    </i>
    <i r="2">
      <x v="60"/>
    </i>
    <i r="2">
      <x v="97"/>
    </i>
    <i r="2">
      <x v="105"/>
    </i>
    <i r="2">
      <x v="377"/>
    </i>
    <i r="2">
      <x v="379"/>
    </i>
    <i r="2">
      <x v="380"/>
    </i>
    <i r="2">
      <x v="394"/>
    </i>
    <i r="2">
      <x v="396"/>
    </i>
    <i r="1">
      <x v="31"/>
    </i>
    <i r="2">
      <x v="32"/>
    </i>
    <i r="2">
      <x v="46"/>
    </i>
    <i r="2">
      <x v="76"/>
    </i>
    <i r="2">
      <x v="140"/>
    </i>
    <i r="2">
      <x v="221"/>
    </i>
    <i r="2">
      <x v="242"/>
    </i>
    <i r="2">
      <x v="283"/>
    </i>
    <i r="2">
      <x v="360"/>
    </i>
    <i r="2">
      <x v="391"/>
    </i>
    <i r="1">
      <x v="40"/>
    </i>
    <i r="2">
      <x v="32"/>
    </i>
    <i r="2">
      <x v="46"/>
    </i>
    <i r="2">
      <x v="76"/>
    </i>
    <i r="2">
      <x v="221"/>
    </i>
    <i r="2">
      <x v="242"/>
    </i>
    <i r="2">
      <x v="249"/>
    </i>
    <i r="2">
      <x v="283"/>
    </i>
    <i r="2">
      <x v="360"/>
    </i>
    <i r="2">
      <x v="376"/>
    </i>
    <i r="2">
      <x v="391"/>
    </i>
    <i r="1">
      <x v="49"/>
    </i>
    <i r="2">
      <x v="5"/>
    </i>
    <i r="2">
      <x v="376"/>
    </i>
    <i>
      <x v="13"/>
    </i>
    <i r="1">
      <x v="10"/>
    </i>
    <i r="2">
      <x v="29"/>
    </i>
    <i r="2">
      <x v="140"/>
    </i>
    <i r="2">
      <x v="145"/>
    </i>
    <i r="2">
      <x v="233"/>
    </i>
    <i>
      <x v="14"/>
    </i>
    <i r="1">
      <x v="3"/>
    </i>
    <i r="2">
      <x v="65"/>
    </i>
    <i r="2">
      <x v="158"/>
    </i>
    <i r="1">
      <x v="5"/>
    </i>
    <i r="2">
      <x v="98"/>
    </i>
    <i>
      <x v="15"/>
    </i>
    <i r="1">
      <x v="10"/>
    </i>
    <i r="2">
      <x v="125"/>
    </i>
    <i r="2">
      <x v="145"/>
    </i>
    <i r="2">
      <x v="233"/>
    </i>
    <i>
      <x v="16"/>
    </i>
    <i r="1">
      <x v="5"/>
    </i>
    <i r="2">
      <x v="98"/>
    </i>
    <i>
      <x v="29"/>
    </i>
    <i r="1">
      <x v="10"/>
    </i>
    <i r="2">
      <x v="145"/>
    </i>
    <i r="2">
      <x v="233"/>
    </i>
    <i>
      <x v="32"/>
    </i>
    <i r="1">
      <x v="10"/>
    </i>
    <i r="2">
      <x v="105"/>
    </i>
    <i r="2">
      <x v="138"/>
    </i>
    <i r="2">
      <x v="243"/>
    </i>
    <i r="1">
      <x v="11"/>
    </i>
    <i r="2">
      <x v="9"/>
    </i>
    <i r="2">
      <x v="29"/>
    </i>
    <i r="2">
      <x v="384"/>
    </i>
    <i>
      <x v="62"/>
    </i>
    <i r="1">
      <x v="10"/>
    </i>
    <i r="2">
      <x v="18"/>
    </i>
    <i r="1">
      <x v="11"/>
    </i>
    <i r="2">
      <x v="34"/>
    </i>
    <i r="2">
      <x v="35"/>
    </i>
    <i r="2">
      <x v="151"/>
    </i>
    <i>
      <x v="72"/>
    </i>
    <i r="1">
      <x v="10"/>
    </i>
    <i r="2">
      <x v="105"/>
    </i>
    <i r="2">
      <x v="233"/>
    </i>
    <i t="grand">
      <x/>
    </i>
  </rowItems>
  <colFields count="1">
    <field x="0"/>
  </colFields>
  <colItems count="13">
    <i>
      <x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2" hier="-1"/>
  </pageFields>
  <dataFields count="1">
    <dataField name="Sum of QTY" fld="6" baseField="3" baseItem="0"/>
  </dataFields>
  <formats count="2">
    <format dxfId="20">
      <pivotArea type="origin" dataOnly="0" labelOnly="1" outline="0" fieldPosition="0"/>
    </format>
    <format dxfId="19">
      <pivotArea dataOnly="0" labelOnly="1" grandRow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4" indent="0" compact="0" compactData="0" gridDropZones="1" chartFormat="1">
  <location ref="J4:AF56" firstHeaderRow="1" firstDataRow="2" firstDataCol="2" rowPageCount="1" colPageCount="1"/>
  <pivotFields count="7">
    <pivotField axis="axisCol" compact="0" outline="0" showAll="0" includeNewItemsInFilter="1" defaultSubtotal="0">
      <items count="252">
        <item m="1" x="69"/>
        <item m="1" x="236"/>
        <item m="1" x="178"/>
        <item m="1" x="122"/>
        <item m="1" x="64"/>
        <item m="1" x="232"/>
        <item m="1" x="174"/>
        <item m="1" x="116"/>
        <item m="1" x="57"/>
        <item m="1" x="225"/>
        <item m="1" x="168"/>
        <item m="1" x="112"/>
        <item m="1" x="52"/>
        <item m="1" x="222"/>
        <item m="1" x="165"/>
        <item m="1" x="109"/>
        <item m="1" x="49"/>
        <item m="1" x="219"/>
        <item m="1" x="162"/>
        <item m="1" x="104"/>
        <item m="1" x="43"/>
        <item m="1" x="213"/>
        <item m="1" x="157"/>
        <item m="1" x="99"/>
        <item m="1" x="38"/>
        <item m="1" x="209"/>
        <item m="1" x="92"/>
        <item x="19"/>
        <item m="1" x="32"/>
        <item m="1" x="203"/>
        <item m="1" x="106"/>
        <item m="1" x="46"/>
        <item m="1" x="216"/>
        <item m="1" x="102"/>
        <item m="1" x="41"/>
        <item m="1" x="212"/>
        <item m="1" x="156"/>
        <item m="1" x="98"/>
        <item m="1" x="37"/>
        <item m="1" x="152"/>
        <item m="1" x="91"/>
        <item m="1" x="31"/>
        <item m="1" x="202"/>
        <item m="1" x="149"/>
        <item m="1" x="87"/>
        <item m="1" x="26"/>
        <item m="1" x="196"/>
        <item m="1" x="146"/>
        <item m="1" x="86"/>
        <item m="1" x="22"/>
        <item m="1" x="141"/>
        <item m="1" x="81"/>
        <item m="1" x="250"/>
        <item m="1" x="192"/>
        <item m="1" x="138"/>
        <item m="1" x="79"/>
        <item m="1" x="188"/>
        <item m="1" x="133"/>
        <item m="1" x="73"/>
        <item m="1" x="242"/>
        <item m="1" x="183"/>
        <item m="1" x="128"/>
        <item m="1" x="235"/>
        <item m="1" x="177"/>
        <item m="1" x="120"/>
        <item m="1" x="61"/>
        <item m="1" x="229"/>
        <item m="1" x="171"/>
        <item m="1" x="114"/>
        <item m="1" x="184"/>
        <item m="1" x="129"/>
        <item m="1" x="71"/>
        <item m="1" x="238"/>
        <item m="1" x="124"/>
        <item m="1" x="65"/>
        <item m="1" x="77"/>
        <item m="1" x="131"/>
        <item m="1" x="240"/>
        <item m="1" x="181"/>
        <item m="1" x="126"/>
        <item m="1" x="67"/>
        <item m="1" x="246"/>
        <item m="1" x="100"/>
        <item m="1" x="210"/>
        <item m="1" x="153"/>
        <item m="1" x="94"/>
        <item m="1" x="34"/>
        <item m="1" x="205"/>
        <item m="1" x="150"/>
        <item m="1" x="29"/>
        <item m="1" x="200"/>
        <item m="1" x="148"/>
        <item m="1" x="88"/>
        <item m="1" x="27"/>
        <item m="1" x="197"/>
        <item m="1" x="23"/>
        <item m="1" x="142"/>
        <item m="1" x="82"/>
        <item m="1" x="251"/>
        <item m="1" x="143"/>
        <item m="1" x="83"/>
        <item m="1" x="20"/>
        <item m="1" x="193"/>
        <item m="1" x="139"/>
        <item m="1" x="248"/>
        <item m="1" x="190"/>
        <item m="1" x="135"/>
        <item m="1" x="75"/>
        <item m="1" x="244"/>
        <item m="1" x="185"/>
        <item m="1" x="239"/>
        <item m="1" x="180"/>
        <item m="1" x="125"/>
        <item m="1" x="66"/>
        <item m="1" x="234"/>
        <item m="1" x="119"/>
        <item m="1" x="60"/>
        <item m="1" x="228"/>
        <item m="1" x="170"/>
        <item m="1" x="113"/>
        <item m="1" x="54"/>
        <item m="1" x="121"/>
        <item m="1" x="62"/>
        <item m="1" x="230"/>
        <item m="1" x="172"/>
        <item m="1" x="55"/>
        <item m="1" x="224"/>
        <item m="1" x="167"/>
        <item m="1" x="111"/>
        <item m="1" x="51"/>
        <item m="1" x="221"/>
        <item m="1" x="218"/>
        <item m="1" x="161"/>
        <item m="1" x="48"/>
        <item m="1" x="42"/>
        <item m="1" x="108"/>
        <item m="1" x="103"/>
        <item m="1" x="215"/>
        <item m="1" x="159"/>
        <item m="1" x="40"/>
        <item m="1" x="211"/>
        <item m="1" x="155"/>
        <item m="1" x="97"/>
        <item m="1" x="36"/>
        <item m="1" x="90"/>
        <item m="1" x="30"/>
        <item m="1" x="201"/>
        <item m="1" x="208"/>
        <item m="1" x="151"/>
        <item m="1" x="28"/>
        <item m="1" x="199"/>
        <item m="1" x="145"/>
        <item m="1" x="85"/>
        <item m="1" x="21"/>
        <item m="1" x="194"/>
        <item m="1" x="140"/>
        <item m="1" x="195"/>
        <item m="1" x="80"/>
        <item m="1" x="249"/>
        <item m="1" x="191"/>
        <item m="1" x="137"/>
        <item m="1" x="78"/>
        <item m="1" x="247"/>
        <item m="1" x="187"/>
        <item m="1" x="72"/>
        <item m="1" x="241"/>
        <item m="1" x="132"/>
        <item m="1" x="182"/>
        <item m="1" x="127"/>
        <item m="1" x="68"/>
        <item m="1" x="179"/>
        <item m="1" x="70"/>
        <item m="1" x="237"/>
        <item m="1" x="123"/>
        <item m="1" x="233"/>
        <item m="1" x="175"/>
        <item m="1" x="117"/>
        <item m="1" x="58"/>
        <item m="1" x="226"/>
        <item m="1" x="169"/>
        <item m="1" x="166"/>
        <item m="1" x="53"/>
        <item m="1" x="223"/>
        <item m="1" x="110"/>
        <item m="1" x="50"/>
        <item m="1" x="220"/>
        <item m="1" x="214"/>
        <item m="1" x="158"/>
        <item m="1" x="105"/>
        <item m="1" x="44"/>
        <item m="1" x="163"/>
        <item m="1" x="101"/>
        <item m="1" x="39"/>
        <item m="1" x="95"/>
        <item m="1" x="154"/>
        <item m="1" x="35"/>
        <item m="1" x="206"/>
        <item m="1" x="198"/>
        <item m="1" x="136"/>
        <item m="1" x="96"/>
        <item m="1" x="63"/>
        <item m="1" x="25"/>
        <item m="1" x="189"/>
        <item m="1" x="176"/>
        <item m="1" x="147"/>
        <item m="1" x="107"/>
        <item m="1" x="76"/>
        <item m="1" x="231"/>
        <item m="1" x="93"/>
        <item m="1" x="118"/>
        <item m="1" x="164"/>
        <item m="1" x="134"/>
        <item m="1" x="47"/>
        <item m="1" x="245"/>
        <item m="1" x="207"/>
        <item m="1" x="59"/>
        <item m="1" x="24"/>
        <item m="1" x="173"/>
        <item m="1" x="144"/>
        <item m="1" x="74"/>
        <item m="1" x="33"/>
        <item m="1" x="84"/>
        <item m="1" x="204"/>
        <item m="1" x="227"/>
        <item m="1" x="56"/>
        <item m="1" x="217"/>
        <item m="1" x="186"/>
        <item m="1" x="115"/>
        <item m="1" x="45"/>
        <item m="1" x="243"/>
        <item m="1" x="160"/>
        <item m="1" x="130"/>
        <item m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outline="0" multipleItemSelectionAllowed="1" showAll="0" includeNewItemsInFilter="1" defaultSubtotal="0">
      <items count="5">
        <item x="0"/>
        <item x="1"/>
        <item x="3"/>
        <item x="2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18">
        <item x="2"/>
        <item x="3"/>
        <item x="9"/>
        <item x="7"/>
        <item x="1"/>
        <item x="0"/>
        <item x="6"/>
        <item x="5"/>
        <item x="11"/>
        <item x="4"/>
        <item m="1" x="13"/>
        <item x="8"/>
        <item m="1" x="15"/>
        <item m="1" x="12"/>
        <item m="1" x="14"/>
        <item m="1" x="17"/>
        <item m="1" x="16"/>
        <item x="10"/>
      </items>
    </pivotField>
    <pivotField axis="axisRow" compact="0" outline="0" subtotalTop="0" showAll="0" includeNewItemsInFilter="1" defaultSubtotal="0">
      <items count="140">
        <item x="4"/>
        <item x="49"/>
        <item x="9"/>
        <item x="32"/>
        <item x="30"/>
        <item x="33"/>
        <item x="31"/>
        <item m="1" x="121"/>
        <item x="16"/>
        <item x="24"/>
        <item x="14"/>
        <item m="1" x="124"/>
        <item x="20"/>
        <item x="8"/>
        <item x="19"/>
        <item m="1" x="74"/>
        <item x="29"/>
        <item x="15"/>
        <item x="7"/>
        <item n=" " x="3"/>
        <item x="17"/>
        <item x="44"/>
        <item m="1" x="125"/>
        <item x="18"/>
        <item x="46"/>
        <item x="26"/>
        <item x="12"/>
        <item x="28"/>
        <item m="1" x="115"/>
        <item x="23"/>
        <item x="27"/>
        <item x="47"/>
        <item m="1" x="129"/>
        <item x="40"/>
        <item m="1" x="109"/>
        <item x="1"/>
        <item m="1" x="63"/>
        <item x="2"/>
        <item m="1" x="78"/>
        <item m="1" x="133"/>
        <item m="1" x="56"/>
        <item m="1" x="62"/>
        <item m="1" x="85"/>
        <item m="1" x="97"/>
        <item m="1" x="120"/>
        <item m="1" x="51"/>
        <item m="1" x="66"/>
        <item m="1" x="98"/>
        <item m="1" x="101"/>
        <item x="35"/>
        <item m="1" x="55"/>
        <item m="1" x="96"/>
        <item m="1" x="58"/>
        <item m="1" x="64"/>
        <item m="1" x="105"/>
        <item m="1" x="54"/>
        <item m="1" x="73"/>
        <item m="1" x="95"/>
        <item x="42"/>
        <item x="43"/>
        <item x="0"/>
        <item m="1" x="90"/>
        <item m="1" x="60"/>
        <item x="10"/>
        <item m="1" x="87"/>
        <item x="22"/>
        <item m="1" x="112"/>
        <item x="11"/>
        <item m="1" x="111"/>
        <item m="1" x="52"/>
        <item m="1" x="94"/>
        <item m="1" x="137"/>
        <item m="1" x="106"/>
        <item m="1" x="93"/>
        <item m="1" x="136"/>
        <item x="45"/>
        <item x="6"/>
        <item x="41"/>
        <item m="1" x="131"/>
        <item m="1" x="108"/>
        <item m="1" x="77"/>
        <item m="1" x="128"/>
        <item x="25"/>
        <item m="1" x="92"/>
        <item m="1" x="81"/>
        <item m="1" x="103"/>
        <item m="1" x="116"/>
        <item m="1" x="67"/>
        <item m="1" x="79"/>
        <item m="1" x="102"/>
        <item m="1" x="114"/>
        <item m="1" x="117"/>
        <item m="1" x="130"/>
        <item m="1" x="53"/>
        <item m="1" x="57"/>
        <item m="1" x="132"/>
        <item m="1" x="72"/>
        <item m="1" x="75"/>
        <item m="1" x="65"/>
        <item m="1" x="84"/>
        <item m="1" x="68"/>
        <item m="1" x="50"/>
        <item m="1" x="127"/>
        <item m="1" x="119"/>
        <item m="1" x="139"/>
        <item m="1" x="126"/>
        <item m="1" x="59"/>
        <item m="1" x="123"/>
        <item m="1" x="134"/>
        <item m="1" x="82"/>
        <item m="1" x="86"/>
        <item m="1" x="76"/>
        <item m="1" x="107"/>
        <item m="1" x="122"/>
        <item m="1" x="104"/>
        <item m="1" x="91"/>
        <item m="1" x="61"/>
        <item m="1" x="88"/>
        <item m="1" x="99"/>
        <item m="1" x="135"/>
        <item m="1" x="80"/>
        <item m="1" x="89"/>
        <item m="1" x="70"/>
        <item x="5"/>
        <item m="1" x="71"/>
        <item x="13"/>
        <item m="1" x="69"/>
        <item m="1" x="113"/>
        <item m="1" x="138"/>
        <item m="1" x="100"/>
        <item m="1" x="110"/>
        <item m="1" x="83"/>
        <item m="1" x="118"/>
        <item x="36"/>
        <item x="37"/>
        <item x="21"/>
        <item x="34"/>
        <item x="38"/>
        <item x="39"/>
        <item x="48"/>
      </items>
    </pivotField>
    <pivotField dataField="1" compact="0" outline="0" showAll="0" defaultSubtotal="0"/>
  </pivotFields>
  <rowFields count="2">
    <field x="4"/>
    <field x="5"/>
  </rowFields>
  <rowItems count="51">
    <i>
      <x/>
      <x v="8"/>
    </i>
    <i r="1">
      <x v="10"/>
    </i>
    <i r="1">
      <x v="16"/>
    </i>
    <i r="1">
      <x v="17"/>
    </i>
    <i r="1">
      <x v="18"/>
    </i>
    <i r="1">
      <x v="19"/>
    </i>
    <i r="1">
      <x v="139"/>
    </i>
    <i>
      <x v="1"/>
      <x/>
    </i>
    <i r="1">
      <x v="2"/>
    </i>
    <i r="1">
      <x v="13"/>
    </i>
    <i>
      <x v="2"/>
      <x v="3"/>
    </i>
    <i r="1">
      <x v="4"/>
    </i>
    <i r="1">
      <x v="5"/>
    </i>
    <i r="1">
      <x v="6"/>
    </i>
    <i>
      <x v="3"/>
      <x v="12"/>
    </i>
    <i r="1">
      <x v="14"/>
    </i>
    <i>
      <x v="4"/>
      <x v="20"/>
    </i>
    <i r="1">
      <x v="21"/>
    </i>
    <i r="1">
      <x v="24"/>
    </i>
    <i r="1">
      <x v="35"/>
    </i>
    <i r="1">
      <x v="37"/>
    </i>
    <i r="1">
      <x v="63"/>
    </i>
    <i r="1">
      <x v="65"/>
    </i>
    <i r="1">
      <x v="67"/>
    </i>
    <i r="1">
      <x v="82"/>
    </i>
    <i>
      <x v="5"/>
      <x v="9"/>
    </i>
    <i r="1">
      <x v="23"/>
    </i>
    <i r="1">
      <x v="29"/>
    </i>
    <i r="1">
      <x v="31"/>
    </i>
    <i r="1">
      <x v="49"/>
    </i>
    <i r="1">
      <x v="60"/>
    </i>
    <i r="1">
      <x v="135"/>
    </i>
    <i r="1">
      <x v="136"/>
    </i>
    <i>
      <x v="6"/>
      <x v="33"/>
    </i>
    <i r="1">
      <x v="58"/>
    </i>
    <i r="1">
      <x v="59"/>
    </i>
    <i r="1">
      <x v="125"/>
    </i>
    <i r="1">
      <x v="133"/>
    </i>
    <i r="1">
      <x v="137"/>
    </i>
    <i r="1">
      <x v="138"/>
    </i>
    <i>
      <x v="7"/>
      <x v="26"/>
    </i>
    <i r="1">
      <x v="27"/>
    </i>
    <i>
      <x v="8"/>
      <x v="1"/>
    </i>
    <i>
      <x v="9"/>
      <x v="25"/>
    </i>
    <i r="1">
      <x v="75"/>
    </i>
    <i r="1">
      <x v="76"/>
    </i>
    <i r="1">
      <x v="123"/>
    </i>
    <i>
      <x v="11"/>
      <x v="30"/>
    </i>
    <i r="1">
      <x v="77"/>
    </i>
    <i>
      <x v="17"/>
      <x v="134"/>
    </i>
    <i t="grand">
      <x/>
    </i>
  </rowItems>
  <colFields count="1">
    <field x="0"/>
  </colFields>
  <colItems count="21">
    <i>
      <x v="27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colItems>
  <pageFields count="1">
    <pageField fld="1" hier="0"/>
  </pageFields>
  <dataFields count="1">
    <dataField name="Sum of Qty" fld="6" baseField="5" baseItem="3"/>
  </dataFields>
  <formats count="4"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I3:M6" firstHeaderRow="1" firstDataRow="2" firstDataCol="2" rowPageCount="1" colPageCount="1"/>
  <pivotFields count="7">
    <pivotField axis="axisCol" compact="0" outline="0" showAll="0" includeNewItemsInFilter="1" defaultSubtotal="0">
      <items count="507">
        <item h="1" x="2"/>
        <item m="1" x="263"/>
        <item m="1" x="18"/>
        <item m="1" x="24"/>
        <item m="1" x="30"/>
        <item m="1" x="284"/>
        <item m="1" x="37"/>
        <item m="1" x="291"/>
        <item m="1" x="301"/>
        <item m="1" x="51"/>
        <item m="1" x="311"/>
        <item m="1" x="61"/>
        <item m="1" x="318"/>
        <item m="1" x="78"/>
        <item m="1" x="336"/>
        <item m="1" x="90"/>
        <item m="1" x="350"/>
        <item m="1" x="100"/>
        <item m="1" x="361"/>
        <item m="1" x="111"/>
        <item m="1" x="374"/>
        <item m="1" x="120"/>
        <item m="1" x="387"/>
        <item m="1" x="131"/>
        <item m="1" x="278"/>
        <item m="1" x="33"/>
        <item m="1" x="294"/>
        <item m="1" x="45"/>
        <item m="1" x="303"/>
        <item m="1" x="54"/>
        <item m="1" x="313"/>
        <item m="1" x="63"/>
        <item m="1" x="321"/>
        <item m="1" x="70"/>
        <item m="1" x="327"/>
        <item m="1" x="81"/>
        <item m="1" x="339"/>
        <item m="1" x="92"/>
        <item m="1" x="351"/>
        <item m="1" x="102"/>
        <item m="1" x="363"/>
        <item m="1" x="113"/>
        <item m="1" x="377"/>
        <item m="1" x="122"/>
        <item m="1" x="389"/>
        <item m="1" x="397"/>
        <item m="1" x="406"/>
        <item m="1" x="150"/>
        <item m="1" x="307"/>
        <item m="1" x="57"/>
        <item m="1" x="316"/>
        <item m="1" x="64"/>
        <item m="1" x="74"/>
        <item m="1" x="331"/>
        <item m="1" x="85"/>
        <item m="1" x="343"/>
        <item m="1" x="94"/>
        <item m="1" x="353"/>
        <item m="1" x="366"/>
        <item m="1" x="115"/>
        <item m="1" x="378"/>
        <item m="1" x="123"/>
        <item m="1" x="133"/>
        <item m="1" x="398"/>
        <item m="1" x="141"/>
        <item m="1" x="151"/>
        <item m="1" x="415"/>
        <item m="1" x="160"/>
        <item m="1" x="426"/>
        <item m="1" x="433"/>
        <item m="1" x="177"/>
        <item m="1" x="66"/>
        <item m="1" x="324"/>
        <item m="1" x="76"/>
        <item m="1" x="87"/>
        <item m="1" x="345"/>
        <item m="1" x="96"/>
        <item m="1" x="354"/>
        <item m="1" x="106"/>
        <item m="1" x="367"/>
        <item m="1" x="380"/>
        <item m="1" x="124"/>
        <item m="1" x="390"/>
        <item m="1" x="134"/>
        <item m="1" x="399"/>
        <item m="1" x="142"/>
        <item m="1" x="152"/>
        <item m="1" x="416"/>
        <item m="1" x="161"/>
        <item m="1" x="427"/>
        <item m="1" x="169"/>
        <item m="1" x="434"/>
        <item m="1" x="442"/>
        <item m="1" x="185"/>
        <item m="1" x="447"/>
        <item m="1" x="193"/>
        <item m="1" x="457"/>
        <item m="1" x="334"/>
        <item m="1" x="346"/>
        <item m="1" x="98"/>
        <item m="1" x="357"/>
        <item m="1" x="107"/>
        <item m="1" x="370"/>
        <item m="1" x="117"/>
        <item m="1" x="126"/>
        <item m="1" x="393"/>
        <item m="1" x="136"/>
        <item m="1" x="401"/>
        <item m="1" x="143"/>
        <item m="1" x="407"/>
        <item m="1" x="417"/>
        <item m="1" x="164"/>
        <item m="1" x="428"/>
        <item m="1" x="170"/>
        <item m="1" x="435"/>
        <item m="1" x="178"/>
        <item m="1" x="186"/>
        <item m="1" x="449"/>
        <item m="1" x="194"/>
        <item m="1" x="458"/>
        <item m="1" x="203"/>
        <item m="1" x="469"/>
        <item m="1" x="358"/>
        <item m="1" x="108"/>
        <item m="1" x="371"/>
        <item m="1" x="118"/>
        <item m="1" x="383"/>
        <item m="1" x="127"/>
        <item m="1" x="137"/>
        <item m="1" x="402"/>
        <item m="1" x="144"/>
        <item m="1" x="408"/>
        <item m="1" x="153"/>
        <item m="1" x="418"/>
        <item m="1" x="429"/>
        <item m="1" x="171"/>
        <item m="1" x="179"/>
        <item m="1" x="187"/>
        <item m="1" x="195"/>
        <item m="1" x="459"/>
        <item m="1" x="204"/>
        <item m="1" x="470"/>
        <item m="1" x="214"/>
        <item m="1" x="476"/>
        <item m="1" x="485"/>
        <item m="1" x="227"/>
        <item m="1" x="491"/>
        <item m="1" x="385"/>
        <item m="1" x="129"/>
        <item m="1" x="394"/>
        <item m="1" x="404"/>
        <item m="1" x="146"/>
        <item m="1" x="410"/>
        <item m="1" x="155"/>
        <item m="1" x="420"/>
        <item m="1" x="165"/>
        <item m="1" x="172"/>
        <item m="1" x="437"/>
        <item m="1" x="180"/>
        <item m="1" x="188"/>
        <item m="1" x="450"/>
        <item m="1" x="460"/>
        <item m="1" x="205"/>
        <item m="1" x="471"/>
        <item m="1" x="215"/>
        <item m="1" x="477"/>
        <item m="1" x="222"/>
        <item m="1" x="228"/>
        <item m="1" x="492"/>
        <item m="1" x="235"/>
        <item m="1" x="499"/>
        <item m="1" x="239"/>
        <item m="1" x="157"/>
        <item m="1" x="421"/>
        <item m="1" x="166"/>
        <item m="1" x="438"/>
        <item m="1" x="181"/>
        <item m="1" x="443"/>
        <item m="1" x="189"/>
        <item m="1" x="452"/>
        <item m="1" x="196"/>
        <item m="1" x="461"/>
        <item m="1" x="206"/>
        <item m="1" x="472"/>
        <item m="1" x="216"/>
        <item m="1" x="478"/>
        <item m="1" x="223"/>
        <item m="1" x="486"/>
        <item m="1" x="230"/>
        <item m="1" x="494"/>
        <item m="1" x="237"/>
        <item m="1" x="500"/>
        <item m="1" x="240"/>
        <item m="1" x="503"/>
        <item m="1" x="245"/>
        <item m="1" x="250"/>
        <item m="1" x="424"/>
        <item m="1" x="431"/>
        <item m="1" x="175"/>
        <item m="1" x="439"/>
        <item m="1" x="445"/>
        <item m="1" x="190"/>
        <item m="1" x="453"/>
        <item m="1" x="198"/>
        <item m="1" x="463"/>
        <item m="1" x="208"/>
        <item m="1" x="218"/>
        <item m="1" x="479"/>
        <item m="1" x="224"/>
        <item m="1" x="487"/>
        <item m="1" x="231"/>
        <item m="1" x="495"/>
        <item m="1" x="501"/>
        <item m="1" x="241"/>
        <item m="1" x="504"/>
        <item m="1" x="246"/>
        <item m="1" x="441"/>
        <item m="1" x="184"/>
        <item m="1" x="192"/>
        <item m="1" x="455"/>
        <item m="1" x="199"/>
        <item m="1" x="465"/>
        <item m="1" x="210"/>
        <item m="1" x="473"/>
        <item m="1" x="481"/>
        <item m="1" x="226"/>
        <item m="1" x="489"/>
        <item m="1" x="232"/>
        <item m="1" x="497"/>
        <item m="1" x="242"/>
        <item m="1" x="506"/>
        <item m="1" x="248"/>
        <item m="1" x="3"/>
        <item m="1" x="251"/>
        <item m="1" x="5"/>
        <item m="1" x="6"/>
        <item m="1" x="255"/>
        <item m="1" x="11"/>
        <item m="1" x="260"/>
        <item m="1" x="16"/>
        <item m="1" x="201"/>
        <item m="1" x="467"/>
        <item m="1" x="212"/>
        <item m="1" x="474"/>
        <item m="1" x="220"/>
        <item m="1" x="483"/>
        <item m="1" x="490"/>
        <item m="1" x="233"/>
        <item m="1" x="498"/>
        <item m="1" x="238"/>
        <item m="1" x="502"/>
        <item m="1" x="243"/>
        <item m="1" x="249"/>
        <item m="1" x="4"/>
        <item m="1" x="252"/>
        <item m="1" x="253"/>
        <item m="1" x="7"/>
        <item m="1" x="256"/>
        <item m="1" x="12"/>
        <item m="1" x="261"/>
        <item m="1" x="268"/>
        <item m="1" x="22"/>
        <item m="1" x="274"/>
        <item m="1" x="282"/>
        <item m="1" x="36"/>
        <item m="1" x="9"/>
        <item m="1" x="258"/>
        <item m="1" x="14"/>
        <item m="1" x="17"/>
        <item m="1" x="269"/>
        <item m="1" x="23"/>
        <item m="1" x="275"/>
        <item m="1" x="29"/>
        <item m="1" x="283"/>
        <item m="1" x="290"/>
        <item m="1" x="43"/>
        <item m="1" x="300"/>
        <item m="1" x="50"/>
        <item m="1" x="310"/>
        <item m="1" x="60"/>
        <item m="1" x="68"/>
        <item m="1" x="349"/>
        <item m="1" x="360"/>
        <item m="1" x="110"/>
        <item m="1" x="373"/>
        <item m="1" x="119"/>
        <item m="1" x="386"/>
        <item m="1" x="265"/>
        <item m="1" x="271"/>
        <item m="1" x="26"/>
        <item m="1" x="277"/>
        <item m="1" x="31"/>
        <item m="1" x="286"/>
        <item m="1" x="39"/>
        <item m="1" x="293"/>
        <item m="1" x="302"/>
        <item m="1" x="53"/>
        <item m="1" x="312"/>
        <item m="1" x="62"/>
        <item m="1" x="320"/>
        <item m="1" x="326"/>
        <item m="1" x="80"/>
        <item m="1" x="338"/>
        <item m="1" x="91"/>
        <item m="1" x="101"/>
        <item m="1" x="362"/>
        <item m="1" x="112"/>
        <item m="1" x="376"/>
        <item m="1" x="121"/>
        <item m="1" x="388"/>
        <item m="1" x="132"/>
        <item m="1" x="396"/>
        <item m="1" x="35"/>
        <item m="1" x="287"/>
        <item m="1" x="41"/>
        <item m="1" x="296"/>
        <item m="1" x="47"/>
        <item m="1" x="305"/>
        <item m="1" x="56"/>
        <item m="1" x="315"/>
        <item m="1" x="322"/>
        <item m="1" x="72"/>
        <item m="1" x="329"/>
        <item m="1" x="341"/>
        <item m="1" x="83"/>
        <item m="1" x="93"/>
        <item m="1" x="352"/>
        <item m="1" x="104"/>
        <item m="1" x="114"/>
        <item m="1" x="356"/>
        <item m="1" x="369"/>
        <item m="1" x="382"/>
        <item m="1" x="125"/>
        <item m="1" x="392"/>
        <item m="1" x="163"/>
        <item m="1" x="448"/>
        <item m="1" x="139"/>
        <item m="1" x="147"/>
        <item m="1" x="411"/>
        <item m="1" x="156"/>
        <item m="1" x="451"/>
        <item m="1" x="229"/>
        <item m="1" x="493"/>
        <item m="1" x="236"/>
        <item m="1" x="149"/>
        <item m="1" x="413"/>
        <item m="1" x="158"/>
        <item m="1" x="423"/>
        <item m="1" x="167"/>
        <item m="1" x="174"/>
        <item m="1" x="444"/>
        <item m="1" x="197"/>
        <item m="1" x="462"/>
        <item m="1" x="207"/>
        <item m="1" x="217"/>
        <item m="1" x="425"/>
        <item m="1" x="432"/>
        <item m="1" x="176"/>
        <item m="1" x="440"/>
        <item m="1" x="183"/>
        <item m="1" x="446"/>
        <item m="1" x="191"/>
        <item m="1" x="454"/>
        <item m="1" x="464"/>
        <item m="1" x="209"/>
        <item m="1" x="219"/>
        <item m="1" x="480"/>
        <item m="1" x="225"/>
        <item m="1" x="488"/>
        <item m="1" x="496"/>
        <item m="1" x="505"/>
        <item m="1" x="247"/>
        <item m="1" x="456"/>
        <item m="1" x="200"/>
        <item m="1" x="466"/>
        <item m="1" x="211"/>
        <item m="1" x="482"/>
        <item m="1" x="202"/>
        <item m="1" x="468"/>
        <item m="1" x="213"/>
        <item m="1" x="475"/>
        <item m="1" x="221"/>
        <item m="1" x="484"/>
        <item m="1" x="234"/>
        <item m="1" x="244"/>
        <item m="1" x="8"/>
        <item m="1" x="257"/>
        <item m="1" x="13"/>
        <item m="1" x="262"/>
        <item m="1" x="254"/>
        <item m="1" x="10"/>
        <item m="1" x="15"/>
        <item m="1" x="264"/>
        <item m="1" x="19"/>
        <item m="1" x="270"/>
        <item m="1" x="25"/>
        <item m="1" x="276"/>
        <item m="1" x="285"/>
        <item m="1" x="38"/>
        <item m="1" x="292"/>
        <item m="1" x="44"/>
        <item m="1" x="52"/>
        <item m="1" x="319"/>
        <item m="1" x="69"/>
        <item m="1" x="325"/>
        <item m="1" x="79"/>
        <item m="1" x="337"/>
        <item m="1" x="375"/>
        <item m="1" x="266"/>
        <item m="1" x="20"/>
        <item m="1" x="272"/>
        <item m="1" x="27"/>
        <item m="1" x="279"/>
        <item m="1" x="34"/>
        <item m="1" x="40"/>
        <item m="1" x="295"/>
        <item m="1" x="46"/>
        <item m="1" x="304"/>
        <item m="1" x="55"/>
        <item m="1" x="314"/>
        <item m="1" x="71"/>
        <item m="1" x="328"/>
        <item m="1" x="82"/>
        <item m="1" x="340"/>
        <item m="1" x="103"/>
        <item m="1" x="364"/>
        <item m="1" x="281"/>
        <item m="1" x="49"/>
        <item m="1" x="308"/>
        <item m="1" x="58"/>
        <item m="1" x="317"/>
        <item m="1" x="65"/>
        <item m="1" x="75"/>
        <item m="1" x="332"/>
        <item m="1" x="86"/>
        <item m="1" x="344"/>
        <item m="1" x="95"/>
        <item m="1" x="379"/>
        <item m="1" x="299"/>
        <item m="1" x="67"/>
        <item m="1" x="77"/>
        <item m="1" x="333"/>
        <item m="1" x="88"/>
        <item m="1" x="97"/>
        <item m="1" x="355"/>
        <item m="1" x="368"/>
        <item m="1" x="116"/>
        <item m="1" x="381"/>
        <item m="1" x="391"/>
        <item m="1" x="135"/>
        <item m="1" x="400"/>
        <item m="1" x="162"/>
        <item m="1" x="335"/>
        <item m="1" x="89"/>
        <item m="1" x="347"/>
        <item m="1" x="99"/>
        <item m="1" x="372"/>
        <item m="1" x="128"/>
        <item m="1" x="145"/>
        <item m="1" x="409"/>
        <item m="1" x="419"/>
        <item m="1" x="430"/>
        <item m="1" x="436"/>
        <item m="1" x="359"/>
        <item m="1" x="109"/>
        <item m="1" x="384"/>
        <item m="1" x="138"/>
        <item m="1" x="403"/>
        <item m="1" x="154"/>
        <item m="1" x="130"/>
        <item m="1" x="395"/>
        <item m="1" x="140"/>
        <item m="1" x="405"/>
        <item m="1" x="148"/>
        <item m="1" x="412"/>
        <item m="1" x="422"/>
        <item m="1" x="173"/>
        <item m="1" x="182"/>
        <item m="1" x="414"/>
        <item m="1" x="159"/>
        <item m="1" x="168"/>
        <item m="1" x="32"/>
        <item m="1" x="259"/>
        <item m="1" x="267"/>
        <item m="1" x="21"/>
        <item m="1" x="273"/>
        <item m="1" x="280"/>
        <item m="1" x="288"/>
        <item m="1" x="297"/>
        <item m="1" x="48"/>
        <item m="1" x="306"/>
        <item m="1" x="28"/>
        <item m="1" x="42"/>
        <item m="1" x="323"/>
        <item m="1" x="73"/>
        <item m="1" x="330"/>
        <item m="1" x="84"/>
        <item m="1" x="342"/>
        <item m="1" x="105"/>
        <item m="1" x="365"/>
        <item m="1" x="59"/>
        <item m="1" x="289"/>
        <item m="1" x="298"/>
        <item m="1" x="309"/>
        <item m="1" x="348"/>
        <item x="0"/>
        <item x="1"/>
      </items>
    </pivotField>
    <pivotField axis="axisPage" compact="0" outline="0" showAll="0" includeNewItemsInFilter="1" defaultSubtotal="0">
      <items count="5">
        <item x="0"/>
        <item m="1" x="2"/>
        <item m="1" x="3"/>
        <item x="1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21">
        <item m="1" x="17"/>
        <item m="1" x="4"/>
        <item x="1"/>
        <item m="1" x="16"/>
        <item m="1" x="12"/>
        <item x="0"/>
        <item m="1" x="18"/>
        <item m="1" x="15"/>
        <item m="1" x="3"/>
        <item m="1" x="5"/>
        <item m="1" x="20"/>
        <item m="1" x="19"/>
        <item m="1" x="2"/>
        <item m="1" x="6"/>
        <item m="1" x="14"/>
        <item m="1" x="10"/>
        <item m="1" x="13"/>
        <item m="1" x="8"/>
        <item m="1" x="9"/>
        <item m="1" x="11"/>
        <item m="1" x="7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dataField="1" compact="0" outline="0" subtotalTop="0" showAll="0" includeNewItemsInFilter="1" defaultSubtotal="0"/>
  </pivotFields>
  <rowFields count="2">
    <field x="4"/>
    <field x="5"/>
  </rowFields>
  <rowItems count="2">
    <i>
      <x v="5"/>
      <x v="2"/>
    </i>
    <i t="grand">
      <x/>
    </i>
  </rowItems>
  <colFields count="1">
    <field x="0"/>
  </colFields>
  <colItems count="3">
    <i>
      <x v="505"/>
    </i>
    <i>
      <x v="506"/>
    </i>
    <i t="grand">
      <x/>
    </i>
  </colItems>
  <pageFields count="1">
    <pageField fld="1" hier="0"/>
  </pageFields>
  <dataFields count="1">
    <dataField name="Sum of Qty" fld="6" baseField="4" baseItem="7"/>
  </dataFields>
  <formats count="4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2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J23:AF58" firstHeaderRow="1" firstDataRow="2" firstDataCol="3" rowPageCount="1" colPageCount="1"/>
  <pivotFields count="7">
    <pivotField axis="axisCol" compact="0" outline="0" showAll="0" includeNewItemsInFilter="1" defaultSubtotal="0">
      <items count="1072">
        <item x="18"/>
        <item m="1" x="86"/>
        <item m="1" x="116"/>
        <item m="1" x="152"/>
        <item m="1" x="194"/>
        <item m="1" x="241"/>
        <item m="1" x="288"/>
        <item m="1" x="367"/>
        <item m="1" x="408"/>
        <item m="1" x="455"/>
        <item m="1" x="590"/>
        <item m="1" x="618"/>
        <item m="1" x="656"/>
        <item m="1" x="693"/>
        <item m="1" x="738"/>
        <item m="1" x="834"/>
        <item m="1" x="877"/>
        <item m="1" x="922"/>
        <item m="1" x="961"/>
        <item m="1" x="1004"/>
        <item m="1" x="588"/>
        <item m="1" x="616"/>
        <item m="1" x="687"/>
        <item m="1" x="734"/>
        <item m="1" x="783"/>
        <item m="1" x="830"/>
        <item m="1" x="871"/>
        <item m="1" x="918"/>
        <item m="1" x="1000"/>
        <item m="1" x="1034"/>
        <item m="1" x="129"/>
        <item m="1" x="166"/>
        <item m="1" x="210"/>
        <item m="1" x="259"/>
        <item m="1" x="302"/>
        <item m="1" x="383"/>
        <item m="1" x="425"/>
        <item m="1" x="469"/>
        <item m="1" x="502"/>
        <item m="1" x="602"/>
        <item m="1" x="634"/>
        <item m="1" x="668"/>
        <item m="1" x="709"/>
        <item m="1" x="807"/>
        <item m="1" x="850"/>
        <item m="1" x="894"/>
        <item m="1" x="939"/>
        <item m="1" x="978"/>
        <item m="1" x="1017"/>
        <item m="1" x="486"/>
        <item m="1" x="83"/>
        <item m="1" x="110"/>
        <item m="1" x="187"/>
        <item m="1" x="234"/>
        <item m="1" x="279"/>
        <item m="1" x="322"/>
        <item m="1" x="359"/>
        <item m="1" x="401"/>
        <item m="1" x="515"/>
        <item m="1" x="551"/>
        <item m="1" x="569"/>
        <item m="1" x="595"/>
        <item m="1" x="626"/>
        <item m="1" x="663"/>
        <item m="1" x="698"/>
        <item m="1" x="793"/>
        <item m="1" x="841"/>
        <item m="1" x="884"/>
        <item m="1" x="929"/>
        <item m="1" x="966"/>
        <item m="1" x="34"/>
        <item m="1" x="49"/>
        <item m="1" x="74"/>
        <item m="1" x="139"/>
        <item m="1" x="177"/>
        <item m="1" x="218"/>
        <item m="1" x="270"/>
        <item m="1" x="312"/>
        <item m="1" x="352"/>
        <item m="1" x="435"/>
        <item m="1" x="60"/>
        <item m="1" x="89"/>
        <item m="1" x="119"/>
        <item m="1" x="154"/>
        <item m="1" x="197"/>
        <item m="1" x="243"/>
        <item m="1" x="330"/>
        <item m="1" x="369"/>
        <item m="1" x="457"/>
        <item m="1" x="410"/>
        <item m="1" x="592"/>
        <item m="1" x="621"/>
        <item m="1" x="659"/>
        <item m="1" x="695"/>
        <item m="1" x="789"/>
        <item m="1" x="837"/>
        <item m="1" x="880"/>
        <item m="1" x="925"/>
        <item m="1" x="963"/>
        <item m="1" x="1006"/>
        <item m="1" x="48"/>
        <item m="1" x="70"/>
        <item m="1" x="135"/>
        <item m="1" x="173"/>
        <item m="1" x="215"/>
        <item m="1" x="266"/>
        <item m="1" x="307"/>
        <item m="1" x="856"/>
        <item m="1" x="348"/>
        <item m="1" x="432"/>
        <item m="1" x="474"/>
        <item m="1" x="741"/>
        <item m="1" x="764"/>
        <item m="1" x="238"/>
        <item m="1" x="286"/>
        <item m="1" x="786"/>
        <item m="1" x="810"/>
        <item m="1" x="282"/>
        <item m="1" x="828"/>
        <item m="1" x="299"/>
        <item m="1" x="847"/>
        <item m="1" x="320"/>
        <item m="1" x="338"/>
        <item m="1" x="890"/>
        <item m="1" x="356"/>
        <item m="1" x="910"/>
        <item m="1" x="375"/>
        <item m="1" x="802"/>
        <item m="1" x="933"/>
        <item m="1" x="949"/>
        <item m="1" x="415"/>
        <item m="1" x="605"/>
        <item m="1" x="640"/>
        <item m="1" x="675"/>
        <item m="1" x="716"/>
        <item m="1" x="814"/>
        <item m="1" x="900"/>
        <item m="1" x="943"/>
        <item m="1" x="984"/>
        <item m="1" x="1021"/>
        <item m="1" x="58"/>
        <item m="1" x="85"/>
        <item m="1" x="114"/>
        <item m="1" x="149"/>
        <item m="1" x="326"/>
        <item m="1" x="365"/>
        <item m="1" x="343"/>
        <item m="1" x="453"/>
        <item m="1" x="589"/>
        <item m="1" x="653"/>
        <item m="1" x="690"/>
        <item m="1" x="737"/>
        <item m="1" x="832"/>
        <item m="1" x="874"/>
        <item m="1" x="959"/>
        <item m="1" x="1002"/>
        <item m="1" x="1036"/>
        <item m="1" x="496"/>
        <item m="1" x="1042"/>
        <item m="1" x="68"/>
        <item m="1" x="131"/>
        <item m="1" x="169"/>
        <item m="1" x="212"/>
        <item m="1" x="262"/>
        <item m="1" x="385"/>
        <item m="1" x="428"/>
        <item m="1" x="472"/>
        <item m="1" x="504"/>
        <item m="1" x="603"/>
        <item m="1" x="636"/>
        <item m="1" x="670"/>
        <item m="1" x="760"/>
        <item m="1" x="852"/>
        <item m="1" x="897"/>
        <item m="1" x="941"/>
        <item m="1" x="981"/>
        <item m="1" x="1050"/>
        <item m="1" x="513"/>
        <item m="1" x="1059"/>
        <item m="1" x="1068"/>
        <item m="1" x="536"/>
        <item m="1" x="22"/>
        <item m="1" x="542"/>
        <item m="1" x="28"/>
        <item m="1" x="548"/>
        <item m="1" x="555"/>
        <item m="1" x="38"/>
        <item m="1" x="564"/>
        <item m="1" x="46"/>
        <item m="1" x="576"/>
        <item m="1" x="987"/>
        <item m="1" x="491"/>
        <item m="1" x="517"/>
        <item m="1" x="1061"/>
        <item m="1" x="528"/>
        <item m="1" x="1071"/>
        <item m="1" x="24"/>
        <item m="1" x="545"/>
        <item m="1" x="549"/>
        <item m="1" x="31"/>
        <item m="1" x="557"/>
        <item m="1" x="577"/>
        <item m="1" x="552"/>
        <item m="1" x="35"/>
        <item m="1" x="560"/>
        <item m="1" x="42"/>
        <item m="1" x="568"/>
        <item m="1" x="580"/>
        <item m="1" x="59"/>
        <item m="1" x="591"/>
        <item m="1" x="69"/>
        <item m="1" x="604"/>
        <item m="1" x="84"/>
        <item m="1" x="97"/>
        <item m="1" x="635"/>
        <item m="1" x="111"/>
        <item m="1" x="650"/>
        <item m="1" x="127"/>
        <item m="1" x="667"/>
        <item m="1" x="683"/>
        <item m="1" x="161"/>
        <item m="1" x="705"/>
        <item m="1" x="183"/>
        <item m="1" x="727"/>
        <item m="1" x="226"/>
        <item m="1" x="774"/>
        <item m="1" x="250"/>
        <item m="1" x="799"/>
        <item m="1" x="570"/>
        <item m="1" x="51"/>
        <item m="1" x="62"/>
        <item m="1" x="72"/>
        <item m="1" x="607"/>
        <item m="1" x="87"/>
        <item m="1" x="619"/>
        <item m="1" x="638"/>
        <item m="1" x="113"/>
        <item m="1" x="652"/>
        <item m="1" x="130"/>
        <item m="1" x="669"/>
        <item m="1" x="163"/>
        <item m="1" x="707"/>
        <item m="1" x="185"/>
        <item m="1" x="729"/>
        <item m="1" x="204"/>
        <item m="1" x="752"/>
        <item m="1" x="228"/>
        <item m="1" x="776"/>
        <item m="1" x="252"/>
        <item m="1" x="801"/>
        <item m="1" x="275"/>
        <item m="1" x="597"/>
        <item m="1" x="77"/>
        <item m="1" x="624"/>
        <item m="1" x="102"/>
        <item m="1" x="643"/>
        <item m="1" x="117"/>
        <item m="1" x="657"/>
        <item m="1" x="134"/>
        <item m="1" x="673"/>
        <item m="1" x="147"/>
        <item m="1" x="167"/>
        <item m="1" x="688"/>
        <item m="1" x="710"/>
        <item m="1" x="188"/>
        <item m="1" x="730"/>
        <item m="1" x="206"/>
        <item m="1" x="754"/>
        <item m="1" x="230"/>
        <item m="1" x="778"/>
        <item m="1" x="254"/>
        <item m="1" x="804"/>
        <item m="1" x="277"/>
        <item m="1" x="824"/>
        <item m="1" x="295"/>
        <item m="1" x="846"/>
        <item m="1" x="317"/>
        <item m="1" x="864"/>
        <item m="1" x="335"/>
        <item m="1" x="106"/>
        <item m="1" x="647"/>
        <item m="1" x="122"/>
        <item m="1" x="629"/>
        <item m="1" x="661"/>
        <item m="1" x="137"/>
        <item m="1" x="153"/>
        <item m="1" x="694"/>
        <item m="1" x="172"/>
        <item m="1" x="714"/>
        <item m="1" x="192"/>
        <item m="1" x="735"/>
        <item m="1" x="758"/>
        <item m="1" x="235"/>
        <item m="1" x="781"/>
        <item m="1" x="257"/>
        <item m="1" x="278"/>
        <item m="1" x="825"/>
        <item m="1" x="296"/>
        <item m="1" x="318"/>
        <item m="1" x="865"/>
        <item m="1" x="336"/>
        <item m="1" x="888"/>
        <item m="1" x="908"/>
        <item m="1" x="374"/>
        <item m="1" x="141"/>
        <item m="1" x="679"/>
        <item m="1" x="156"/>
        <item m="1" x="175"/>
        <item m="1" x="718"/>
        <item m="1" x="195"/>
        <item m="1" x="739"/>
        <item m="1" x="214"/>
        <item m="1" x="762"/>
        <item m="1" x="784"/>
        <item m="1" x="260"/>
        <item m="1" x="808"/>
        <item m="1" x="280"/>
        <item m="1" x="826"/>
        <item m="1" x="297"/>
        <item m="1" x="319"/>
        <item m="1" x="866"/>
        <item m="1" x="337"/>
        <item m="1" x="889"/>
        <item m="1" x="355"/>
        <item m="1" x="909"/>
        <item m="1" x="932"/>
        <item m="1" x="393"/>
        <item m="1" x="948"/>
        <item m="1" x="414"/>
        <item m="1" x="970"/>
        <item m="1" x="701"/>
        <item m="1" x="722"/>
        <item m="1" x="200"/>
        <item m="1" x="744"/>
        <item m="1" x="217"/>
        <item m="1" x="766"/>
        <item m="1" x="242"/>
        <item m="1" x="265"/>
        <item m="1" x="813"/>
        <item m="1" x="285"/>
        <item m="1" x="831"/>
        <item m="1" x="303"/>
        <item m="1" x="851"/>
        <item m="1" x="869"/>
        <item m="1" x="340"/>
        <item m="1" x="892"/>
        <item m="1" x="357"/>
        <item m="1" x="912"/>
        <item m="1" x="377"/>
        <item m="1" x="395"/>
        <item m="1" x="951"/>
        <item m="1" x="417"/>
        <item m="1" x="971"/>
        <item m="1" x="440"/>
        <item m="1" x="991"/>
        <item m="1" x="746"/>
        <item m="1" x="220"/>
        <item m="1" x="768"/>
        <item m="1" x="245"/>
        <item m="1" x="791"/>
        <item m="1" x="268"/>
        <item m="1" x="289"/>
        <item m="1" x="835"/>
        <item m="1" x="305"/>
        <item m="1" x="854"/>
        <item m="1" x="324"/>
        <item m="1" x="872"/>
        <item m="1" x="895"/>
        <item m="1" x="360"/>
        <item m="1" x="914"/>
        <item m="1" x="379"/>
        <item m="1" x="936"/>
        <item m="1" x="397"/>
        <item m="1" x="419"/>
        <item m="1" x="973"/>
        <item m="1" x="441"/>
        <item m="1" x="992"/>
        <item m="1" x="462"/>
        <item m="1" x="1010"/>
        <item m="1" x="1026"/>
        <item m="1" x="494"/>
        <item m="1" x="1040"/>
        <item m="1" x="795"/>
        <item m="1" x="272"/>
        <item m="1" x="819"/>
        <item m="1" x="839"/>
        <item m="1" x="310"/>
        <item m="1" x="859"/>
        <item m="1" x="328"/>
        <item m="1" x="878"/>
        <item m="1" x="346"/>
        <item m="1" x="363"/>
        <item m="1" x="919"/>
        <item m="1" x="384"/>
        <item m="1" x="402"/>
        <item m="1" x="955"/>
        <item m="1" x="976"/>
        <item m="1" x="445"/>
        <item m="1" x="995"/>
        <item m="1" x="464"/>
        <item m="1" x="1012"/>
        <item m="1" x="480"/>
        <item m="1" x="495"/>
        <item m="1" x="1041"/>
        <item m="1" x="508"/>
        <item m="1" x="1054"/>
        <item m="1" x="521"/>
        <item m="1" x="332"/>
        <item m="1" x="882"/>
        <item m="1" x="350"/>
        <item m="1" x="902"/>
        <item m="1" x="923"/>
        <item m="1" x="387"/>
        <item m="1" x="942"/>
        <item m="1" x="405"/>
        <item m="1" x="957"/>
        <item m="1" x="426"/>
        <item m="1" x="979"/>
        <item m="1" x="448"/>
        <item m="1" x="997"/>
        <item m="1" x="466"/>
        <item m="1" x="1014"/>
        <item m="1" x="483"/>
        <item m="1" x="1029"/>
        <item m="1" x="497"/>
        <item m="1" x="1044"/>
        <item m="1" x="510"/>
        <item m="1" x="1055"/>
        <item m="1" x="522"/>
        <item m="1" x="1065"/>
        <item m="1" x="533"/>
        <item m="1" x="886"/>
        <item m="1" x="905"/>
        <item m="1" x="371"/>
        <item m="1" x="927"/>
        <item m="1" x="945"/>
        <item m="1" x="409"/>
        <item m="1" x="962"/>
        <item m="1" x="430"/>
        <item m="1" x="983"/>
        <item m="1" x="451"/>
        <item m="1" x="470"/>
        <item m="1" x="1018"/>
        <item m="1" x="487"/>
        <item m="1" x="1032"/>
        <item m="1" x="500"/>
        <item m="1" x="1047"/>
        <item m="1" x="1058"/>
        <item m="1" x="525"/>
        <item m="1" x="1067"/>
        <item m="1" x="535"/>
        <item m="1" x="21"/>
        <item m="1" x="931"/>
        <item m="1" x="391"/>
        <item m="1" x="412"/>
        <item m="1" x="965"/>
        <item m="1" x="434"/>
        <item m="1" x="986"/>
        <item m="1" x="456"/>
        <item m="1" x="1005"/>
        <item m="1" x="1020"/>
        <item m="1" x="490"/>
        <item m="1" x="1035"/>
        <item m="1" x="503"/>
        <item m="1" x="1049"/>
        <item m="1" x="516"/>
        <item m="1" x="527"/>
        <item m="1" x="1070"/>
        <item m="1" x="538"/>
        <item m="1" x="23"/>
        <item m="1" x="544"/>
        <item m="1" x="29"/>
        <item m="1" x="30"/>
        <item m="1" x="556"/>
        <item m="1" x="39"/>
        <item m="1" x="565"/>
        <item m="1" x="47"/>
        <item m="1" x="437"/>
        <item m="1" x="989"/>
        <item m="1" x="459"/>
        <item m="1" x="1008"/>
        <item m="1" x="476"/>
        <item m="1" x="1023"/>
        <item m="1" x="1037"/>
        <item m="1" x="505"/>
        <item m="1" x="1051"/>
        <item m="1" x="518"/>
        <item m="1" x="1062"/>
        <item m="1" x="529"/>
        <item m="1" x="539"/>
        <item m="1" x="25"/>
        <item m="1" x="546"/>
        <item m="1" x="550"/>
        <item m="1" x="32"/>
        <item m="1" x="558"/>
        <item m="1" x="40"/>
        <item m="1" x="566"/>
        <item m="1" x="578"/>
        <item m="1" x="586"/>
        <item m="1" x="56"/>
        <item m="1" x="601"/>
        <item m="1" x="82"/>
        <item m="1" x="36"/>
        <item m="1" x="561"/>
        <item m="1" x="43"/>
        <item m="1" x="50"/>
        <item m="1" x="581"/>
        <item m="1" x="61"/>
        <item m="1" x="593"/>
        <item m="1" x="71"/>
        <item m="1" x="606"/>
        <item m="1" x="617"/>
        <item m="1" x="98"/>
        <item m="1" x="637"/>
        <item m="1" x="112"/>
        <item m="1" x="651"/>
        <item m="1" x="128"/>
        <item m="1" x="145"/>
        <item m="1" x="684"/>
        <item m="1" x="162"/>
        <item m="1" x="706"/>
        <item m="1" x="184"/>
        <item m="1" x="728"/>
        <item m="1" x="751"/>
        <item m="1" x="227"/>
        <item m="1" x="775"/>
        <item m="1" x="251"/>
        <item m="1" x="800"/>
        <item m="1" x="572"/>
        <item m="1" x="583"/>
        <item m="1" x="64"/>
        <item m="1" x="596"/>
        <item m="1" x="75"/>
        <item m="1" x="609"/>
        <item m="1" x="90"/>
        <item m="1" x="622"/>
        <item m="1" x="100"/>
        <item m="1" x="641"/>
        <item m="1" x="115"/>
        <item m="1" x="654"/>
        <item m="1" x="132"/>
        <item m="1" x="671"/>
        <item m="1" x="685"/>
        <item m="1" x="164"/>
        <item m="1" x="708"/>
        <item m="1" x="186"/>
        <item m="1" x="205"/>
        <item m="1" x="753"/>
        <item m="1" x="229"/>
        <item m="1" x="777"/>
        <item m="1" x="253"/>
        <item m="1" x="803"/>
        <item m="1" x="276"/>
        <item m="1" x="823"/>
        <item m="1" x="79"/>
        <item m="1" x="612"/>
        <item m="1" x="93"/>
        <item m="1" x="627"/>
        <item m="1" x="104"/>
        <item m="1" x="645"/>
        <item m="1" x="120"/>
        <item m="1" x="660"/>
        <item m="1" x="136"/>
        <item m="1" x="676"/>
        <item m="1" x="150"/>
        <item m="1" x="691"/>
        <item m="1" x="170"/>
        <item m="1" x="712"/>
        <item m="1" x="190"/>
        <item m="1" x="732"/>
        <item m="1" x="208"/>
        <item m="1" x="756"/>
        <item m="1" x="232"/>
        <item m="1" x="158"/>
        <item m="1" x="699"/>
        <item m="1" x="178"/>
        <item m="1" x="720"/>
        <item m="1" x="198"/>
        <item m="1" x="742"/>
        <item m="1" x="765"/>
        <item m="1" x="239"/>
        <item m="1" x="787"/>
        <item m="1" x="263"/>
        <item m="1" x="811"/>
        <item m="1" x="283"/>
        <item m="1" x="300"/>
        <item m="1" x="848"/>
        <item m="1" x="321"/>
        <item m="1" x="867"/>
        <item m="1" x="339"/>
        <item m="1" x="891"/>
        <item m="1" x="911"/>
        <item m="1" x="376"/>
        <item m="1" x="934"/>
        <item m="1" x="394"/>
        <item m="1" x="950"/>
        <item m="1" x="416"/>
        <item m="1" x="817"/>
        <item m="1" x="291"/>
        <item m="1" x="308"/>
        <item m="1" x="857"/>
        <item m="1" x="875"/>
        <item m="1" x="344"/>
        <item m="1" x="898"/>
        <item m="1" x="361"/>
        <item m="1" x="916"/>
        <item m="1" x="381"/>
        <item m="1" x="399"/>
        <item m="1" x="953"/>
        <item m="1" x="421"/>
        <item m="1" x="974"/>
        <item m="1" x="443"/>
        <item m="1" x="993"/>
        <item m="1" x="463"/>
        <item m="1" x="479"/>
        <item m="1" x="1011"/>
        <item m="1" x="1027"/>
        <item m="1" x="797"/>
        <item m="1" x="821"/>
        <item m="1" x="293"/>
        <item m="1" x="842"/>
        <item m="1" x="313"/>
        <item m="1" x="860"/>
        <item m="1" x="331"/>
        <item m="1" x="881"/>
        <item m="1" x="349"/>
        <item m="1" x="901"/>
        <item m="1" x="366"/>
        <item m="1" x="921"/>
        <item m="1" x="386"/>
        <item m="1" x="404"/>
        <item m="1" x="956"/>
        <item m="1" x="424"/>
        <item m="1" x="977"/>
        <item m="1" x="447"/>
        <item m="1" x="996"/>
        <item m="1" x="482"/>
        <item m="1" x="1028"/>
        <item m="1" x="1043"/>
        <item m="1" x="509"/>
        <item m="1" x="844"/>
        <item m="1" x="315"/>
        <item m="1" x="862"/>
        <item m="1" x="333"/>
        <item m="1" x="885"/>
        <item m="1" x="353"/>
        <item m="1" x="904"/>
        <item m="1" x="370"/>
        <item m="1" x="926"/>
        <item m="1" x="389"/>
        <item m="1" x="944"/>
        <item m="1" x="407"/>
        <item m="1" x="960"/>
        <item m="1" x="429"/>
        <item m="1" x="982"/>
        <item m="1" x="450"/>
        <item m="1" x="999"/>
        <item m="1" x="468"/>
        <item m="1" x="1016"/>
        <item m="1" x="485"/>
        <item m="1" x="1031"/>
        <item m="1" x="499"/>
        <item m="1" x="1046"/>
        <item m="1" x="512"/>
        <item m="1" x="1057"/>
        <item m="1" x="524"/>
        <item m="1" x="1066"/>
        <item m="1" x="534"/>
        <item m="1" x="20"/>
        <item m="1" x="887"/>
        <item m="1" x="907"/>
        <item m="1" x="930"/>
        <item m="1" x="390"/>
        <item m="1" x="946"/>
        <item m="1" x="373"/>
        <item m="1" x="411"/>
        <item m="1" x="964"/>
        <item m="1" x="985"/>
        <item m="1" x="454"/>
        <item m="1" x="433"/>
        <item m="1" x="1003"/>
        <item m="1" x="473"/>
        <item m="1" x="1019"/>
        <item m="1" x="489"/>
        <item m="1" x="1033"/>
        <item m="1" x="501"/>
        <item m="1" x="1048"/>
        <item m="1" x="514"/>
        <item m="1" x="1060"/>
        <item m="1" x="526"/>
        <item m="1" x="1069"/>
        <item m="1" x="537"/>
        <item m="1" x="543"/>
        <item m="1" x="392"/>
        <item m="1" x="947"/>
        <item m="1" x="413"/>
        <item m="1" x="967"/>
        <item m="1" x="436"/>
        <item m="1" x="988"/>
        <item m="1" x="458"/>
        <item m="1" x="1007"/>
        <item m="1" x="475"/>
        <item m="1" x="1022"/>
        <item m="1" x="968"/>
        <item m="1" x="438"/>
        <item m="1" x="990"/>
        <item m="1" x="460"/>
        <item m="1" x="1009"/>
        <item m="1" x="477"/>
        <item m="1" x="1024"/>
        <item m="1" x="492"/>
        <item m="1" x="1038"/>
        <item m="1" x="506"/>
        <item m="1" x="1052"/>
        <item m="1" x="530"/>
        <item m="1" x="33"/>
        <item m="1" x="559"/>
        <item m="1" x="41"/>
        <item m="1" x="567"/>
        <item m="1" x="579"/>
        <item m="1" x="57"/>
        <item m="1" x="587"/>
        <item m="1" x="553"/>
        <item m="1" x="37"/>
        <item m="1" x="562"/>
        <item m="1" x="44"/>
        <item m="1" x="571"/>
        <item m="1" x="52"/>
        <item m="1" x="582"/>
        <item m="1" x="63"/>
        <item m="1" x="594"/>
        <item m="1" x="73"/>
        <item m="1" x="608"/>
        <item m="1" x="88"/>
        <item m="1" x="620"/>
        <item m="1" x="99"/>
        <item m="1" x="639"/>
        <item m="1" x="574"/>
        <item m="1" x="54"/>
        <item m="1" x="66"/>
        <item m="1" x="598"/>
        <item m="1" x="78"/>
        <item m="1" x="611"/>
        <item m="1" x="92"/>
        <item m="1" x="625"/>
        <item m="1" x="103"/>
        <item m="1" x="644"/>
        <item m="1" x="118"/>
        <item m="1" x="658"/>
        <item m="1" x="674"/>
        <item m="1" x="148"/>
        <item m="1" x="689"/>
        <item m="1" x="168"/>
        <item m="1" x="711"/>
        <item m="1" x="189"/>
        <item m="1" x="731"/>
        <item m="1" x="207"/>
        <item m="1" x="755"/>
        <item m="1" x="231"/>
        <item m="1" x="779"/>
        <item m="1" x="255"/>
        <item m="1" x="600"/>
        <item m="1" x="80"/>
        <item m="1" x="614"/>
        <item m="1" x="95"/>
        <item m="1" x="630"/>
        <item m="1" x="107"/>
        <item m="1" x="123"/>
        <item m="1" x="662"/>
        <item m="1" x="138"/>
        <item m="1" x="715"/>
        <item m="1" x="193"/>
        <item m="1" x="736"/>
        <item m="1" x="211"/>
        <item m="1" x="759"/>
        <item m="1" x="236"/>
        <item m="1" x="782"/>
        <item m="1" x="258"/>
        <item m="1" x="806"/>
        <item m="1" x="632"/>
        <item m="1" x="649"/>
        <item m="1" x="125"/>
        <item m="1" x="665"/>
        <item m="1" x="142"/>
        <item m="1" x="680"/>
        <item m="1" x="157"/>
        <item m="1" x="697"/>
        <item m="1" x="176"/>
        <item m="1" x="719"/>
        <item m="1" x="196"/>
        <item m="1" x="740"/>
        <item m="1" x="763"/>
        <item m="1" x="237"/>
        <item m="1" x="785"/>
        <item m="1" x="261"/>
        <item m="1" x="809"/>
        <item m="1" x="281"/>
        <item m="1" x="827"/>
        <item m="1" x="298"/>
        <item m="1" x="703"/>
        <item m="1" x="181"/>
        <item m="1" x="724"/>
        <item m="1" x="201"/>
        <item m="1" x="747"/>
        <item m="1" x="769"/>
        <item m="1" x="246"/>
        <item m="1" x="269"/>
        <item m="1" x="816"/>
        <item m="1" x="290"/>
        <item m="1" x="306"/>
        <item m="1" x="855"/>
        <item m="1" x="325"/>
        <item m="1" x="792"/>
        <item m="1" x="836"/>
        <item m="1" x="873"/>
        <item m="1" x="342"/>
        <item m="1" x="896"/>
        <item m="1" x="915"/>
        <item m="1" x="380"/>
        <item m="1" x="937"/>
        <item m="1" x="398"/>
        <item m="1" x="952"/>
        <item m="1" x="420"/>
        <item m="1" x="442"/>
        <item m="1" x="748"/>
        <item m="1" x="222"/>
        <item m="1" x="796"/>
        <item m="1" x="273"/>
        <item m="1" x="820"/>
        <item m="1" x="292"/>
        <item m="1" x="840"/>
        <item m="1" x="311"/>
        <item m="1" x="329"/>
        <item m="1" x="879"/>
        <item m="1" x="347"/>
        <item m="1" x="899"/>
        <item m="1" x="364"/>
        <item m="1" x="920"/>
        <item m="1" x="940"/>
        <item m="1" x="403"/>
        <item m="1" x="423"/>
        <item m="1" x="446"/>
        <item m="1" x="465"/>
        <item m="1" x="1013"/>
        <item m="1" x="481"/>
        <item m="1" x="274"/>
        <item m="1" x="822"/>
        <item m="1" x="294"/>
        <item m="1" x="843"/>
        <item m="1" x="314"/>
        <item m="1" x="861"/>
        <item m="1" x="883"/>
        <item m="1" x="351"/>
        <item m="1" x="903"/>
        <item m="1" x="368"/>
        <item m="1" x="924"/>
        <item m="1" x="388"/>
        <item m="1" x="406"/>
        <item m="1" x="958"/>
        <item m="1" x="427"/>
        <item m="1" x="980"/>
        <item m="1" x="998"/>
        <item m="1" x="467"/>
        <item m="1" x="449"/>
        <item m="1" x="1015"/>
        <item m="1" x="484"/>
        <item m="1" x="1030"/>
        <item m="1" x="498"/>
        <item m="1" x="511"/>
        <item m="1" x="1045"/>
        <item m="1" x="523"/>
        <item m="1" x="1056"/>
        <item m="1" x="798"/>
        <item m="1" x="845"/>
        <item m="1" x="316"/>
        <item m="1" x="863"/>
        <item m="1" x="334"/>
        <item m="1" x="354"/>
        <item m="1" x="906"/>
        <item m="1" x="372"/>
        <item m="1" x="928"/>
        <item m="1" x="431"/>
        <item m="1" x="452"/>
        <item m="1" x="1001"/>
        <item m="1" x="471"/>
        <item m="1" x="488"/>
        <item m="1" x="969"/>
        <item m="1" x="439"/>
        <item m="1" x="461"/>
        <item m="1" x="478"/>
        <item m="1" x="1025"/>
        <item m="1" x="493"/>
        <item m="1" x="1039"/>
        <item m="1" x="507"/>
        <item m="1" x="1053"/>
        <item m="1" x="519"/>
        <item m="1" x="554"/>
        <item m="1" x="563"/>
        <item m="1" x="45"/>
        <item m="1" x="573"/>
        <item m="1" x="53"/>
        <item m="1" x="584"/>
        <item m="1" x="65"/>
        <item m="1" x="76"/>
        <item m="1" x="610"/>
        <item m="1" x="91"/>
        <item m="1" x="623"/>
        <item m="1" x="101"/>
        <item m="1" x="642"/>
        <item m="1" x="655"/>
        <item m="1" x="133"/>
        <item m="1" x="672"/>
        <item m="1" x="146"/>
        <item m="1" x="686"/>
        <item m="1" x="165"/>
        <item m="1" x="575"/>
        <item m="1" x="55"/>
        <item m="1" x="585"/>
        <item m="1" x="67"/>
        <item m="1" x="599"/>
        <item m="1" x="613"/>
        <item m="1" x="94"/>
        <item m="1" x="628"/>
        <item m="1" x="105"/>
        <item m="1" x="646"/>
        <item m="1" x="121"/>
        <item m="1" x="677"/>
        <item m="1" x="151"/>
        <item m="1" x="692"/>
        <item m="1" x="171"/>
        <item m="1" x="713"/>
        <item m="1" x="191"/>
        <item m="1" x="733"/>
        <item m="1" x="209"/>
        <item m="1" x="757"/>
        <item m="1" x="233"/>
        <item m="1" x="780"/>
        <item m="1" x="805"/>
        <item m="1" x="256"/>
        <item m="1" x="81"/>
        <item m="1" x="615"/>
        <item m="1" x="96"/>
        <item m="1" x="631"/>
        <item m="1" x="108"/>
        <item m="1" x="648"/>
        <item m="1" x="124"/>
        <item m="1" x="664"/>
        <item m="1" x="140"/>
        <item m="1" x="678"/>
        <item m="1" x="155"/>
        <item m="1" x="696"/>
        <item m="1" x="174"/>
        <item m="1" x="717"/>
        <item m="1" x="213"/>
        <item m="1" x="761"/>
        <item m="1" x="633"/>
        <item m="1" x="109"/>
        <item m="1" x="126"/>
        <item m="1" x="666"/>
        <item m="1" x="143"/>
        <item m="1" x="681"/>
        <item m="1" x="159"/>
        <item m="1" x="700"/>
        <item m="1" x="179"/>
        <item m="1" x="199"/>
        <item m="1" x="721"/>
        <item m="1" x="743"/>
        <item m="1" x="216"/>
        <item m="1" x="240"/>
        <item m="1" x="788"/>
        <item m="1" x="301"/>
        <item m="1" x="264"/>
        <item m="1" x="812"/>
        <item m="1" x="284"/>
        <item m="1" x="829"/>
        <item m="1" x="849"/>
        <item m="1" x="868"/>
        <item m="1" x="144"/>
        <item m="1" x="682"/>
        <item m="1" x="160"/>
        <item m="1" x="702"/>
        <item m="1" x="180"/>
        <item m="1" x="723"/>
        <item m="1" x="745"/>
        <item m="1" x="219"/>
        <item m="1" x="767"/>
        <item m="1" x="244"/>
        <item m="1" x="790"/>
        <item m="1" x="267"/>
        <item m="1" x="287"/>
        <item m="1" x="833"/>
        <item m="1" x="815"/>
        <item m="1" x="304"/>
        <item m="1" x="853"/>
        <item m="1" x="323"/>
        <item m="1" x="870"/>
        <item m="1" x="341"/>
        <item m="1" x="893"/>
        <item m="1" x="358"/>
        <item m="1" x="913"/>
        <item m="1" x="378"/>
        <item m="1" x="935"/>
        <item m="1" x="396"/>
        <item m="1" x="418"/>
        <item m="1" x="972"/>
        <item m="1" x="704"/>
        <item m="1" x="182"/>
        <item m="1" x="725"/>
        <item m="1" x="202"/>
        <item m="1" x="221"/>
        <item m="1" x="770"/>
        <item m="1" x="247"/>
        <item m="1" x="794"/>
        <item m="1" x="271"/>
        <item m="1" x="818"/>
        <item m="1" x="838"/>
        <item m="1" x="309"/>
        <item m="1" x="858"/>
        <item m="1" x="327"/>
        <item m="1" x="876"/>
        <item m="1" x="345"/>
        <item m="1" x="362"/>
        <item m="1" x="917"/>
        <item m="1" x="382"/>
        <item m="1" x="938"/>
        <item m="1" x="400"/>
        <item m="1" x="954"/>
        <item m="1" x="422"/>
        <item m="1" x="975"/>
        <item m="1" x="444"/>
        <item m="1" x="994"/>
        <item m="1" x="773"/>
        <item m="1" x="225"/>
        <item m="1" x="532"/>
        <item m="1" x="750"/>
        <item m="1" x="1064"/>
        <item m="1" x="520"/>
        <item m="1" x="726"/>
        <item m="1" x="27"/>
        <item m="1" x="249"/>
        <item m="1" x="541"/>
        <item m="1" x="772"/>
        <item m="1" x="224"/>
        <item m="1" x="749"/>
        <item m="1" x="1063"/>
        <item m="1" x="203"/>
        <item m="1" x="547"/>
        <item m="1" x="26"/>
        <item m="1" x="248"/>
        <item m="1" x="540"/>
        <item m="1" x="771"/>
        <item m="1" x="19"/>
        <item m="1" x="223"/>
        <item m="1" x="5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outline="0" multipleItemSelectionAllowed="1" showAll="0" includeNewItemsInFilter="1" defaultSubtotal="0">
      <items count="12">
        <item x="0"/>
        <item x="1"/>
        <item m="1" x="9"/>
        <item m="1" x="7"/>
        <item x="3"/>
        <item x="2"/>
        <item m="1" x="4"/>
        <item m="1" x="5"/>
        <item m="1" x="6"/>
        <item m="1" x="8"/>
        <item m="1" x="10"/>
        <item m="1" x="11"/>
      </items>
    </pivotField>
    <pivotField compact="0" outline="0" showAll="0" includeNewItemsInFilter="1"/>
    <pivotField axis="axisRow" subtotalCaption=" " compact="0" outline="0" showAll="0" includeNewItemsInFilter="1">
      <items count="9">
        <item x="0"/>
        <item x="1"/>
        <item x="2"/>
        <item x="3"/>
        <item m="1" x="4"/>
        <item m="1" x="5"/>
        <item m="1" x="7"/>
        <item m="1" x="6"/>
        <item t="default"/>
      </items>
    </pivotField>
    <pivotField axis="axisRow" compact="0" outline="0" showAll="0" includeNewItemsInFilter="1" defaultSubtotal="0">
      <items count="43">
        <item m="1" x="27"/>
        <item m="1" x="34"/>
        <item m="1" x="8"/>
        <item x="3"/>
        <item x="2"/>
        <item x="5"/>
        <item m="1" x="33"/>
        <item m="1" x="38"/>
        <item m="1" x="37"/>
        <item m="1" x="35"/>
        <item m="1" x="16"/>
        <item m="1" x="21"/>
        <item m="1" x="15"/>
        <item m="1" x="14"/>
        <item m="1" x="30"/>
        <item m="1" x="29"/>
        <item m="1" x="41"/>
        <item m="1" x="26"/>
        <item m="1" x="42"/>
        <item m="1" x="23"/>
        <item m="1" x="17"/>
        <item x="4"/>
        <item sd="0" m="1" x="31"/>
        <item m="1" x="32"/>
        <item n="23/1/2018" m="1" x="40"/>
        <item x="1"/>
        <item m="1" x="9"/>
        <item m="1" x="24"/>
        <item m="1" x="36"/>
        <item x="0"/>
        <item m="1" x="13"/>
        <item m="1" x="12"/>
        <item m="1" x="19"/>
        <item m="1" x="11"/>
        <item m="1" x="28"/>
        <item m="1" x="7"/>
        <item m="1" x="25"/>
        <item m="1" x="6"/>
        <item m="1" x="22"/>
        <item m="1" x="20"/>
        <item m="1" x="18"/>
        <item m="1" x="10"/>
        <item m="1" x="39"/>
      </items>
    </pivotField>
    <pivotField axis="axisRow" compact="0" outline="0" showAll="0" includeNewItemsInFilter="1">
      <items count="23">
        <item x="20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howAll="0" includeNewItemsInFilter="1"/>
  </pivotFields>
  <rowFields count="3">
    <field x="3"/>
    <field x="4"/>
    <field x="5"/>
  </rowFields>
  <rowItems count="34">
    <i>
      <x/>
      <x v="29"/>
      <x v="2"/>
    </i>
    <i r="2">
      <x v="6"/>
    </i>
    <i r="2">
      <x v="7"/>
    </i>
    <i r="2">
      <x v="8"/>
    </i>
    <i r="2">
      <x v="10"/>
    </i>
    <i r="2">
      <x v="16"/>
    </i>
    <i r="2">
      <x v="19"/>
    </i>
    <i r="2">
      <x v="20"/>
    </i>
    <i t="default">
      <x/>
    </i>
    <i>
      <x v="1"/>
      <x v="4"/>
      <x v="5"/>
    </i>
    <i r="1">
      <x v="21"/>
      <x v="18"/>
    </i>
    <i r="1">
      <x v="25"/>
      <x v="3"/>
    </i>
    <i r="2">
      <x v="4"/>
    </i>
    <i r="2">
      <x v="9"/>
    </i>
    <i r="2">
      <x v="21"/>
    </i>
    <i r="1">
      <x v="29"/>
      <x v="2"/>
    </i>
    <i r="2">
      <x v="6"/>
    </i>
    <i r="2">
      <x v="7"/>
    </i>
    <i r="2">
      <x v="8"/>
    </i>
    <i r="2">
      <x v="10"/>
    </i>
    <i r="2">
      <x v="16"/>
    </i>
    <i r="2">
      <x v="17"/>
    </i>
    <i r="2">
      <x v="19"/>
    </i>
    <i r="2">
      <x v="20"/>
    </i>
    <i t="default">
      <x v="1"/>
    </i>
    <i>
      <x v="2"/>
      <x v="3"/>
      <x v="11"/>
    </i>
    <i r="1">
      <x v="4"/>
      <x v="12"/>
    </i>
    <i r="2">
      <x v="13"/>
    </i>
    <i r="2">
      <x v="14"/>
    </i>
    <i r="2">
      <x v="15"/>
    </i>
    <i t="default">
      <x v="2"/>
    </i>
    <i>
      <x v="3"/>
      <x v="5"/>
      <x/>
    </i>
    <i t="default">
      <x v="3"/>
    </i>
    <i t="grand">
      <x/>
    </i>
  </rowItems>
  <colFields count="1">
    <field x="0"/>
  </colFields>
  <colItems count="20">
    <i>
      <x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 t="grand">
      <x/>
    </i>
  </colItems>
  <pageFields count="1">
    <pageField fld="1" hier="0"/>
  </pageFields>
  <dataFields count="1">
    <dataField name="'" fld="6" baseField="0" baseItem="0"/>
  </dataFields>
  <formats count="4"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</formats>
  <pivotTableStyleInfo name="PivotStyleMedium8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3:AE71" firstHeaderRow="1" firstDataRow="2" firstDataCol="3" rowPageCount="1" colPageCount="1"/>
  <pivotFields count="7">
    <pivotField axis="axisCol" compact="0" showAll="0">
      <items count="135">
        <item x="25"/>
        <item m="1" x="108"/>
        <item m="1" x="82"/>
        <item m="1" x="53"/>
        <item m="1" x="26"/>
        <item m="1" x="107"/>
        <item m="1" x="79"/>
        <item m="1" x="133"/>
        <item m="1" x="106"/>
        <item m="1" x="78"/>
        <item m="1" x="51"/>
        <item m="1" x="132"/>
        <item m="1" x="104"/>
        <item m="1" x="75"/>
        <item m="1" x="47"/>
        <item m="1" x="128"/>
        <item m="1" x="102"/>
        <item m="1" x="73"/>
        <item m="1" x="45"/>
        <item m="1" x="126"/>
        <item m="1" x="100"/>
        <item m="1" x="71"/>
        <item m="1" x="42"/>
        <item m="1" x="123"/>
        <item m="1" x="67"/>
        <item m="1" x="38"/>
        <item m="1" x="95"/>
        <item m="1" x="120"/>
        <item m="1" x="93"/>
        <item m="1" x="65"/>
        <item m="1" x="46"/>
        <item m="1" x="127"/>
        <item m="1" x="101"/>
        <item m="1" x="72"/>
        <item m="1" x="44"/>
        <item m="1" x="125"/>
        <item m="1" x="98"/>
        <item m="1" x="69"/>
        <item m="1" x="40"/>
        <item m="1" x="121"/>
        <item m="1" x="94"/>
        <item m="1" x="66"/>
        <item m="1" x="37"/>
        <item m="1" x="119"/>
        <item m="1" x="92"/>
        <item m="1" x="64"/>
        <item m="1" x="36"/>
        <item m="1" x="117"/>
        <item m="1" x="60"/>
        <item m="1" x="32"/>
        <item m="1" x="115"/>
        <item m="1" x="87"/>
        <item m="1" x="89"/>
        <item m="1" x="59"/>
        <item m="1" x="31"/>
        <item m="1" x="114"/>
        <item m="1" x="86"/>
        <item m="1" x="57"/>
        <item m="1" x="30"/>
        <item m="1" x="111"/>
        <item m="1" x="109"/>
        <item m="1" x="77"/>
        <item m="1" x="58"/>
        <item m="1" x="43"/>
        <item m="1" x="28"/>
        <item m="1" x="105"/>
        <item m="1" x="99"/>
        <item m="1" x="83"/>
        <item m="1" x="63"/>
        <item m="1" x="50"/>
        <item m="1" x="124"/>
        <item m="1" x="76"/>
        <item m="1" x="56"/>
        <item m="1" x="70"/>
        <item m="1" x="90"/>
        <item m="1" x="54"/>
        <item m="1" x="35"/>
        <item m="1" x="131"/>
        <item m="1" x="113"/>
        <item m="1" x="81"/>
        <item m="1" x="97"/>
        <item m="1" x="62"/>
        <item m="1" x="49"/>
        <item m="1" x="34"/>
        <item m="1" x="130"/>
        <item m="1" x="112"/>
        <item m="1" x="91"/>
        <item m="1" x="118"/>
        <item m="1" x="85"/>
        <item m="1" x="96"/>
        <item m="1" x="80"/>
        <item m="1" x="61"/>
        <item m="1" x="48"/>
        <item m="1" x="29"/>
        <item m="1" x="41"/>
        <item m="1" x="27"/>
        <item m="1" x="116"/>
        <item m="1" x="103"/>
        <item m="1" x="68"/>
        <item m="1" x="84"/>
        <item m="1" x="52"/>
        <item m="1" x="33"/>
        <item m="1" x="129"/>
        <item m="1" x="110"/>
        <item m="1" x="122"/>
        <item m="1" x="74"/>
        <item m="1" x="88"/>
        <item m="1" x="55"/>
        <item m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multipleItemSelectionAllowed="1" showAll="0" defaultSubtotal="0">
      <items count="5">
        <item x="0"/>
        <item x="4"/>
        <item x="2"/>
        <item x="1"/>
        <item x="3"/>
      </items>
    </pivotField>
    <pivotField axis="axisRow" compact="0" showAll="0" defaultSubtotal="0">
      <items count="13">
        <item x="2"/>
        <item x="8"/>
        <item x="1"/>
        <item x="5"/>
        <item x="3"/>
        <item x="6"/>
        <item m="1" x="12"/>
        <item m="1" x="11"/>
        <item m="1" x="10"/>
        <item x="7"/>
        <item m="1" x="9"/>
        <item x="0"/>
        <item x="4"/>
      </items>
    </pivotField>
    <pivotField axis="axisRow" compact="0" showAll="0" defaultSubtotal="0">
      <items count="46">
        <item x="31"/>
        <item x="3"/>
        <item x="7"/>
        <item x="30"/>
        <item x="22"/>
        <item x="8"/>
        <item x="5"/>
        <item x="1"/>
        <item x="2"/>
        <item x="20"/>
        <item x="16"/>
        <item x="6"/>
        <item m="1" x="40"/>
        <item m="1" x="45"/>
        <item m="1" x="32"/>
        <item m="1" x="34"/>
        <item x="28"/>
        <item m="1" x="41"/>
        <item m="1" x="44"/>
        <item x="17"/>
        <item m="1" x="37"/>
        <item x="4"/>
        <item m="1" x="35"/>
        <item m="1" x="36"/>
        <item m="1" x="38"/>
        <item m="1" x="42"/>
        <item x="11"/>
        <item m="1" x="39"/>
        <item x="25"/>
        <item x="21"/>
        <item x="23"/>
        <item x="14"/>
        <item x="13"/>
        <item x="26"/>
        <item x="27"/>
        <item m="1" x="33"/>
        <item x="24"/>
        <item x="0"/>
        <item x="9"/>
        <item x="15"/>
        <item x="10"/>
        <item x="12"/>
        <item m="1" x="43"/>
        <item x="18"/>
        <item x="19"/>
        <item x="29"/>
      </items>
    </pivotField>
    <pivotField axis="axisRow" compact="0" showAll="0">
      <items count="8">
        <item x="1"/>
        <item x="3"/>
        <item x="2"/>
        <item x="0"/>
        <item m="1" x="5"/>
        <item m="1" x="4"/>
        <item m="1" x="6"/>
        <item t="default"/>
      </items>
    </pivotField>
    <pivotField compact="0" showAll="0"/>
    <pivotField dataField="1" compact="0" showAll="0" defaultSubtotal="0"/>
  </pivotFields>
  <rowFields count="3">
    <field x="2"/>
    <field x="4"/>
    <field x="3"/>
  </rowFields>
  <rowItems count="67">
    <i>
      <x/>
    </i>
    <i r="1">
      <x/>
    </i>
    <i r="2">
      <x v="1"/>
    </i>
    <i r="2">
      <x v="3"/>
    </i>
    <i r="2">
      <x v="6"/>
    </i>
    <i r="2">
      <x v="8"/>
    </i>
    <i r="2">
      <x v="19"/>
    </i>
    <i r="2">
      <x v="21"/>
    </i>
    <i r="2">
      <x v="37"/>
    </i>
    <i r="1">
      <x v="2"/>
    </i>
    <i r="2">
      <x v="11"/>
    </i>
    <i r="2">
      <x v="44"/>
    </i>
    <i>
      <x v="1"/>
    </i>
    <i r="1">
      <x v="1"/>
    </i>
    <i r="2">
      <x/>
    </i>
    <i>
      <x v="2"/>
    </i>
    <i r="1">
      <x v="2"/>
    </i>
    <i r="2">
      <x v="5"/>
    </i>
    <i r="2">
      <x v="7"/>
    </i>
    <i r="1">
      <x v="3"/>
    </i>
    <i r="2">
      <x v="7"/>
    </i>
    <i>
      <x v="3"/>
    </i>
    <i r="1">
      <x/>
    </i>
    <i r="2">
      <x v="4"/>
    </i>
    <i r="1">
      <x v="2"/>
    </i>
    <i r="2">
      <x v="16"/>
    </i>
    <i r="2">
      <x v="26"/>
    </i>
    <i r="1">
      <x v="3"/>
    </i>
    <i r="2">
      <x v="4"/>
    </i>
    <i r="2">
      <x v="16"/>
    </i>
    <i>
      <x v="4"/>
    </i>
    <i r="1">
      <x v="2"/>
    </i>
    <i r="2">
      <x v="2"/>
    </i>
    <i>
      <x v="5"/>
    </i>
    <i r="1">
      <x v="2"/>
    </i>
    <i r="2">
      <x v="9"/>
    </i>
    <i r="2">
      <x v="10"/>
    </i>
    <i>
      <x v="9"/>
    </i>
    <i r="1">
      <x/>
    </i>
    <i r="2">
      <x v="28"/>
    </i>
    <i r="2">
      <x v="36"/>
    </i>
    <i>
      <x v="11"/>
    </i>
    <i r="1">
      <x/>
    </i>
    <i r="2">
      <x v="29"/>
    </i>
    <i r="2">
      <x v="30"/>
    </i>
    <i r="2">
      <x v="31"/>
    </i>
    <i r="2">
      <x v="33"/>
    </i>
    <i r="2">
      <x v="34"/>
    </i>
    <i r="2">
      <x v="37"/>
    </i>
    <i r="2">
      <x v="39"/>
    </i>
    <i r="2">
      <x v="41"/>
    </i>
    <i r="2">
      <x v="43"/>
    </i>
    <i r="2">
      <x v="45"/>
    </i>
    <i r="1">
      <x v="3"/>
    </i>
    <i r="2">
      <x v="29"/>
    </i>
    <i r="2">
      <x v="31"/>
    </i>
    <i r="2">
      <x v="32"/>
    </i>
    <i r="2">
      <x v="33"/>
    </i>
    <i r="2">
      <x v="34"/>
    </i>
    <i r="2">
      <x v="37"/>
    </i>
    <i r="2">
      <x v="39"/>
    </i>
    <i r="2">
      <x v="43"/>
    </i>
    <i>
      <x v="12"/>
    </i>
    <i r="1">
      <x v="2"/>
    </i>
    <i r="2">
      <x v="38"/>
    </i>
    <i r="2">
      <x v="40"/>
    </i>
    <i t="grand">
      <x/>
    </i>
  </rowItems>
  <colFields count="1">
    <field x="0"/>
  </colFields>
  <colItems count="27">
    <i>
      <x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colItems>
  <pageFields count="1">
    <pageField fld="1" hier="-1"/>
  </pageFields>
  <dataFields count="1">
    <dataField name="Sum of QTY" fld="6" baseField="0" baseItem="0"/>
  </dataFields>
  <formats count="6">
    <format dxfId="5">
      <pivotArea type="origin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L14790"/>
  <sheetViews>
    <sheetView tabSelected="1" topLeftCell="A2554" zoomScale="85" zoomScaleNormal="85" workbookViewId="0">
      <selection activeCell="E2578" sqref="E2578"/>
    </sheetView>
  </sheetViews>
  <sheetFormatPr defaultColWidth="9.109375" defaultRowHeight="14.4" x14ac:dyDescent="0.3"/>
  <cols>
    <col min="1" max="1" width="12.6640625" style="12" bestFit="1" customWidth="1"/>
    <col min="2" max="2" width="6.44140625" style="3" bestFit="1" customWidth="1"/>
    <col min="3" max="3" width="10.6640625" style="3" bestFit="1" customWidth="1"/>
    <col min="4" max="4" width="23.5546875" style="3" customWidth="1"/>
    <col min="5" max="5" width="21.33203125" style="3" customWidth="1"/>
    <col min="6" max="6" width="29.5546875" style="3" customWidth="1"/>
    <col min="7" max="7" width="9.5546875" style="9" customWidth="1"/>
    <col min="8" max="8" width="23" style="9" customWidth="1"/>
    <col min="9" max="9" width="18" style="9" customWidth="1"/>
    <col min="10" max="10" width="16.88671875" style="9" customWidth="1"/>
    <col min="11" max="13" width="9.109375" style="9"/>
    <col min="14" max="14" width="13.33203125" style="9" customWidth="1"/>
    <col min="15" max="17" width="9.109375" style="9"/>
    <col min="18" max="18" width="9.109375" style="9" customWidth="1"/>
    <col min="19" max="19" width="14.5546875" style="9" customWidth="1"/>
    <col min="20" max="20" width="11.5546875" style="9" customWidth="1"/>
    <col min="21" max="21" width="19.88671875" style="9" customWidth="1"/>
    <col min="22" max="16384" width="9.109375" style="9"/>
  </cols>
  <sheetData>
    <row r="1" spans="1:74" ht="18.75" customHeight="1" x14ac:dyDescent="0.3">
      <c r="A1" s="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492</v>
      </c>
      <c r="B2" s="9" t="s">
        <v>27</v>
      </c>
      <c r="C2" s="3" t="s">
        <v>297</v>
      </c>
      <c r="D2" s="3" t="s">
        <v>412</v>
      </c>
      <c r="E2" s="3" t="s">
        <v>383</v>
      </c>
      <c r="F2" s="4" t="s">
        <v>493</v>
      </c>
      <c r="G2" s="4">
        <v>102</v>
      </c>
    </row>
    <row r="3" spans="1:74" ht="14.25" customHeight="1" x14ac:dyDescent="0.3">
      <c r="A3" s="90" t="s">
        <v>492</v>
      </c>
      <c r="B3" s="9" t="s">
        <v>27</v>
      </c>
      <c r="C3" s="3" t="s">
        <v>297</v>
      </c>
      <c r="D3" s="3" t="s">
        <v>412</v>
      </c>
      <c r="E3" s="3" t="s">
        <v>383</v>
      </c>
      <c r="F3" s="4" t="s">
        <v>493</v>
      </c>
      <c r="G3" s="4">
        <v>107</v>
      </c>
      <c r="BS3" s="1"/>
      <c r="BT3" s="1"/>
      <c r="BU3" s="1"/>
      <c r="BV3" s="1"/>
    </row>
    <row r="4" spans="1:74" x14ac:dyDescent="0.3">
      <c r="A4" s="90" t="s">
        <v>492</v>
      </c>
      <c r="B4" s="9" t="s">
        <v>23</v>
      </c>
      <c r="C4" s="3" t="s">
        <v>297</v>
      </c>
      <c r="D4" s="3" t="s">
        <v>412</v>
      </c>
      <c r="E4" s="3" t="s">
        <v>383</v>
      </c>
      <c r="F4" s="4" t="s">
        <v>488</v>
      </c>
      <c r="G4" s="4">
        <v>117</v>
      </c>
      <c r="BS4" s="1"/>
      <c r="BT4" s="1"/>
      <c r="BU4" s="1"/>
      <c r="BV4" s="1"/>
    </row>
    <row r="5" spans="1:74" ht="15.75" customHeight="1" x14ac:dyDescent="0.3">
      <c r="A5" s="90" t="s">
        <v>492</v>
      </c>
      <c r="B5" s="9" t="s">
        <v>23</v>
      </c>
      <c r="C5" s="3" t="s">
        <v>297</v>
      </c>
      <c r="D5" s="3" t="s">
        <v>412</v>
      </c>
      <c r="E5" s="3" t="s">
        <v>383</v>
      </c>
      <c r="F5" s="4" t="s">
        <v>488</v>
      </c>
      <c r="G5" s="4">
        <v>122</v>
      </c>
      <c r="H5" s="3"/>
      <c r="BS5" s="1"/>
      <c r="BT5" s="1"/>
      <c r="BU5" s="1"/>
      <c r="BV5" s="1"/>
    </row>
    <row r="6" spans="1:74" x14ac:dyDescent="0.3">
      <c r="A6" s="90" t="s">
        <v>492</v>
      </c>
      <c r="B6" s="9" t="s">
        <v>127</v>
      </c>
      <c r="C6" s="3" t="s">
        <v>297</v>
      </c>
      <c r="D6" s="3" t="s">
        <v>412</v>
      </c>
      <c r="E6" s="3" t="s">
        <v>383</v>
      </c>
      <c r="F6" s="4" t="s">
        <v>489</v>
      </c>
      <c r="G6" s="4">
        <v>97</v>
      </c>
      <c r="H6" s="3"/>
      <c r="S6" s="3"/>
      <c r="T6" s="3"/>
      <c r="U6" s="3"/>
      <c r="BS6" s="3"/>
      <c r="BT6" s="3"/>
      <c r="BU6" s="3"/>
      <c r="BV6" s="3"/>
    </row>
    <row r="7" spans="1:74" x14ac:dyDescent="0.3">
      <c r="A7" s="90" t="s">
        <v>492</v>
      </c>
      <c r="B7" s="9" t="s">
        <v>127</v>
      </c>
      <c r="C7" s="3" t="s">
        <v>297</v>
      </c>
      <c r="D7" s="3" t="s">
        <v>412</v>
      </c>
      <c r="E7" s="3" t="s">
        <v>383</v>
      </c>
      <c r="F7" s="4" t="s">
        <v>489</v>
      </c>
      <c r="G7" s="4">
        <v>108</v>
      </c>
      <c r="H7" s="3"/>
      <c r="S7" s="3"/>
      <c r="T7" s="3"/>
      <c r="U7" s="3"/>
      <c r="BS7" s="3"/>
      <c r="BT7" s="3"/>
      <c r="BU7" s="3"/>
      <c r="BV7" s="3"/>
    </row>
    <row r="8" spans="1:74" x14ac:dyDescent="0.3">
      <c r="A8" s="90" t="s">
        <v>494</v>
      </c>
      <c r="B8" s="9" t="s">
        <v>27</v>
      </c>
      <c r="C8" s="3" t="s">
        <v>297</v>
      </c>
      <c r="D8" s="3" t="s">
        <v>412</v>
      </c>
      <c r="E8" s="3" t="s">
        <v>383</v>
      </c>
      <c r="F8" s="4" t="s">
        <v>493</v>
      </c>
      <c r="G8" s="4">
        <v>92</v>
      </c>
      <c r="H8" s="3"/>
      <c r="S8" s="3"/>
      <c r="T8" s="3"/>
      <c r="U8" s="3"/>
      <c r="BS8" s="3"/>
      <c r="BT8" s="3"/>
      <c r="BU8" s="3"/>
      <c r="BV8" s="3"/>
    </row>
    <row r="9" spans="1:74" x14ac:dyDescent="0.3">
      <c r="A9" s="90" t="s">
        <v>494</v>
      </c>
      <c r="B9" s="9" t="s">
        <v>27</v>
      </c>
      <c r="C9" s="3" t="s">
        <v>297</v>
      </c>
      <c r="D9" s="3" t="s">
        <v>412</v>
      </c>
      <c r="E9" s="3" t="s">
        <v>383</v>
      </c>
      <c r="F9" s="4" t="s">
        <v>493</v>
      </c>
      <c r="G9" s="4">
        <v>21</v>
      </c>
      <c r="U9" s="8"/>
    </row>
    <row r="10" spans="1:74" x14ac:dyDescent="0.3">
      <c r="A10" s="90" t="s">
        <v>494</v>
      </c>
      <c r="B10" s="9" t="s">
        <v>27</v>
      </c>
      <c r="C10" s="3" t="s">
        <v>297</v>
      </c>
      <c r="D10" s="3" t="s">
        <v>412</v>
      </c>
      <c r="E10" s="3" t="s">
        <v>383</v>
      </c>
      <c r="F10" s="4" t="s">
        <v>493</v>
      </c>
      <c r="G10" s="4">
        <v>87</v>
      </c>
      <c r="H10" s="3"/>
      <c r="S10" s="3"/>
      <c r="T10" s="3"/>
      <c r="U10" s="3"/>
      <c r="BS10" s="3"/>
      <c r="BT10" s="3"/>
      <c r="BU10" s="3"/>
      <c r="BV10" s="3"/>
    </row>
    <row r="11" spans="1:74" x14ac:dyDescent="0.3">
      <c r="A11" s="90" t="s">
        <v>494</v>
      </c>
      <c r="B11" s="9" t="s">
        <v>27</v>
      </c>
      <c r="C11" s="3" t="s">
        <v>297</v>
      </c>
      <c r="D11" s="3" t="s">
        <v>412</v>
      </c>
      <c r="E11" s="3" t="s">
        <v>383</v>
      </c>
      <c r="F11" s="4" t="s">
        <v>493</v>
      </c>
      <c r="G11" s="4">
        <v>23</v>
      </c>
      <c r="U11" s="8"/>
    </row>
    <row r="12" spans="1:74" x14ac:dyDescent="0.3">
      <c r="A12" s="90" t="s">
        <v>494</v>
      </c>
      <c r="B12" s="9" t="s">
        <v>23</v>
      </c>
      <c r="C12" s="3" t="s">
        <v>297</v>
      </c>
      <c r="D12" s="3" t="s">
        <v>412</v>
      </c>
      <c r="E12" s="3" t="s">
        <v>383</v>
      </c>
      <c r="F12" s="4" t="s">
        <v>488</v>
      </c>
      <c r="G12" s="4">
        <v>94</v>
      </c>
      <c r="U12" s="8"/>
    </row>
    <row r="13" spans="1:74" x14ac:dyDescent="0.3">
      <c r="A13" s="90" t="s">
        <v>494</v>
      </c>
      <c r="B13" s="9" t="s">
        <v>23</v>
      </c>
      <c r="C13" s="3" t="s">
        <v>297</v>
      </c>
      <c r="D13" s="3" t="s">
        <v>412</v>
      </c>
      <c r="E13" s="3" t="s">
        <v>383</v>
      </c>
      <c r="F13" s="4" t="s">
        <v>488</v>
      </c>
      <c r="G13" s="4">
        <v>19</v>
      </c>
      <c r="H13" s="3"/>
      <c r="S13" s="3"/>
      <c r="T13" s="3"/>
      <c r="U13" s="3"/>
      <c r="BS13" s="3"/>
      <c r="BT13" s="3"/>
      <c r="BU13" s="3"/>
      <c r="BV13" s="3"/>
    </row>
    <row r="14" spans="1:74" x14ac:dyDescent="0.3">
      <c r="A14" s="90" t="s">
        <v>494</v>
      </c>
      <c r="B14" s="9" t="s">
        <v>23</v>
      </c>
      <c r="C14" s="3" t="s">
        <v>297</v>
      </c>
      <c r="D14" s="3" t="s">
        <v>412</v>
      </c>
      <c r="E14" s="3" t="s">
        <v>383</v>
      </c>
      <c r="F14" s="4" t="s">
        <v>488</v>
      </c>
      <c r="G14" s="4">
        <v>101</v>
      </c>
      <c r="U14" s="8"/>
    </row>
    <row r="15" spans="1:74" x14ac:dyDescent="0.3">
      <c r="A15" s="90" t="s">
        <v>494</v>
      </c>
      <c r="B15" s="9" t="s">
        <v>23</v>
      </c>
      <c r="C15" s="3" t="s">
        <v>297</v>
      </c>
      <c r="D15" s="3" t="s">
        <v>412</v>
      </c>
      <c r="E15" s="3" t="s">
        <v>383</v>
      </c>
      <c r="F15" s="4" t="s">
        <v>488</v>
      </c>
      <c r="G15" s="4">
        <v>17</v>
      </c>
      <c r="U15" s="8"/>
    </row>
    <row r="16" spans="1:74" x14ac:dyDescent="0.3">
      <c r="A16" s="90" t="s">
        <v>494</v>
      </c>
      <c r="B16" s="9" t="s">
        <v>127</v>
      </c>
      <c r="C16" s="3" t="s">
        <v>297</v>
      </c>
      <c r="D16" s="3" t="s">
        <v>412</v>
      </c>
      <c r="E16" s="3" t="s">
        <v>383</v>
      </c>
      <c r="F16" s="4" t="s">
        <v>489</v>
      </c>
      <c r="G16" s="4">
        <v>100</v>
      </c>
      <c r="R16" s="3"/>
      <c r="S16" s="3"/>
      <c r="T16" s="3"/>
      <c r="BR16" s="3"/>
      <c r="BS16" s="3"/>
      <c r="BT16" s="3"/>
      <c r="BU16" s="3"/>
    </row>
    <row r="17" spans="1:74" x14ac:dyDescent="0.3">
      <c r="A17" s="90" t="s">
        <v>494</v>
      </c>
      <c r="B17" s="9" t="s">
        <v>127</v>
      </c>
      <c r="C17" s="3" t="s">
        <v>297</v>
      </c>
      <c r="D17" s="3" t="s">
        <v>412</v>
      </c>
      <c r="E17" s="3" t="s">
        <v>383</v>
      </c>
      <c r="F17" s="4" t="s">
        <v>489</v>
      </c>
      <c r="G17" s="4">
        <v>110</v>
      </c>
      <c r="H17" s="3"/>
      <c r="S17" s="3"/>
      <c r="T17" s="3"/>
      <c r="U17" s="3"/>
      <c r="BS17" s="3"/>
      <c r="BT17" s="3"/>
      <c r="BU17" s="3"/>
      <c r="BV17" s="3"/>
    </row>
    <row r="18" spans="1:74" x14ac:dyDescent="0.3">
      <c r="A18" s="90" t="s">
        <v>495</v>
      </c>
      <c r="B18" s="9" t="s">
        <v>27</v>
      </c>
      <c r="C18" s="3" t="s">
        <v>297</v>
      </c>
      <c r="D18" s="3" t="s">
        <v>412</v>
      </c>
      <c r="E18" s="3" t="s">
        <v>383</v>
      </c>
      <c r="F18" s="4" t="s">
        <v>493</v>
      </c>
      <c r="G18" s="4">
        <v>113</v>
      </c>
      <c r="H18" s="3"/>
      <c r="S18" s="3"/>
      <c r="T18" s="3"/>
      <c r="U18" s="3"/>
      <c r="BS18" s="3"/>
      <c r="BT18" s="3"/>
      <c r="BU18" s="3"/>
      <c r="BV18" s="3"/>
    </row>
    <row r="19" spans="1:74" x14ac:dyDescent="0.3">
      <c r="A19" s="90" t="s">
        <v>495</v>
      </c>
      <c r="B19" s="9" t="s">
        <v>27</v>
      </c>
      <c r="C19" s="3" t="s">
        <v>297</v>
      </c>
      <c r="D19" s="3" t="s">
        <v>412</v>
      </c>
      <c r="E19" s="3" t="s">
        <v>383</v>
      </c>
      <c r="F19" s="4" t="s">
        <v>493</v>
      </c>
      <c r="G19" s="4">
        <v>90</v>
      </c>
      <c r="H19" s="3"/>
      <c r="S19" s="3"/>
      <c r="T19" s="3"/>
      <c r="U19" s="3"/>
      <c r="BS19" s="3"/>
      <c r="BT19" s="3"/>
      <c r="BU19" s="3"/>
      <c r="BV19" s="3"/>
    </row>
    <row r="20" spans="1:74" x14ac:dyDescent="0.3">
      <c r="A20" s="90" t="s">
        <v>495</v>
      </c>
      <c r="B20" s="9" t="s">
        <v>27</v>
      </c>
      <c r="C20" s="3" t="s">
        <v>297</v>
      </c>
      <c r="D20" s="3" t="s">
        <v>412</v>
      </c>
      <c r="E20" s="3" t="s">
        <v>383</v>
      </c>
      <c r="F20" s="4" t="s">
        <v>493</v>
      </c>
      <c r="G20" s="4">
        <v>19</v>
      </c>
      <c r="H20" s="3"/>
      <c r="S20" s="3"/>
      <c r="T20" s="3"/>
      <c r="U20" s="3"/>
      <c r="BS20" s="3"/>
      <c r="BT20" s="3"/>
      <c r="BU20" s="3"/>
      <c r="BV20" s="3"/>
    </row>
    <row r="21" spans="1:74" x14ac:dyDescent="0.3">
      <c r="A21" s="90" t="s">
        <v>495</v>
      </c>
      <c r="B21" s="9" t="s">
        <v>23</v>
      </c>
      <c r="C21" s="3" t="s">
        <v>297</v>
      </c>
      <c r="D21" s="3" t="s">
        <v>412</v>
      </c>
      <c r="E21" s="3" t="s">
        <v>383</v>
      </c>
      <c r="F21" s="4" t="s">
        <v>488</v>
      </c>
      <c r="G21" s="4">
        <v>92</v>
      </c>
      <c r="H21" s="3"/>
      <c r="S21" s="3"/>
      <c r="T21" s="3"/>
      <c r="U21" s="3"/>
      <c r="BS21" s="3"/>
      <c r="BT21" s="3"/>
      <c r="BU21" s="3"/>
      <c r="BV21" s="3"/>
    </row>
    <row r="22" spans="1:74" x14ac:dyDescent="0.3">
      <c r="A22" s="90" t="s">
        <v>495</v>
      </c>
      <c r="B22" s="9" t="s">
        <v>23</v>
      </c>
      <c r="C22" s="3" t="s">
        <v>297</v>
      </c>
      <c r="D22" s="3" t="s">
        <v>412</v>
      </c>
      <c r="E22" s="3" t="s">
        <v>383</v>
      </c>
      <c r="F22" s="4" t="s">
        <v>488</v>
      </c>
      <c r="G22" s="4">
        <v>104</v>
      </c>
      <c r="H22" s="3"/>
      <c r="S22" s="3"/>
      <c r="T22" s="3"/>
      <c r="U22" s="3"/>
      <c r="BS22" s="3"/>
      <c r="BT22" s="3"/>
      <c r="BU22" s="3"/>
      <c r="BV22" s="3"/>
    </row>
    <row r="23" spans="1:74" x14ac:dyDescent="0.3">
      <c r="A23" s="90" t="s">
        <v>495</v>
      </c>
      <c r="B23" s="9" t="s">
        <v>127</v>
      </c>
      <c r="C23" s="3" t="s">
        <v>297</v>
      </c>
      <c r="D23" s="3" t="s">
        <v>412</v>
      </c>
      <c r="E23" s="3" t="s">
        <v>383</v>
      </c>
      <c r="F23" s="4" t="s">
        <v>489</v>
      </c>
      <c r="G23" s="4">
        <v>93</v>
      </c>
      <c r="H23" s="3"/>
      <c r="S23" s="3"/>
      <c r="T23" s="3"/>
      <c r="U23" s="3"/>
      <c r="BS23" s="3"/>
      <c r="BT23" s="3"/>
      <c r="BU23" s="3"/>
      <c r="BV23" s="3"/>
    </row>
    <row r="24" spans="1:74" x14ac:dyDescent="0.3">
      <c r="A24" s="90" t="s">
        <v>495</v>
      </c>
      <c r="B24" s="9" t="s">
        <v>127</v>
      </c>
      <c r="C24" s="3" t="s">
        <v>297</v>
      </c>
      <c r="D24" s="3" t="s">
        <v>412</v>
      </c>
      <c r="E24" s="3" t="s">
        <v>383</v>
      </c>
      <c r="F24" s="4" t="s">
        <v>489</v>
      </c>
      <c r="G24" s="4">
        <v>107</v>
      </c>
      <c r="S24" s="3"/>
      <c r="T24" s="3"/>
      <c r="U24" s="3"/>
      <c r="BS24" s="3"/>
      <c r="BT24" s="3"/>
      <c r="BU24" s="3"/>
      <c r="BV24" s="3"/>
    </row>
    <row r="25" spans="1:74" x14ac:dyDescent="0.3">
      <c r="A25" s="90" t="s">
        <v>496</v>
      </c>
      <c r="B25" s="9" t="s">
        <v>27</v>
      </c>
      <c r="C25" s="3" t="s">
        <v>297</v>
      </c>
      <c r="D25" s="3" t="s">
        <v>412</v>
      </c>
      <c r="E25" s="3" t="s">
        <v>383</v>
      </c>
      <c r="F25" s="4" t="s">
        <v>488</v>
      </c>
      <c r="G25" s="4">
        <v>61</v>
      </c>
      <c r="BS25" s="1"/>
      <c r="BT25" s="1"/>
      <c r="BU25" s="1"/>
      <c r="BV25" s="1"/>
    </row>
    <row r="26" spans="1:74" x14ac:dyDescent="0.3">
      <c r="A26" s="90" t="s">
        <v>496</v>
      </c>
      <c r="B26" s="9" t="s">
        <v>27</v>
      </c>
      <c r="C26" s="3" t="s">
        <v>297</v>
      </c>
      <c r="D26" s="3" t="s">
        <v>412</v>
      </c>
      <c r="E26" s="3" t="s">
        <v>383</v>
      </c>
      <c r="F26" s="4" t="s">
        <v>488</v>
      </c>
      <c r="G26" s="4">
        <v>63</v>
      </c>
      <c r="BS26" s="1"/>
      <c r="BT26" s="1"/>
      <c r="BU26" s="1"/>
      <c r="BV26" s="1"/>
    </row>
    <row r="27" spans="1:74" x14ac:dyDescent="0.3">
      <c r="A27" s="90" t="s">
        <v>496</v>
      </c>
      <c r="B27" s="9" t="s">
        <v>23</v>
      </c>
      <c r="C27" s="3" t="s">
        <v>297</v>
      </c>
      <c r="D27" s="3" t="s">
        <v>412</v>
      </c>
      <c r="E27" s="3" t="s">
        <v>383</v>
      </c>
      <c r="F27" s="4" t="s">
        <v>489</v>
      </c>
      <c r="G27" s="4">
        <v>22</v>
      </c>
      <c r="BS27" s="1"/>
      <c r="BT27" s="1"/>
      <c r="BU27" s="1"/>
      <c r="BV27" s="1"/>
    </row>
    <row r="28" spans="1:74" x14ac:dyDescent="0.3">
      <c r="A28" s="90" t="s">
        <v>496</v>
      </c>
      <c r="B28" s="9" t="s">
        <v>23</v>
      </c>
      <c r="C28" s="3" t="s">
        <v>297</v>
      </c>
      <c r="D28" s="3" t="s">
        <v>412</v>
      </c>
      <c r="E28" s="3" t="s">
        <v>383</v>
      </c>
      <c r="F28" s="4" t="s">
        <v>489</v>
      </c>
      <c r="G28" s="4">
        <v>23</v>
      </c>
      <c r="U28" s="4"/>
    </row>
    <row r="29" spans="1:74" x14ac:dyDescent="0.3">
      <c r="A29" s="90" t="s">
        <v>496</v>
      </c>
      <c r="B29" s="9" t="s">
        <v>127</v>
      </c>
      <c r="C29" s="3" t="s">
        <v>297</v>
      </c>
      <c r="D29" s="3" t="s">
        <v>412</v>
      </c>
      <c r="E29" s="3" t="s">
        <v>383</v>
      </c>
      <c r="F29" s="4" t="s">
        <v>493</v>
      </c>
      <c r="G29" s="4">
        <v>84</v>
      </c>
      <c r="BS29" s="1"/>
      <c r="BT29" s="1"/>
      <c r="BU29" s="1"/>
      <c r="BV29" s="1"/>
    </row>
    <row r="30" spans="1:74" x14ac:dyDescent="0.3">
      <c r="A30" s="90" t="s">
        <v>496</v>
      </c>
      <c r="B30" s="9" t="s">
        <v>127</v>
      </c>
      <c r="C30" s="3" t="s">
        <v>297</v>
      </c>
      <c r="D30" s="3" t="s">
        <v>412</v>
      </c>
      <c r="E30" s="3" t="s">
        <v>383</v>
      </c>
      <c r="F30" s="4" t="s">
        <v>493</v>
      </c>
      <c r="G30" s="4">
        <v>82</v>
      </c>
      <c r="BS30" s="1"/>
      <c r="BT30" s="1"/>
      <c r="BU30" s="1"/>
      <c r="BV30" s="1"/>
    </row>
    <row r="31" spans="1:74" x14ac:dyDescent="0.3">
      <c r="A31" s="90" t="s">
        <v>497</v>
      </c>
      <c r="B31" s="9" t="s">
        <v>27</v>
      </c>
      <c r="C31" s="3" t="s">
        <v>297</v>
      </c>
      <c r="D31" s="3" t="s">
        <v>412</v>
      </c>
      <c r="E31" s="3" t="s">
        <v>383</v>
      </c>
      <c r="F31" s="4" t="s">
        <v>488</v>
      </c>
      <c r="G31" s="4">
        <v>86</v>
      </c>
      <c r="H31" s="3"/>
      <c r="S31" s="3"/>
      <c r="T31" s="3"/>
      <c r="U31" s="3"/>
      <c r="BS31" s="3"/>
      <c r="BT31" s="3"/>
      <c r="BU31" s="3"/>
      <c r="BV31" s="3"/>
    </row>
    <row r="32" spans="1:74" x14ac:dyDescent="0.3">
      <c r="A32" s="90" t="s">
        <v>497</v>
      </c>
      <c r="B32" s="9" t="s">
        <v>27</v>
      </c>
      <c r="C32" s="3" t="s">
        <v>297</v>
      </c>
      <c r="D32" s="3" t="s">
        <v>412</v>
      </c>
      <c r="E32" s="3" t="s">
        <v>383</v>
      </c>
      <c r="F32" s="4" t="s">
        <v>488</v>
      </c>
      <c r="G32" s="4">
        <v>86</v>
      </c>
      <c r="H32" s="3"/>
      <c r="S32" s="3"/>
      <c r="T32" s="3"/>
      <c r="U32" s="3"/>
      <c r="BS32" s="3"/>
      <c r="BT32" s="3"/>
      <c r="BU32" s="3"/>
      <c r="BV32" s="3"/>
    </row>
    <row r="33" spans="1:74" ht="15.75" customHeight="1" x14ac:dyDescent="0.3">
      <c r="A33" s="90" t="s">
        <v>497</v>
      </c>
      <c r="B33" s="9" t="s">
        <v>23</v>
      </c>
      <c r="C33" s="3" t="s">
        <v>297</v>
      </c>
      <c r="D33" s="3" t="s">
        <v>412</v>
      </c>
      <c r="E33" s="3" t="s">
        <v>383</v>
      </c>
      <c r="F33" s="4" t="s">
        <v>489</v>
      </c>
      <c r="G33" s="4">
        <v>64</v>
      </c>
      <c r="H33" s="3"/>
      <c r="S33" s="3"/>
      <c r="T33" s="3"/>
      <c r="U33" s="3"/>
      <c r="BS33" s="3"/>
      <c r="BT33" s="3"/>
      <c r="BU33" s="3"/>
      <c r="BV33" s="3"/>
    </row>
    <row r="34" spans="1:74" x14ac:dyDescent="0.3">
      <c r="A34" s="90" t="s">
        <v>497</v>
      </c>
      <c r="B34" s="9" t="s">
        <v>23</v>
      </c>
      <c r="C34" s="3" t="s">
        <v>297</v>
      </c>
      <c r="D34" s="3" t="s">
        <v>412</v>
      </c>
      <c r="E34" s="3" t="s">
        <v>383</v>
      </c>
      <c r="F34" s="4" t="s">
        <v>489</v>
      </c>
      <c r="G34" s="4">
        <v>81</v>
      </c>
      <c r="H34" s="3"/>
      <c r="S34" s="3"/>
      <c r="T34" s="3"/>
      <c r="U34" s="3"/>
      <c r="BS34" s="3"/>
      <c r="BT34" s="3"/>
      <c r="BU34" s="3"/>
      <c r="BV34" s="3"/>
    </row>
    <row r="35" spans="1:74" x14ac:dyDescent="0.3">
      <c r="A35" s="90" t="s">
        <v>497</v>
      </c>
      <c r="B35" s="9" t="s">
        <v>127</v>
      </c>
      <c r="C35" s="3" t="s">
        <v>297</v>
      </c>
      <c r="D35" s="3" t="s">
        <v>412</v>
      </c>
      <c r="E35" s="3" t="s">
        <v>383</v>
      </c>
      <c r="F35" s="4" t="s">
        <v>493</v>
      </c>
      <c r="G35" s="4">
        <v>89</v>
      </c>
      <c r="H35" s="3"/>
      <c r="S35" s="3"/>
      <c r="T35" s="3"/>
      <c r="U35" s="3"/>
      <c r="BS35" s="3"/>
      <c r="BT35" s="3"/>
      <c r="BU35" s="3"/>
      <c r="BV35" s="3"/>
    </row>
    <row r="36" spans="1:74" x14ac:dyDescent="0.3">
      <c r="A36" s="90" t="s">
        <v>497</v>
      </c>
      <c r="B36" s="9" t="s">
        <v>127</v>
      </c>
      <c r="C36" s="3" t="s">
        <v>297</v>
      </c>
      <c r="D36" s="3" t="s">
        <v>412</v>
      </c>
      <c r="E36" s="3" t="s">
        <v>383</v>
      </c>
      <c r="F36" s="4" t="s">
        <v>493</v>
      </c>
      <c r="G36" s="4">
        <v>95</v>
      </c>
      <c r="H36" s="3"/>
      <c r="S36" s="3"/>
      <c r="T36" s="3"/>
      <c r="U36" s="3"/>
      <c r="BS36" s="3"/>
      <c r="BT36" s="3"/>
      <c r="BU36" s="3"/>
      <c r="BV36" s="3"/>
    </row>
    <row r="37" spans="1:74" x14ac:dyDescent="0.3">
      <c r="A37" s="90" t="s">
        <v>494</v>
      </c>
      <c r="B37" s="9" t="s">
        <v>27</v>
      </c>
      <c r="C37" s="3" t="s">
        <v>297</v>
      </c>
      <c r="D37" s="3" t="s">
        <v>412</v>
      </c>
      <c r="E37" s="3" t="s">
        <v>384</v>
      </c>
      <c r="F37" s="4" t="s">
        <v>498</v>
      </c>
      <c r="G37" s="4">
        <v>10</v>
      </c>
      <c r="H37" s="3"/>
      <c r="S37" s="3"/>
      <c r="T37" s="3"/>
      <c r="U37" s="3"/>
      <c r="BS37" s="3"/>
      <c r="BT37" s="3"/>
      <c r="BU37" s="3"/>
      <c r="BV37" s="3"/>
    </row>
    <row r="38" spans="1:74" x14ac:dyDescent="0.3">
      <c r="A38" s="90" t="s">
        <v>494</v>
      </c>
      <c r="B38" s="9" t="s">
        <v>23</v>
      </c>
      <c r="C38" s="3" t="s">
        <v>297</v>
      </c>
      <c r="D38" s="3" t="s">
        <v>412</v>
      </c>
      <c r="E38" s="3" t="s">
        <v>384</v>
      </c>
      <c r="F38" s="4" t="s">
        <v>499</v>
      </c>
      <c r="G38" s="4">
        <v>250</v>
      </c>
      <c r="H38" s="3"/>
      <c r="S38" s="3"/>
      <c r="T38" s="3"/>
      <c r="U38" s="3"/>
      <c r="BS38" s="3"/>
      <c r="BT38" s="3"/>
      <c r="BU38" s="3"/>
      <c r="BV38" s="3"/>
    </row>
    <row r="39" spans="1:74" x14ac:dyDescent="0.3">
      <c r="A39" s="90" t="s">
        <v>494</v>
      </c>
      <c r="B39" s="9" t="s">
        <v>127</v>
      </c>
      <c r="C39" s="3" t="s">
        <v>297</v>
      </c>
      <c r="D39" s="3" t="s">
        <v>412</v>
      </c>
      <c r="E39" s="3" t="s">
        <v>384</v>
      </c>
      <c r="F39" s="4" t="s">
        <v>484</v>
      </c>
      <c r="G39" s="4">
        <v>225</v>
      </c>
      <c r="H39" s="3"/>
      <c r="S39" s="3"/>
      <c r="T39" s="3"/>
      <c r="U39" s="3"/>
      <c r="BS39" s="3"/>
      <c r="BT39" s="3"/>
      <c r="BU39" s="3"/>
      <c r="BV39" s="3"/>
    </row>
    <row r="40" spans="1:74" x14ac:dyDescent="0.3">
      <c r="A40" s="90" t="s">
        <v>495</v>
      </c>
      <c r="B40" s="9" t="s">
        <v>23</v>
      </c>
      <c r="C40" s="3" t="s">
        <v>297</v>
      </c>
      <c r="D40" s="3" t="s">
        <v>412</v>
      </c>
      <c r="E40" s="3" t="s">
        <v>384</v>
      </c>
      <c r="F40" s="4" t="s">
        <v>500</v>
      </c>
      <c r="G40" s="4">
        <v>68</v>
      </c>
      <c r="H40" s="3"/>
      <c r="S40" s="3"/>
      <c r="T40" s="3"/>
      <c r="U40" s="3"/>
      <c r="BS40" s="3"/>
      <c r="BT40" s="3"/>
      <c r="BU40" s="3"/>
      <c r="BV40" s="3"/>
    </row>
    <row r="41" spans="1:74" x14ac:dyDescent="0.3">
      <c r="A41" s="90" t="s">
        <v>495</v>
      </c>
      <c r="B41" s="9" t="s">
        <v>23</v>
      </c>
      <c r="C41" s="3" t="s">
        <v>297</v>
      </c>
      <c r="D41" s="3" t="s">
        <v>412</v>
      </c>
      <c r="E41" s="3" t="s">
        <v>384</v>
      </c>
      <c r="F41" s="4" t="s">
        <v>499</v>
      </c>
      <c r="G41" s="4">
        <v>92</v>
      </c>
      <c r="U41" s="8"/>
    </row>
    <row r="42" spans="1:74" x14ac:dyDescent="0.3">
      <c r="A42" s="90" t="s">
        <v>495</v>
      </c>
      <c r="B42" s="9" t="s">
        <v>127</v>
      </c>
      <c r="C42" s="3" t="s">
        <v>297</v>
      </c>
      <c r="D42" s="3" t="s">
        <v>412</v>
      </c>
      <c r="E42" s="3" t="s">
        <v>384</v>
      </c>
      <c r="F42" s="4" t="s">
        <v>484</v>
      </c>
      <c r="G42" s="4">
        <v>118</v>
      </c>
      <c r="H42" s="3"/>
      <c r="S42" s="3"/>
      <c r="T42" s="3"/>
      <c r="U42" s="3"/>
      <c r="BS42" s="3"/>
      <c r="BT42" s="3"/>
      <c r="BU42" s="3"/>
      <c r="BV42" s="3"/>
    </row>
    <row r="43" spans="1:74" x14ac:dyDescent="0.3">
      <c r="A43" s="90" t="s">
        <v>492</v>
      </c>
      <c r="B43" s="9" t="s">
        <v>27</v>
      </c>
      <c r="C43" s="3" t="s">
        <v>17</v>
      </c>
      <c r="D43" s="3" t="s">
        <v>45</v>
      </c>
      <c r="E43" s="3" t="s">
        <v>8</v>
      </c>
      <c r="F43" s="4" t="s">
        <v>501</v>
      </c>
      <c r="G43" s="4">
        <v>390</v>
      </c>
      <c r="H43" s="3"/>
      <c r="S43" s="3"/>
      <c r="T43" s="3"/>
      <c r="U43" s="3"/>
      <c r="BS43" s="3"/>
      <c r="BT43" s="3"/>
      <c r="BU43" s="3"/>
      <c r="BV43" s="3"/>
    </row>
    <row r="44" spans="1:74" x14ac:dyDescent="0.3">
      <c r="A44" s="90" t="s">
        <v>492</v>
      </c>
      <c r="B44" s="9" t="s">
        <v>23</v>
      </c>
      <c r="C44" s="3" t="s">
        <v>17</v>
      </c>
      <c r="D44" s="3" t="s">
        <v>45</v>
      </c>
      <c r="E44" s="3" t="s">
        <v>8</v>
      </c>
      <c r="F44" s="4" t="s">
        <v>502</v>
      </c>
      <c r="G44" s="4">
        <v>600</v>
      </c>
      <c r="H44" s="3"/>
      <c r="S44" s="3"/>
      <c r="T44" s="3"/>
      <c r="U44" s="3"/>
      <c r="BS44" s="3"/>
      <c r="BT44" s="3"/>
      <c r="BU44" s="3"/>
      <c r="BV44" s="3"/>
    </row>
    <row r="45" spans="1:74" x14ac:dyDescent="0.3">
      <c r="A45" s="90" t="s">
        <v>494</v>
      </c>
      <c r="B45" s="9" t="s">
        <v>23</v>
      </c>
      <c r="C45" s="3" t="s">
        <v>17</v>
      </c>
      <c r="D45" s="3" t="s">
        <v>45</v>
      </c>
      <c r="E45" s="3" t="s">
        <v>8</v>
      </c>
      <c r="F45" s="4" t="s">
        <v>502</v>
      </c>
      <c r="G45" s="4">
        <v>270</v>
      </c>
      <c r="U45" s="8"/>
    </row>
    <row r="46" spans="1:74" x14ac:dyDescent="0.3">
      <c r="A46" s="90" t="s">
        <v>496</v>
      </c>
      <c r="B46" s="9" t="s">
        <v>23</v>
      </c>
      <c r="C46" s="3" t="s">
        <v>17</v>
      </c>
      <c r="D46" s="3" t="s">
        <v>45</v>
      </c>
      <c r="E46" s="3" t="s">
        <v>8</v>
      </c>
      <c r="F46" s="4" t="s">
        <v>502</v>
      </c>
      <c r="G46" s="4">
        <v>300</v>
      </c>
      <c r="H46" s="3"/>
      <c r="S46" s="3"/>
      <c r="T46" s="3"/>
      <c r="U46" s="3"/>
      <c r="BS46" s="3"/>
      <c r="BT46" s="3"/>
      <c r="BU46" s="3"/>
      <c r="BV46" s="3"/>
    </row>
    <row r="47" spans="1:74" x14ac:dyDescent="0.3">
      <c r="A47" s="90" t="s">
        <v>497</v>
      </c>
      <c r="B47" s="9" t="s">
        <v>27</v>
      </c>
      <c r="C47" s="3" t="s">
        <v>17</v>
      </c>
      <c r="D47" s="3" t="s">
        <v>45</v>
      </c>
      <c r="E47" s="3" t="s">
        <v>8</v>
      </c>
      <c r="F47" s="4" t="s">
        <v>500</v>
      </c>
      <c r="G47" s="4">
        <v>210</v>
      </c>
      <c r="H47" s="3"/>
      <c r="S47" s="3"/>
      <c r="T47" s="3"/>
      <c r="U47" s="3"/>
      <c r="BS47" s="3"/>
      <c r="BT47" s="3"/>
      <c r="BU47" s="3"/>
      <c r="BV47" s="3"/>
    </row>
    <row r="48" spans="1:74" x14ac:dyDescent="0.3">
      <c r="A48" s="90" t="s">
        <v>492</v>
      </c>
      <c r="B48" s="9" t="s">
        <v>48</v>
      </c>
      <c r="C48" s="3" t="s">
        <v>17</v>
      </c>
      <c r="D48" s="3" t="s">
        <v>309</v>
      </c>
      <c r="E48" s="3" t="s">
        <v>8</v>
      </c>
      <c r="F48" s="4" t="s">
        <v>503</v>
      </c>
      <c r="G48" s="4">
        <v>760</v>
      </c>
      <c r="U48" s="8"/>
    </row>
    <row r="49" spans="1:74" x14ac:dyDescent="0.3">
      <c r="A49" s="90" t="s">
        <v>492</v>
      </c>
      <c r="B49" s="9" t="s">
        <v>23</v>
      </c>
      <c r="C49" s="3" t="s">
        <v>17</v>
      </c>
      <c r="D49" s="3" t="s">
        <v>309</v>
      </c>
      <c r="E49" s="3" t="s">
        <v>8</v>
      </c>
      <c r="F49" s="4" t="s">
        <v>504</v>
      </c>
      <c r="G49" s="4">
        <v>680</v>
      </c>
      <c r="S49" s="3"/>
      <c r="T49" s="3"/>
      <c r="U49" s="3"/>
      <c r="BS49" s="3"/>
      <c r="BT49" s="3"/>
      <c r="BU49" s="3"/>
      <c r="BV49" s="3"/>
    </row>
    <row r="50" spans="1:74" x14ac:dyDescent="0.3">
      <c r="A50" s="90" t="s">
        <v>494</v>
      </c>
      <c r="B50" s="9" t="s">
        <v>27</v>
      </c>
      <c r="C50" s="3" t="s">
        <v>17</v>
      </c>
      <c r="D50" s="3" t="s">
        <v>309</v>
      </c>
      <c r="E50" s="3" t="s">
        <v>8</v>
      </c>
      <c r="F50" s="4" t="s">
        <v>505</v>
      </c>
      <c r="G50" s="4">
        <v>560</v>
      </c>
      <c r="H50" s="3"/>
      <c r="S50" s="3"/>
      <c r="T50" s="3"/>
      <c r="U50" s="3"/>
      <c r="BS50" s="3"/>
      <c r="BT50" s="3"/>
      <c r="BU50" s="3"/>
      <c r="BV50" s="3"/>
    </row>
    <row r="51" spans="1:74" x14ac:dyDescent="0.3">
      <c r="A51" s="90" t="s">
        <v>494</v>
      </c>
      <c r="B51" s="9" t="s">
        <v>48</v>
      </c>
      <c r="C51" s="3" t="s">
        <v>17</v>
      </c>
      <c r="D51" s="3" t="s">
        <v>309</v>
      </c>
      <c r="E51" s="3" t="s">
        <v>8</v>
      </c>
      <c r="F51" s="4" t="s">
        <v>498</v>
      </c>
      <c r="G51" s="4">
        <v>400</v>
      </c>
      <c r="H51" s="3"/>
      <c r="S51" s="3"/>
      <c r="T51" s="3"/>
      <c r="U51" s="3"/>
      <c r="BS51" s="3"/>
      <c r="BT51" s="3"/>
      <c r="BU51" s="3"/>
      <c r="BV51" s="3"/>
    </row>
    <row r="52" spans="1:74" x14ac:dyDescent="0.3">
      <c r="A52" s="90" t="s">
        <v>494</v>
      </c>
      <c r="B52" s="9" t="s">
        <v>23</v>
      </c>
      <c r="C52" s="3" t="s">
        <v>17</v>
      </c>
      <c r="D52" s="3" t="s">
        <v>309</v>
      </c>
      <c r="E52" s="3" t="s">
        <v>8</v>
      </c>
      <c r="F52" s="4" t="s">
        <v>500</v>
      </c>
      <c r="G52" s="4">
        <v>600</v>
      </c>
      <c r="H52" s="3"/>
    </row>
    <row r="53" spans="1:74" x14ac:dyDescent="0.3">
      <c r="A53" s="90" t="s">
        <v>495</v>
      </c>
      <c r="B53" s="9" t="s">
        <v>27</v>
      </c>
      <c r="C53" s="3" t="s">
        <v>17</v>
      </c>
      <c r="D53" s="3" t="s">
        <v>309</v>
      </c>
      <c r="E53" s="3" t="s">
        <v>8</v>
      </c>
      <c r="F53" s="4" t="s">
        <v>486</v>
      </c>
      <c r="G53" s="4">
        <v>400</v>
      </c>
      <c r="H53" s="3"/>
      <c r="S53" s="3"/>
      <c r="T53" s="3"/>
      <c r="U53" s="3"/>
      <c r="BS53" s="3"/>
      <c r="BT53" s="3"/>
      <c r="BU53" s="3"/>
      <c r="BV53" s="3"/>
    </row>
    <row r="54" spans="1:74" x14ac:dyDescent="0.3">
      <c r="A54" s="90" t="s">
        <v>495</v>
      </c>
      <c r="B54" s="9" t="s">
        <v>48</v>
      </c>
      <c r="C54" s="3" t="s">
        <v>17</v>
      </c>
      <c r="D54" s="3" t="s">
        <v>309</v>
      </c>
      <c r="E54" s="3" t="s">
        <v>8</v>
      </c>
      <c r="F54" s="4" t="s">
        <v>503</v>
      </c>
      <c r="G54" s="4">
        <v>400</v>
      </c>
      <c r="H54" s="3"/>
      <c r="S54" s="3"/>
      <c r="T54" s="3"/>
      <c r="U54" s="3"/>
      <c r="BS54" s="3"/>
      <c r="BT54" s="3"/>
      <c r="BU54" s="3"/>
      <c r="BV54" s="3"/>
    </row>
    <row r="55" spans="1:74" x14ac:dyDescent="0.3">
      <c r="A55" s="90" t="s">
        <v>495</v>
      </c>
      <c r="B55" s="9" t="s">
        <v>23</v>
      </c>
      <c r="C55" s="3" t="s">
        <v>17</v>
      </c>
      <c r="D55" s="3" t="s">
        <v>309</v>
      </c>
      <c r="E55" s="3" t="s">
        <v>8</v>
      </c>
      <c r="F55" s="4" t="s">
        <v>502</v>
      </c>
      <c r="G55" s="4">
        <v>920</v>
      </c>
      <c r="H55" s="3"/>
      <c r="S55" s="3"/>
      <c r="T55" s="3"/>
      <c r="U55" s="3"/>
      <c r="BS55" s="3"/>
      <c r="BT55" s="3"/>
      <c r="BU55" s="3"/>
      <c r="BV55" s="3"/>
    </row>
    <row r="56" spans="1:74" ht="14.25" customHeight="1" x14ac:dyDescent="0.3">
      <c r="A56" s="90" t="s">
        <v>496</v>
      </c>
      <c r="B56" s="9" t="s">
        <v>48</v>
      </c>
      <c r="C56" s="3" t="s">
        <v>17</v>
      </c>
      <c r="D56" s="3" t="s">
        <v>309</v>
      </c>
      <c r="E56" s="3" t="s">
        <v>8</v>
      </c>
      <c r="F56" s="4" t="s">
        <v>506</v>
      </c>
      <c r="G56" s="4">
        <v>400</v>
      </c>
      <c r="H56" s="3"/>
      <c r="S56" s="3"/>
      <c r="T56" s="3"/>
      <c r="U56" s="3"/>
      <c r="BS56" s="3"/>
      <c r="BT56" s="3"/>
      <c r="BU56" s="3"/>
      <c r="BV56" s="3"/>
    </row>
    <row r="57" spans="1:74" x14ac:dyDescent="0.3">
      <c r="A57" s="90" t="s">
        <v>496</v>
      </c>
      <c r="B57" s="9" t="s">
        <v>23</v>
      </c>
      <c r="C57" s="3" t="s">
        <v>17</v>
      </c>
      <c r="D57" s="3" t="s">
        <v>309</v>
      </c>
      <c r="E57" s="3" t="s">
        <v>8</v>
      </c>
      <c r="F57" s="4" t="s">
        <v>502</v>
      </c>
      <c r="G57" s="4">
        <v>120</v>
      </c>
      <c r="H57" s="3"/>
      <c r="BS57" s="1"/>
      <c r="BT57" s="1"/>
      <c r="BU57" s="1"/>
      <c r="BV57" s="1"/>
    </row>
    <row r="58" spans="1:74" x14ac:dyDescent="0.3">
      <c r="A58" s="90" t="s">
        <v>497</v>
      </c>
      <c r="B58" s="9" t="s">
        <v>48</v>
      </c>
      <c r="C58" s="3" t="s">
        <v>17</v>
      </c>
      <c r="D58" s="3" t="s">
        <v>309</v>
      </c>
      <c r="E58" s="3" t="s">
        <v>8</v>
      </c>
      <c r="F58" s="4" t="s">
        <v>506</v>
      </c>
      <c r="G58" s="4">
        <v>680</v>
      </c>
      <c r="H58" s="3"/>
      <c r="BS58" s="1"/>
      <c r="BT58" s="1"/>
      <c r="BU58" s="1"/>
      <c r="BV58" s="1"/>
    </row>
    <row r="59" spans="1:74" x14ac:dyDescent="0.3">
      <c r="A59" s="90" t="s">
        <v>497</v>
      </c>
      <c r="B59" s="9" t="s">
        <v>48</v>
      </c>
      <c r="C59" s="3" t="s">
        <v>17</v>
      </c>
      <c r="D59" s="3" t="s">
        <v>309</v>
      </c>
      <c r="E59" s="3" t="s">
        <v>8</v>
      </c>
      <c r="F59" s="4" t="s">
        <v>503</v>
      </c>
      <c r="G59" s="4">
        <v>160</v>
      </c>
      <c r="H59" s="3"/>
    </row>
    <row r="60" spans="1:74" x14ac:dyDescent="0.3">
      <c r="A60" s="90" t="s">
        <v>497</v>
      </c>
      <c r="B60" s="9" t="s">
        <v>23</v>
      </c>
      <c r="C60" s="3" t="s">
        <v>17</v>
      </c>
      <c r="D60" s="3" t="s">
        <v>309</v>
      </c>
      <c r="E60" s="3" t="s">
        <v>8</v>
      </c>
      <c r="F60" s="4" t="s">
        <v>502</v>
      </c>
      <c r="G60" s="4">
        <v>480</v>
      </c>
      <c r="BS60" s="1"/>
      <c r="BT60" s="1"/>
      <c r="BU60" s="1"/>
      <c r="BV60" s="1"/>
    </row>
    <row r="61" spans="1:74" x14ac:dyDescent="0.3">
      <c r="A61" s="90" t="s">
        <v>492</v>
      </c>
      <c r="B61" s="9" t="s">
        <v>27</v>
      </c>
      <c r="C61" s="3" t="s">
        <v>17</v>
      </c>
      <c r="D61" s="3" t="s">
        <v>410</v>
      </c>
      <c r="E61" s="3" t="s">
        <v>8</v>
      </c>
      <c r="F61" s="4" t="s">
        <v>501</v>
      </c>
      <c r="G61" s="4">
        <v>90</v>
      </c>
      <c r="S61" s="3"/>
      <c r="T61" s="3"/>
      <c r="U61" s="3"/>
      <c r="BS61" s="3"/>
      <c r="BT61" s="3"/>
      <c r="BU61" s="3"/>
      <c r="BV61" s="3"/>
    </row>
    <row r="62" spans="1:74" x14ac:dyDescent="0.3">
      <c r="A62" s="90" t="s">
        <v>492</v>
      </c>
      <c r="B62" s="9" t="s">
        <v>48</v>
      </c>
      <c r="C62" s="3" t="s">
        <v>17</v>
      </c>
      <c r="D62" s="3" t="s">
        <v>410</v>
      </c>
      <c r="E62" s="3" t="s">
        <v>8</v>
      </c>
      <c r="F62" s="4" t="s">
        <v>503</v>
      </c>
      <c r="G62" s="4">
        <v>90</v>
      </c>
      <c r="S62" s="3"/>
      <c r="T62" s="3"/>
      <c r="U62" s="3"/>
      <c r="BS62" s="3"/>
      <c r="BT62" s="3"/>
      <c r="BU62" s="3"/>
      <c r="BV62" s="3"/>
    </row>
    <row r="63" spans="1:74" x14ac:dyDescent="0.3">
      <c r="A63" s="90" t="s">
        <v>494</v>
      </c>
      <c r="B63" s="9" t="s">
        <v>27</v>
      </c>
      <c r="C63" s="3" t="s">
        <v>17</v>
      </c>
      <c r="D63" s="3" t="s">
        <v>406</v>
      </c>
      <c r="E63" s="3" t="s">
        <v>8</v>
      </c>
      <c r="F63" s="4" t="s">
        <v>507</v>
      </c>
      <c r="G63" s="4">
        <v>308</v>
      </c>
      <c r="I63" s="3"/>
      <c r="J63" s="3"/>
      <c r="K63" s="3"/>
      <c r="U63" s="4"/>
    </row>
    <row r="64" spans="1:74" x14ac:dyDescent="0.3">
      <c r="A64" s="90" t="s">
        <v>494</v>
      </c>
      <c r="B64" s="9" t="s">
        <v>23</v>
      </c>
      <c r="C64" s="3" t="s">
        <v>17</v>
      </c>
      <c r="D64" s="3" t="s">
        <v>406</v>
      </c>
      <c r="E64" s="3" t="s">
        <v>8</v>
      </c>
      <c r="F64" s="4" t="s">
        <v>502</v>
      </c>
      <c r="G64" s="4">
        <v>84</v>
      </c>
      <c r="U64" s="8"/>
    </row>
    <row r="65" spans="1:74" x14ac:dyDescent="0.3">
      <c r="A65" s="90" t="s">
        <v>494</v>
      </c>
      <c r="B65" s="9" t="s">
        <v>23</v>
      </c>
      <c r="C65" s="3" t="s">
        <v>17</v>
      </c>
      <c r="D65" s="3" t="s">
        <v>346</v>
      </c>
      <c r="E65" s="3" t="s">
        <v>8</v>
      </c>
      <c r="F65" s="4" t="s">
        <v>502</v>
      </c>
      <c r="G65" s="4">
        <v>132</v>
      </c>
      <c r="S65" s="3"/>
      <c r="T65" s="3"/>
      <c r="U65" s="3"/>
      <c r="BS65" s="3"/>
      <c r="BT65" s="3"/>
      <c r="BU65" s="3"/>
      <c r="BV65" s="3"/>
    </row>
    <row r="66" spans="1:74" ht="14.25" customHeight="1" x14ac:dyDescent="0.3">
      <c r="A66" s="90" t="s">
        <v>494</v>
      </c>
      <c r="B66" s="9" t="s">
        <v>23</v>
      </c>
      <c r="C66" s="3" t="s">
        <v>17</v>
      </c>
      <c r="D66" s="3" t="s">
        <v>410</v>
      </c>
      <c r="E66" s="3" t="s">
        <v>8</v>
      </c>
      <c r="F66" s="4" t="s">
        <v>502</v>
      </c>
      <c r="G66" s="4">
        <v>203</v>
      </c>
      <c r="U66" s="8"/>
    </row>
    <row r="67" spans="1:74" x14ac:dyDescent="0.3">
      <c r="A67" s="90" t="s">
        <v>497</v>
      </c>
      <c r="B67" s="9" t="s">
        <v>48</v>
      </c>
      <c r="C67" s="3" t="s">
        <v>17</v>
      </c>
      <c r="D67" s="3" t="s">
        <v>346</v>
      </c>
      <c r="E67" s="3" t="s">
        <v>8</v>
      </c>
      <c r="F67" s="4" t="s">
        <v>503</v>
      </c>
      <c r="G67" s="4">
        <v>264</v>
      </c>
      <c r="H67" s="3"/>
      <c r="S67" s="3"/>
      <c r="T67" s="3"/>
      <c r="U67" s="3"/>
      <c r="BS67" s="3"/>
      <c r="BT67" s="3"/>
      <c r="BU67" s="3"/>
      <c r="BV67" s="3"/>
    </row>
    <row r="68" spans="1:74" x14ac:dyDescent="0.3">
      <c r="A68" s="90" t="s">
        <v>495</v>
      </c>
      <c r="B68" s="9" t="s">
        <v>27</v>
      </c>
      <c r="C68" s="3" t="s">
        <v>17</v>
      </c>
      <c r="D68" s="3" t="s">
        <v>308</v>
      </c>
      <c r="E68" s="3" t="s">
        <v>8</v>
      </c>
      <c r="F68" s="4" t="s">
        <v>507</v>
      </c>
      <c r="G68" s="4">
        <v>81</v>
      </c>
      <c r="H68" s="3"/>
      <c r="S68" s="3"/>
      <c r="T68" s="3"/>
      <c r="U68" s="3"/>
      <c r="BS68" s="3"/>
      <c r="BT68" s="3"/>
      <c r="BU68" s="3"/>
      <c r="BV68" s="3"/>
    </row>
    <row r="69" spans="1:74" x14ac:dyDescent="0.3">
      <c r="A69" s="90" t="s">
        <v>496</v>
      </c>
      <c r="B69" s="9" t="s">
        <v>48</v>
      </c>
      <c r="C69" s="3" t="s">
        <v>17</v>
      </c>
      <c r="D69" s="3" t="s">
        <v>308</v>
      </c>
      <c r="E69" s="3" t="s">
        <v>8</v>
      </c>
      <c r="F69" s="4" t="s">
        <v>503</v>
      </c>
      <c r="G69" s="4">
        <v>457</v>
      </c>
      <c r="H69" s="3"/>
      <c r="S69" s="3"/>
      <c r="T69" s="3"/>
      <c r="U69" s="3"/>
      <c r="BS69" s="3"/>
      <c r="BT69" s="3"/>
      <c r="BU69" s="3"/>
      <c r="BV69" s="3"/>
    </row>
    <row r="70" spans="1:74" x14ac:dyDescent="0.3">
      <c r="A70" s="90" t="s">
        <v>495</v>
      </c>
      <c r="B70" s="9" t="s">
        <v>48</v>
      </c>
      <c r="C70" s="3" t="s">
        <v>17</v>
      </c>
      <c r="D70" s="3" t="s">
        <v>321</v>
      </c>
      <c r="E70" s="3" t="s">
        <v>8</v>
      </c>
      <c r="F70" s="4" t="s">
        <v>498</v>
      </c>
      <c r="G70" s="4">
        <v>618</v>
      </c>
      <c r="H70" s="3"/>
      <c r="S70" s="3"/>
      <c r="T70" s="3"/>
      <c r="U70" s="3"/>
      <c r="BS70" s="3"/>
      <c r="BT70" s="3"/>
      <c r="BU70" s="3"/>
      <c r="BV70" s="3"/>
    </row>
    <row r="71" spans="1:74" x14ac:dyDescent="0.3">
      <c r="A71" s="90" t="s">
        <v>496</v>
      </c>
      <c r="B71" s="9" t="s">
        <v>48</v>
      </c>
      <c r="C71" s="3" t="s">
        <v>17</v>
      </c>
      <c r="D71" s="3" t="s">
        <v>321</v>
      </c>
      <c r="E71" s="3" t="s">
        <v>8</v>
      </c>
      <c r="F71" s="4" t="s">
        <v>503</v>
      </c>
      <c r="G71" s="4">
        <v>120</v>
      </c>
      <c r="H71" s="3"/>
      <c r="S71" s="3"/>
      <c r="T71" s="3"/>
      <c r="U71" s="3"/>
      <c r="BS71" s="3"/>
      <c r="BT71" s="3"/>
      <c r="BU71" s="3"/>
      <c r="BV71" s="3"/>
    </row>
    <row r="72" spans="1:74" x14ac:dyDescent="0.3">
      <c r="A72" s="90" t="s">
        <v>496</v>
      </c>
      <c r="B72" s="9" t="s">
        <v>23</v>
      </c>
      <c r="C72" s="3" t="s">
        <v>17</v>
      </c>
      <c r="D72" s="3" t="s">
        <v>321</v>
      </c>
      <c r="E72" s="3" t="s">
        <v>8</v>
      </c>
      <c r="F72" s="4" t="s">
        <v>502</v>
      </c>
      <c r="G72" s="4">
        <v>440</v>
      </c>
      <c r="H72" s="3"/>
      <c r="S72" s="3"/>
      <c r="T72" s="3"/>
      <c r="U72" s="3"/>
      <c r="BS72" s="3"/>
      <c r="BT72" s="3"/>
      <c r="BU72" s="3"/>
      <c r="BV72" s="3"/>
    </row>
    <row r="73" spans="1:74" x14ac:dyDescent="0.3">
      <c r="A73" s="90" t="s">
        <v>497</v>
      </c>
      <c r="B73" s="9" t="s">
        <v>48</v>
      </c>
      <c r="C73" s="3" t="s">
        <v>17</v>
      </c>
      <c r="D73" s="3" t="s">
        <v>321</v>
      </c>
      <c r="E73" s="3" t="s">
        <v>8</v>
      </c>
      <c r="F73" s="3" t="s">
        <v>503</v>
      </c>
      <c r="G73" s="4">
        <v>266</v>
      </c>
      <c r="H73" s="3"/>
      <c r="S73" s="3"/>
      <c r="T73" s="3"/>
      <c r="U73" s="3"/>
      <c r="BS73" s="3"/>
      <c r="BT73" s="3"/>
      <c r="BU73" s="3"/>
      <c r="BV73" s="3"/>
    </row>
    <row r="74" spans="1:74" x14ac:dyDescent="0.3">
      <c r="A74" s="90" t="s">
        <v>497</v>
      </c>
      <c r="B74" s="9" t="s">
        <v>23</v>
      </c>
      <c r="C74" s="3" t="s">
        <v>17</v>
      </c>
      <c r="D74" s="3" t="s">
        <v>321</v>
      </c>
      <c r="E74" s="3" t="s">
        <v>8</v>
      </c>
      <c r="F74" s="3" t="s">
        <v>502</v>
      </c>
      <c r="G74" s="4">
        <v>280</v>
      </c>
      <c r="BS74" s="1"/>
      <c r="BT74" s="1"/>
      <c r="BU74" s="1"/>
      <c r="BV74" s="1"/>
    </row>
    <row r="75" spans="1:74" x14ac:dyDescent="0.3">
      <c r="A75" s="90" t="s">
        <v>492</v>
      </c>
      <c r="B75" s="9" t="s">
        <v>27</v>
      </c>
      <c r="C75" s="3" t="s">
        <v>297</v>
      </c>
      <c r="D75" s="3" t="s">
        <v>412</v>
      </c>
      <c r="E75" s="3" t="s">
        <v>382</v>
      </c>
      <c r="F75" s="3" t="s">
        <v>508</v>
      </c>
      <c r="G75" s="4">
        <v>330</v>
      </c>
      <c r="BS75" s="1"/>
      <c r="BT75" s="1"/>
      <c r="BU75" s="1"/>
      <c r="BV75" s="1"/>
    </row>
    <row r="76" spans="1:74" x14ac:dyDescent="0.3">
      <c r="A76" s="90" t="s">
        <v>492</v>
      </c>
      <c r="B76" s="9" t="s">
        <v>27</v>
      </c>
      <c r="C76" s="3" t="s">
        <v>297</v>
      </c>
      <c r="D76" s="3" t="s">
        <v>412</v>
      </c>
      <c r="E76" s="3" t="s">
        <v>229</v>
      </c>
      <c r="F76" s="3" t="s">
        <v>509</v>
      </c>
      <c r="G76" s="4">
        <v>120</v>
      </c>
      <c r="BS76" s="1"/>
      <c r="BT76" s="1"/>
      <c r="BU76" s="1"/>
      <c r="BV76" s="1"/>
    </row>
    <row r="77" spans="1:74" x14ac:dyDescent="0.3">
      <c r="A77" s="90" t="s">
        <v>492</v>
      </c>
      <c r="B77" s="9" t="s">
        <v>27</v>
      </c>
      <c r="C77" s="3" t="s">
        <v>297</v>
      </c>
      <c r="D77" s="3" t="s">
        <v>412</v>
      </c>
      <c r="E77" s="3" t="s">
        <v>420</v>
      </c>
      <c r="F77" s="3" t="s">
        <v>510</v>
      </c>
      <c r="G77" s="4">
        <v>170</v>
      </c>
      <c r="BS77" s="1"/>
      <c r="BT77" s="1"/>
      <c r="BU77" s="1"/>
      <c r="BV77" s="1"/>
    </row>
    <row r="78" spans="1:74" x14ac:dyDescent="0.3">
      <c r="A78" s="90" t="s">
        <v>492</v>
      </c>
      <c r="B78" s="9" t="s">
        <v>27</v>
      </c>
      <c r="C78" s="3" t="s">
        <v>297</v>
      </c>
      <c r="D78" s="3" t="s">
        <v>412</v>
      </c>
      <c r="E78" s="3" t="s">
        <v>385</v>
      </c>
      <c r="F78" s="3" t="s">
        <v>511</v>
      </c>
      <c r="G78" s="4">
        <v>170</v>
      </c>
      <c r="I78" s="3"/>
      <c r="J78" s="3"/>
      <c r="K78" s="3"/>
      <c r="U78" s="4"/>
    </row>
    <row r="79" spans="1:74" x14ac:dyDescent="0.3">
      <c r="A79" s="90" t="s">
        <v>492</v>
      </c>
      <c r="B79" s="9" t="s">
        <v>48</v>
      </c>
      <c r="C79" s="3" t="s">
        <v>297</v>
      </c>
      <c r="D79" s="3" t="s">
        <v>412</v>
      </c>
      <c r="E79" s="3" t="s">
        <v>229</v>
      </c>
      <c r="F79" s="3" t="s">
        <v>512</v>
      </c>
      <c r="G79" s="4">
        <v>228</v>
      </c>
      <c r="H79" s="3"/>
      <c r="S79" s="3"/>
      <c r="T79" s="3"/>
      <c r="U79" s="3"/>
      <c r="BS79" s="3"/>
      <c r="BT79" s="3"/>
      <c r="BU79" s="3"/>
      <c r="BV79" s="3"/>
    </row>
    <row r="80" spans="1:74" x14ac:dyDescent="0.3">
      <c r="A80" s="90" t="s">
        <v>492</v>
      </c>
      <c r="B80" s="9" t="s">
        <v>23</v>
      </c>
      <c r="C80" s="3" t="s">
        <v>297</v>
      </c>
      <c r="D80" s="3" t="s">
        <v>412</v>
      </c>
      <c r="E80" s="3" t="s">
        <v>420</v>
      </c>
      <c r="F80" s="4" t="s">
        <v>499</v>
      </c>
      <c r="G80" s="4">
        <v>220</v>
      </c>
      <c r="S80" s="3"/>
      <c r="T80" s="4"/>
      <c r="U80" s="3"/>
      <c r="BS80" s="3"/>
      <c r="BT80" s="3"/>
      <c r="BU80" s="3"/>
      <c r="BV80" s="3"/>
    </row>
    <row r="81" spans="1:74" x14ac:dyDescent="0.3">
      <c r="A81" s="90" t="s">
        <v>492</v>
      </c>
      <c r="B81" s="9" t="s">
        <v>23</v>
      </c>
      <c r="C81" s="3" t="s">
        <v>297</v>
      </c>
      <c r="D81" s="3" t="s">
        <v>412</v>
      </c>
      <c r="E81" s="3" t="s">
        <v>385</v>
      </c>
      <c r="F81" s="4" t="s">
        <v>118</v>
      </c>
      <c r="G81" s="4">
        <v>220</v>
      </c>
      <c r="I81" s="3"/>
      <c r="J81" s="3"/>
      <c r="K81" s="3"/>
      <c r="U81" s="4"/>
      <c r="BS81" s="3"/>
      <c r="BT81" s="3"/>
      <c r="BU81" s="3"/>
      <c r="BV81" s="4"/>
    </row>
    <row r="82" spans="1:74" x14ac:dyDescent="0.3">
      <c r="A82" s="90" t="s">
        <v>492</v>
      </c>
      <c r="B82" s="9" t="s">
        <v>23</v>
      </c>
      <c r="C82" s="3" t="s">
        <v>297</v>
      </c>
      <c r="D82" s="3" t="s">
        <v>412</v>
      </c>
      <c r="E82" s="3" t="s">
        <v>382</v>
      </c>
      <c r="F82" s="3" t="s">
        <v>513</v>
      </c>
      <c r="G82" s="4">
        <v>254</v>
      </c>
      <c r="I82" s="3"/>
      <c r="J82" s="3"/>
      <c r="K82" s="3"/>
      <c r="U82" s="4"/>
      <c r="BS82" s="3"/>
      <c r="BT82" s="3"/>
      <c r="BU82" s="3"/>
      <c r="BV82" s="4"/>
    </row>
    <row r="83" spans="1:74" x14ac:dyDescent="0.3">
      <c r="A83" s="90" t="s">
        <v>492</v>
      </c>
      <c r="B83" s="9" t="s">
        <v>23</v>
      </c>
      <c r="C83" s="3" t="s">
        <v>297</v>
      </c>
      <c r="D83" s="3" t="s">
        <v>412</v>
      </c>
      <c r="E83" s="3" t="s">
        <v>382</v>
      </c>
      <c r="F83" s="3" t="s">
        <v>484</v>
      </c>
      <c r="G83" s="4">
        <v>180</v>
      </c>
      <c r="I83" s="3"/>
      <c r="J83" s="3"/>
      <c r="K83" s="3"/>
      <c r="U83" s="4"/>
      <c r="BS83" s="3"/>
      <c r="BT83" s="3"/>
      <c r="BU83" s="3"/>
      <c r="BV83" s="4"/>
    </row>
    <row r="84" spans="1:74" x14ac:dyDescent="0.3">
      <c r="A84" s="90" t="s">
        <v>492</v>
      </c>
      <c r="B84" s="9" t="s">
        <v>23</v>
      </c>
      <c r="C84" s="3" t="s">
        <v>297</v>
      </c>
      <c r="D84" s="3" t="s">
        <v>412</v>
      </c>
      <c r="E84" s="3" t="s">
        <v>420</v>
      </c>
      <c r="F84" s="3" t="s">
        <v>514</v>
      </c>
      <c r="G84" s="4">
        <v>170</v>
      </c>
      <c r="I84" s="3"/>
      <c r="J84" s="3"/>
      <c r="K84" s="3"/>
      <c r="U84" s="4"/>
      <c r="BS84" s="3"/>
      <c r="BT84" s="3"/>
      <c r="BU84" s="3"/>
      <c r="BV84" s="4"/>
    </row>
    <row r="85" spans="1:74" x14ac:dyDescent="0.3">
      <c r="A85" s="90" t="s">
        <v>492</v>
      </c>
      <c r="B85" s="9" t="s">
        <v>23</v>
      </c>
      <c r="C85" s="3" t="s">
        <v>297</v>
      </c>
      <c r="D85" s="3" t="s">
        <v>412</v>
      </c>
      <c r="E85" s="3" t="s">
        <v>385</v>
      </c>
      <c r="F85" s="3" t="s">
        <v>515</v>
      </c>
      <c r="G85" s="4">
        <v>170</v>
      </c>
      <c r="I85" s="3"/>
      <c r="J85" s="3"/>
      <c r="K85" s="3"/>
      <c r="U85" s="4"/>
      <c r="BS85" s="3"/>
      <c r="BT85" s="3"/>
      <c r="BU85" s="3"/>
      <c r="BV85" s="3"/>
    </row>
    <row r="86" spans="1:74" x14ac:dyDescent="0.3">
      <c r="A86" s="90" t="s">
        <v>494</v>
      </c>
      <c r="B86" s="9" t="s">
        <v>27</v>
      </c>
      <c r="C86" s="3" t="s">
        <v>297</v>
      </c>
      <c r="D86" s="3" t="s">
        <v>412</v>
      </c>
      <c r="E86" s="3" t="s">
        <v>420</v>
      </c>
      <c r="F86" s="3" t="s">
        <v>510</v>
      </c>
      <c r="G86" s="4">
        <v>220</v>
      </c>
      <c r="I86" s="3"/>
      <c r="J86" s="3"/>
      <c r="K86" s="3"/>
      <c r="U86" s="4"/>
      <c r="BS86" s="3"/>
      <c r="BT86" s="3"/>
      <c r="BU86" s="3"/>
      <c r="BV86" s="3"/>
    </row>
    <row r="87" spans="1:74" x14ac:dyDescent="0.3">
      <c r="A87" s="90" t="s">
        <v>494</v>
      </c>
      <c r="B87" s="9" t="s">
        <v>27</v>
      </c>
      <c r="C87" s="3" t="s">
        <v>297</v>
      </c>
      <c r="D87" s="3" t="s">
        <v>412</v>
      </c>
      <c r="E87" s="3" t="s">
        <v>385</v>
      </c>
      <c r="F87" s="3" t="s">
        <v>511</v>
      </c>
      <c r="G87" s="4">
        <v>220</v>
      </c>
      <c r="U87" s="8"/>
    </row>
    <row r="88" spans="1:74" x14ac:dyDescent="0.3">
      <c r="A88" s="90" t="s">
        <v>494</v>
      </c>
      <c r="B88" s="9" t="s">
        <v>27</v>
      </c>
      <c r="C88" s="3" t="s">
        <v>297</v>
      </c>
      <c r="D88" s="3" t="s">
        <v>412</v>
      </c>
      <c r="E88" s="3" t="s">
        <v>413</v>
      </c>
      <c r="F88" s="4" t="s">
        <v>516</v>
      </c>
      <c r="G88" s="4">
        <v>10</v>
      </c>
      <c r="I88" s="3"/>
      <c r="J88" s="3"/>
      <c r="K88" s="3"/>
      <c r="U88" s="4"/>
      <c r="BS88" s="3"/>
      <c r="BT88" s="3"/>
      <c r="BU88" s="3"/>
      <c r="BV88" s="3"/>
    </row>
    <row r="89" spans="1:74" x14ac:dyDescent="0.3">
      <c r="A89" s="90" t="s">
        <v>494</v>
      </c>
      <c r="B89" s="9" t="s">
        <v>27</v>
      </c>
      <c r="C89" s="3" t="s">
        <v>297</v>
      </c>
      <c r="D89" s="3" t="s">
        <v>412</v>
      </c>
      <c r="E89" s="3" t="s">
        <v>414</v>
      </c>
      <c r="F89" s="4" t="s">
        <v>517</v>
      </c>
      <c r="G89" s="4">
        <v>10</v>
      </c>
      <c r="U89" s="8"/>
    </row>
    <row r="90" spans="1:74" x14ac:dyDescent="0.3">
      <c r="A90" s="90" t="s">
        <v>494</v>
      </c>
      <c r="B90" s="9" t="s">
        <v>27</v>
      </c>
      <c r="C90" s="3" t="s">
        <v>297</v>
      </c>
      <c r="D90" s="3" t="s">
        <v>412</v>
      </c>
      <c r="E90" s="3" t="s">
        <v>382</v>
      </c>
      <c r="F90" s="4" t="s">
        <v>508</v>
      </c>
      <c r="G90" s="4">
        <v>262</v>
      </c>
      <c r="U90" s="8"/>
    </row>
    <row r="91" spans="1:74" x14ac:dyDescent="0.3">
      <c r="A91" s="90" t="s">
        <v>494</v>
      </c>
      <c r="B91" s="9" t="s">
        <v>27</v>
      </c>
      <c r="C91" s="3" t="s">
        <v>297</v>
      </c>
      <c r="D91" s="3" t="s">
        <v>412</v>
      </c>
      <c r="E91" s="3" t="s">
        <v>229</v>
      </c>
      <c r="F91" s="4" t="s">
        <v>509</v>
      </c>
      <c r="G91" s="4">
        <v>270</v>
      </c>
      <c r="I91" s="3"/>
      <c r="J91" s="3"/>
      <c r="K91" s="3"/>
      <c r="U91" s="4"/>
      <c r="BS91" s="3"/>
      <c r="BT91" s="3"/>
      <c r="BU91" s="3"/>
      <c r="BV91" s="3"/>
    </row>
    <row r="92" spans="1:74" x14ac:dyDescent="0.3">
      <c r="A92" s="90" t="s">
        <v>494</v>
      </c>
      <c r="B92" s="9" t="s">
        <v>27</v>
      </c>
      <c r="C92" s="3" t="s">
        <v>297</v>
      </c>
      <c r="D92" s="3" t="s">
        <v>412</v>
      </c>
      <c r="E92" s="3" t="s">
        <v>229</v>
      </c>
      <c r="F92" s="4" t="s">
        <v>518</v>
      </c>
      <c r="G92" s="4">
        <v>120</v>
      </c>
      <c r="I92" s="3"/>
      <c r="J92" s="3"/>
      <c r="K92" s="3"/>
      <c r="U92" s="4"/>
      <c r="BS92" s="3"/>
      <c r="BT92" s="3"/>
      <c r="BU92" s="3"/>
      <c r="BV92" s="3"/>
    </row>
    <row r="93" spans="1:74" x14ac:dyDescent="0.3">
      <c r="A93" s="90" t="s">
        <v>494</v>
      </c>
      <c r="B93" s="9" t="s">
        <v>23</v>
      </c>
      <c r="C93" s="3" t="s">
        <v>297</v>
      </c>
      <c r="D93" s="3" t="s">
        <v>412</v>
      </c>
      <c r="E93" s="3" t="s">
        <v>438</v>
      </c>
      <c r="F93" s="4" t="s">
        <v>519</v>
      </c>
      <c r="G93" s="4">
        <v>60</v>
      </c>
      <c r="I93" s="3"/>
      <c r="J93" s="3"/>
      <c r="K93" s="3"/>
      <c r="U93" s="4"/>
      <c r="BS93" s="3"/>
      <c r="BT93" s="3"/>
      <c r="BU93" s="3"/>
      <c r="BV93" s="4"/>
    </row>
    <row r="94" spans="1:74" x14ac:dyDescent="0.3">
      <c r="A94" s="90" t="s">
        <v>494</v>
      </c>
      <c r="B94" s="9" t="s">
        <v>23</v>
      </c>
      <c r="C94" s="3" t="s">
        <v>297</v>
      </c>
      <c r="D94" s="3" t="s">
        <v>412</v>
      </c>
      <c r="E94" s="3" t="s">
        <v>419</v>
      </c>
      <c r="F94" s="4" t="s">
        <v>519</v>
      </c>
      <c r="G94" s="4">
        <v>60</v>
      </c>
      <c r="I94" s="3"/>
      <c r="J94" s="3"/>
      <c r="K94" s="3"/>
      <c r="U94" s="4"/>
      <c r="BS94" s="3"/>
      <c r="BT94" s="3"/>
      <c r="BU94" s="3"/>
      <c r="BV94" s="3"/>
    </row>
    <row r="95" spans="1:74" x14ac:dyDescent="0.3">
      <c r="A95" s="90" t="s">
        <v>494</v>
      </c>
      <c r="B95" s="9" t="s">
        <v>23</v>
      </c>
      <c r="C95" s="3" t="s">
        <v>297</v>
      </c>
      <c r="D95" s="3" t="s">
        <v>412</v>
      </c>
      <c r="E95" s="3" t="s">
        <v>438</v>
      </c>
      <c r="F95" s="4" t="s">
        <v>513</v>
      </c>
      <c r="G95" s="4">
        <v>60</v>
      </c>
      <c r="I95" s="3"/>
      <c r="J95" s="3"/>
      <c r="K95" s="3"/>
      <c r="U95" s="4"/>
      <c r="BS95" s="3"/>
      <c r="BT95" s="3"/>
      <c r="BU95" s="3"/>
      <c r="BV95" s="3"/>
    </row>
    <row r="96" spans="1:74" x14ac:dyDescent="0.3">
      <c r="A96" s="90" t="s">
        <v>494</v>
      </c>
      <c r="B96" s="9" t="s">
        <v>23</v>
      </c>
      <c r="C96" s="3" t="s">
        <v>297</v>
      </c>
      <c r="D96" s="3" t="s">
        <v>412</v>
      </c>
      <c r="E96" s="3" t="s">
        <v>419</v>
      </c>
      <c r="F96" s="4" t="s">
        <v>513</v>
      </c>
      <c r="G96" s="4">
        <v>60</v>
      </c>
      <c r="I96" s="3"/>
      <c r="J96" s="3"/>
      <c r="K96" s="3"/>
      <c r="U96" s="4"/>
      <c r="BS96" s="3"/>
      <c r="BT96" s="3"/>
      <c r="BU96" s="3"/>
      <c r="BV96" s="3"/>
    </row>
    <row r="97" spans="1:74" x14ac:dyDescent="0.3">
      <c r="A97" s="90" t="s">
        <v>494</v>
      </c>
      <c r="B97" s="9" t="s">
        <v>23</v>
      </c>
      <c r="C97" s="3" t="s">
        <v>297</v>
      </c>
      <c r="D97" s="3" t="s">
        <v>412</v>
      </c>
      <c r="E97" s="3" t="s">
        <v>382</v>
      </c>
      <c r="F97" s="4" t="s">
        <v>513</v>
      </c>
      <c r="G97" s="4">
        <v>114</v>
      </c>
      <c r="I97" s="3"/>
      <c r="J97" s="3"/>
      <c r="K97" s="3"/>
      <c r="U97" s="4"/>
      <c r="BS97" s="3"/>
      <c r="BT97" s="3"/>
      <c r="BU97" s="3"/>
      <c r="BV97" s="3"/>
    </row>
    <row r="98" spans="1:74" x14ac:dyDescent="0.3">
      <c r="A98" s="90" t="s">
        <v>494</v>
      </c>
      <c r="B98" s="9" t="s">
        <v>27</v>
      </c>
      <c r="C98" s="3" t="s">
        <v>297</v>
      </c>
      <c r="D98" s="3" t="s">
        <v>412</v>
      </c>
      <c r="E98" s="3" t="s">
        <v>421</v>
      </c>
      <c r="F98" s="4" t="s">
        <v>118</v>
      </c>
      <c r="G98" s="4">
        <v>220</v>
      </c>
      <c r="J98" s="3"/>
      <c r="K98" s="3"/>
      <c r="U98" s="4"/>
      <c r="BS98" s="3"/>
      <c r="BT98" s="3"/>
      <c r="BU98" s="3"/>
      <c r="BV98" s="3"/>
    </row>
    <row r="99" spans="1:74" x14ac:dyDescent="0.3">
      <c r="A99" s="90" t="s">
        <v>494</v>
      </c>
      <c r="B99" s="9" t="s">
        <v>27</v>
      </c>
      <c r="C99" s="3" t="s">
        <v>297</v>
      </c>
      <c r="D99" s="3" t="s">
        <v>412</v>
      </c>
      <c r="E99" s="3" t="s">
        <v>385</v>
      </c>
      <c r="F99" s="4" t="s">
        <v>520</v>
      </c>
      <c r="G99" s="4">
        <v>220</v>
      </c>
      <c r="H99" s="3"/>
      <c r="S99" s="3"/>
      <c r="T99" s="3"/>
      <c r="U99" s="3"/>
      <c r="BS99" s="3"/>
      <c r="BT99" s="3"/>
      <c r="BU99" s="3"/>
      <c r="BV99" s="3"/>
    </row>
    <row r="100" spans="1:74" x14ac:dyDescent="0.3">
      <c r="A100" s="90" t="s">
        <v>494</v>
      </c>
      <c r="B100" s="9" t="s">
        <v>27</v>
      </c>
      <c r="C100" s="3" t="s">
        <v>297</v>
      </c>
      <c r="D100" s="3" t="s">
        <v>412</v>
      </c>
      <c r="E100" s="3" t="s">
        <v>413</v>
      </c>
      <c r="F100" s="4" t="s">
        <v>504</v>
      </c>
      <c r="G100" s="4">
        <v>250</v>
      </c>
      <c r="H100" s="3"/>
      <c r="S100" s="3"/>
      <c r="T100" s="3"/>
      <c r="U100" s="3"/>
      <c r="BS100" s="3"/>
      <c r="BT100" s="3"/>
      <c r="BU100" s="3"/>
      <c r="BV100" s="3"/>
    </row>
    <row r="101" spans="1:74" x14ac:dyDescent="0.3">
      <c r="A101" s="90" t="s">
        <v>494</v>
      </c>
      <c r="B101" s="9" t="s">
        <v>27</v>
      </c>
      <c r="C101" s="3" t="s">
        <v>297</v>
      </c>
      <c r="D101" s="3" t="s">
        <v>412</v>
      </c>
      <c r="E101" s="3" t="s">
        <v>414</v>
      </c>
      <c r="F101" s="4" t="s">
        <v>521</v>
      </c>
      <c r="G101" s="4">
        <v>250</v>
      </c>
      <c r="H101" s="3"/>
      <c r="S101" s="3"/>
      <c r="T101" s="3"/>
      <c r="U101" s="3"/>
      <c r="BS101" s="3"/>
      <c r="BT101" s="3"/>
      <c r="BU101" s="3"/>
      <c r="BV101" s="3"/>
    </row>
    <row r="102" spans="1:74" x14ac:dyDescent="0.3">
      <c r="A102" s="90" t="s">
        <v>494</v>
      </c>
      <c r="B102" s="9" t="s">
        <v>27</v>
      </c>
      <c r="C102" s="3" t="s">
        <v>297</v>
      </c>
      <c r="D102" s="3" t="s">
        <v>412</v>
      </c>
      <c r="E102" s="3" t="s">
        <v>47</v>
      </c>
      <c r="F102" s="4" t="s">
        <v>500</v>
      </c>
      <c r="G102" s="4">
        <v>200</v>
      </c>
      <c r="H102" s="3"/>
      <c r="S102" s="3"/>
      <c r="T102" s="3"/>
      <c r="U102" s="3"/>
      <c r="BS102" s="3"/>
      <c r="BT102" s="3"/>
      <c r="BU102" s="3"/>
      <c r="BV102" s="3"/>
    </row>
    <row r="103" spans="1:74" x14ac:dyDescent="0.3">
      <c r="A103" s="90" t="s">
        <v>494</v>
      </c>
      <c r="B103" s="9" t="s">
        <v>27</v>
      </c>
      <c r="C103" s="3" t="s">
        <v>297</v>
      </c>
      <c r="D103" s="3" t="s">
        <v>412</v>
      </c>
      <c r="E103" s="3" t="s">
        <v>420</v>
      </c>
      <c r="F103" s="4" t="s">
        <v>522</v>
      </c>
      <c r="G103" s="4">
        <v>110</v>
      </c>
      <c r="H103" s="3"/>
      <c r="S103" s="3"/>
      <c r="T103" s="3"/>
      <c r="U103" s="3"/>
      <c r="BS103" s="3"/>
      <c r="BT103" s="3"/>
      <c r="BU103" s="3"/>
      <c r="BV103" s="3"/>
    </row>
    <row r="104" spans="1:74" x14ac:dyDescent="0.3">
      <c r="A104" s="90" t="s">
        <v>494</v>
      </c>
      <c r="B104" s="9" t="s">
        <v>27</v>
      </c>
      <c r="C104" s="3" t="s">
        <v>297</v>
      </c>
      <c r="D104" s="3" t="s">
        <v>412</v>
      </c>
      <c r="E104" s="3" t="s">
        <v>420</v>
      </c>
      <c r="F104" s="4" t="s">
        <v>524</v>
      </c>
      <c r="G104" s="4">
        <v>60</v>
      </c>
      <c r="U104" s="8"/>
    </row>
    <row r="105" spans="1:74" x14ac:dyDescent="0.3">
      <c r="A105" s="90" t="s">
        <v>494</v>
      </c>
      <c r="B105" s="9" t="s">
        <v>27</v>
      </c>
      <c r="C105" s="3" t="s">
        <v>297</v>
      </c>
      <c r="D105" s="3" t="s">
        <v>412</v>
      </c>
      <c r="E105" s="3" t="s">
        <v>385</v>
      </c>
      <c r="F105" s="4" t="s">
        <v>515</v>
      </c>
      <c r="G105" s="4">
        <v>170</v>
      </c>
      <c r="I105" s="3"/>
      <c r="J105" s="3"/>
      <c r="K105" s="3"/>
      <c r="U105" s="4"/>
      <c r="BS105" s="3"/>
      <c r="BT105" s="3"/>
      <c r="BU105" s="3"/>
      <c r="BV105" s="3"/>
    </row>
    <row r="106" spans="1:74" x14ac:dyDescent="0.3">
      <c r="A106" s="90" t="s">
        <v>494</v>
      </c>
      <c r="B106" s="9" t="s">
        <v>27</v>
      </c>
      <c r="C106" s="3" t="s">
        <v>297</v>
      </c>
      <c r="D106" s="3" t="s">
        <v>412</v>
      </c>
      <c r="E106" s="3" t="s">
        <v>413</v>
      </c>
      <c r="F106" s="4" t="s">
        <v>514</v>
      </c>
      <c r="G106" s="4">
        <v>210</v>
      </c>
      <c r="I106" s="3"/>
      <c r="J106" s="3"/>
      <c r="K106" s="3"/>
      <c r="U106" s="4"/>
      <c r="BS106" s="3"/>
      <c r="BT106" s="3"/>
      <c r="BU106" s="3"/>
      <c r="BV106" s="3"/>
    </row>
    <row r="107" spans="1:74" x14ac:dyDescent="0.3">
      <c r="A107" s="90" t="s">
        <v>494</v>
      </c>
      <c r="B107" s="9" t="s">
        <v>27</v>
      </c>
      <c r="C107" s="3" t="s">
        <v>297</v>
      </c>
      <c r="D107" s="3" t="s">
        <v>412</v>
      </c>
      <c r="E107" s="3" t="s">
        <v>414</v>
      </c>
      <c r="F107" s="4" t="s">
        <v>523</v>
      </c>
      <c r="G107" s="4">
        <v>190</v>
      </c>
      <c r="I107" s="3"/>
      <c r="J107" s="3"/>
      <c r="K107" s="3"/>
      <c r="U107" s="4"/>
      <c r="BS107" s="3"/>
      <c r="BT107" s="3"/>
      <c r="BU107" s="3"/>
      <c r="BV107" s="3"/>
    </row>
    <row r="108" spans="1:74" x14ac:dyDescent="0.3">
      <c r="A108" s="90" t="s">
        <v>494</v>
      </c>
      <c r="B108" s="9" t="s">
        <v>27</v>
      </c>
      <c r="C108" s="3" t="s">
        <v>297</v>
      </c>
      <c r="D108" s="3" t="s">
        <v>412</v>
      </c>
      <c r="E108" s="3" t="s">
        <v>47</v>
      </c>
      <c r="F108" s="4" t="s">
        <v>522</v>
      </c>
      <c r="G108" s="4">
        <v>200</v>
      </c>
      <c r="H108" s="3"/>
      <c r="S108" s="3"/>
      <c r="T108" s="3"/>
      <c r="U108" s="3"/>
      <c r="BS108" s="3"/>
      <c r="BT108" s="3"/>
      <c r="BU108" s="3"/>
      <c r="BV108" s="3"/>
    </row>
    <row r="109" spans="1:74" x14ac:dyDescent="0.3">
      <c r="A109" s="90" t="s">
        <v>495</v>
      </c>
      <c r="B109" s="9" t="s">
        <v>27</v>
      </c>
      <c r="C109" s="3" t="s">
        <v>297</v>
      </c>
      <c r="D109" s="3" t="s">
        <v>412</v>
      </c>
      <c r="E109" s="3" t="s">
        <v>420</v>
      </c>
      <c r="F109" s="4" t="s">
        <v>510</v>
      </c>
      <c r="G109" s="4">
        <v>220</v>
      </c>
      <c r="H109" s="3"/>
      <c r="S109" s="3"/>
      <c r="T109" s="3"/>
      <c r="U109" s="3"/>
      <c r="BS109" s="3"/>
      <c r="BT109" s="3"/>
      <c r="BU109" s="3"/>
      <c r="BV109" s="3"/>
    </row>
    <row r="110" spans="1:74" x14ac:dyDescent="0.3">
      <c r="A110" s="90" t="s">
        <v>495</v>
      </c>
      <c r="B110" s="9" t="s">
        <v>27</v>
      </c>
      <c r="C110" s="3" t="s">
        <v>297</v>
      </c>
      <c r="D110" s="3" t="s">
        <v>412</v>
      </c>
      <c r="E110" s="3" t="s">
        <v>385</v>
      </c>
      <c r="F110" s="4" t="s">
        <v>511</v>
      </c>
      <c r="G110" s="4">
        <v>220</v>
      </c>
      <c r="H110" s="3"/>
      <c r="S110" s="3"/>
      <c r="T110" s="3"/>
      <c r="U110" s="3"/>
      <c r="BS110" s="3"/>
      <c r="BT110" s="3"/>
      <c r="BU110" s="3"/>
      <c r="BV110" s="3"/>
    </row>
    <row r="111" spans="1:74" x14ac:dyDescent="0.3">
      <c r="A111" s="90" t="s">
        <v>495</v>
      </c>
      <c r="B111" s="9" t="s">
        <v>27</v>
      </c>
      <c r="C111" s="3" t="s">
        <v>297</v>
      </c>
      <c r="D111" s="3" t="s">
        <v>412</v>
      </c>
      <c r="E111" s="3" t="s">
        <v>413</v>
      </c>
      <c r="F111" s="4" t="s">
        <v>525</v>
      </c>
      <c r="G111" s="4">
        <v>220</v>
      </c>
      <c r="H111" s="3"/>
      <c r="S111" s="3"/>
      <c r="T111" s="3"/>
      <c r="U111" s="3"/>
      <c r="BS111" s="3"/>
      <c r="BT111" s="3"/>
      <c r="BU111" s="3"/>
      <c r="BV111" s="3"/>
    </row>
    <row r="112" spans="1:74" x14ac:dyDescent="0.3">
      <c r="A112" s="90" t="s">
        <v>495</v>
      </c>
      <c r="B112" s="9" t="s">
        <v>27</v>
      </c>
      <c r="C112" s="3" t="s">
        <v>297</v>
      </c>
      <c r="D112" s="3" t="s">
        <v>412</v>
      </c>
      <c r="E112" s="3" t="s">
        <v>414</v>
      </c>
      <c r="F112" s="4" t="s">
        <v>526</v>
      </c>
      <c r="G112" s="4">
        <v>250</v>
      </c>
      <c r="H112" s="3"/>
      <c r="S112" s="3"/>
      <c r="T112" s="3"/>
      <c r="U112" s="3"/>
      <c r="BS112" s="3"/>
      <c r="BT112" s="3"/>
      <c r="BU112" s="3"/>
      <c r="BV112" s="3"/>
    </row>
    <row r="113" spans="1:74" x14ac:dyDescent="0.3">
      <c r="A113" s="90" t="s">
        <v>495</v>
      </c>
      <c r="B113" s="9" t="s">
        <v>27</v>
      </c>
      <c r="C113" s="3" t="s">
        <v>297</v>
      </c>
      <c r="D113" s="3" t="s">
        <v>412</v>
      </c>
      <c r="E113" s="3" t="s">
        <v>47</v>
      </c>
      <c r="F113" s="4" t="s">
        <v>517</v>
      </c>
      <c r="G113" s="4">
        <v>240</v>
      </c>
      <c r="H113" s="3"/>
      <c r="S113" s="3"/>
      <c r="T113" s="3"/>
      <c r="U113" s="3"/>
      <c r="BS113" s="3"/>
      <c r="BT113" s="3"/>
      <c r="BU113" s="3"/>
      <c r="BV113" s="3"/>
    </row>
    <row r="114" spans="1:74" x14ac:dyDescent="0.3">
      <c r="A114" s="90" t="s">
        <v>495</v>
      </c>
      <c r="B114" s="9" t="s">
        <v>27</v>
      </c>
      <c r="C114" s="3" t="s">
        <v>297</v>
      </c>
      <c r="D114" s="3" t="s">
        <v>412</v>
      </c>
      <c r="E114" s="3" t="s">
        <v>382</v>
      </c>
      <c r="F114" s="4" t="s">
        <v>527</v>
      </c>
      <c r="G114" s="4">
        <v>30</v>
      </c>
      <c r="BS114" s="1"/>
      <c r="BT114" s="1"/>
      <c r="BU114" s="1"/>
      <c r="BV114" s="1"/>
    </row>
    <row r="115" spans="1:74" x14ac:dyDescent="0.3">
      <c r="A115" s="90" t="s">
        <v>495</v>
      </c>
      <c r="B115" s="9" t="s">
        <v>27</v>
      </c>
      <c r="C115" s="3" t="s">
        <v>297</v>
      </c>
      <c r="D115" s="3" t="s">
        <v>412</v>
      </c>
      <c r="E115" s="3" t="s">
        <v>382</v>
      </c>
      <c r="F115" s="4" t="s">
        <v>508</v>
      </c>
      <c r="G115" s="4">
        <v>150</v>
      </c>
      <c r="BS115" s="1"/>
      <c r="BT115" s="1"/>
      <c r="BU115" s="1"/>
      <c r="BV115" s="1"/>
    </row>
    <row r="116" spans="1:74" x14ac:dyDescent="0.3">
      <c r="A116" s="90" t="s">
        <v>495</v>
      </c>
      <c r="B116" s="9" t="s">
        <v>27</v>
      </c>
      <c r="C116" s="3" t="s">
        <v>297</v>
      </c>
      <c r="D116" s="3" t="s">
        <v>412</v>
      </c>
      <c r="E116" s="3" t="s">
        <v>229</v>
      </c>
      <c r="F116" s="4" t="s">
        <v>509</v>
      </c>
      <c r="G116" s="4">
        <v>210</v>
      </c>
      <c r="BS116" s="1"/>
      <c r="BT116" s="1"/>
      <c r="BU116" s="1"/>
      <c r="BV116" s="1"/>
    </row>
    <row r="117" spans="1:74" x14ac:dyDescent="0.3">
      <c r="A117" s="90" t="s">
        <v>495</v>
      </c>
      <c r="B117" s="9" t="s">
        <v>27</v>
      </c>
      <c r="C117" s="3" t="s">
        <v>297</v>
      </c>
      <c r="D117" s="3" t="s">
        <v>412</v>
      </c>
      <c r="E117" s="3" t="s">
        <v>420</v>
      </c>
      <c r="F117" s="4" t="s">
        <v>118</v>
      </c>
      <c r="G117" s="4">
        <v>220</v>
      </c>
      <c r="BS117" s="1"/>
      <c r="BT117" s="1"/>
      <c r="BU117" s="1"/>
      <c r="BV117" s="1"/>
    </row>
    <row r="118" spans="1:74" x14ac:dyDescent="0.3">
      <c r="A118" s="90" t="s">
        <v>495</v>
      </c>
      <c r="B118" s="9" t="s">
        <v>27</v>
      </c>
      <c r="C118" s="3" t="s">
        <v>297</v>
      </c>
      <c r="D118" s="3" t="s">
        <v>412</v>
      </c>
      <c r="E118" s="3" t="s">
        <v>385</v>
      </c>
      <c r="F118" s="4" t="s">
        <v>528</v>
      </c>
      <c r="G118" s="4">
        <v>220</v>
      </c>
      <c r="BS118" s="1"/>
      <c r="BT118" s="1"/>
      <c r="BU118" s="1"/>
      <c r="BV118" s="1"/>
    </row>
    <row r="119" spans="1:74" x14ac:dyDescent="0.3">
      <c r="A119" s="90" t="s">
        <v>495</v>
      </c>
      <c r="B119" s="9" t="s">
        <v>27</v>
      </c>
      <c r="C119" s="3" t="s">
        <v>297</v>
      </c>
      <c r="D119" s="3" t="s">
        <v>412</v>
      </c>
      <c r="E119" s="3" t="s">
        <v>413</v>
      </c>
      <c r="F119" s="4" t="s">
        <v>529</v>
      </c>
      <c r="G119" s="4">
        <v>206</v>
      </c>
      <c r="BS119" s="1"/>
      <c r="BT119" s="1"/>
      <c r="BU119" s="1"/>
      <c r="BV119" s="1"/>
    </row>
    <row r="120" spans="1:74" x14ac:dyDescent="0.3">
      <c r="A120" s="90" t="s">
        <v>495</v>
      </c>
      <c r="B120" s="9" t="s">
        <v>27</v>
      </c>
      <c r="C120" s="3" t="s">
        <v>297</v>
      </c>
      <c r="D120" s="3" t="s">
        <v>412</v>
      </c>
      <c r="E120" s="3" t="s">
        <v>414</v>
      </c>
      <c r="F120" s="4" t="s">
        <v>521</v>
      </c>
      <c r="G120" s="4">
        <v>206</v>
      </c>
      <c r="BS120" s="1"/>
      <c r="BT120" s="1"/>
      <c r="BU120" s="1"/>
      <c r="BV120" s="1"/>
    </row>
    <row r="121" spans="1:74" x14ac:dyDescent="0.3">
      <c r="A121" s="90" t="s">
        <v>495</v>
      </c>
      <c r="B121" s="9" t="s">
        <v>27</v>
      </c>
      <c r="C121" s="3" t="s">
        <v>297</v>
      </c>
      <c r="D121" s="3" t="s">
        <v>412</v>
      </c>
      <c r="E121" s="3" t="s">
        <v>47</v>
      </c>
      <c r="F121" s="4" t="s">
        <v>500</v>
      </c>
      <c r="G121" s="4">
        <v>200</v>
      </c>
    </row>
    <row r="122" spans="1:74" x14ac:dyDescent="0.3">
      <c r="A122" s="90" t="s">
        <v>495</v>
      </c>
      <c r="B122" s="9" t="s">
        <v>23</v>
      </c>
      <c r="C122" s="3" t="s">
        <v>297</v>
      </c>
      <c r="D122" s="3" t="s">
        <v>412</v>
      </c>
      <c r="E122" s="3" t="s">
        <v>382</v>
      </c>
      <c r="F122" s="4" t="s">
        <v>513</v>
      </c>
      <c r="G122" s="4">
        <v>90</v>
      </c>
      <c r="H122" s="3"/>
      <c r="S122" s="3"/>
      <c r="T122" s="3"/>
      <c r="U122" s="3"/>
      <c r="BS122" s="3"/>
      <c r="BT122" s="3"/>
      <c r="BU122" s="3"/>
      <c r="BV122" s="3"/>
    </row>
    <row r="123" spans="1:74" x14ac:dyDescent="0.3">
      <c r="A123" s="90" t="s">
        <v>495</v>
      </c>
      <c r="B123" s="9" t="s">
        <v>27</v>
      </c>
      <c r="C123" s="3" t="s">
        <v>297</v>
      </c>
      <c r="D123" s="3" t="s">
        <v>412</v>
      </c>
      <c r="E123" s="3" t="s">
        <v>382</v>
      </c>
      <c r="F123" s="4" t="s">
        <v>530</v>
      </c>
      <c r="G123" s="4">
        <v>150</v>
      </c>
      <c r="S123" s="3"/>
      <c r="T123" s="4"/>
      <c r="U123" s="3"/>
      <c r="BS123" s="3"/>
      <c r="BT123" s="3"/>
      <c r="BU123" s="3"/>
      <c r="BV123" s="3"/>
    </row>
    <row r="124" spans="1:74" x14ac:dyDescent="0.3">
      <c r="A124" s="90" t="s">
        <v>495</v>
      </c>
      <c r="B124" s="9" t="s">
        <v>27</v>
      </c>
      <c r="C124" s="3" t="s">
        <v>297</v>
      </c>
      <c r="D124" s="3" t="s">
        <v>412</v>
      </c>
      <c r="E124" s="3" t="s">
        <v>420</v>
      </c>
      <c r="F124" s="4" t="s">
        <v>522</v>
      </c>
      <c r="G124" s="4">
        <v>110</v>
      </c>
      <c r="S124" s="3"/>
      <c r="T124" s="4"/>
      <c r="U124" s="3"/>
      <c r="BS124" s="3"/>
      <c r="BT124" s="3"/>
      <c r="BU124" s="3"/>
      <c r="BV124" s="3"/>
    </row>
    <row r="125" spans="1:74" x14ac:dyDescent="0.3">
      <c r="A125" s="90" t="s">
        <v>495</v>
      </c>
      <c r="B125" s="9" t="s">
        <v>27</v>
      </c>
      <c r="C125" s="3" t="s">
        <v>297</v>
      </c>
      <c r="D125" s="3" t="s">
        <v>412</v>
      </c>
      <c r="E125" s="3" t="s">
        <v>420</v>
      </c>
      <c r="F125" s="4" t="s">
        <v>531</v>
      </c>
      <c r="G125" s="4">
        <v>60</v>
      </c>
      <c r="S125" s="3"/>
      <c r="T125" s="4"/>
      <c r="U125" s="3"/>
      <c r="BS125" s="3"/>
      <c r="BT125" s="3"/>
      <c r="BU125" s="3"/>
      <c r="BV125" s="3"/>
    </row>
    <row r="126" spans="1:74" x14ac:dyDescent="0.3">
      <c r="A126" s="90" t="s">
        <v>495</v>
      </c>
      <c r="B126" s="9" t="s">
        <v>27</v>
      </c>
      <c r="C126" s="3" t="s">
        <v>297</v>
      </c>
      <c r="D126" s="3" t="s">
        <v>412</v>
      </c>
      <c r="E126" s="3" t="s">
        <v>385</v>
      </c>
      <c r="F126" s="4" t="s">
        <v>515</v>
      </c>
      <c r="G126" s="4">
        <v>170</v>
      </c>
      <c r="S126" s="3"/>
      <c r="T126" s="4"/>
      <c r="U126" s="3"/>
      <c r="BS126" s="3"/>
      <c r="BT126" s="3"/>
      <c r="BU126" s="3"/>
      <c r="BV126" s="3"/>
    </row>
    <row r="127" spans="1:74" x14ac:dyDescent="0.3">
      <c r="A127" s="90" t="s">
        <v>495</v>
      </c>
      <c r="B127" s="9" t="s">
        <v>27</v>
      </c>
      <c r="C127" s="3" t="s">
        <v>297</v>
      </c>
      <c r="D127" s="3" t="s">
        <v>412</v>
      </c>
      <c r="E127" s="3" t="s">
        <v>413</v>
      </c>
      <c r="F127" s="4" t="s">
        <v>514</v>
      </c>
      <c r="G127" s="4">
        <v>118</v>
      </c>
      <c r="I127" s="3"/>
      <c r="J127" s="3"/>
      <c r="K127" s="3"/>
      <c r="U127" s="4"/>
      <c r="BS127" s="3"/>
      <c r="BT127" s="3"/>
      <c r="BU127" s="3"/>
      <c r="BV127" s="3"/>
    </row>
    <row r="128" spans="1:74" x14ac:dyDescent="0.3">
      <c r="A128" s="90" t="s">
        <v>495</v>
      </c>
      <c r="B128" s="9" t="s">
        <v>27</v>
      </c>
      <c r="C128" s="3" t="s">
        <v>297</v>
      </c>
      <c r="D128" s="3" t="s">
        <v>412</v>
      </c>
      <c r="E128" s="3" t="s">
        <v>414</v>
      </c>
      <c r="F128" s="4" t="s">
        <v>514</v>
      </c>
      <c r="G128" s="4">
        <v>118</v>
      </c>
      <c r="I128" s="3"/>
      <c r="J128" s="3"/>
      <c r="K128" s="3"/>
      <c r="U128" s="4"/>
      <c r="BS128" s="3"/>
      <c r="BT128" s="3"/>
      <c r="BU128" s="3"/>
      <c r="BV128" s="3"/>
    </row>
    <row r="129" spans="1:21" x14ac:dyDescent="0.3">
      <c r="A129" s="90" t="s">
        <v>495</v>
      </c>
      <c r="B129" s="9" t="s">
        <v>27</v>
      </c>
      <c r="C129" s="3" t="s">
        <v>297</v>
      </c>
      <c r="D129" s="3" t="s">
        <v>412</v>
      </c>
      <c r="E129" s="3" t="s">
        <v>47</v>
      </c>
      <c r="F129" s="4" t="s">
        <v>522</v>
      </c>
      <c r="G129" s="4">
        <v>160</v>
      </c>
      <c r="I129" s="3"/>
      <c r="J129" s="3"/>
      <c r="K129" s="3"/>
      <c r="U129" s="4"/>
    </row>
    <row r="130" spans="1:21" x14ac:dyDescent="0.3">
      <c r="A130" s="90" t="s">
        <v>495</v>
      </c>
      <c r="B130" s="9" t="s">
        <v>27</v>
      </c>
      <c r="C130" s="3" t="s">
        <v>297</v>
      </c>
      <c r="D130" s="3" t="s">
        <v>412</v>
      </c>
      <c r="E130" s="3" t="s">
        <v>382</v>
      </c>
      <c r="F130" s="4" t="s">
        <v>523</v>
      </c>
      <c r="G130" s="4">
        <v>60</v>
      </c>
      <c r="I130" s="3"/>
      <c r="J130" s="3"/>
      <c r="K130" s="3"/>
      <c r="U130" s="4"/>
    </row>
    <row r="131" spans="1:21" x14ac:dyDescent="0.3">
      <c r="A131" s="90" t="s">
        <v>496</v>
      </c>
      <c r="B131" s="9" t="s">
        <v>27</v>
      </c>
      <c r="C131" s="3" t="s">
        <v>297</v>
      </c>
      <c r="D131" s="3" t="s">
        <v>412</v>
      </c>
      <c r="E131" s="3" t="s">
        <v>420</v>
      </c>
      <c r="F131" s="4" t="s">
        <v>118</v>
      </c>
      <c r="G131" s="4">
        <v>220</v>
      </c>
      <c r="U131" s="4"/>
    </row>
    <row r="132" spans="1:21" x14ac:dyDescent="0.3">
      <c r="A132" s="90" t="s">
        <v>496</v>
      </c>
      <c r="B132" s="9" t="s">
        <v>27</v>
      </c>
      <c r="C132" s="3" t="s">
        <v>297</v>
      </c>
      <c r="D132" s="3" t="s">
        <v>412</v>
      </c>
      <c r="E132" s="3" t="s">
        <v>385</v>
      </c>
      <c r="F132" s="4" t="s">
        <v>118</v>
      </c>
      <c r="G132" s="4">
        <v>220</v>
      </c>
      <c r="U132" s="4"/>
    </row>
    <row r="133" spans="1:21" x14ac:dyDescent="0.3">
      <c r="A133" s="90" t="s">
        <v>496</v>
      </c>
      <c r="B133" s="9" t="s">
        <v>27</v>
      </c>
      <c r="C133" s="3" t="s">
        <v>297</v>
      </c>
      <c r="D133" s="3" t="s">
        <v>412</v>
      </c>
      <c r="E133" s="3" t="s">
        <v>413</v>
      </c>
      <c r="F133" s="4" t="s">
        <v>499</v>
      </c>
      <c r="G133" s="4">
        <v>70</v>
      </c>
      <c r="U133" s="4"/>
    </row>
    <row r="134" spans="1:21" x14ac:dyDescent="0.3">
      <c r="A134" s="90" t="s">
        <v>496</v>
      </c>
      <c r="B134" s="9" t="s">
        <v>27</v>
      </c>
      <c r="C134" s="3" t="s">
        <v>297</v>
      </c>
      <c r="D134" s="3" t="s">
        <v>412</v>
      </c>
      <c r="E134" s="3" t="s">
        <v>229</v>
      </c>
      <c r="F134" s="4" t="s">
        <v>532</v>
      </c>
      <c r="G134" s="4">
        <v>120</v>
      </c>
      <c r="U134" s="4"/>
    </row>
    <row r="135" spans="1:21" x14ac:dyDescent="0.3">
      <c r="A135" s="90" t="s">
        <v>496</v>
      </c>
      <c r="B135" s="9" t="s">
        <v>27</v>
      </c>
      <c r="C135" s="3" t="s">
        <v>297</v>
      </c>
      <c r="D135" s="3" t="s">
        <v>412</v>
      </c>
      <c r="E135" s="3" t="s">
        <v>382</v>
      </c>
      <c r="F135" s="4" t="s">
        <v>527</v>
      </c>
      <c r="G135" s="4">
        <v>114</v>
      </c>
    </row>
    <row r="136" spans="1:21" x14ac:dyDescent="0.3">
      <c r="A136" s="90" t="s">
        <v>496</v>
      </c>
      <c r="B136" s="9" t="s">
        <v>48</v>
      </c>
      <c r="C136" s="3" t="s">
        <v>297</v>
      </c>
      <c r="D136" s="3" t="s">
        <v>412</v>
      </c>
      <c r="E136" s="3" t="s">
        <v>229</v>
      </c>
      <c r="F136" s="4" t="s">
        <v>533</v>
      </c>
      <c r="G136" s="4">
        <v>53</v>
      </c>
      <c r="U136" s="8"/>
    </row>
    <row r="137" spans="1:21" x14ac:dyDescent="0.3">
      <c r="A137" s="90" t="s">
        <v>496</v>
      </c>
      <c r="B137" s="9" t="s">
        <v>48</v>
      </c>
      <c r="C137" s="3" t="s">
        <v>297</v>
      </c>
      <c r="D137" s="3" t="s">
        <v>412</v>
      </c>
      <c r="E137" s="3" t="s">
        <v>229</v>
      </c>
      <c r="F137" s="4" t="s">
        <v>512</v>
      </c>
      <c r="G137" s="4">
        <v>120</v>
      </c>
      <c r="U137" s="8"/>
    </row>
    <row r="138" spans="1:21" x14ac:dyDescent="0.3">
      <c r="A138" s="90" t="s">
        <v>496</v>
      </c>
      <c r="B138" s="9" t="s">
        <v>27</v>
      </c>
      <c r="C138" s="3" t="s">
        <v>297</v>
      </c>
      <c r="D138" s="3" t="s">
        <v>412</v>
      </c>
      <c r="E138" s="3" t="s">
        <v>229</v>
      </c>
      <c r="F138" s="4" t="s">
        <v>534</v>
      </c>
      <c r="G138" s="4">
        <v>143</v>
      </c>
      <c r="U138" s="4"/>
    </row>
    <row r="139" spans="1:21" x14ac:dyDescent="0.3">
      <c r="A139" s="90" t="s">
        <v>496</v>
      </c>
      <c r="B139" s="9" t="s">
        <v>27</v>
      </c>
      <c r="C139" s="3" t="s">
        <v>297</v>
      </c>
      <c r="D139" s="3" t="s">
        <v>412</v>
      </c>
      <c r="E139" s="3" t="s">
        <v>382</v>
      </c>
      <c r="F139" s="4" t="s">
        <v>514</v>
      </c>
      <c r="G139" s="4">
        <v>100</v>
      </c>
      <c r="U139" s="8"/>
    </row>
    <row r="140" spans="1:21" x14ac:dyDescent="0.3">
      <c r="A140" s="90" t="s">
        <v>496</v>
      </c>
      <c r="B140" s="9" t="s">
        <v>27</v>
      </c>
      <c r="C140" s="3" t="s">
        <v>297</v>
      </c>
      <c r="D140" s="3" t="s">
        <v>412</v>
      </c>
      <c r="E140" s="3" t="s">
        <v>382</v>
      </c>
      <c r="F140" s="4" t="s">
        <v>523</v>
      </c>
      <c r="G140" s="4">
        <v>48</v>
      </c>
      <c r="U140" s="3"/>
    </row>
    <row r="141" spans="1:21" x14ac:dyDescent="0.3">
      <c r="A141" s="90" t="s">
        <v>496</v>
      </c>
      <c r="B141" s="9" t="s">
        <v>48</v>
      </c>
      <c r="C141" s="3" t="s">
        <v>297</v>
      </c>
      <c r="D141" s="3" t="s">
        <v>412</v>
      </c>
      <c r="E141" s="3" t="s">
        <v>382</v>
      </c>
      <c r="F141" s="4" t="s">
        <v>535</v>
      </c>
      <c r="G141" s="4">
        <v>110</v>
      </c>
      <c r="U141" s="3"/>
    </row>
    <row r="142" spans="1:21" x14ac:dyDescent="0.3">
      <c r="A142" s="90" t="s">
        <v>496</v>
      </c>
      <c r="B142" s="9" t="s">
        <v>23</v>
      </c>
      <c r="C142" s="3" t="s">
        <v>297</v>
      </c>
      <c r="D142" s="3" t="s">
        <v>412</v>
      </c>
      <c r="E142" s="3" t="s">
        <v>438</v>
      </c>
      <c r="F142" s="4" t="s">
        <v>536</v>
      </c>
      <c r="G142" s="4">
        <v>62</v>
      </c>
      <c r="U142" s="8"/>
    </row>
    <row r="143" spans="1:21" x14ac:dyDescent="0.3">
      <c r="A143" s="90" t="s">
        <v>496</v>
      </c>
      <c r="B143" s="9" t="s">
        <v>27</v>
      </c>
      <c r="C143" s="3" t="s">
        <v>297</v>
      </c>
      <c r="D143" s="3" t="s">
        <v>412</v>
      </c>
      <c r="E143" s="3" t="s">
        <v>420</v>
      </c>
      <c r="F143" s="4" t="s">
        <v>511</v>
      </c>
      <c r="G143" s="4">
        <v>130</v>
      </c>
      <c r="U143" s="8"/>
    </row>
    <row r="144" spans="1:21" x14ac:dyDescent="0.3">
      <c r="A144" s="90" t="s">
        <v>496</v>
      </c>
      <c r="B144" s="9" t="s">
        <v>27</v>
      </c>
      <c r="C144" s="3" t="s">
        <v>297</v>
      </c>
      <c r="D144" s="3" t="s">
        <v>412</v>
      </c>
      <c r="E144" s="3" t="s">
        <v>385</v>
      </c>
      <c r="F144" s="4" t="s">
        <v>525</v>
      </c>
      <c r="G144" s="4">
        <v>130</v>
      </c>
      <c r="U144" s="8"/>
    </row>
    <row r="145" spans="1:21" x14ac:dyDescent="0.3">
      <c r="A145" s="90" t="s">
        <v>496</v>
      </c>
      <c r="B145" s="9" t="s">
        <v>27</v>
      </c>
      <c r="C145" s="3" t="s">
        <v>297</v>
      </c>
      <c r="D145" s="3" t="s">
        <v>412</v>
      </c>
      <c r="E145" s="3" t="s">
        <v>419</v>
      </c>
      <c r="F145" s="4" t="s">
        <v>498</v>
      </c>
      <c r="G145" s="4">
        <v>70</v>
      </c>
      <c r="U145" s="8"/>
    </row>
    <row r="146" spans="1:21" x14ac:dyDescent="0.3">
      <c r="A146" s="90" t="s">
        <v>497</v>
      </c>
      <c r="B146" s="9" t="s">
        <v>27</v>
      </c>
      <c r="C146" s="3" t="s">
        <v>297</v>
      </c>
      <c r="D146" s="3" t="s">
        <v>412</v>
      </c>
      <c r="E146" s="3" t="s">
        <v>229</v>
      </c>
      <c r="F146" s="4" t="s">
        <v>532</v>
      </c>
      <c r="G146" s="4">
        <v>60</v>
      </c>
    </row>
    <row r="147" spans="1:21" x14ac:dyDescent="0.3">
      <c r="A147" s="90" t="s">
        <v>497</v>
      </c>
      <c r="B147" s="9" t="s">
        <v>27</v>
      </c>
      <c r="C147" s="3" t="s">
        <v>297</v>
      </c>
      <c r="D147" s="3" t="s">
        <v>412</v>
      </c>
      <c r="E147" s="3" t="s">
        <v>420</v>
      </c>
      <c r="F147" s="4" t="s">
        <v>499</v>
      </c>
      <c r="G147" s="4">
        <v>220</v>
      </c>
    </row>
    <row r="148" spans="1:21" x14ac:dyDescent="0.3">
      <c r="A148" s="90" t="s">
        <v>497</v>
      </c>
      <c r="B148" s="9" t="s">
        <v>27</v>
      </c>
      <c r="C148" s="3" t="s">
        <v>297</v>
      </c>
      <c r="D148" s="3" t="s">
        <v>412</v>
      </c>
      <c r="E148" s="3" t="s">
        <v>385</v>
      </c>
      <c r="F148" s="4" t="s">
        <v>118</v>
      </c>
      <c r="G148" s="4">
        <v>220</v>
      </c>
      <c r="U148" s="8"/>
    </row>
    <row r="149" spans="1:21" x14ac:dyDescent="0.3">
      <c r="A149" s="90" t="s">
        <v>497</v>
      </c>
      <c r="B149" s="9" t="s">
        <v>27</v>
      </c>
      <c r="C149" s="3" t="s">
        <v>297</v>
      </c>
      <c r="D149" s="3" t="s">
        <v>412</v>
      </c>
      <c r="E149" s="3" t="s">
        <v>47</v>
      </c>
      <c r="F149" s="4" t="s">
        <v>500</v>
      </c>
      <c r="G149" s="4">
        <v>120</v>
      </c>
      <c r="U149" s="8"/>
    </row>
    <row r="150" spans="1:21" x14ac:dyDescent="0.3">
      <c r="A150" s="90" t="s">
        <v>497</v>
      </c>
      <c r="B150" s="9" t="s">
        <v>27</v>
      </c>
      <c r="C150" s="3" t="s">
        <v>297</v>
      </c>
      <c r="D150" s="3" t="s">
        <v>412</v>
      </c>
      <c r="E150" s="3" t="s">
        <v>413</v>
      </c>
      <c r="F150" s="4" t="s">
        <v>529</v>
      </c>
      <c r="G150" s="4">
        <v>60</v>
      </c>
      <c r="U150" s="8"/>
    </row>
    <row r="151" spans="1:21" x14ac:dyDescent="0.3">
      <c r="A151" s="90" t="s">
        <v>497</v>
      </c>
      <c r="B151" s="9" t="s">
        <v>27</v>
      </c>
      <c r="C151" s="3" t="s">
        <v>297</v>
      </c>
      <c r="D151" s="3" t="s">
        <v>412</v>
      </c>
      <c r="E151" s="3" t="s">
        <v>382</v>
      </c>
      <c r="F151" s="4" t="s">
        <v>527</v>
      </c>
      <c r="G151" s="4">
        <v>254</v>
      </c>
      <c r="U151" s="8"/>
    </row>
    <row r="152" spans="1:21" x14ac:dyDescent="0.3">
      <c r="A152" s="90" t="s">
        <v>497</v>
      </c>
      <c r="B152" s="9" t="s">
        <v>23</v>
      </c>
      <c r="C152" s="3" t="s">
        <v>297</v>
      </c>
      <c r="D152" s="3" t="s">
        <v>412</v>
      </c>
      <c r="E152" s="3" t="s">
        <v>229</v>
      </c>
      <c r="F152" s="4" t="s">
        <v>512</v>
      </c>
      <c r="G152" s="4">
        <v>240</v>
      </c>
      <c r="U152" s="8"/>
    </row>
    <row r="153" spans="1:21" x14ac:dyDescent="0.3">
      <c r="A153" s="90" t="s">
        <v>497</v>
      </c>
      <c r="B153" s="9" t="s">
        <v>27</v>
      </c>
      <c r="C153" s="3" t="s">
        <v>297</v>
      </c>
      <c r="D153" s="3" t="s">
        <v>412</v>
      </c>
      <c r="E153" s="3" t="s">
        <v>385</v>
      </c>
      <c r="F153" s="4" t="s">
        <v>515</v>
      </c>
      <c r="G153" s="4">
        <v>220</v>
      </c>
      <c r="U153" s="8"/>
    </row>
    <row r="154" spans="1:21" s="80" customFormat="1" x14ac:dyDescent="0.3">
      <c r="A154" s="90" t="s">
        <v>497</v>
      </c>
      <c r="B154" s="9" t="s">
        <v>27</v>
      </c>
      <c r="C154" s="3" t="s">
        <v>297</v>
      </c>
      <c r="D154" s="3" t="s">
        <v>412</v>
      </c>
      <c r="E154" s="3" t="s">
        <v>420</v>
      </c>
      <c r="F154" s="4" t="s">
        <v>537</v>
      </c>
      <c r="G154" s="4">
        <v>220</v>
      </c>
      <c r="U154" s="68"/>
    </row>
    <row r="155" spans="1:21" x14ac:dyDescent="0.3">
      <c r="A155" s="90" t="s">
        <v>497</v>
      </c>
      <c r="B155" s="9" t="s">
        <v>27</v>
      </c>
      <c r="C155" s="3" t="s">
        <v>297</v>
      </c>
      <c r="D155" s="3" t="s">
        <v>412</v>
      </c>
      <c r="E155" s="3" t="s">
        <v>438</v>
      </c>
      <c r="F155" s="4" t="s">
        <v>508</v>
      </c>
      <c r="G155" s="4">
        <v>90</v>
      </c>
      <c r="U155" s="8"/>
    </row>
    <row r="156" spans="1:21" x14ac:dyDescent="0.3">
      <c r="A156" s="90" t="s">
        <v>497</v>
      </c>
      <c r="B156" s="9" t="s">
        <v>27</v>
      </c>
      <c r="C156" s="3" t="s">
        <v>297</v>
      </c>
      <c r="D156" s="3" t="s">
        <v>412</v>
      </c>
      <c r="E156" s="3" t="s">
        <v>421</v>
      </c>
      <c r="F156" s="4" t="s">
        <v>508</v>
      </c>
      <c r="G156" s="4">
        <v>90</v>
      </c>
      <c r="U156" s="4"/>
    </row>
    <row r="157" spans="1:21" x14ac:dyDescent="0.3">
      <c r="A157" s="90" t="s">
        <v>497</v>
      </c>
      <c r="B157" s="9" t="s">
        <v>27</v>
      </c>
      <c r="C157" s="3" t="s">
        <v>297</v>
      </c>
      <c r="D157" s="3" t="s">
        <v>412</v>
      </c>
      <c r="E157" s="3" t="s">
        <v>420</v>
      </c>
      <c r="F157" s="4" t="s">
        <v>537</v>
      </c>
      <c r="G157" s="4">
        <v>200</v>
      </c>
      <c r="U157" s="4"/>
    </row>
    <row r="158" spans="1:21" x14ac:dyDescent="0.3">
      <c r="A158" s="90" t="s">
        <v>497</v>
      </c>
      <c r="B158" s="9" t="s">
        <v>27</v>
      </c>
      <c r="C158" s="3" t="s">
        <v>297</v>
      </c>
      <c r="D158" s="3" t="s">
        <v>412</v>
      </c>
      <c r="E158" s="3" t="s">
        <v>385</v>
      </c>
      <c r="F158" s="4" t="s">
        <v>515</v>
      </c>
      <c r="G158" s="4">
        <v>200</v>
      </c>
      <c r="U158" s="4"/>
    </row>
    <row r="159" spans="1:21" x14ac:dyDescent="0.3">
      <c r="A159" s="90" t="s">
        <v>497</v>
      </c>
      <c r="B159" s="9" t="s">
        <v>23</v>
      </c>
      <c r="C159" s="3" t="s">
        <v>297</v>
      </c>
      <c r="D159" s="3" t="s">
        <v>412</v>
      </c>
      <c r="E159" s="3" t="s">
        <v>438</v>
      </c>
      <c r="F159" s="4" t="s">
        <v>538</v>
      </c>
      <c r="G159" s="4">
        <v>60</v>
      </c>
      <c r="U159" s="4"/>
    </row>
    <row r="160" spans="1:21" x14ac:dyDescent="0.3">
      <c r="A160" s="90" t="s">
        <v>497</v>
      </c>
      <c r="B160" s="9" t="s">
        <v>23</v>
      </c>
      <c r="C160" s="3" t="s">
        <v>297</v>
      </c>
      <c r="D160" s="3" t="s">
        <v>412</v>
      </c>
      <c r="E160" s="3" t="s">
        <v>419</v>
      </c>
      <c r="F160" s="4" t="s">
        <v>538</v>
      </c>
      <c r="G160" s="4">
        <v>60</v>
      </c>
      <c r="U160" s="4"/>
    </row>
    <row r="161" spans="1:21" x14ac:dyDescent="0.3">
      <c r="A161" s="90" t="s">
        <v>497</v>
      </c>
      <c r="B161" s="9" t="s">
        <v>27</v>
      </c>
      <c r="C161" s="3" t="s">
        <v>297</v>
      </c>
      <c r="D161" s="3" t="s">
        <v>412</v>
      </c>
      <c r="E161" s="3" t="s">
        <v>382</v>
      </c>
      <c r="F161" s="4" t="s">
        <v>539</v>
      </c>
      <c r="G161" s="4">
        <v>256</v>
      </c>
      <c r="U161" s="4"/>
    </row>
    <row r="162" spans="1:21" x14ac:dyDescent="0.3">
      <c r="A162" s="90" t="s">
        <v>497</v>
      </c>
      <c r="B162" s="9" t="s">
        <v>27</v>
      </c>
      <c r="C162" s="3" t="s">
        <v>297</v>
      </c>
      <c r="D162" s="3" t="s">
        <v>412</v>
      </c>
      <c r="E162" s="3" t="s">
        <v>229</v>
      </c>
      <c r="F162" s="4" t="s">
        <v>534</v>
      </c>
      <c r="G162" s="4">
        <v>256</v>
      </c>
      <c r="U162" s="4"/>
    </row>
    <row r="163" spans="1:21" x14ac:dyDescent="0.3">
      <c r="A163" s="90" t="s">
        <v>497</v>
      </c>
      <c r="B163" s="9" t="s">
        <v>23</v>
      </c>
      <c r="C163" s="3" t="s">
        <v>297</v>
      </c>
      <c r="D163" s="3" t="s">
        <v>412</v>
      </c>
      <c r="E163" s="3" t="s">
        <v>382</v>
      </c>
      <c r="F163" s="4" t="s">
        <v>511</v>
      </c>
      <c r="G163" s="4">
        <v>180</v>
      </c>
      <c r="U163" s="4"/>
    </row>
    <row r="164" spans="1:21" x14ac:dyDescent="0.3">
      <c r="A164" s="90" t="s">
        <v>496</v>
      </c>
      <c r="B164" s="9" t="s">
        <v>48</v>
      </c>
      <c r="C164" s="3" t="s">
        <v>145</v>
      </c>
      <c r="D164" s="3" t="s">
        <v>250</v>
      </c>
      <c r="E164" s="3" t="s">
        <v>229</v>
      </c>
      <c r="F164" s="4" t="s">
        <v>540</v>
      </c>
      <c r="G164" s="4">
        <v>350</v>
      </c>
    </row>
    <row r="165" spans="1:21" x14ac:dyDescent="0.3">
      <c r="A165" s="90" t="s">
        <v>497</v>
      </c>
      <c r="B165" s="9" t="s">
        <v>48</v>
      </c>
      <c r="C165" s="3" t="s">
        <v>145</v>
      </c>
      <c r="D165" s="3" t="s">
        <v>250</v>
      </c>
      <c r="E165" s="3" t="s">
        <v>229</v>
      </c>
      <c r="F165" s="4" t="s">
        <v>540</v>
      </c>
      <c r="G165" s="4">
        <v>340</v>
      </c>
    </row>
    <row r="166" spans="1:21" x14ac:dyDescent="0.3">
      <c r="A166" s="90" t="s">
        <v>495</v>
      </c>
      <c r="B166" s="9" t="s">
        <v>48</v>
      </c>
      <c r="C166" s="3" t="s">
        <v>50</v>
      </c>
      <c r="D166" s="3" t="s">
        <v>231</v>
      </c>
      <c r="E166" s="3" t="s">
        <v>229</v>
      </c>
      <c r="F166" s="4" t="s">
        <v>543</v>
      </c>
      <c r="G166" s="4">
        <v>510</v>
      </c>
    </row>
    <row r="167" spans="1:21" x14ac:dyDescent="0.3">
      <c r="A167" s="90" t="s">
        <v>495</v>
      </c>
      <c r="B167" s="9" t="s">
        <v>48</v>
      </c>
      <c r="C167" s="3" t="s">
        <v>50</v>
      </c>
      <c r="D167" s="3" t="s">
        <v>231</v>
      </c>
      <c r="E167" s="3" t="s">
        <v>229</v>
      </c>
      <c r="F167" s="4" t="s">
        <v>512</v>
      </c>
      <c r="G167" s="4">
        <v>512</v>
      </c>
    </row>
    <row r="168" spans="1:21" x14ac:dyDescent="0.3">
      <c r="A168" s="90" t="s">
        <v>495</v>
      </c>
      <c r="B168" s="9" t="s">
        <v>23</v>
      </c>
      <c r="C168" s="3" t="s">
        <v>50</v>
      </c>
      <c r="D168" s="3" t="s">
        <v>231</v>
      </c>
      <c r="E168" s="3" t="s">
        <v>229</v>
      </c>
      <c r="F168" s="4" t="s">
        <v>532</v>
      </c>
      <c r="G168" s="4">
        <v>263</v>
      </c>
    </row>
    <row r="169" spans="1:21" x14ac:dyDescent="0.3">
      <c r="A169" s="90" t="s">
        <v>496</v>
      </c>
      <c r="B169" s="9" t="s">
        <v>27</v>
      </c>
      <c r="C169" s="3" t="s">
        <v>50</v>
      </c>
      <c r="D169" s="3" t="s">
        <v>230</v>
      </c>
      <c r="E169" s="3" t="s">
        <v>232</v>
      </c>
      <c r="F169" s="4" t="s">
        <v>544</v>
      </c>
      <c r="G169" s="4">
        <f>32*4</f>
        <v>128</v>
      </c>
    </row>
    <row r="170" spans="1:21" ht="15.75" customHeight="1" x14ac:dyDescent="0.3">
      <c r="A170" s="90" t="s">
        <v>496</v>
      </c>
      <c r="B170" s="9" t="s">
        <v>48</v>
      </c>
      <c r="C170" s="3" t="s">
        <v>50</v>
      </c>
      <c r="D170" s="3" t="s">
        <v>230</v>
      </c>
      <c r="E170" s="3" t="s">
        <v>229</v>
      </c>
      <c r="F170" s="4" t="s">
        <v>518</v>
      </c>
      <c r="G170" s="4">
        <v>42</v>
      </c>
    </row>
    <row r="171" spans="1:21" x14ac:dyDescent="0.3">
      <c r="A171" s="90" t="s">
        <v>492</v>
      </c>
      <c r="B171" s="9" t="s">
        <v>27</v>
      </c>
      <c r="C171" s="3" t="s">
        <v>50</v>
      </c>
      <c r="D171" s="3" t="s">
        <v>230</v>
      </c>
      <c r="E171" s="3" t="s">
        <v>8</v>
      </c>
      <c r="F171" s="4" t="s">
        <v>507</v>
      </c>
      <c r="G171" s="4">
        <v>170</v>
      </c>
    </row>
    <row r="172" spans="1:21" x14ac:dyDescent="0.3">
      <c r="A172" s="90" t="s">
        <v>492</v>
      </c>
      <c r="B172" s="9" t="s">
        <v>23</v>
      </c>
      <c r="C172" s="3" t="s">
        <v>50</v>
      </c>
      <c r="D172" s="3" t="s">
        <v>230</v>
      </c>
      <c r="E172" s="3" t="s">
        <v>8</v>
      </c>
      <c r="F172" s="4" t="s">
        <v>500</v>
      </c>
      <c r="G172" s="4">
        <v>145</v>
      </c>
    </row>
    <row r="173" spans="1:21" x14ac:dyDescent="0.3">
      <c r="A173" s="90" t="s">
        <v>492</v>
      </c>
      <c r="B173" s="9" t="s">
        <v>127</v>
      </c>
      <c r="C173" s="3" t="s">
        <v>50</v>
      </c>
      <c r="D173" s="3" t="s">
        <v>230</v>
      </c>
      <c r="E173" s="3" t="s">
        <v>8</v>
      </c>
      <c r="F173" s="4" t="s">
        <v>545</v>
      </c>
      <c r="G173" s="4">
        <v>91</v>
      </c>
    </row>
    <row r="174" spans="1:21" x14ac:dyDescent="0.3">
      <c r="A174" s="90" t="s">
        <v>496</v>
      </c>
      <c r="B174" s="9" t="s">
        <v>27</v>
      </c>
      <c r="C174" s="3" t="s">
        <v>50</v>
      </c>
      <c r="D174" s="3" t="s">
        <v>230</v>
      </c>
      <c r="E174" s="3" t="s">
        <v>8</v>
      </c>
      <c r="F174" s="4" t="s">
        <v>500</v>
      </c>
      <c r="G174" s="4">
        <v>14</v>
      </c>
      <c r="H174" s="9" t="s">
        <v>546</v>
      </c>
    </row>
    <row r="175" spans="1:21" ht="13.5" customHeight="1" x14ac:dyDescent="0.3">
      <c r="A175" s="90" t="s">
        <v>497</v>
      </c>
      <c r="B175" s="9" t="s">
        <v>27</v>
      </c>
      <c r="C175" s="3" t="s">
        <v>50</v>
      </c>
      <c r="D175" s="3" t="s">
        <v>230</v>
      </c>
      <c r="E175" s="3" t="s">
        <v>8</v>
      </c>
      <c r="F175" s="4" t="s">
        <v>500</v>
      </c>
      <c r="G175" s="4">
        <v>52</v>
      </c>
    </row>
    <row r="176" spans="1:21" x14ac:dyDescent="0.3">
      <c r="A176" s="90" t="s">
        <v>497</v>
      </c>
      <c r="B176" s="9" t="s">
        <v>23</v>
      </c>
      <c r="C176" s="3" t="s">
        <v>50</v>
      </c>
      <c r="D176" s="3" t="s">
        <v>230</v>
      </c>
      <c r="E176" s="3" t="s">
        <v>8</v>
      </c>
      <c r="F176" s="4" t="s">
        <v>545</v>
      </c>
      <c r="G176" s="4">
        <v>111</v>
      </c>
    </row>
    <row r="177" spans="1:74" x14ac:dyDescent="0.3">
      <c r="A177" s="90" t="s">
        <v>497</v>
      </c>
      <c r="B177" s="9" t="s">
        <v>127</v>
      </c>
      <c r="C177" s="3" t="s">
        <v>50</v>
      </c>
      <c r="D177" s="3" t="s">
        <v>230</v>
      </c>
      <c r="E177" s="3" t="s">
        <v>8</v>
      </c>
      <c r="F177" s="4" t="s">
        <v>507</v>
      </c>
      <c r="G177" s="4">
        <v>110</v>
      </c>
    </row>
    <row r="178" spans="1:74" x14ac:dyDescent="0.3">
      <c r="A178" s="90" t="s">
        <v>547</v>
      </c>
      <c r="B178" s="9" t="s">
        <v>27</v>
      </c>
      <c r="C178" s="3" t="s">
        <v>50</v>
      </c>
      <c r="D178" s="3" t="s">
        <v>230</v>
      </c>
      <c r="E178" s="3" t="s">
        <v>8</v>
      </c>
      <c r="F178" s="4" t="s">
        <v>500</v>
      </c>
      <c r="G178" s="4">
        <v>136</v>
      </c>
    </row>
    <row r="179" spans="1:74" x14ac:dyDescent="0.3">
      <c r="A179" s="90" t="s">
        <v>547</v>
      </c>
      <c r="B179" s="9" t="s">
        <v>23</v>
      </c>
      <c r="C179" s="3" t="s">
        <v>50</v>
      </c>
      <c r="D179" s="3" t="s">
        <v>230</v>
      </c>
      <c r="E179" s="3" t="s">
        <v>8</v>
      </c>
      <c r="F179" s="4" t="s">
        <v>545</v>
      </c>
      <c r="G179" s="4">
        <v>157</v>
      </c>
    </row>
    <row r="180" spans="1:74" x14ac:dyDescent="0.3">
      <c r="A180" s="90" t="s">
        <v>547</v>
      </c>
      <c r="B180" s="9" t="s">
        <v>127</v>
      </c>
      <c r="C180" s="3" t="s">
        <v>50</v>
      </c>
      <c r="D180" s="3" t="s">
        <v>230</v>
      </c>
      <c r="E180" s="3" t="s">
        <v>8</v>
      </c>
      <c r="F180" s="4" t="s">
        <v>507</v>
      </c>
      <c r="G180" s="4">
        <v>12</v>
      </c>
    </row>
    <row r="181" spans="1:74" x14ac:dyDescent="0.3">
      <c r="A181" s="90" t="s">
        <v>548</v>
      </c>
      <c r="B181" s="9" t="s">
        <v>27</v>
      </c>
      <c r="C181" s="3" t="s">
        <v>50</v>
      </c>
      <c r="D181" s="3" t="s">
        <v>230</v>
      </c>
      <c r="E181" s="3" t="s">
        <v>8</v>
      </c>
      <c r="F181" s="4" t="s">
        <v>500</v>
      </c>
      <c r="G181" s="4">
        <v>10</v>
      </c>
    </row>
    <row r="182" spans="1:74" x14ac:dyDescent="0.3">
      <c r="A182" s="90" t="s">
        <v>548</v>
      </c>
      <c r="B182" s="9" t="s">
        <v>27</v>
      </c>
      <c r="C182" s="3" t="s">
        <v>50</v>
      </c>
      <c r="D182" s="3" t="s">
        <v>230</v>
      </c>
      <c r="E182" s="3" t="s">
        <v>8</v>
      </c>
      <c r="F182" s="4" t="s">
        <v>500</v>
      </c>
      <c r="G182" s="4">
        <v>10</v>
      </c>
      <c r="H182" s="9" t="s">
        <v>546</v>
      </c>
    </row>
    <row r="183" spans="1:74" x14ac:dyDescent="0.3">
      <c r="A183" s="90" t="s">
        <v>548</v>
      </c>
      <c r="B183" s="9" t="s">
        <v>23</v>
      </c>
      <c r="C183" s="3" t="s">
        <v>50</v>
      </c>
      <c r="D183" s="3" t="s">
        <v>230</v>
      </c>
      <c r="E183" s="3" t="s">
        <v>8</v>
      </c>
      <c r="F183" s="4" t="s">
        <v>545</v>
      </c>
      <c r="G183" s="4">
        <v>64</v>
      </c>
    </row>
    <row r="184" spans="1:74" x14ac:dyDescent="0.3">
      <c r="A184" s="90" t="s">
        <v>548</v>
      </c>
      <c r="B184" s="9" t="s">
        <v>127</v>
      </c>
      <c r="C184" s="3" t="s">
        <v>50</v>
      </c>
      <c r="D184" s="3" t="s">
        <v>230</v>
      </c>
      <c r="E184" s="3" t="s">
        <v>8</v>
      </c>
      <c r="F184" s="4" t="s">
        <v>507</v>
      </c>
      <c r="G184" s="4">
        <v>40</v>
      </c>
      <c r="BS184" s="1"/>
      <c r="BT184" s="1"/>
      <c r="BU184" s="1"/>
      <c r="BV184" s="1"/>
    </row>
    <row r="185" spans="1:74" x14ac:dyDescent="0.3">
      <c r="A185" s="90" t="s">
        <v>495</v>
      </c>
      <c r="B185" s="9" t="s">
        <v>27</v>
      </c>
      <c r="C185" s="3" t="s">
        <v>50</v>
      </c>
      <c r="D185" s="3" t="s">
        <v>231</v>
      </c>
      <c r="E185" s="3" t="s">
        <v>8</v>
      </c>
      <c r="F185" s="4" t="s">
        <v>507</v>
      </c>
      <c r="G185" s="4">
        <v>80</v>
      </c>
      <c r="BS185" s="1"/>
      <c r="BT185" s="1"/>
      <c r="BU185" s="1"/>
      <c r="BV185" s="1"/>
    </row>
    <row r="186" spans="1:74" x14ac:dyDescent="0.3">
      <c r="A186" s="90" t="s">
        <v>495</v>
      </c>
      <c r="B186" s="9" t="s">
        <v>23</v>
      </c>
      <c r="C186" s="3" t="s">
        <v>50</v>
      </c>
      <c r="D186" s="3" t="s">
        <v>231</v>
      </c>
      <c r="E186" s="3" t="s">
        <v>8</v>
      </c>
      <c r="F186" s="4" t="s">
        <v>500</v>
      </c>
      <c r="G186" s="4">
        <v>250</v>
      </c>
      <c r="BS186" s="1"/>
      <c r="BT186" s="1"/>
      <c r="BU186" s="1"/>
      <c r="BV186" s="1"/>
    </row>
    <row r="187" spans="1:74" x14ac:dyDescent="0.3">
      <c r="A187" s="90" t="s">
        <v>495</v>
      </c>
      <c r="B187" s="9" t="s">
        <v>127</v>
      </c>
      <c r="C187" s="3" t="s">
        <v>50</v>
      </c>
      <c r="D187" s="3" t="s">
        <v>231</v>
      </c>
      <c r="E187" s="3" t="s">
        <v>8</v>
      </c>
      <c r="F187" s="4" t="s">
        <v>545</v>
      </c>
      <c r="G187" s="9">
        <v>200</v>
      </c>
      <c r="BS187" s="1"/>
      <c r="BT187" s="1"/>
      <c r="BU187" s="1"/>
      <c r="BV187" s="1"/>
    </row>
    <row r="188" spans="1:74" x14ac:dyDescent="0.3">
      <c r="A188" s="90" t="s">
        <v>496</v>
      </c>
      <c r="B188" s="9" t="s">
        <v>27</v>
      </c>
      <c r="C188" s="3" t="s">
        <v>50</v>
      </c>
      <c r="D188" s="3" t="s">
        <v>231</v>
      </c>
      <c r="E188" s="3" t="s">
        <v>8</v>
      </c>
      <c r="F188" s="4" t="s">
        <v>500</v>
      </c>
      <c r="G188" s="4">
        <v>261</v>
      </c>
      <c r="BS188" s="1"/>
      <c r="BT188" s="1"/>
      <c r="BU188" s="1"/>
      <c r="BV188" s="1"/>
    </row>
    <row r="189" spans="1:74" x14ac:dyDescent="0.3">
      <c r="A189" s="90" t="s">
        <v>496</v>
      </c>
      <c r="B189" s="9" t="s">
        <v>23</v>
      </c>
      <c r="C189" s="3" t="s">
        <v>50</v>
      </c>
      <c r="D189" s="3" t="s">
        <v>231</v>
      </c>
      <c r="E189" s="3" t="s">
        <v>8</v>
      </c>
      <c r="F189" s="4" t="s">
        <v>545</v>
      </c>
      <c r="G189" s="4">
        <v>300</v>
      </c>
      <c r="H189" s="3"/>
      <c r="BS189" s="1"/>
      <c r="BT189" s="1"/>
      <c r="BU189" s="1"/>
      <c r="BV189" s="1"/>
    </row>
    <row r="190" spans="1:74" x14ac:dyDescent="0.3">
      <c r="A190" s="90" t="s">
        <v>496</v>
      </c>
      <c r="B190" s="9" t="s">
        <v>127</v>
      </c>
      <c r="C190" s="3" t="s">
        <v>50</v>
      </c>
      <c r="D190" s="3" t="s">
        <v>231</v>
      </c>
      <c r="E190" s="3" t="s">
        <v>8</v>
      </c>
      <c r="F190" s="4" t="s">
        <v>507</v>
      </c>
      <c r="G190" s="4">
        <v>190</v>
      </c>
      <c r="H190" s="3"/>
      <c r="BS190" s="1"/>
      <c r="BT190" s="1"/>
      <c r="BU190" s="1"/>
      <c r="BV190" s="1"/>
    </row>
    <row r="191" spans="1:74" x14ac:dyDescent="0.3">
      <c r="A191" s="90" t="s">
        <v>497</v>
      </c>
      <c r="B191" s="9" t="s">
        <v>27</v>
      </c>
      <c r="C191" s="3" t="s">
        <v>50</v>
      </c>
      <c r="D191" s="3" t="s">
        <v>231</v>
      </c>
      <c r="E191" s="3" t="s">
        <v>8</v>
      </c>
      <c r="F191" s="4" t="s">
        <v>500</v>
      </c>
      <c r="G191" s="4">
        <v>52</v>
      </c>
      <c r="H191" s="3"/>
      <c r="BS191" s="1"/>
      <c r="BT191" s="1"/>
      <c r="BU191" s="1"/>
      <c r="BV191" s="1"/>
    </row>
    <row r="192" spans="1:74" x14ac:dyDescent="0.3">
      <c r="A192" s="90" t="s">
        <v>497</v>
      </c>
      <c r="B192" s="9" t="s">
        <v>27</v>
      </c>
      <c r="C192" s="3" t="s">
        <v>50</v>
      </c>
      <c r="D192" s="3" t="s">
        <v>231</v>
      </c>
      <c r="E192" s="3" t="s">
        <v>8</v>
      </c>
      <c r="F192" s="4" t="s">
        <v>500</v>
      </c>
      <c r="G192" s="4">
        <v>6</v>
      </c>
      <c r="H192" s="9" t="s">
        <v>546</v>
      </c>
      <c r="BS192" s="1"/>
      <c r="BT192" s="1"/>
      <c r="BU192" s="1"/>
      <c r="BV192" s="1"/>
    </row>
    <row r="193" spans="1:74" x14ac:dyDescent="0.3">
      <c r="A193" s="90" t="s">
        <v>492</v>
      </c>
      <c r="B193" s="9" t="s">
        <v>27</v>
      </c>
      <c r="C193" s="3" t="s">
        <v>17</v>
      </c>
      <c r="D193" s="3" t="s">
        <v>350</v>
      </c>
      <c r="E193" s="3" t="s">
        <v>429</v>
      </c>
      <c r="F193" s="4" t="s">
        <v>549</v>
      </c>
      <c r="G193" s="4">
        <v>1050</v>
      </c>
      <c r="H193" s="3"/>
      <c r="BS193" s="1"/>
      <c r="BT193" s="1"/>
      <c r="BU193" s="1"/>
      <c r="BV193" s="1"/>
    </row>
    <row r="194" spans="1:74" x14ac:dyDescent="0.3">
      <c r="A194" s="90" t="s">
        <v>492</v>
      </c>
      <c r="B194" s="9" t="s">
        <v>48</v>
      </c>
      <c r="C194" s="3" t="s">
        <v>17</v>
      </c>
      <c r="D194" s="3" t="s">
        <v>350</v>
      </c>
      <c r="E194" s="3" t="s">
        <v>430</v>
      </c>
      <c r="F194" s="4" t="s">
        <v>550</v>
      </c>
      <c r="G194" s="4">
        <v>740</v>
      </c>
      <c r="BS194" s="1"/>
      <c r="BT194" s="1"/>
      <c r="BU194" s="1"/>
      <c r="BV194" s="1"/>
    </row>
    <row r="195" spans="1:74" x14ac:dyDescent="0.3">
      <c r="A195" s="90" t="s">
        <v>492</v>
      </c>
      <c r="B195" s="9" t="s">
        <v>23</v>
      </c>
      <c r="C195" s="3" t="s">
        <v>17</v>
      </c>
      <c r="D195" s="3" t="s">
        <v>350</v>
      </c>
      <c r="E195" s="3" t="s">
        <v>430</v>
      </c>
      <c r="F195" s="4" t="s">
        <v>551</v>
      </c>
      <c r="G195" s="4">
        <v>500</v>
      </c>
      <c r="U195" s="4"/>
    </row>
    <row r="196" spans="1:74" x14ac:dyDescent="0.3">
      <c r="A196" s="90" t="s">
        <v>492</v>
      </c>
      <c r="B196" s="9" t="s">
        <v>23</v>
      </c>
      <c r="C196" s="3" t="s">
        <v>17</v>
      </c>
      <c r="D196" s="3" t="s">
        <v>350</v>
      </c>
      <c r="E196" s="3" t="s">
        <v>429</v>
      </c>
      <c r="F196" s="4" t="s">
        <v>552</v>
      </c>
      <c r="G196" s="4">
        <v>960</v>
      </c>
      <c r="U196" s="4"/>
    </row>
    <row r="197" spans="1:74" x14ac:dyDescent="0.3">
      <c r="A197" s="90" t="s">
        <v>494</v>
      </c>
      <c r="B197" s="9" t="s">
        <v>27</v>
      </c>
      <c r="C197" s="3" t="s">
        <v>17</v>
      </c>
      <c r="D197" s="3" t="s">
        <v>350</v>
      </c>
      <c r="E197" s="3" t="s">
        <v>430</v>
      </c>
      <c r="F197" s="4" t="s">
        <v>534</v>
      </c>
      <c r="G197" s="4">
        <v>800</v>
      </c>
      <c r="U197" s="4"/>
    </row>
    <row r="198" spans="1:74" x14ac:dyDescent="0.3">
      <c r="A198" s="90" t="s">
        <v>494</v>
      </c>
      <c r="B198" s="9" t="s">
        <v>27</v>
      </c>
      <c r="C198" s="3" t="s">
        <v>17</v>
      </c>
      <c r="D198" s="3" t="s">
        <v>350</v>
      </c>
      <c r="E198" s="3" t="s">
        <v>429</v>
      </c>
      <c r="F198" s="4" t="s">
        <v>549</v>
      </c>
      <c r="G198" s="4">
        <v>850</v>
      </c>
      <c r="BS198" s="1"/>
      <c r="BT198" s="1"/>
      <c r="BU198" s="1"/>
      <c r="BV198" s="1"/>
    </row>
    <row r="199" spans="1:74" x14ac:dyDescent="0.3">
      <c r="A199" s="90" t="s">
        <v>494</v>
      </c>
      <c r="B199" s="9" t="s">
        <v>48</v>
      </c>
      <c r="C199" s="3" t="s">
        <v>17</v>
      </c>
      <c r="D199" s="3" t="s">
        <v>350</v>
      </c>
      <c r="E199" s="3" t="s">
        <v>430</v>
      </c>
      <c r="F199" s="4" t="s">
        <v>550</v>
      </c>
      <c r="G199" s="4">
        <v>900</v>
      </c>
      <c r="H199" s="3"/>
      <c r="S199" s="3"/>
      <c r="T199" s="3"/>
      <c r="U199" s="3"/>
      <c r="BS199" s="3"/>
      <c r="BT199" s="3"/>
      <c r="BU199" s="3"/>
      <c r="BV199" s="3"/>
    </row>
    <row r="200" spans="1:74" x14ac:dyDescent="0.3">
      <c r="A200" s="90" t="s">
        <v>494</v>
      </c>
      <c r="B200" s="9" t="s">
        <v>23</v>
      </c>
      <c r="C200" s="3" t="s">
        <v>17</v>
      </c>
      <c r="D200" s="3" t="s">
        <v>350</v>
      </c>
      <c r="E200" s="3" t="s">
        <v>430</v>
      </c>
      <c r="F200" s="4" t="s">
        <v>551</v>
      </c>
      <c r="G200" s="4">
        <v>800</v>
      </c>
      <c r="I200" s="3"/>
      <c r="J200" s="3"/>
      <c r="K200" s="3"/>
      <c r="U200" s="4"/>
      <c r="BS200" s="3"/>
      <c r="BT200" s="3"/>
      <c r="BU200" s="3"/>
      <c r="BV200" s="4"/>
    </row>
    <row r="201" spans="1:74" x14ac:dyDescent="0.3">
      <c r="A201" s="90" t="s">
        <v>494</v>
      </c>
      <c r="B201" s="9" t="s">
        <v>23</v>
      </c>
      <c r="C201" s="3" t="s">
        <v>17</v>
      </c>
      <c r="D201" s="3" t="s">
        <v>350</v>
      </c>
      <c r="E201" s="3" t="s">
        <v>429</v>
      </c>
      <c r="F201" s="4" t="s">
        <v>552</v>
      </c>
      <c r="G201" s="4">
        <v>1100</v>
      </c>
      <c r="I201" s="3"/>
      <c r="J201" s="3"/>
      <c r="K201" s="3"/>
      <c r="U201" s="4"/>
      <c r="BS201" s="3"/>
      <c r="BT201" s="3"/>
      <c r="BU201" s="3"/>
      <c r="BV201" s="3"/>
    </row>
    <row r="202" spans="1:74" x14ac:dyDescent="0.3">
      <c r="A202" s="90" t="s">
        <v>494</v>
      </c>
      <c r="B202" s="9" t="s">
        <v>127</v>
      </c>
      <c r="C202" s="3" t="s">
        <v>17</v>
      </c>
      <c r="D202" s="3" t="s">
        <v>350</v>
      </c>
      <c r="E202" s="3" t="s">
        <v>429</v>
      </c>
      <c r="F202" s="4" t="s">
        <v>534</v>
      </c>
      <c r="G202" s="4">
        <v>760</v>
      </c>
      <c r="I202" s="3"/>
      <c r="J202" s="3"/>
      <c r="K202" s="3"/>
      <c r="U202" s="4"/>
      <c r="BS202" s="3"/>
      <c r="BT202" s="3"/>
      <c r="BU202" s="3"/>
      <c r="BV202" s="3"/>
    </row>
    <row r="203" spans="1:74" x14ac:dyDescent="0.3">
      <c r="A203" s="90" t="s">
        <v>495</v>
      </c>
      <c r="B203" s="9" t="s">
        <v>27</v>
      </c>
      <c r="C203" s="3" t="s">
        <v>17</v>
      </c>
      <c r="D203" s="3" t="s">
        <v>350</v>
      </c>
      <c r="E203" s="3" t="s">
        <v>430</v>
      </c>
      <c r="F203" s="4" t="s">
        <v>507</v>
      </c>
      <c r="G203" s="9">
        <v>200</v>
      </c>
      <c r="I203" s="3"/>
      <c r="J203" s="3"/>
      <c r="K203" s="3"/>
      <c r="U203" s="4"/>
      <c r="BS203" s="3"/>
      <c r="BT203" s="3"/>
      <c r="BU203" s="3"/>
      <c r="BV203" s="3"/>
    </row>
    <row r="204" spans="1:74" x14ac:dyDescent="0.3">
      <c r="A204" s="90" t="s">
        <v>495</v>
      </c>
      <c r="B204" s="9" t="s">
        <v>27</v>
      </c>
      <c r="C204" s="3" t="s">
        <v>17</v>
      </c>
      <c r="D204" s="3" t="s">
        <v>350</v>
      </c>
      <c r="E204" s="3" t="s">
        <v>429</v>
      </c>
      <c r="F204" s="4" t="s">
        <v>549</v>
      </c>
      <c r="G204" s="9">
        <v>1050</v>
      </c>
      <c r="I204" s="3"/>
      <c r="J204" s="3"/>
      <c r="K204" s="3"/>
      <c r="U204" s="4"/>
      <c r="BS204" s="3"/>
      <c r="BT204" s="3"/>
      <c r="BU204" s="3"/>
      <c r="BV204" s="3"/>
    </row>
    <row r="205" spans="1:74" x14ac:dyDescent="0.3">
      <c r="A205" s="90" t="s">
        <v>495</v>
      </c>
      <c r="B205" s="9" t="s">
        <v>48</v>
      </c>
      <c r="C205" s="3" t="s">
        <v>17</v>
      </c>
      <c r="D205" s="3" t="s">
        <v>350</v>
      </c>
      <c r="E205" s="3" t="s">
        <v>430</v>
      </c>
      <c r="F205" s="4" t="s">
        <v>503</v>
      </c>
      <c r="G205" s="4">
        <v>300</v>
      </c>
      <c r="I205" s="3"/>
      <c r="J205" s="3"/>
      <c r="K205" s="3"/>
      <c r="U205" s="4"/>
      <c r="BS205" s="3"/>
      <c r="BT205" s="3"/>
      <c r="BU205" s="3"/>
      <c r="BV205" s="3"/>
    </row>
    <row r="206" spans="1:74" x14ac:dyDescent="0.3">
      <c r="A206" s="90" t="s">
        <v>495</v>
      </c>
      <c r="B206" s="9" t="s">
        <v>23</v>
      </c>
      <c r="C206" s="3" t="s">
        <v>17</v>
      </c>
      <c r="D206" s="3" t="s">
        <v>350</v>
      </c>
      <c r="E206" s="3" t="s">
        <v>429</v>
      </c>
      <c r="F206" s="4" t="s">
        <v>552</v>
      </c>
      <c r="G206" s="4">
        <v>1100</v>
      </c>
      <c r="I206" s="3"/>
      <c r="J206" s="3"/>
      <c r="K206" s="3"/>
      <c r="U206" s="4"/>
      <c r="BS206" s="3"/>
      <c r="BT206" s="3"/>
      <c r="BU206" s="3"/>
      <c r="BV206" s="3"/>
    </row>
    <row r="207" spans="1:74" x14ac:dyDescent="0.3">
      <c r="A207" s="90" t="s">
        <v>495</v>
      </c>
      <c r="B207" s="9" t="s">
        <v>23</v>
      </c>
      <c r="C207" s="3" t="s">
        <v>17</v>
      </c>
      <c r="D207" s="3" t="s">
        <v>350</v>
      </c>
      <c r="E207" s="3" t="s">
        <v>430</v>
      </c>
      <c r="F207" s="4" t="s">
        <v>551</v>
      </c>
      <c r="G207" s="4">
        <v>1100</v>
      </c>
      <c r="I207" s="3"/>
      <c r="J207" s="3"/>
      <c r="K207" s="3"/>
      <c r="U207" s="4"/>
    </row>
    <row r="208" spans="1:74" x14ac:dyDescent="0.3">
      <c r="A208" s="90" t="s">
        <v>495</v>
      </c>
      <c r="B208" s="9" t="s">
        <v>127</v>
      </c>
      <c r="C208" s="3" t="s">
        <v>17</v>
      </c>
      <c r="D208" s="3" t="s">
        <v>350</v>
      </c>
      <c r="E208" s="3" t="s">
        <v>429</v>
      </c>
      <c r="F208" s="4" t="s">
        <v>534</v>
      </c>
      <c r="G208" s="4">
        <v>750</v>
      </c>
      <c r="U208" s="8"/>
    </row>
    <row r="209" spans="1:21" x14ac:dyDescent="0.3">
      <c r="A209" s="90" t="s">
        <v>553</v>
      </c>
      <c r="B209" s="9" t="s">
        <v>48</v>
      </c>
      <c r="C209" s="3" t="s">
        <v>17</v>
      </c>
      <c r="D209" s="3" t="s">
        <v>350</v>
      </c>
      <c r="E209" s="3" t="s">
        <v>429</v>
      </c>
      <c r="F209" s="4" t="s">
        <v>549</v>
      </c>
      <c r="G209" s="4">
        <v>1070</v>
      </c>
      <c r="U209" s="8"/>
    </row>
    <row r="210" spans="1:21" x14ac:dyDescent="0.3">
      <c r="A210" s="90" t="s">
        <v>553</v>
      </c>
      <c r="B210" s="9" t="s">
        <v>48</v>
      </c>
      <c r="C210" s="3" t="s">
        <v>17</v>
      </c>
      <c r="D210" s="3" t="s">
        <v>350</v>
      </c>
      <c r="E210" s="3" t="s">
        <v>430</v>
      </c>
      <c r="F210" s="4" t="s">
        <v>551</v>
      </c>
      <c r="G210" s="4">
        <v>1100</v>
      </c>
      <c r="U210" s="8"/>
    </row>
    <row r="211" spans="1:21" x14ac:dyDescent="0.3">
      <c r="A211" s="90" t="s">
        <v>496</v>
      </c>
      <c r="B211" s="9" t="s">
        <v>27</v>
      </c>
      <c r="C211" s="3" t="s">
        <v>17</v>
      </c>
      <c r="D211" s="3" t="s">
        <v>350</v>
      </c>
      <c r="E211" s="3" t="s">
        <v>429</v>
      </c>
      <c r="F211" s="4" t="s">
        <v>551</v>
      </c>
      <c r="G211" s="4">
        <v>1100</v>
      </c>
      <c r="U211" s="4"/>
    </row>
    <row r="212" spans="1:21" x14ac:dyDescent="0.3">
      <c r="A212" s="90" t="s">
        <v>496</v>
      </c>
      <c r="B212" s="9" t="s">
        <v>48</v>
      </c>
      <c r="C212" s="3" t="s">
        <v>17</v>
      </c>
      <c r="D212" s="3" t="s">
        <v>350</v>
      </c>
      <c r="E212" s="3" t="s">
        <v>430</v>
      </c>
      <c r="F212" s="4" t="s">
        <v>554</v>
      </c>
      <c r="G212" s="9">
        <v>467</v>
      </c>
      <c r="U212" s="4"/>
    </row>
    <row r="213" spans="1:21" x14ac:dyDescent="0.3">
      <c r="A213" s="90" t="s">
        <v>496</v>
      </c>
      <c r="B213" s="9" t="s">
        <v>23</v>
      </c>
      <c r="C213" s="3" t="s">
        <v>17</v>
      </c>
      <c r="D213" s="3" t="s">
        <v>350</v>
      </c>
      <c r="E213" s="3" t="s">
        <v>429</v>
      </c>
      <c r="F213" s="4" t="s">
        <v>552</v>
      </c>
      <c r="G213" s="9">
        <v>500</v>
      </c>
      <c r="U213" s="4"/>
    </row>
    <row r="214" spans="1:21" x14ac:dyDescent="0.3">
      <c r="A214" s="90" t="s">
        <v>496</v>
      </c>
      <c r="B214" s="9" t="s">
        <v>23</v>
      </c>
      <c r="C214" s="3" t="s">
        <v>17</v>
      </c>
      <c r="D214" s="3" t="s">
        <v>350</v>
      </c>
      <c r="E214" s="3" t="s">
        <v>430</v>
      </c>
      <c r="F214" s="4" t="s">
        <v>534</v>
      </c>
      <c r="G214" s="4">
        <v>850</v>
      </c>
      <c r="U214" s="4"/>
    </row>
    <row r="215" spans="1:21" x14ac:dyDescent="0.3">
      <c r="A215" s="90" t="s">
        <v>496</v>
      </c>
      <c r="B215" s="9" t="s">
        <v>23</v>
      </c>
      <c r="C215" s="3" t="s">
        <v>17</v>
      </c>
      <c r="D215" s="3" t="s">
        <v>350</v>
      </c>
      <c r="E215" s="3" t="s">
        <v>429</v>
      </c>
      <c r="F215" s="4" t="s">
        <v>513</v>
      </c>
      <c r="G215" s="4">
        <v>460</v>
      </c>
      <c r="U215" s="4"/>
    </row>
    <row r="216" spans="1:21" x14ac:dyDescent="0.3">
      <c r="A216" s="90" t="s">
        <v>496</v>
      </c>
      <c r="B216" s="9" t="s">
        <v>127</v>
      </c>
      <c r="C216" s="3" t="s">
        <v>17</v>
      </c>
      <c r="D216" s="3" t="s">
        <v>350</v>
      </c>
      <c r="E216" s="3" t="s">
        <v>429</v>
      </c>
      <c r="F216" s="4" t="s">
        <v>549</v>
      </c>
      <c r="G216" s="4">
        <v>800</v>
      </c>
    </row>
    <row r="217" spans="1:21" x14ac:dyDescent="0.3">
      <c r="A217" s="90" t="s">
        <v>496</v>
      </c>
      <c r="B217" s="9" t="s">
        <v>127</v>
      </c>
      <c r="C217" s="3" t="s">
        <v>17</v>
      </c>
      <c r="D217" s="3" t="s">
        <v>350</v>
      </c>
      <c r="E217" s="3" t="s">
        <v>430</v>
      </c>
      <c r="F217" s="4" t="s">
        <v>498</v>
      </c>
      <c r="G217" s="4">
        <v>400</v>
      </c>
    </row>
    <row r="218" spans="1:21" x14ac:dyDescent="0.3">
      <c r="A218" s="90" t="s">
        <v>497</v>
      </c>
      <c r="B218" s="9" t="s">
        <v>27</v>
      </c>
      <c r="C218" s="3" t="s">
        <v>17</v>
      </c>
      <c r="D218" s="3" t="s">
        <v>350</v>
      </c>
      <c r="E218" s="3" t="s">
        <v>429</v>
      </c>
      <c r="F218" s="4" t="s">
        <v>551</v>
      </c>
      <c r="G218" s="4">
        <v>1100</v>
      </c>
    </row>
    <row r="219" spans="1:21" x14ac:dyDescent="0.3">
      <c r="A219" s="90" t="s">
        <v>497</v>
      </c>
      <c r="B219" s="9" t="s">
        <v>48</v>
      </c>
      <c r="C219" s="3" t="s">
        <v>17</v>
      </c>
      <c r="D219" s="3" t="s">
        <v>350</v>
      </c>
      <c r="E219" s="3" t="s">
        <v>430</v>
      </c>
      <c r="F219" s="4" t="s">
        <v>554</v>
      </c>
      <c r="G219" s="4">
        <v>821</v>
      </c>
    </row>
    <row r="220" spans="1:21" ht="15" customHeight="1" x14ac:dyDescent="0.3">
      <c r="A220" s="90" t="s">
        <v>497</v>
      </c>
      <c r="B220" s="9" t="s">
        <v>23</v>
      </c>
      <c r="C220" s="3" t="s">
        <v>17</v>
      </c>
      <c r="D220" s="3" t="s">
        <v>350</v>
      </c>
      <c r="E220" s="3" t="s">
        <v>429</v>
      </c>
      <c r="F220" s="4" t="s">
        <v>534</v>
      </c>
      <c r="G220" s="4">
        <v>1030</v>
      </c>
    </row>
    <row r="221" spans="1:21" x14ac:dyDescent="0.3">
      <c r="A221" s="90" t="s">
        <v>497</v>
      </c>
      <c r="B221" s="9" t="s">
        <v>127</v>
      </c>
      <c r="C221" s="3" t="s">
        <v>17</v>
      </c>
      <c r="D221" s="3" t="s">
        <v>350</v>
      </c>
      <c r="E221" s="3" t="s">
        <v>430</v>
      </c>
      <c r="F221" s="4" t="s">
        <v>498</v>
      </c>
      <c r="G221" s="4">
        <v>700</v>
      </c>
    </row>
    <row r="222" spans="1:21" x14ac:dyDescent="0.3">
      <c r="A222" s="90" t="s">
        <v>497</v>
      </c>
      <c r="B222" s="9" t="s">
        <v>127</v>
      </c>
      <c r="C222" s="3" t="s">
        <v>17</v>
      </c>
      <c r="D222" s="3" t="s">
        <v>350</v>
      </c>
      <c r="E222" s="3" t="s">
        <v>429</v>
      </c>
      <c r="F222" s="4" t="s">
        <v>549</v>
      </c>
      <c r="G222" s="4">
        <v>780</v>
      </c>
    </row>
    <row r="223" spans="1:21" x14ac:dyDescent="0.3">
      <c r="A223" s="90" t="s">
        <v>547</v>
      </c>
      <c r="B223" s="9" t="s">
        <v>27</v>
      </c>
      <c r="C223" s="3" t="s">
        <v>17</v>
      </c>
      <c r="D223" s="3" t="s">
        <v>350</v>
      </c>
      <c r="E223" s="3" t="s">
        <v>429</v>
      </c>
      <c r="F223" s="4" t="s">
        <v>551</v>
      </c>
      <c r="G223" s="4">
        <v>1100</v>
      </c>
      <c r="I223" s="3"/>
      <c r="J223" s="3"/>
      <c r="K223" s="3"/>
      <c r="U223" s="4"/>
    </row>
    <row r="224" spans="1:21" x14ac:dyDescent="0.3">
      <c r="A224" s="90" t="s">
        <v>547</v>
      </c>
      <c r="B224" s="9" t="s">
        <v>27</v>
      </c>
      <c r="C224" s="3" t="s">
        <v>17</v>
      </c>
      <c r="D224" s="3" t="s">
        <v>350</v>
      </c>
      <c r="E224" s="3" t="s">
        <v>430</v>
      </c>
      <c r="F224" s="4" t="s">
        <v>554</v>
      </c>
      <c r="G224" s="4">
        <v>850</v>
      </c>
      <c r="U224" s="4"/>
    </row>
    <row r="225" spans="1:21" x14ac:dyDescent="0.3">
      <c r="A225" s="90" t="s">
        <v>547</v>
      </c>
      <c r="B225" s="9" t="s">
        <v>23</v>
      </c>
      <c r="C225" s="3" t="s">
        <v>17</v>
      </c>
      <c r="D225" s="3" t="s">
        <v>350</v>
      </c>
      <c r="E225" s="3" t="s">
        <v>430</v>
      </c>
      <c r="F225" s="4" t="s">
        <v>552</v>
      </c>
      <c r="G225" s="4">
        <v>1005</v>
      </c>
      <c r="U225" s="4"/>
    </row>
    <row r="226" spans="1:21" x14ac:dyDescent="0.3">
      <c r="A226" s="90" t="s">
        <v>547</v>
      </c>
      <c r="B226" s="9" t="s">
        <v>23</v>
      </c>
      <c r="C226" s="3" t="s">
        <v>17</v>
      </c>
      <c r="D226" s="3" t="s">
        <v>350</v>
      </c>
      <c r="E226" s="3" t="s">
        <v>429</v>
      </c>
      <c r="F226" s="4" t="s">
        <v>534</v>
      </c>
      <c r="G226" s="4">
        <v>950</v>
      </c>
      <c r="U226" s="4"/>
    </row>
    <row r="227" spans="1:21" x14ac:dyDescent="0.3">
      <c r="A227" s="90" t="s">
        <v>547</v>
      </c>
      <c r="B227" s="9" t="s">
        <v>127</v>
      </c>
      <c r="C227" s="3" t="s">
        <v>17</v>
      </c>
      <c r="D227" s="3" t="s">
        <v>350</v>
      </c>
      <c r="E227" s="3" t="s">
        <v>430</v>
      </c>
      <c r="F227" s="4" t="s">
        <v>498</v>
      </c>
      <c r="G227" s="4">
        <v>418</v>
      </c>
      <c r="U227" s="4"/>
    </row>
    <row r="228" spans="1:21" x14ac:dyDescent="0.3">
      <c r="A228" s="90" t="s">
        <v>547</v>
      </c>
      <c r="B228" s="9" t="s">
        <v>127</v>
      </c>
      <c r="C228" s="3" t="s">
        <v>17</v>
      </c>
      <c r="D228" s="3" t="s">
        <v>350</v>
      </c>
      <c r="E228" s="3" t="s">
        <v>429</v>
      </c>
      <c r="F228" s="4" t="s">
        <v>549</v>
      </c>
      <c r="G228" s="4">
        <v>800</v>
      </c>
      <c r="U228" s="4"/>
    </row>
    <row r="229" spans="1:21" x14ac:dyDescent="0.3">
      <c r="A229" s="90" t="s">
        <v>548</v>
      </c>
      <c r="B229" s="9" t="s">
        <v>27</v>
      </c>
      <c r="C229" s="3" t="s">
        <v>17</v>
      </c>
      <c r="D229" s="3" t="s">
        <v>350</v>
      </c>
      <c r="E229" s="3" t="s">
        <v>430</v>
      </c>
      <c r="F229" s="4" t="s">
        <v>554</v>
      </c>
      <c r="G229" s="4">
        <v>896</v>
      </c>
      <c r="U229" s="4"/>
    </row>
    <row r="230" spans="1:21" x14ac:dyDescent="0.3">
      <c r="A230" s="90" t="s">
        <v>548</v>
      </c>
      <c r="B230" s="9" t="s">
        <v>27</v>
      </c>
      <c r="C230" s="3" t="s">
        <v>17</v>
      </c>
      <c r="D230" s="3" t="s">
        <v>350</v>
      </c>
      <c r="E230" s="3" t="s">
        <v>429</v>
      </c>
      <c r="F230" s="4" t="s">
        <v>551</v>
      </c>
      <c r="G230" s="4">
        <v>1052</v>
      </c>
    </row>
    <row r="231" spans="1:21" x14ac:dyDescent="0.3">
      <c r="A231" s="90" t="s">
        <v>548</v>
      </c>
      <c r="B231" s="9" t="s">
        <v>27</v>
      </c>
      <c r="C231" s="3" t="s">
        <v>17</v>
      </c>
      <c r="D231" s="3" t="s">
        <v>350</v>
      </c>
      <c r="E231" s="3" t="s">
        <v>429</v>
      </c>
      <c r="F231" s="4" t="s">
        <v>551</v>
      </c>
      <c r="G231" s="4">
        <v>14</v>
      </c>
      <c r="H231" s="9" t="s">
        <v>546</v>
      </c>
      <c r="U231" s="4"/>
    </row>
    <row r="232" spans="1:21" x14ac:dyDescent="0.3">
      <c r="A232" s="90" t="s">
        <v>548</v>
      </c>
      <c r="B232" s="9" t="s">
        <v>23</v>
      </c>
      <c r="C232" s="3" t="s">
        <v>17</v>
      </c>
      <c r="D232" s="3" t="s">
        <v>350</v>
      </c>
      <c r="E232" s="3" t="s">
        <v>430</v>
      </c>
      <c r="F232" s="4" t="s">
        <v>552</v>
      </c>
      <c r="G232" s="4">
        <v>1004</v>
      </c>
      <c r="U232" s="4"/>
    </row>
    <row r="233" spans="1:21" x14ac:dyDescent="0.3">
      <c r="A233" s="90" t="s">
        <v>548</v>
      </c>
      <c r="B233" s="9" t="s">
        <v>23</v>
      </c>
      <c r="C233" s="3" t="s">
        <v>17</v>
      </c>
      <c r="D233" s="3" t="s">
        <v>350</v>
      </c>
      <c r="E233" s="3" t="s">
        <v>429</v>
      </c>
      <c r="F233" s="4" t="s">
        <v>534</v>
      </c>
      <c r="G233" s="4">
        <v>980</v>
      </c>
      <c r="U233" s="4"/>
    </row>
    <row r="234" spans="1:21" x14ac:dyDescent="0.3">
      <c r="A234" s="90" t="s">
        <v>548</v>
      </c>
      <c r="B234" s="9" t="s">
        <v>127</v>
      </c>
      <c r="C234" s="3" t="s">
        <v>17</v>
      </c>
      <c r="D234" s="3" t="s">
        <v>350</v>
      </c>
      <c r="E234" s="3" t="s">
        <v>429</v>
      </c>
      <c r="F234" s="4" t="s">
        <v>525</v>
      </c>
      <c r="G234" s="4">
        <v>150</v>
      </c>
      <c r="U234" s="4"/>
    </row>
    <row r="235" spans="1:21" x14ac:dyDescent="0.3">
      <c r="A235" s="90" t="s">
        <v>548</v>
      </c>
      <c r="B235" s="9" t="s">
        <v>127</v>
      </c>
      <c r="C235" s="3" t="s">
        <v>17</v>
      </c>
      <c r="D235" s="3" t="s">
        <v>350</v>
      </c>
      <c r="E235" s="3" t="s">
        <v>429</v>
      </c>
      <c r="F235" s="4" t="s">
        <v>507</v>
      </c>
      <c r="G235" s="4">
        <v>100</v>
      </c>
      <c r="U235" s="4"/>
    </row>
    <row r="236" spans="1:21" x14ac:dyDescent="0.3">
      <c r="A236" s="90" t="s">
        <v>492</v>
      </c>
      <c r="B236" s="9" t="s">
        <v>27</v>
      </c>
      <c r="C236" s="3" t="s">
        <v>17</v>
      </c>
      <c r="D236" s="3" t="s">
        <v>350</v>
      </c>
      <c r="E236" s="3" t="s">
        <v>407</v>
      </c>
      <c r="F236" s="4" t="s">
        <v>118</v>
      </c>
      <c r="G236" s="4">
        <v>4500</v>
      </c>
      <c r="U236" s="4"/>
    </row>
    <row r="237" spans="1:21" x14ac:dyDescent="0.3">
      <c r="A237" s="90" t="s">
        <v>492</v>
      </c>
      <c r="B237" s="9" t="s">
        <v>27</v>
      </c>
      <c r="C237" s="3" t="s">
        <v>17</v>
      </c>
      <c r="D237" s="3" t="s">
        <v>350</v>
      </c>
      <c r="E237" s="3" t="s">
        <v>347</v>
      </c>
      <c r="F237" s="4" t="s">
        <v>538</v>
      </c>
      <c r="G237" s="4">
        <v>1100</v>
      </c>
      <c r="U237" s="4"/>
    </row>
    <row r="238" spans="1:21" x14ac:dyDescent="0.3">
      <c r="A238" s="90" t="s">
        <v>492</v>
      </c>
      <c r="B238" s="9" t="s">
        <v>27</v>
      </c>
      <c r="C238" s="3" t="s">
        <v>17</v>
      </c>
      <c r="D238" s="3" t="s">
        <v>350</v>
      </c>
      <c r="E238" s="3" t="s">
        <v>347</v>
      </c>
      <c r="F238" s="4" t="s">
        <v>555</v>
      </c>
      <c r="G238" s="4">
        <v>1100</v>
      </c>
      <c r="P238" s="4"/>
    </row>
    <row r="239" spans="1:21" ht="13.5" customHeight="1" x14ac:dyDescent="0.3">
      <c r="A239" s="90" t="s">
        <v>492</v>
      </c>
      <c r="B239" s="9" t="s">
        <v>27</v>
      </c>
      <c r="C239" s="3" t="s">
        <v>17</v>
      </c>
      <c r="D239" s="3" t="s">
        <v>350</v>
      </c>
      <c r="E239" s="3" t="s">
        <v>20</v>
      </c>
      <c r="F239" s="4" t="s">
        <v>556</v>
      </c>
      <c r="G239" s="4">
        <v>750</v>
      </c>
      <c r="U239" s="4"/>
    </row>
    <row r="240" spans="1:21" x14ac:dyDescent="0.3">
      <c r="A240" s="90" t="s">
        <v>492</v>
      </c>
      <c r="B240" s="9" t="s">
        <v>27</v>
      </c>
      <c r="C240" s="3" t="s">
        <v>17</v>
      </c>
      <c r="D240" s="3" t="s">
        <v>350</v>
      </c>
      <c r="E240" s="3" t="s">
        <v>20</v>
      </c>
      <c r="F240" s="4" t="s">
        <v>557</v>
      </c>
      <c r="G240" s="4">
        <v>1160</v>
      </c>
      <c r="U240" s="4"/>
    </row>
    <row r="241" spans="1:21" ht="15.75" customHeight="1" x14ac:dyDescent="0.3">
      <c r="A241" s="90" t="s">
        <v>492</v>
      </c>
      <c r="B241" s="9" t="s">
        <v>27</v>
      </c>
      <c r="C241" s="3" t="s">
        <v>17</v>
      </c>
      <c r="D241" s="3" t="s">
        <v>350</v>
      </c>
      <c r="E241" s="3" t="s">
        <v>348</v>
      </c>
      <c r="F241" s="4" t="s">
        <v>558</v>
      </c>
      <c r="G241" s="4">
        <v>1180</v>
      </c>
      <c r="U241" s="4"/>
    </row>
    <row r="242" spans="1:21" x14ac:dyDescent="0.3">
      <c r="A242" s="90" t="s">
        <v>492</v>
      </c>
      <c r="B242" s="9" t="s">
        <v>27</v>
      </c>
      <c r="C242" s="3" t="s">
        <v>17</v>
      </c>
      <c r="D242" s="3" t="s">
        <v>350</v>
      </c>
      <c r="E242" s="3" t="s">
        <v>348</v>
      </c>
      <c r="F242" s="4" t="s">
        <v>510</v>
      </c>
      <c r="G242" s="4">
        <v>820</v>
      </c>
      <c r="U242" s="4"/>
    </row>
    <row r="243" spans="1:21" x14ac:dyDescent="0.3">
      <c r="A243" s="90" t="s">
        <v>492</v>
      </c>
      <c r="B243" s="9" t="s">
        <v>27</v>
      </c>
      <c r="C243" s="3" t="s">
        <v>17</v>
      </c>
      <c r="D243" s="3" t="s">
        <v>350</v>
      </c>
      <c r="E243" s="3" t="s">
        <v>229</v>
      </c>
      <c r="F243" s="4" t="s">
        <v>509</v>
      </c>
      <c r="G243" s="4">
        <v>1860</v>
      </c>
      <c r="U243" s="4"/>
    </row>
    <row r="244" spans="1:21" x14ac:dyDescent="0.3">
      <c r="A244" s="90" t="s">
        <v>492</v>
      </c>
      <c r="B244" s="9" t="s">
        <v>27</v>
      </c>
      <c r="C244" s="3" t="s">
        <v>17</v>
      </c>
      <c r="D244" s="3" t="s">
        <v>350</v>
      </c>
      <c r="E244" s="3" t="s">
        <v>386</v>
      </c>
      <c r="F244" s="4" t="s">
        <v>514</v>
      </c>
      <c r="G244" s="4">
        <v>2432</v>
      </c>
    </row>
    <row r="245" spans="1:21" x14ac:dyDescent="0.3">
      <c r="A245" s="90" t="s">
        <v>492</v>
      </c>
      <c r="B245" s="9" t="s">
        <v>27</v>
      </c>
      <c r="C245" s="3" t="s">
        <v>17</v>
      </c>
      <c r="D245" s="3" t="s">
        <v>350</v>
      </c>
      <c r="E245" s="3" t="s">
        <v>349</v>
      </c>
      <c r="F245" s="4" t="s">
        <v>525</v>
      </c>
      <c r="G245" s="4">
        <v>300</v>
      </c>
    </row>
    <row r="246" spans="1:21" x14ac:dyDescent="0.3">
      <c r="A246" s="90" t="s">
        <v>492</v>
      </c>
      <c r="B246" s="9" t="s">
        <v>27</v>
      </c>
      <c r="C246" s="3" t="s">
        <v>17</v>
      </c>
      <c r="D246" s="3" t="s">
        <v>350</v>
      </c>
      <c r="E246" s="3" t="s">
        <v>349</v>
      </c>
      <c r="F246" s="4" t="s">
        <v>559</v>
      </c>
      <c r="G246" s="4">
        <v>1200</v>
      </c>
    </row>
    <row r="247" spans="1:21" x14ac:dyDescent="0.3">
      <c r="A247" s="90" t="s">
        <v>492</v>
      </c>
      <c r="B247" s="9" t="s">
        <v>23</v>
      </c>
      <c r="C247" s="3" t="s">
        <v>17</v>
      </c>
      <c r="D247" s="3" t="s">
        <v>350</v>
      </c>
      <c r="E247" s="3" t="s">
        <v>348</v>
      </c>
      <c r="F247" s="4" t="s">
        <v>528</v>
      </c>
      <c r="G247" s="4">
        <v>1200</v>
      </c>
    </row>
    <row r="248" spans="1:21" x14ac:dyDescent="0.3">
      <c r="A248" s="90" t="s">
        <v>492</v>
      </c>
      <c r="B248" s="9" t="s">
        <v>23</v>
      </c>
      <c r="C248" s="3" t="s">
        <v>17</v>
      </c>
      <c r="D248" s="3" t="s">
        <v>350</v>
      </c>
      <c r="E248" s="3" t="s">
        <v>386</v>
      </c>
      <c r="F248" s="4" t="s">
        <v>560</v>
      </c>
      <c r="G248" s="4">
        <v>1152</v>
      </c>
    </row>
    <row r="249" spans="1:21" x14ac:dyDescent="0.3">
      <c r="A249" s="90" t="s">
        <v>492</v>
      </c>
      <c r="B249" s="9" t="s">
        <v>23</v>
      </c>
      <c r="C249" s="3" t="s">
        <v>17</v>
      </c>
      <c r="D249" s="3" t="s">
        <v>350</v>
      </c>
      <c r="E249" s="3" t="s">
        <v>229</v>
      </c>
      <c r="F249" s="4" t="s">
        <v>560</v>
      </c>
      <c r="G249" s="4">
        <v>500</v>
      </c>
    </row>
    <row r="250" spans="1:21" x14ac:dyDescent="0.3">
      <c r="A250" s="90" t="s">
        <v>492</v>
      </c>
      <c r="B250" s="9" t="s">
        <v>23</v>
      </c>
      <c r="C250" s="3" t="s">
        <v>17</v>
      </c>
      <c r="D250" s="3" t="s">
        <v>350</v>
      </c>
      <c r="E250" s="3" t="s">
        <v>347</v>
      </c>
      <c r="F250" s="4" t="s">
        <v>561</v>
      </c>
      <c r="G250" s="4">
        <v>1100</v>
      </c>
    </row>
    <row r="251" spans="1:21" x14ac:dyDescent="0.3">
      <c r="A251" s="90" t="s">
        <v>492</v>
      </c>
      <c r="B251" s="9" t="s">
        <v>23</v>
      </c>
      <c r="C251" s="3" t="s">
        <v>17</v>
      </c>
      <c r="D251" s="3" t="s">
        <v>350</v>
      </c>
      <c r="E251" s="3" t="s">
        <v>347</v>
      </c>
      <c r="F251" s="4" t="s">
        <v>524</v>
      </c>
      <c r="G251" s="4">
        <v>1100</v>
      </c>
    </row>
    <row r="252" spans="1:21" x14ac:dyDescent="0.3">
      <c r="A252" s="90" t="s">
        <v>492</v>
      </c>
      <c r="B252" s="9" t="s">
        <v>23</v>
      </c>
      <c r="C252" s="3" t="s">
        <v>17</v>
      </c>
      <c r="D252" s="3" t="s">
        <v>350</v>
      </c>
      <c r="E252" s="3" t="s">
        <v>20</v>
      </c>
      <c r="F252" s="4" t="s">
        <v>526</v>
      </c>
      <c r="G252" s="4">
        <v>810</v>
      </c>
    </row>
    <row r="253" spans="1:21" x14ac:dyDescent="0.3">
      <c r="A253" s="90" t="s">
        <v>492</v>
      </c>
      <c r="B253" s="9" t="s">
        <v>23</v>
      </c>
      <c r="C253" s="3" t="s">
        <v>17</v>
      </c>
      <c r="D253" s="3" t="s">
        <v>350</v>
      </c>
      <c r="E253" s="3" t="s">
        <v>20</v>
      </c>
      <c r="F253" s="4" t="s">
        <v>562</v>
      </c>
      <c r="G253" s="4">
        <v>935</v>
      </c>
    </row>
    <row r="254" spans="1:21" x14ac:dyDescent="0.3">
      <c r="A254" s="90" t="s">
        <v>492</v>
      </c>
      <c r="B254" s="9" t="s">
        <v>23</v>
      </c>
      <c r="C254" s="3" t="s">
        <v>17</v>
      </c>
      <c r="D254" s="3" t="s">
        <v>350</v>
      </c>
      <c r="E254" s="3" t="s">
        <v>348</v>
      </c>
      <c r="F254" s="4" t="s">
        <v>563</v>
      </c>
      <c r="G254" s="4">
        <v>1200</v>
      </c>
    </row>
    <row r="255" spans="1:21" x14ac:dyDescent="0.3">
      <c r="A255" s="90" t="s">
        <v>492</v>
      </c>
      <c r="B255" s="9" t="s">
        <v>23</v>
      </c>
      <c r="C255" s="3" t="s">
        <v>17</v>
      </c>
      <c r="D255" s="3" t="s">
        <v>350</v>
      </c>
      <c r="E255" s="3" t="s">
        <v>229</v>
      </c>
      <c r="F255" s="4" t="s">
        <v>564</v>
      </c>
      <c r="G255" s="4">
        <v>2100</v>
      </c>
    </row>
    <row r="256" spans="1:21" x14ac:dyDescent="0.3">
      <c r="A256" s="90" t="s">
        <v>492</v>
      </c>
      <c r="B256" s="9" t="s">
        <v>23</v>
      </c>
      <c r="C256" s="3" t="s">
        <v>17</v>
      </c>
      <c r="D256" s="3" t="s">
        <v>350</v>
      </c>
      <c r="E256" s="3" t="s">
        <v>349</v>
      </c>
      <c r="F256" s="4" t="s">
        <v>524</v>
      </c>
      <c r="G256" s="4">
        <v>1200</v>
      </c>
    </row>
    <row r="257" spans="1:7" x14ac:dyDescent="0.3">
      <c r="A257" s="90" t="s">
        <v>492</v>
      </c>
      <c r="B257" s="9" t="s">
        <v>23</v>
      </c>
      <c r="C257" s="3" t="s">
        <v>17</v>
      </c>
      <c r="D257" s="3" t="s">
        <v>350</v>
      </c>
      <c r="E257" s="3" t="s">
        <v>349</v>
      </c>
      <c r="F257" s="4" t="s">
        <v>565</v>
      </c>
      <c r="G257" s="4">
        <v>1200</v>
      </c>
    </row>
    <row r="258" spans="1:7" x14ac:dyDescent="0.3">
      <c r="A258" s="90" t="s">
        <v>492</v>
      </c>
      <c r="B258" s="9" t="s">
        <v>127</v>
      </c>
      <c r="C258" s="3" t="s">
        <v>17</v>
      </c>
      <c r="D258" s="3" t="s">
        <v>350</v>
      </c>
      <c r="E258" s="3" t="s">
        <v>347</v>
      </c>
      <c r="F258" s="4" t="s">
        <v>566</v>
      </c>
      <c r="G258" s="4">
        <v>320</v>
      </c>
    </row>
    <row r="259" spans="1:7" x14ac:dyDescent="0.3">
      <c r="A259" s="90" t="s">
        <v>492</v>
      </c>
      <c r="B259" s="9" t="s">
        <v>127</v>
      </c>
      <c r="C259" s="3" t="s">
        <v>17</v>
      </c>
      <c r="D259" s="3" t="s">
        <v>350</v>
      </c>
      <c r="E259" s="3" t="s">
        <v>348</v>
      </c>
      <c r="F259" s="4" t="s">
        <v>566</v>
      </c>
      <c r="G259" s="4">
        <v>400</v>
      </c>
    </row>
    <row r="260" spans="1:7" x14ac:dyDescent="0.3">
      <c r="A260" s="90" t="s">
        <v>492</v>
      </c>
      <c r="B260" s="9" t="s">
        <v>127</v>
      </c>
      <c r="C260" s="3" t="s">
        <v>17</v>
      </c>
      <c r="D260" s="3" t="s">
        <v>350</v>
      </c>
      <c r="E260" s="3" t="s">
        <v>229</v>
      </c>
      <c r="F260" s="4" t="s">
        <v>566</v>
      </c>
      <c r="G260" s="4">
        <v>400</v>
      </c>
    </row>
    <row r="261" spans="1:7" x14ac:dyDescent="0.3">
      <c r="A261" s="90" t="s">
        <v>492</v>
      </c>
      <c r="B261" s="9" t="s">
        <v>127</v>
      </c>
      <c r="C261" s="3" t="s">
        <v>17</v>
      </c>
      <c r="D261" s="3" t="s">
        <v>350</v>
      </c>
      <c r="E261" s="3" t="s">
        <v>349</v>
      </c>
      <c r="F261" s="4" t="s">
        <v>567</v>
      </c>
      <c r="G261" s="4">
        <v>600</v>
      </c>
    </row>
    <row r="262" spans="1:7" x14ac:dyDescent="0.3">
      <c r="A262" s="90" t="s">
        <v>492</v>
      </c>
      <c r="B262" s="9" t="s">
        <v>127</v>
      </c>
      <c r="C262" s="3" t="s">
        <v>17</v>
      </c>
      <c r="D262" s="3" t="s">
        <v>350</v>
      </c>
      <c r="E262" s="3" t="s">
        <v>349</v>
      </c>
      <c r="F262" s="4" t="s">
        <v>568</v>
      </c>
      <c r="G262" s="4">
        <v>660</v>
      </c>
    </row>
    <row r="263" spans="1:7" x14ac:dyDescent="0.3">
      <c r="A263" s="90" t="s">
        <v>494</v>
      </c>
      <c r="B263" s="9" t="s">
        <v>27</v>
      </c>
      <c r="C263" s="3" t="s">
        <v>17</v>
      </c>
      <c r="D263" s="3" t="s">
        <v>350</v>
      </c>
      <c r="E263" s="3" t="s">
        <v>407</v>
      </c>
      <c r="F263" s="4" t="s">
        <v>118</v>
      </c>
      <c r="G263" s="4">
        <v>4500</v>
      </c>
    </row>
    <row r="264" spans="1:7" x14ac:dyDescent="0.3">
      <c r="A264" s="90" t="s">
        <v>494</v>
      </c>
      <c r="B264" s="9" t="s">
        <v>27</v>
      </c>
      <c r="C264" s="3" t="s">
        <v>17</v>
      </c>
      <c r="D264" s="3" t="s">
        <v>350</v>
      </c>
      <c r="E264" s="3" t="s">
        <v>347</v>
      </c>
      <c r="F264" s="4" t="s">
        <v>555</v>
      </c>
      <c r="G264" s="4">
        <v>1120</v>
      </c>
    </row>
    <row r="265" spans="1:7" x14ac:dyDescent="0.3">
      <c r="A265" s="90" t="s">
        <v>494</v>
      </c>
      <c r="B265" s="9" t="s">
        <v>27</v>
      </c>
      <c r="C265" s="3" t="s">
        <v>17</v>
      </c>
      <c r="D265" s="3" t="s">
        <v>350</v>
      </c>
      <c r="E265" s="3" t="s">
        <v>347</v>
      </c>
      <c r="F265" s="4" t="s">
        <v>538</v>
      </c>
      <c r="G265" s="4">
        <v>1100</v>
      </c>
    </row>
    <row r="266" spans="1:7" x14ac:dyDescent="0.3">
      <c r="A266" s="90" t="s">
        <v>494</v>
      </c>
      <c r="B266" s="9" t="s">
        <v>27</v>
      </c>
      <c r="C266" s="3" t="s">
        <v>17</v>
      </c>
      <c r="D266" s="3" t="s">
        <v>350</v>
      </c>
      <c r="E266" s="3" t="s">
        <v>20</v>
      </c>
      <c r="F266" s="4" t="s">
        <v>556</v>
      </c>
      <c r="G266" s="4">
        <v>620</v>
      </c>
    </row>
    <row r="267" spans="1:7" x14ac:dyDescent="0.3">
      <c r="A267" s="90" t="s">
        <v>494</v>
      </c>
      <c r="B267" s="9" t="s">
        <v>27</v>
      </c>
      <c r="C267" s="3" t="s">
        <v>17</v>
      </c>
      <c r="D267" s="3" t="s">
        <v>350</v>
      </c>
      <c r="E267" s="3" t="s">
        <v>20</v>
      </c>
      <c r="F267" s="4" t="s">
        <v>557</v>
      </c>
      <c r="G267" s="4">
        <v>1160</v>
      </c>
    </row>
    <row r="268" spans="1:7" x14ac:dyDescent="0.3">
      <c r="A268" s="90" t="s">
        <v>494</v>
      </c>
      <c r="B268" s="9" t="s">
        <v>27</v>
      </c>
      <c r="C268" s="3" t="s">
        <v>17</v>
      </c>
      <c r="D268" s="3" t="s">
        <v>350</v>
      </c>
      <c r="E268" s="3" t="s">
        <v>20</v>
      </c>
      <c r="F268" s="4" t="s">
        <v>569</v>
      </c>
      <c r="G268" s="4">
        <v>700</v>
      </c>
    </row>
    <row r="269" spans="1:7" x14ac:dyDescent="0.3">
      <c r="A269" s="90" t="s">
        <v>494</v>
      </c>
      <c r="B269" s="9" t="s">
        <v>27</v>
      </c>
      <c r="C269" s="3" t="s">
        <v>17</v>
      </c>
      <c r="D269" s="3" t="s">
        <v>350</v>
      </c>
      <c r="E269" s="3" t="s">
        <v>20</v>
      </c>
      <c r="F269" s="4" t="s">
        <v>516</v>
      </c>
      <c r="G269" s="4">
        <v>100</v>
      </c>
    </row>
    <row r="270" spans="1:7" x14ac:dyDescent="0.3">
      <c r="A270" s="90" t="s">
        <v>494</v>
      </c>
      <c r="B270" s="9" t="s">
        <v>27</v>
      </c>
      <c r="C270" s="3" t="s">
        <v>17</v>
      </c>
      <c r="D270" s="3" t="s">
        <v>350</v>
      </c>
      <c r="E270" s="3" t="s">
        <v>348</v>
      </c>
      <c r="F270" s="4" t="s">
        <v>558</v>
      </c>
      <c r="G270" s="4">
        <v>1180</v>
      </c>
    </row>
    <row r="271" spans="1:7" x14ac:dyDescent="0.3">
      <c r="A271" s="90" t="s">
        <v>494</v>
      </c>
      <c r="B271" s="9" t="s">
        <v>27</v>
      </c>
      <c r="C271" s="3" t="s">
        <v>17</v>
      </c>
      <c r="D271" s="3" t="s">
        <v>350</v>
      </c>
      <c r="E271" s="3" t="s">
        <v>229</v>
      </c>
      <c r="F271" s="4" t="s">
        <v>509</v>
      </c>
      <c r="G271" s="4">
        <v>320</v>
      </c>
    </row>
    <row r="272" spans="1:7" x14ac:dyDescent="0.3">
      <c r="A272" s="90" t="s">
        <v>494</v>
      </c>
      <c r="B272" s="9" t="s">
        <v>27</v>
      </c>
      <c r="C272" s="3" t="s">
        <v>17</v>
      </c>
      <c r="D272" s="3" t="s">
        <v>350</v>
      </c>
      <c r="E272" s="3" t="s">
        <v>386</v>
      </c>
      <c r="F272" s="4" t="s">
        <v>509</v>
      </c>
      <c r="G272" s="4">
        <v>512</v>
      </c>
    </row>
    <row r="273" spans="1:7" x14ac:dyDescent="0.3">
      <c r="A273" s="90" t="s">
        <v>494</v>
      </c>
      <c r="B273" s="9" t="s">
        <v>27</v>
      </c>
      <c r="C273" s="3" t="s">
        <v>17</v>
      </c>
      <c r="D273" s="3" t="s">
        <v>350</v>
      </c>
      <c r="E273" s="3" t="s">
        <v>349</v>
      </c>
      <c r="F273" s="4" t="s">
        <v>525</v>
      </c>
      <c r="G273" s="4">
        <v>660</v>
      </c>
    </row>
    <row r="274" spans="1:7" x14ac:dyDescent="0.3">
      <c r="A274" s="90" t="s">
        <v>494</v>
      </c>
      <c r="B274" s="9" t="s">
        <v>27</v>
      </c>
      <c r="C274" s="3" t="s">
        <v>17</v>
      </c>
      <c r="D274" s="3" t="s">
        <v>350</v>
      </c>
      <c r="E274" s="3" t="s">
        <v>349</v>
      </c>
      <c r="F274" s="4" t="s">
        <v>556</v>
      </c>
      <c r="G274" s="4">
        <v>900</v>
      </c>
    </row>
    <row r="275" spans="1:7" x14ac:dyDescent="0.3">
      <c r="A275" s="90" t="s">
        <v>494</v>
      </c>
      <c r="B275" s="9" t="s">
        <v>48</v>
      </c>
      <c r="C275" s="3" t="s">
        <v>17</v>
      </c>
      <c r="D275" s="3" t="s">
        <v>350</v>
      </c>
      <c r="E275" s="3" t="s">
        <v>386</v>
      </c>
      <c r="F275" s="4" t="s">
        <v>570</v>
      </c>
      <c r="G275" s="4">
        <v>1024</v>
      </c>
    </row>
    <row r="276" spans="1:7" x14ac:dyDescent="0.3">
      <c r="A276" s="90" t="s">
        <v>494</v>
      </c>
      <c r="B276" s="9" t="s">
        <v>48</v>
      </c>
      <c r="C276" s="3" t="s">
        <v>17</v>
      </c>
      <c r="D276" s="3" t="s">
        <v>350</v>
      </c>
      <c r="E276" s="3" t="s">
        <v>348</v>
      </c>
      <c r="F276" s="4" t="s">
        <v>571</v>
      </c>
      <c r="G276" s="4">
        <v>850</v>
      </c>
    </row>
    <row r="277" spans="1:7" x14ac:dyDescent="0.3">
      <c r="A277" s="90" t="s">
        <v>494</v>
      </c>
      <c r="B277" s="9" t="s">
        <v>48</v>
      </c>
      <c r="C277" s="3" t="s">
        <v>17</v>
      </c>
      <c r="D277" s="3" t="s">
        <v>350</v>
      </c>
      <c r="E277" s="3" t="s">
        <v>229</v>
      </c>
      <c r="F277" s="4" t="s">
        <v>572</v>
      </c>
      <c r="G277" s="4">
        <v>1480</v>
      </c>
    </row>
    <row r="278" spans="1:7" x14ac:dyDescent="0.3">
      <c r="A278" s="90" t="s">
        <v>494</v>
      </c>
      <c r="B278" s="9" t="s">
        <v>23</v>
      </c>
      <c r="C278" s="3" t="s">
        <v>17</v>
      </c>
      <c r="D278" s="3" t="s">
        <v>350</v>
      </c>
      <c r="E278" s="3" t="s">
        <v>347</v>
      </c>
      <c r="F278" s="4" t="s">
        <v>524</v>
      </c>
      <c r="G278" s="4">
        <v>1060</v>
      </c>
    </row>
    <row r="279" spans="1:7" x14ac:dyDescent="0.3">
      <c r="A279" s="90" t="s">
        <v>494</v>
      </c>
      <c r="B279" s="9" t="s">
        <v>23</v>
      </c>
      <c r="C279" s="3" t="s">
        <v>17</v>
      </c>
      <c r="D279" s="3" t="s">
        <v>350</v>
      </c>
      <c r="E279" s="3" t="s">
        <v>347</v>
      </c>
      <c r="F279" s="4" t="s">
        <v>561</v>
      </c>
      <c r="G279" s="4">
        <v>100</v>
      </c>
    </row>
    <row r="280" spans="1:7" x14ac:dyDescent="0.3">
      <c r="A280" s="90" t="s">
        <v>494</v>
      </c>
      <c r="B280" s="9" t="s">
        <v>23</v>
      </c>
      <c r="C280" s="3" t="s">
        <v>17</v>
      </c>
      <c r="D280" s="3" t="s">
        <v>350</v>
      </c>
      <c r="E280" s="3" t="s">
        <v>348</v>
      </c>
      <c r="F280" s="4" t="s">
        <v>561</v>
      </c>
      <c r="G280" s="4">
        <v>1100</v>
      </c>
    </row>
    <row r="281" spans="1:7" x14ac:dyDescent="0.3">
      <c r="A281" s="90" t="s">
        <v>494</v>
      </c>
      <c r="B281" s="9" t="s">
        <v>23</v>
      </c>
      <c r="C281" s="3" t="s">
        <v>17</v>
      </c>
      <c r="D281" s="3" t="s">
        <v>350</v>
      </c>
      <c r="E281" s="3" t="s">
        <v>20</v>
      </c>
      <c r="F281" s="4" t="s">
        <v>526</v>
      </c>
      <c r="G281" s="4">
        <v>850</v>
      </c>
    </row>
    <row r="282" spans="1:7" ht="18" customHeight="1" x14ac:dyDescent="0.3">
      <c r="A282" s="90" t="s">
        <v>494</v>
      </c>
      <c r="B282" s="9" t="s">
        <v>23</v>
      </c>
      <c r="C282" s="3" t="s">
        <v>17</v>
      </c>
      <c r="D282" s="3" t="s">
        <v>350</v>
      </c>
      <c r="E282" s="3" t="s">
        <v>20</v>
      </c>
      <c r="F282" s="4" t="s">
        <v>562</v>
      </c>
      <c r="G282" s="4">
        <v>908</v>
      </c>
    </row>
    <row r="283" spans="1:7" x14ac:dyDescent="0.3">
      <c r="A283" s="90" t="s">
        <v>494</v>
      </c>
      <c r="B283" s="9" t="s">
        <v>23</v>
      </c>
      <c r="C283" s="3" t="s">
        <v>17</v>
      </c>
      <c r="D283" s="3" t="s">
        <v>350</v>
      </c>
      <c r="E283" s="3" t="s">
        <v>348</v>
      </c>
      <c r="F283" s="4" t="s">
        <v>563</v>
      </c>
      <c r="G283" s="4">
        <v>1200</v>
      </c>
    </row>
    <row r="284" spans="1:7" x14ac:dyDescent="0.3">
      <c r="A284" s="90" t="s">
        <v>494</v>
      </c>
      <c r="B284" s="9" t="s">
        <v>23</v>
      </c>
      <c r="C284" s="3" t="s">
        <v>17</v>
      </c>
      <c r="D284" s="3" t="s">
        <v>350</v>
      </c>
      <c r="E284" s="3" t="s">
        <v>348</v>
      </c>
      <c r="F284" s="4" t="s">
        <v>573</v>
      </c>
      <c r="G284" s="4">
        <v>280</v>
      </c>
    </row>
    <row r="285" spans="1:7" x14ac:dyDescent="0.3">
      <c r="A285" s="90" t="s">
        <v>494</v>
      </c>
      <c r="B285" s="9" t="s">
        <v>23</v>
      </c>
      <c r="C285" s="3" t="s">
        <v>17</v>
      </c>
      <c r="D285" s="3" t="s">
        <v>350</v>
      </c>
      <c r="E285" s="3" t="s">
        <v>229</v>
      </c>
      <c r="F285" s="4" t="s">
        <v>513</v>
      </c>
      <c r="G285" s="4">
        <v>1000</v>
      </c>
    </row>
    <row r="286" spans="1:7" x14ac:dyDescent="0.3">
      <c r="A286" s="90" t="s">
        <v>494</v>
      </c>
      <c r="B286" s="9" t="s">
        <v>23</v>
      </c>
      <c r="C286" s="3" t="s">
        <v>17</v>
      </c>
      <c r="D286" s="3" t="s">
        <v>350</v>
      </c>
      <c r="E286" s="3" t="s">
        <v>229</v>
      </c>
      <c r="F286" s="4" t="s">
        <v>574</v>
      </c>
      <c r="G286" s="4">
        <v>2000</v>
      </c>
    </row>
    <row r="287" spans="1:7" x14ac:dyDescent="0.3">
      <c r="A287" s="90" t="s">
        <v>494</v>
      </c>
      <c r="B287" s="9" t="s">
        <v>23</v>
      </c>
      <c r="C287" s="3" t="s">
        <v>17</v>
      </c>
      <c r="D287" s="3" t="s">
        <v>350</v>
      </c>
      <c r="E287" s="3" t="s">
        <v>348</v>
      </c>
      <c r="F287" s="4" t="s">
        <v>574</v>
      </c>
      <c r="G287" s="4">
        <v>200</v>
      </c>
    </row>
    <row r="288" spans="1:7" x14ac:dyDescent="0.3">
      <c r="A288" s="90" t="s">
        <v>494</v>
      </c>
      <c r="B288" s="9" t="s">
        <v>23</v>
      </c>
      <c r="C288" s="3" t="s">
        <v>17</v>
      </c>
      <c r="D288" s="3" t="s">
        <v>350</v>
      </c>
      <c r="E288" s="3" t="s">
        <v>349</v>
      </c>
      <c r="F288" s="4" t="s">
        <v>524</v>
      </c>
      <c r="G288" s="4">
        <v>1105</v>
      </c>
    </row>
    <row r="289" spans="1:7" x14ac:dyDescent="0.3">
      <c r="A289" s="90" t="s">
        <v>494</v>
      </c>
      <c r="B289" s="9" t="s">
        <v>23</v>
      </c>
      <c r="C289" s="3" t="s">
        <v>17</v>
      </c>
      <c r="D289" s="3" t="s">
        <v>350</v>
      </c>
      <c r="E289" s="3" t="s">
        <v>349</v>
      </c>
      <c r="F289" s="4" t="s">
        <v>565</v>
      </c>
      <c r="G289" s="4">
        <v>1200</v>
      </c>
    </row>
    <row r="290" spans="1:7" x14ac:dyDescent="0.3">
      <c r="A290" s="90" t="s">
        <v>494</v>
      </c>
      <c r="B290" s="9" t="s">
        <v>23</v>
      </c>
      <c r="C290" s="3" t="s">
        <v>17</v>
      </c>
      <c r="D290" s="3" t="s">
        <v>350</v>
      </c>
      <c r="E290" s="3" t="s">
        <v>386</v>
      </c>
      <c r="F290" s="4" t="s">
        <v>560</v>
      </c>
      <c r="G290" s="4">
        <v>2560</v>
      </c>
    </row>
    <row r="291" spans="1:7" x14ac:dyDescent="0.3">
      <c r="A291" s="90" t="s">
        <v>494</v>
      </c>
      <c r="B291" s="9" t="s">
        <v>127</v>
      </c>
      <c r="C291" s="3" t="s">
        <v>17</v>
      </c>
      <c r="D291" s="3" t="s">
        <v>350</v>
      </c>
      <c r="E291" s="3" t="s">
        <v>348</v>
      </c>
      <c r="F291" s="4" t="s">
        <v>566</v>
      </c>
      <c r="G291" s="4">
        <v>540</v>
      </c>
    </row>
    <row r="292" spans="1:7" x14ac:dyDescent="0.3">
      <c r="A292" s="90" t="s">
        <v>494</v>
      </c>
      <c r="B292" s="9" t="s">
        <v>127</v>
      </c>
      <c r="C292" s="3" t="s">
        <v>17</v>
      </c>
      <c r="D292" s="3" t="s">
        <v>350</v>
      </c>
      <c r="E292" s="3" t="s">
        <v>229</v>
      </c>
      <c r="F292" s="4" t="s">
        <v>566</v>
      </c>
      <c r="G292" s="4">
        <v>540</v>
      </c>
    </row>
    <row r="293" spans="1:7" x14ac:dyDescent="0.3">
      <c r="A293" s="90" t="s">
        <v>494</v>
      </c>
      <c r="B293" s="9" t="s">
        <v>127</v>
      </c>
      <c r="C293" s="3" t="s">
        <v>17</v>
      </c>
      <c r="D293" s="3" t="s">
        <v>350</v>
      </c>
      <c r="E293" s="3" t="s">
        <v>20</v>
      </c>
      <c r="F293" s="4" t="s">
        <v>545</v>
      </c>
      <c r="G293" s="4">
        <v>700</v>
      </c>
    </row>
    <row r="294" spans="1:7" x14ac:dyDescent="0.3">
      <c r="A294" s="90" t="s">
        <v>494</v>
      </c>
      <c r="B294" s="9" t="s">
        <v>127</v>
      </c>
      <c r="C294" s="3" t="s">
        <v>17</v>
      </c>
      <c r="D294" s="3" t="s">
        <v>350</v>
      </c>
      <c r="E294" s="3" t="s">
        <v>349</v>
      </c>
      <c r="F294" s="4" t="s">
        <v>568</v>
      </c>
      <c r="G294" s="4">
        <v>740</v>
      </c>
    </row>
    <row r="295" spans="1:7" x14ac:dyDescent="0.3">
      <c r="A295" s="90" t="s">
        <v>494</v>
      </c>
      <c r="B295" s="9" t="s">
        <v>127</v>
      </c>
      <c r="C295" s="3" t="s">
        <v>17</v>
      </c>
      <c r="D295" s="3" t="s">
        <v>350</v>
      </c>
      <c r="E295" s="3" t="s">
        <v>349</v>
      </c>
      <c r="F295" s="4" t="s">
        <v>567</v>
      </c>
      <c r="G295" s="4">
        <v>740</v>
      </c>
    </row>
    <row r="296" spans="1:7" x14ac:dyDescent="0.3">
      <c r="A296" s="90" t="s">
        <v>495</v>
      </c>
      <c r="B296" s="9" t="s">
        <v>27</v>
      </c>
      <c r="C296" s="3" t="s">
        <v>17</v>
      </c>
      <c r="D296" s="3" t="s">
        <v>350</v>
      </c>
      <c r="E296" s="3" t="s">
        <v>407</v>
      </c>
      <c r="F296" s="4" t="s">
        <v>118</v>
      </c>
      <c r="G296" s="4">
        <v>4500</v>
      </c>
    </row>
    <row r="297" spans="1:7" x14ac:dyDescent="0.3">
      <c r="A297" s="90" t="s">
        <v>495</v>
      </c>
      <c r="B297" s="9" t="s">
        <v>27</v>
      </c>
      <c r="C297" s="3" t="s">
        <v>17</v>
      </c>
      <c r="D297" s="3" t="s">
        <v>350</v>
      </c>
      <c r="E297" s="3" t="s">
        <v>347</v>
      </c>
      <c r="F297" s="4" t="s">
        <v>545</v>
      </c>
      <c r="G297" s="4">
        <v>320</v>
      </c>
    </row>
    <row r="298" spans="1:7" x14ac:dyDescent="0.3">
      <c r="A298" s="90" t="s">
        <v>495</v>
      </c>
      <c r="B298" s="9" t="s">
        <v>27</v>
      </c>
      <c r="C298" s="3" t="s">
        <v>17</v>
      </c>
      <c r="D298" s="3" t="s">
        <v>350</v>
      </c>
      <c r="E298" s="3" t="s">
        <v>347</v>
      </c>
      <c r="F298" s="4" t="s">
        <v>555</v>
      </c>
      <c r="G298" s="4">
        <v>1100</v>
      </c>
    </row>
    <row r="299" spans="1:7" x14ac:dyDescent="0.3">
      <c r="A299" s="90" t="s">
        <v>495</v>
      </c>
      <c r="B299" s="9" t="s">
        <v>27</v>
      </c>
      <c r="C299" s="3" t="s">
        <v>17</v>
      </c>
      <c r="D299" s="3" t="s">
        <v>350</v>
      </c>
      <c r="E299" s="3" t="s">
        <v>20</v>
      </c>
      <c r="F299" s="4" t="s">
        <v>556</v>
      </c>
      <c r="G299" s="4">
        <v>1180</v>
      </c>
    </row>
    <row r="300" spans="1:7" x14ac:dyDescent="0.3">
      <c r="A300" s="90" t="s">
        <v>495</v>
      </c>
      <c r="B300" s="9" t="s">
        <v>27</v>
      </c>
      <c r="C300" s="3" t="s">
        <v>17</v>
      </c>
      <c r="D300" s="3" t="s">
        <v>350</v>
      </c>
      <c r="E300" s="3" t="s">
        <v>20</v>
      </c>
      <c r="F300" s="4" t="s">
        <v>557</v>
      </c>
      <c r="G300" s="4">
        <v>1160</v>
      </c>
    </row>
    <row r="301" spans="1:7" x14ac:dyDescent="0.3">
      <c r="A301" s="90" t="s">
        <v>495</v>
      </c>
      <c r="B301" s="9" t="s">
        <v>27</v>
      </c>
      <c r="C301" s="3" t="s">
        <v>17</v>
      </c>
      <c r="D301" s="3" t="s">
        <v>350</v>
      </c>
      <c r="E301" s="3" t="s">
        <v>20</v>
      </c>
      <c r="F301" s="4" t="s">
        <v>569</v>
      </c>
      <c r="G301" s="4">
        <v>600</v>
      </c>
    </row>
    <row r="302" spans="1:7" x14ac:dyDescent="0.3">
      <c r="A302" s="90" t="s">
        <v>495</v>
      </c>
      <c r="B302" s="9" t="s">
        <v>27</v>
      </c>
      <c r="C302" s="3" t="s">
        <v>17</v>
      </c>
      <c r="D302" s="3" t="s">
        <v>350</v>
      </c>
      <c r="E302" s="3" t="s">
        <v>348</v>
      </c>
      <c r="F302" s="4" t="s">
        <v>538</v>
      </c>
      <c r="G302" s="4">
        <v>1000</v>
      </c>
    </row>
    <row r="303" spans="1:7" x14ac:dyDescent="0.3">
      <c r="A303" s="90" t="s">
        <v>495</v>
      </c>
      <c r="B303" s="9" t="s">
        <v>27</v>
      </c>
      <c r="C303" s="3" t="s">
        <v>17</v>
      </c>
      <c r="D303" s="3" t="s">
        <v>350</v>
      </c>
      <c r="E303" s="3" t="s">
        <v>348</v>
      </c>
      <c r="F303" s="4" t="s">
        <v>558</v>
      </c>
      <c r="G303" s="4">
        <v>1180</v>
      </c>
    </row>
    <row r="304" spans="1:7" x14ac:dyDescent="0.3">
      <c r="A304" s="90" t="s">
        <v>495</v>
      </c>
      <c r="B304" s="9" t="s">
        <v>27</v>
      </c>
      <c r="C304" s="3" t="s">
        <v>17</v>
      </c>
      <c r="D304" s="3" t="s">
        <v>350</v>
      </c>
      <c r="E304" s="3" t="s">
        <v>229</v>
      </c>
      <c r="F304" s="4" t="s">
        <v>509</v>
      </c>
      <c r="G304" s="4">
        <v>560</v>
      </c>
    </row>
    <row r="305" spans="1:7 16366:16366" x14ac:dyDescent="0.3">
      <c r="A305" s="90" t="s">
        <v>495</v>
      </c>
      <c r="B305" s="9" t="s">
        <v>27</v>
      </c>
      <c r="C305" s="3" t="s">
        <v>17</v>
      </c>
      <c r="D305" s="3" t="s">
        <v>350</v>
      </c>
      <c r="E305" s="3" t="s">
        <v>386</v>
      </c>
      <c r="F305" s="4" t="s">
        <v>514</v>
      </c>
      <c r="G305" s="4">
        <v>2560</v>
      </c>
    </row>
    <row r="306" spans="1:7 16366:16366" x14ac:dyDescent="0.3">
      <c r="A306" s="90" t="s">
        <v>495</v>
      </c>
      <c r="B306" s="9" t="s">
        <v>27</v>
      </c>
      <c r="C306" s="3" t="s">
        <v>17</v>
      </c>
      <c r="D306" s="3" t="s">
        <v>350</v>
      </c>
      <c r="E306" s="3" t="s">
        <v>349</v>
      </c>
      <c r="F306" s="4" t="s">
        <v>525</v>
      </c>
      <c r="G306" s="4">
        <v>1000</v>
      </c>
    </row>
    <row r="307" spans="1:7 16366:16366" x14ac:dyDescent="0.3">
      <c r="A307" s="90" t="s">
        <v>495</v>
      </c>
      <c r="B307" s="9" t="s">
        <v>27</v>
      </c>
      <c r="C307" s="3" t="s">
        <v>17</v>
      </c>
      <c r="D307" s="3" t="s">
        <v>350</v>
      </c>
      <c r="E307" s="3" t="s">
        <v>349</v>
      </c>
      <c r="F307" s="4" t="s">
        <v>575</v>
      </c>
      <c r="G307" s="4">
        <v>1000</v>
      </c>
    </row>
    <row r="308" spans="1:7 16366:16366" x14ac:dyDescent="0.3">
      <c r="A308" s="90" t="s">
        <v>495</v>
      </c>
      <c r="B308" s="9" t="s">
        <v>48</v>
      </c>
      <c r="C308" s="3" t="s">
        <v>17</v>
      </c>
      <c r="D308" s="3" t="s">
        <v>350</v>
      </c>
      <c r="E308" s="3" t="s">
        <v>347</v>
      </c>
      <c r="F308" s="4" t="s">
        <v>576</v>
      </c>
      <c r="G308" s="4">
        <v>1120</v>
      </c>
    </row>
    <row r="309" spans="1:7 16366:16366" x14ac:dyDescent="0.3">
      <c r="A309" s="90" t="s">
        <v>495</v>
      </c>
      <c r="B309" s="9" t="s">
        <v>48</v>
      </c>
      <c r="C309" s="3" t="s">
        <v>17</v>
      </c>
      <c r="D309" s="3" t="s">
        <v>350</v>
      </c>
      <c r="E309" s="3" t="s">
        <v>229</v>
      </c>
      <c r="F309" s="4" t="s">
        <v>572</v>
      </c>
      <c r="G309" s="4">
        <v>1580</v>
      </c>
    </row>
    <row r="310" spans="1:7 16366:16366" x14ac:dyDescent="0.3">
      <c r="A310" s="90" t="s">
        <v>495</v>
      </c>
      <c r="B310" s="9" t="s">
        <v>23</v>
      </c>
      <c r="C310" s="3" t="s">
        <v>17</v>
      </c>
      <c r="D310" s="3" t="s">
        <v>350</v>
      </c>
      <c r="E310" s="3" t="s">
        <v>349</v>
      </c>
      <c r="F310" s="4" t="s">
        <v>524</v>
      </c>
      <c r="G310" s="4">
        <v>1200</v>
      </c>
    </row>
    <row r="311" spans="1:7 16366:16366" ht="18" customHeight="1" x14ac:dyDescent="0.3">
      <c r="A311" s="90" t="s">
        <v>495</v>
      </c>
      <c r="B311" s="9" t="s">
        <v>23</v>
      </c>
      <c r="C311" s="3" t="s">
        <v>17</v>
      </c>
      <c r="D311" s="3" t="s">
        <v>350</v>
      </c>
      <c r="E311" s="3" t="s">
        <v>349</v>
      </c>
      <c r="F311" s="4" t="s">
        <v>565</v>
      </c>
      <c r="G311" s="4">
        <v>1100</v>
      </c>
    </row>
    <row r="312" spans="1:7 16366:16366" x14ac:dyDescent="0.3">
      <c r="A312" s="90" t="s">
        <v>495</v>
      </c>
      <c r="B312" s="9" t="s">
        <v>23</v>
      </c>
      <c r="C312" s="3" t="s">
        <v>17</v>
      </c>
      <c r="D312" s="3" t="s">
        <v>350</v>
      </c>
      <c r="E312" s="3" t="s">
        <v>20</v>
      </c>
      <c r="F312" s="4" t="s">
        <v>528</v>
      </c>
      <c r="G312" s="4">
        <v>450</v>
      </c>
    </row>
    <row r="313" spans="1:7 16366:16366" x14ac:dyDescent="0.3">
      <c r="A313" s="90" t="s">
        <v>495</v>
      </c>
      <c r="B313" s="9" t="s">
        <v>23</v>
      </c>
      <c r="C313" s="3" t="s">
        <v>17</v>
      </c>
      <c r="D313" s="3" t="s">
        <v>350</v>
      </c>
      <c r="E313" s="3" t="s">
        <v>348</v>
      </c>
      <c r="F313" s="4" t="s">
        <v>563</v>
      </c>
      <c r="G313" s="4">
        <v>1200</v>
      </c>
    </row>
    <row r="314" spans="1:7 16366:16366" x14ac:dyDescent="0.3">
      <c r="A314" s="90" t="s">
        <v>495</v>
      </c>
      <c r="B314" s="9" t="s">
        <v>23</v>
      </c>
      <c r="C314" s="3" t="s">
        <v>17</v>
      </c>
      <c r="D314" s="3" t="s">
        <v>350</v>
      </c>
      <c r="E314" s="3" t="s">
        <v>229</v>
      </c>
      <c r="F314" s="4" t="s">
        <v>513</v>
      </c>
      <c r="G314" s="4">
        <v>700</v>
      </c>
    </row>
    <row r="315" spans="1:7 16366:16366" x14ac:dyDescent="0.3">
      <c r="A315" s="90" t="s">
        <v>495</v>
      </c>
      <c r="B315" s="9" t="s">
        <v>23</v>
      </c>
      <c r="C315" s="3" t="s">
        <v>17</v>
      </c>
      <c r="D315" s="3" t="s">
        <v>350</v>
      </c>
      <c r="E315" s="3" t="s">
        <v>229</v>
      </c>
      <c r="F315" s="4" t="s">
        <v>560</v>
      </c>
      <c r="G315" s="4">
        <v>700</v>
      </c>
    </row>
    <row r="316" spans="1:7 16366:16366" x14ac:dyDescent="0.3">
      <c r="A316" s="90" t="s">
        <v>495</v>
      </c>
      <c r="B316" s="9" t="s">
        <v>23</v>
      </c>
      <c r="C316" s="3" t="s">
        <v>17</v>
      </c>
      <c r="D316" s="3" t="s">
        <v>350</v>
      </c>
      <c r="E316" s="3" t="s">
        <v>386</v>
      </c>
      <c r="F316" s="4" t="s">
        <v>560</v>
      </c>
      <c r="G316" s="4">
        <v>1664</v>
      </c>
    </row>
    <row r="317" spans="1:7 16366:16366" x14ac:dyDescent="0.3">
      <c r="A317" s="90" t="s">
        <v>495</v>
      </c>
      <c r="B317" s="9" t="s">
        <v>23</v>
      </c>
      <c r="C317" s="3" t="s">
        <v>17</v>
      </c>
      <c r="D317" s="3" t="s">
        <v>350</v>
      </c>
      <c r="E317" s="3" t="s">
        <v>347</v>
      </c>
      <c r="F317" s="4" t="s">
        <v>524</v>
      </c>
      <c r="G317" s="4">
        <v>1100</v>
      </c>
      <c r="XEL317" s="9" t="s">
        <v>437</v>
      </c>
    </row>
    <row r="318" spans="1:7 16366:16366" x14ac:dyDescent="0.3">
      <c r="A318" s="90" t="s">
        <v>495</v>
      </c>
      <c r="B318" s="9" t="s">
        <v>23</v>
      </c>
      <c r="C318" s="3" t="s">
        <v>17</v>
      </c>
      <c r="D318" s="3" t="s">
        <v>350</v>
      </c>
      <c r="E318" s="3" t="s">
        <v>20</v>
      </c>
      <c r="F318" s="4" t="s">
        <v>528</v>
      </c>
      <c r="G318" s="4">
        <v>450</v>
      </c>
    </row>
    <row r="319" spans="1:7 16366:16366" x14ac:dyDescent="0.3">
      <c r="A319" s="90" t="s">
        <v>495</v>
      </c>
      <c r="B319" s="9" t="s">
        <v>23</v>
      </c>
      <c r="C319" s="3" t="s">
        <v>17</v>
      </c>
      <c r="D319" s="3" t="s">
        <v>350</v>
      </c>
      <c r="E319" s="3" t="s">
        <v>20</v>
      </c>
      <c r="F319" s="4" t="s">
        <v>526</v>
      </c>
      <c r="G319" s="4">
        <v>800</v>
      </c>
    </row>
    <row r="320" spans="1:7 16366:16366" x14ac:dyDescent="0.3">
      <c r="A320" s="90" t="s">
        <v>495</v>
      </c>
      <c r="B320" s="9" t="s">
        <v>23</v>
      </c>
      <c r="C320" s="3" t="s">
        <v>17</v>
      </c>
      <c r="D320" s="3" t="s">
        <v>350</v>
      </c>
      <c r="E320" s="3" t="s">
        <v>20</v>
      </c>
      <c r="F320" s="4" t="s">
        <v>562</v>
      </c>
      <c r="G320" s="4">
        <v>1033</v>
      </c>
    </row>
    <row r="321" spans="1:8" x14ac:dyDescent="0.3">
      <c r="A321" s="90" t="s">
        <v>495</v>
      </c>
      <c r="B321" s="9" t="s">
        <v>23</v>
      </c>
      <c r="C321" s="3" t="s">
        <v>17</v>
      </c>
      <c r="D321" s="3" t="s">
        <v>350</v>
      </c>
      <c r="E321" s="3" t="s">
        <v>348</v>
      </c>
      <c r="F321" s="4" t="s">
        <v>561</v>
      </c>
      <c r="G321" s="4">
        <v>1200</v>
      </c>
    </row>
    <row r="322" spans="1:8" x14ac:dyDescent="0.3">
      <c r="A322" s="90" t="s">
        <v>495</v>
      </c>
      <c r="B322" s="9" t="s">
        <v>23</v>
      </c>
      <c r="C322" s="3" t="s">
        <v>17</v>
      </c>
      <c r="D322" s="3" t="s">
        <v>350</v>
      </c>
      <c r="E322" s="3" t="s">
        <v>229</v>
      </c>
      <c r="F322" s="4" t="s">
        <v>574</v>
      </c>
      <c r="G322" s="4">
        <v>1500</v>
      </c>
    </row>
    <row r="323" spans="1:8" x14ac:dyDescent="0.3">
      <c r="A323" s="90" t="s">
        <v>495</v>
      </c>
      <c r="B323" s="9" t="s">
        <v>23</v>
      </c>
      <c r="C323" s="3" t="s">
        <v>17</v>
      </c>
      <c r="D323" s="3" t="s">
        <v>350</v>
      </c>
      <c r="E323" s="3" t="s">
        <v>348</v>
      </c>
      <c r="F323" s="4" t="s">
        <v>574</v>
      </c>
      <c r="G323" s="4">
        <v>420</v>
      </c>
    </row>
    <row r="324" spans="1:8" x14ac:dyDescent="0.3">
      <c r="A324" s="90" t="s">
        <v>495</v>
      </c>
      <c r="B324" s="9" t="s">
        <v>127</v>
      </c>
      <c r="C324" s="3" t="s">
        <v>17</v>
      </c>
      <c r="D324" s="3" t="s">
        <v>350</v>
      </c>
      <c r="E324" s="3" t="s">
        <v>348</v>
      </c>
      <c r="F324" s="4" t="s">
        <v>566</v>
      </c>
      <c r="G324" s="4">
        <v>420</v>
      </c>
    </row>
    <row r="325" spans="1:8" x14ac:dyDescent="0.3">
      <c r="A325" s="90" t="s">
        <v>495</v>
      </c>
      <c r="B325" s="9" t="s">
        <v>127</v>
      </c>
      <c r="C325" s="3" t="s">
        <v>17</v>
      </c>
      <c r="D325" s="3" t="s">
        <v>350</v>
      </c>
      <c r="E325" s="3" t="s">
        <v>229</v>
      </c>
      <c r="F325" s="4" t="s">
        <v>566</v>
      </c>
      <c r="G325" s="4">
        <v>640</v>
      </c>
    </row>
    <row r="326" spans="1:8" x14ac:dyDescent="0.3">
      <c r="A326" s="90" t="s">
        <v>495</v>
      </c>
      <c r="B326" s="9" t="s">
        <v>127</v>
      </c>
      <c r="C326" s="3" t="s">
        <v>17</v>
      </c>
      <c r="D326" s="3" t="s">
        <v>350</v>
      </c>
      <c r="E326" s="3" t="s">
        <v>349</v>
      </c>
      <c r="F326" s="4" t="s">
        <v>567</v>
      </c>
      <c r="G326" s="4">
        <v>697</v>
      </c>
    </row>
    <row r="327" spans="1:8" x14ac:dyDescent="0.3">
      <c r="A327" s="90" t="s">
        <v>495</v>
      </c>
      <c r="B327" s="9" t="s">
        <v>127</v>
      </c>
      <c r="C327" s="3" t="s">
        <v>17</v>
      </c>
      <c r="D327" s="3" t="s">
        <v>350</v>
      </c>
      <c r="E327" s="3" t="s">
        <v>349</v>
      </c>
      <c r="F327" s="4" t="s">
        <v>568</v>
      </c>
      <c r="G327" s="4">
        <v>700</v>
      </c>
    </row>
    <row r="328" spans="1:8" x14ac:dyDescent="0.3">
      <c r="A328" s="90" t="s">
        <v>547</v>
      </c>
      <c r="B328" s="9" t="s">
        <v>27</v>
      </c>
      <c r="C328" s="3" t="s">
        <v>297</v>
      </c>
      <c r="D328" s="3" t="s">
        <v>412</v>
      </c>
      <c r="E328" s="3" t="s">
        <v>383</v>
      </c>
      <c r="F328" s="4" t="s">
        <v>488</v>
      </c>
      <c r="G328" s="4">
        <v>95</v>
      </c>
    </row>
    <row r="329" spans="1:8" x14ac:dyDescent="0.3">
      <c r="A329" s="90" t="s">
        <v>547</v>
      </c>
      <c r="B329" s="9" t="s">
        <v>27</v>
      </c>
      <c r="C329" s="3" t="s">
        <v>297</v>
      </c>
      <c r="D329" s="3" t="s">
        <v>412</v>
      </c>
      <c r="E329" s="3" t="s">
        <v>383</v>
      </c>
      <c r="F329" s="4" t="s">
        <v>488</v>
      </c>
      <c r="G329" s="4">
        <v>110</v>
      </c>
    </row>
    <row r="330" spans="1:8" x14ac:dyDescent="0.3">
      <c r="A330" s="90" t="s">
        <v>547</v>
      </c>
      <c r="B330" s="9" t="s">
        <v>27</v>
      </c>
      <c r="C330" s="3" t="s">
        <v>297</v>
      </c>
      <c r="D330" s="3" t="s">
        <v>412</v>
      </c>
      <c r="E330" s="3" t="s">
        <v>383</v>
      </c>
      <c r="F330" s="4" t="s">
        <v>488</v>
      </c>
      <c r="G330" s="4">
        <v>9</v>
      </c>
      <c r="H330" s="9" t="s">
        <v>546</v>
      </c>
    </row>
    <row r="331" spans="1:8" x14ac:dyDescent="0.3">
      <c r="A331" s="90" t="s">
        <v>547</v>
      </c>
      <c r="B331" s="9" t="s">
        <v>27</v>
      </c>
      <c r="C331" s="3" t="s">
        <v>297</v>
      </c>
      <c r="D331" s="3" t="s">
        <v>412</v>
      </c>
      <c r="E331" s="3" t="s">
        <v>383</v>
      </c>
      <c r="F331" s="4" t="s">
        <v>488</v>
      </c>
      <c r="G331" s="4">
        <v>8</v>
      </c>
      <c r="H331" s="9" t="s">
        <v>546</v>
      </c>
    </row>
    <row r="332" spans="1:8" x14ac:dyDescent="0.3">
      <c r="A332" s="90" t="s">
        <v>547</v>
      </c>
      <c r="B332" s="9" t="s">
        <v>23</v>
      </c>
      <c r="C332" s="3" t="s">
        <v>297</v>
      </c>
      <c r="D332" s="3" t="s">
        <v>412</v>
      </c>
      <c r="E332" s="3" t="s">
        <v>383</v>
      </c>
      <c r="F332" s="4" t="s">
        <v>489</v>
      </c>
      <c r="G332" s="4">
        <v>101</v>
      </c>
    </row>
    <row r="333" spans="1:8" x14ac:dyDescent="0.3">
      <c r="A333" s="90" t="s">
        <v>547</v>
      </c>
      <c r="B333" s="9" t="s">
        <v>23</v>
      </c>
      <c r="C333" s="3" t="s">
        <v>297</v>
      </c>
      <c r="D333" s="3" t="s">
        <v>412</v>
      </c>
      <c r="E333" s="3" t="s">
        <v>383</v>
      </c>
      <c r="F333" s="4" t="s">
        <v>489</v>
      </c>
      <c r="G333" s="4">
        <v>106</v>
      </c>
    </row>
    <row r="334" spans="1:8" ht="16.5" customHeight="1" x14ac:dyDescent="0.3">
      <c r="A334" s="90" t="s">
        <v>547</v>
      </c>
      <c r="B334" s="9" t="s">
        <v>127</v>
      </c>
      <c r="C334" s="3" t="s">
        <v>297</v>
      </c>
      <c r="D334" s="3" t="s">
        <v>412</v>
      </c>
      <c r="E334" s="3" t="s">
        <v>383</v>
      </c>
      <c r="F334" s="4" t="s">
        <v>578</v>
      </c>
      <c r="G334" s="4">
        <v>88</v>
      </c>
    </row>
    <row r="335" spans="1:8" x14ac:dyDescent="0.3">
      <c r="A335" s="90" t="s">
        <v>547</v>
      </c>
      <c r="B335" s="9" t="s">
        <v>127</v>
      </c>
      <c r="C335" s="3" t="s">
        <v>297</v>
      </c>
      <c r="D335" s="3" t="s">
        <v>412</v>
      </c>
      <c r="E335" s="3" t="s">
        <v>383</v>
      </c>
      <c r="F335" s="4" t="s">
        <v>578</v>
      </c>
      <c r="G335" s="4">
        <v>92</v>
      </c>
    </row>
    <row r="336" spans="1:8" x14ac:dyDescent="0.3">
      <c r="A336" s="90" t="s">
        <v>548</v>
      </c>
      <c r="B336" s="9" t="s">
        <v>27</v>
      </c>
      <c r="C336" s="3" t="s">
        <v>297</v>
      </c>
      <c r="D336" s="3" t="s">
        <v>412</v>
      </c>
      <c r="E336" s="3" t="s">
        <v>383</v>
      </c>
      <c r="F336" s="4" t="s">
        <v>488</v>
      </c>
      <c r="G336" s="4">
        <v>109</v>
      </c>
    </row>
    <row r="337" spans="1:7" x14ac:dyDescent="0.3">
      <c r="A337" s="90" t="s">
        <v>548</v>
      </c>
      <c r="B337" s="9" t="s">
        <v>27</v>
      </c>
      <c r="C337" s="3" t="s">
        <v>297</v>
      </c>
      <c r="D337" s="3" t="s">
        <v>412</v>
      </c>
      <c r="E337" s="3" t="s">
        <v>383</v>
      </c>
      <c r="F337" s="4" t="s">
        <v>488</v>
      </c>
      <c r="G337" s="4">
        <v>114</v>
      </c>
    </row>
    <row r="338" spans="1:7" x14ac:dyDescent="0.3">
      <c r="A338" s="90" t="s">
        <v>548</v>
      </c>
      <c r="B338" s="9" t="s">
        <v>23</v>
      </c>
      <c r="C338" s="3" t="s">
        <v>297</v>
      </c>
      <c r="D338" s="3" t="s">
        <v>412</v>
      </c>
      <c r="E338" s="3" t="s">
        <v>383</v>
      </c>
      <c r="F338" s="4" t="s">
        <v>489</v>
      </c>
      <c r="G338" s="4">
        <v>92</v>
      </c>
    </row>
    <row r="339" spans="1:7" x14ac:dyDescent="0.3">
      <c r="A339" s="90" t="s">
        <v>548</v>
      </c>
      <c r="B339" s="9" t="s">
        <v>23</v>
      </c>
      <c r="C339" s="3" t="s">
        <v>297</v>
      </c>
      <c r="D339" s="3" t="s">
        <v>412</v>
      </c>
      <c r="E339" s="3" t="s">
        <v>383</v>
      </c>
      <c r="F339" s="4" t="s">
        <v>489</v>
      </c>
      <c r="G339" s="4">
        <v>93</v>
      </c>
    </row>
    <row r="340" spans="1:7" x14ac:dyDescent="0.3">
      <c r="A340" s="90" t="s">
        <v>548</v>
      </c>
      <c r="B340" s="9" t="s">
        <v>127</v>
      </c>
      <c r="C340" s="3" t="s">
        <v>297</v>
      </c>
      <c r="D340" s="3" t="s">
        <v>412</v>
      </c>
      <c r="E340" s="3" t="s">
        <v>383</v>
      </c>
      <c r="F340" s="4" t="s">
        <v>578</v>
      </c>
      <c r="G340" s="4">
        <v>92</v>
      </c>
    </row>
    <row r="341" spans="1:7" x14ac:dyDescent="0.3">
      <c r="A341" s="90" t="s">
        <v>548</v>
      </c>
      <c r="B341" s="9" t="s">
        <v>127</v>
      </c>
      <c r="C341" s="3" t="s">
        <v>297</v>
      </c>
      <c r="D341" s="3" t="s">
        <v>412</v>
      </c>
      <c r="E341" s="3" t="s">
        <v>383</v>
      </c>
      <c r="F341" s="4" t="s">
        <v>578</v>
      </c>
      <c r="G341" s="4">
        <v>93</v>
      </c>
    </row>
    <row r="342" spans="1:7" x14ac:dyDescent="0.3">
      <c r="A342" s="90" t="s">
        <v>547</v>
      </c>
      <c r="B342" s="9" t="s">
        <v>127</v>
      </c>
      <c r="C342" s="3" t="s">
        <v>297</v>
      </c>
      <c r="D342" s="3" t="s">
        <v>412</v>
      </c>
      <c r="E342" s="3" t="s">
        <v>384</v>
      </c>
      <c r="F342" s="4" t="s">
        <v>498</v>
      </c>
      <c r="G342" s="4">
        <v>70</v>
      </c>
    </row>
    <row r="343" spans="1:7" x14ac:dyDescent="0.3">
      <c r="A343" s="90" t="s">
        <v>548</v>
      </c>
      <c r="B343" s="9" t="s">
        <v>27</v>
      </c>
      <c r="C343" s="3" t="s">
        <v>297</v>
      </c>
      <c r="D343" s="3" t="s">
        <v>412</v>
      </c>
      <c r="E343" s="3" t="s">
        <v>384</v>
      </c>
      <c r="F343" s="4" t="s">
        <v>499</v>
      </c>
      <c r="G343" s="4">
        <v>303</v>
      </c>
    </row>
    <row r="344" spans="1:7" x14ac:dyDescent="0.3">
      <c r="A344" s="90" t="s">
        <v>548</v>
      </c>
      <c r="B344" s="9" t="s">
        <v>23</v>
      </c>
      <c r="C344" s="3" t="s">
        <v>297</v>
      </c>
      <c r="D344" s="3" t="s">
        <v>412</v>
      </c>
      <c r="E344" s="3" t="s">
        <v>384</v>
      </c>
      <c r="F344" s="4" t="s">
        <v>484</v>
      </c>
      <c r="G344" s="4">
        <v>305</v>
      </c>
    </row>
    <row r="345" spans="1:7" x14ac:dyDescent="0.3">
      <c r="A345" s="90" t="s">
        <v>548</v>
      </c>
      <c r="B345" s="9" t="s">
        <v>127</v>
      </c>
      <c r="C345" s="3" t="s">
        <v>297</v>
      </c>
      <c r="D345" s="3" t="s">
        <v>412</v>
      </c>
      <c r="E345" s="3" t="s">
        <v>384</v>
      </c>
      <c r="F345" s="4" t="s">
        <v>498</v>
      </c>
      <c r="G345" s="4">
        <v>223</v>
      </c>
    </row>
    <row r="346" spans="1:7" x14ac:dyDescent="0.3">
      <c r="A346" s="90" t="s">
        <v>548</v>
      </c>
      <c r="B346" s="9" t="s">
        <v>27</v>
      </c>
      <c r="C346" s="3" t="s">
        <v>205</v>
      </c>
      <c r="D346" s="3" t="s">
        <v>320</v>
      </c>
      <c r="E346" s="3" t="s">
        <v>8</v>
      </c>
      <c r="F346" s="4" t="s">
        <v>545</v>
      </c>
      <c r="G346" s="4">
        <v>140</v>
      </c>
    </row>
    <row r="347" spans="1:7" x14ac:dyDescent="0.3">
      <c r="A347" s="90" t="s">
        <v>548</v>
      </c>
      <c r="B347" s="9" t="s">
        <v>23</v>
      </c>
      <c r="C347" s="3" t="s">
        <v>205</v>
      </c>
      <c r="D347" s="3" t="s">
        <v>320</v>
      </c>
      <c r="E347" s="3" t="s">
        <v>8</v>
      </c>
      <c r="F347" s="4" t="s">
        <v>507</v>
      </c>
      <c r="G347" s="4">
        <v>20</v>
      </c>
    </row>
    <row r="348" spans="1:7" x14ac:dyDescent="0.3">
      <c r="A348" s="90" t="s">
        <v>547</v>
      </c>
      <c r="B348" s="9" t="s">
        <v>27</v>
      </c>
      <c r="C348" s="3" t="s">
        <v>17</v>
      </c>
      <c r="D348" s="3" t="s">
        <v>309</v>
      </c>
      <c r="E348" s="3" t="s">
        <v>8</v>
      </c>
      <c r="F348" s="4" t="s">
        <v>509</v>
      </c>
      <c r="G348" s="4">
        <v>880</v>
      </c>
    </row>
    <row r="349" spans="1:7" x14ac:dyDescent="0.3">
      <c r="A349" s="90" t="s">
        <v>547</v>
      </c>
      <c r="B349" s="9" t="s">
        <v>48</v>
      </c>
      <c r="C349" s="3" t="s">
        <v>17</v>
      </c>
      <c r="D349" s="3" t="s">
        <v>309</v>
      </c>
      <c r="E349" s="3" t="s">
        <v>8</v>
      </c>
      <c r="F349" s="4" t="s">
        <v>503</v>
      </c>
      <c r="G349" s="4">
        <v>200</v>
      </c>
    </row>
    <row r="350" spans="1:7" x14ac:dyDescent="0.3">
      <c r="A350" s="90" t="s">
        <v>547</v>
      </c>
      <c r="B350" s="9" t="s">
        <v>23</v>
      </c>
      <c r="C350" s="3" t="s">
        <v>17</v>
      </c>
      <c r="D350" s="3" t="s">
        <v>309</v>
      </c>
      <c r="E350" s="3" t="s">
        <v>8</v>
      </c>
      <c r="F350" s="4" t="s">
        <v>502</v>
      </c>
      <c r="G350" s="4">
        <v>320</v>
      </c>
    </row>
    <row r="351" spans="1:7" x14ac:dyDescent="0.3">
      <c r="A351" s="90" t="s">
        <v>547</v>
      </c>
      <c r="B351" s="9" t="s">
        <v>23</v>
      </c>
      <c r="C351" s="3" t="s">
        <v>17</v>
      </c>
      <c r="D351" s="3" t="s">
        <v>309</v>
      </c>
      <c r="E351" s="3" t="s">
        <v>8</v>
      </c>
      <c r="F351" s="4" t="s">
        <v>507</v>
      </c>
      <c r="G351" s="4">
        <v>520</v>
      </c>
    </row>
    <row r="352" spans="1:7" x14ac:dyDescent="0.3">
      <c r="A352" s="90" t="s">
        <v>547</v>
      </c>
      <c r="B352" s="9" t="s">
        <v>48</v>
      </c>
      <c r="C352" s="3" t="s">
        <v>17</v>
      </c>
      <c r="D352" s="3" t="s">
        <v>309</v>
      </c>
      <c r="E352" s="3" t="s">
        <v>8</v>
      </c>
      <c r="F352" s="4" t="s">
        <v>506</v>
      </c>
      <c r="G352" s="4">
        <v>680</v>
      </c>
    </row>
    <row r="353" spans="1:7" x14ac:dyDescent="0.3">
      <c r="A353" s="90" t="s">
        <v>548</v>
      </c>
      <c r="B353" s="9" t="s">
        <v>48</v>
      </c>
      <c r="C353" s="3" t="s">
        <v>17</v>
      </c>
      <c r="D353" s="3" t="s">
        <v>309</v>
      </c>
      <c r="E353" s="3" t="s">
        <v>8</v>
      </c>
      <c r="F353" s="4" t="s">
        <v>506</v>
      </c>
      <c r="G353" s="4">
        <v>880</v>
      </c>
    </row>
    <row r="354" spans="1:7" x14ac:dyDescent="0.3">
      <c r="A354" s="90" t="s">
        <v>548</v>
      </c>
      <c r="B354" s="9" t="s">
        <v>48</v>
      </c>
      <c r="C354" s="3" t="s">
        <v>17</v>
      </c>
      <c r="D354" s="3" t="s">
        <v>309</v>
      </c>
      <c r="E354" s="3" t="s">
        <v>8</v>
      </c>
      <c r="F354" s="4" t="s">
        <v>503</v>
      </c>
      <c r="G354" s="4">
        <v>720</v>
      </c>
    </row>
    <row r="355" spans="1:7" x14ac:dyDescent="0.3">
      <c r="A355" s="90" t="s">
        <v>548</v>
      </c>
      <c r="B355" s="9" t="s">
        <v>23</v>
      </c>
      <c r="C355" s="3" t="s">
        <v>17</v>
      </c>
      <c r="D355" s="3" t="s">
        <v>309</v>
      </c>
      <c r="E355" s="3" t="s">
        <v>8</v>
      </c>
      <c r="F355" s="4" t="s">
        <v>509</v>
      </c>
      <c r="G355" s="4">
        <v>80</v>
      </c>
    </row>
    <row r="356" spans="1:7" x14ac:dyDescent="0.3">
      <c r="A356" s="90" t="s">
        <v>548</v>
      </c>
      <c r="B356" s="9" t="s">
        <v>23</v>
      </c>
      <c r="C356" s="3" t="s">
        <v>17</v>
      </c>
      <c r="D356" s="3" t="s">
        <v>309</v>
      </c>
      <c r="E356" s="3" t="s">
        <v>8</v>
      </c>
      <c r="F356" s="4" t="s">
        <v>502</v>
      </c>
      <c r="G356" s="4">
        <v>720</v>
      </c>
    </row>
    <row r="357" spans="1:7" x14ac:dyDescent="0.3">
      <c r="A357" s="90" t="s">
        <v>547</v>
      </c>
      <c r="B357" s="9" t="s">
        <v>27</v>
      </c>
      <c r="C357" s="3" t="s">
        <v>17</v>
      </c>
      <c r="D357" s="3" t="s">
        <v>346</v>
      </c>
      <c r="E357" s="3" t="s">
        <v>8</v>
      </c>
      <c r="F357" s="4" t="s">
        <v>502</v>
      </c>
      <c r="G357" s="4">
        <v>396</v>
      </c>
    </row>
    <row r="358" spans="1:7" x14ac:dyDescent="0.3">
      <c r="A358" s="90" t="s">
        <v>548</v>
      </c>
      <c r="B358" s="9" t="s">
        <v>48</v>
      </c>
      <c r="C358" s="3" t="s">
        <v>17</v>
      </c>
      <c r="D358" s="3" t="s">
        <v>411</v>
      </c>
      <c r="E358" s="3" t="s">
        <v>8</v>
      </c>
      <c r="F358" s="4" t="s">
        <v>503</v>
      </c>
      <c r="G358" s="4">
        <v>94</v>
      </c>
    </row>
    <row r="359" spans="1:7" x14ac:dyDescent="0.3">
      <c r="A359" s="90" t="s">
        <v>547</v>
      </c>
      <c r="B359" s="9" t="s">
        <v>48</v>
      </c>
      <c r="C359" s="3" t="s">
        <v>17</v>
      </c>
      <c r="D359" s="3" t="s">
        <v>321</v>
      </c>
      <c r="E359" s="3" t="s">
        <v>8</v>
      </c>
      <c r="F359" s="4" t="s">
        <v>503</v>
      </c>
      <c r="G359" s="4">
        <v>545</v>
      </c>
    </row>
    <row r="360" spans="1:7" x14ac:dyDescent="0.3">
      <c r="A360" s="90" t="s">
        <v>548</v>
      </c>
      <c r="B360" s="9" t="s">
        <v>23</v>
      </c>
      <c r="C360" s="3" t="s">
        <v>17</v>
      </c>
      <c r="D360" s="3" t="s">
        <v>321</v>
      </c>
      <c r="E360" s="3" t="s">
        <v>8</v>
      </c>
      <c r="F360" s="3" t="s">
        <v>509</v>
      </c>
      <c r="G360" s="4">
        <v>440</v>
      </c>
    </row>
    <row r="361" spans="1:7" x14ac:dyDescent="0.3">
      <c r="A361" s="90" t="s">
        <v>494</v>
      </c>
      <c r="B361" s="9" t="s">
        <v>27</v>
      </c>
      <c r="C361" s="3" t="s">
        <v>17</v>
      </c>
      <c r="D361" s="3" t="s">
        <v>45</v>
      </c>
      <c r="E361" s="3" t="s">
        <v>401</v>
      </c>
      <c r="F361" s="4" t="s">
        <v>579</v>
      </c>
      <c r="G361" s="4">
        <v>170</v>
      </c>
    </row>
    <row r="362" spans="1:7" x14ac:dyDescent="0.3">
      <c r="A362" s="90" t="s">
        <v>494</v>
      </c>
      <c r="B362" s="9" t="s">
        <v>23</v>
      </c>
      <c r="C362" s="3" t="s">
        <v>17</v>
      </c>
      <c r="D362" s="3" t="s">
        <v>45</v>
      </c>
      <c r="E362" s="3" t="s">
        <v>401</v>
      </c>
      <c r="F362" s="4" t="s">
        <v>580</v>
      </c>
      <c r="G362" s="4">
        <v>250</v>
      </c>
    </row>
    <row r="363" spans="1:7" x14ac:dyDescent="0.3">
      <c r="A363" s="90" t="s">
        <v>494</v>
      </c>
      <c r="B363" s="9" t="s">
        <v>127</v>
      </c>
      <c r="C363" s="3" t="s">
        <v>17</v>
      </c>
      <c r="D363" s="3" t="s">
        <v>45</v>
      </c>
      <c r="E363" s="3" t="s">
        <v>401</v>
      </c>
      <c r="F363" s="4" t="s">
        <v>581</v>
      </c>
      <c r="G363" s="4">
        <v>360</v>
      </c>
    </row>
    <row r="364" spans="1:7" x14ac:dyDescent="0.3">
      <c r="A364" s="90" t="s">
        <v>495</v>
      </c>
      <c r="B364" s="9" t="s">
        <v>27</v>
      </c>
      <c r="C364" s="3" t="s">
        <v>17</v>
      </c>
      <c r="D364" s="3" t="s">
        <v>45</v>
      </c>
      <c r="E364" s="3" t="s">
        <v>401</v>
      </c>
      <c r="F364" s="4" t="s">
        <v>579</v>
      </c>
      <c r="G364" s="4">
        <v>120</v>
      </c>
    </row>
    <row r="365" spans="1:7" x14ac:dyDescent="0.3">
      <c r="A365" s="90" t="s">
        <v>496</v>
      </c>
      <c r="B365" s="9" t="s">
        <v>27</v>
      </c>
      <c r="C365" s="3" t="s">
        <v>17</v>
      </c>
      <c r="D365" s="3" t="s">
        <v>45</v>
      </c>
      <c r="E365" s="3" t="s">
        <v>401</v>
      </c>
      <c r="F365" s="3" t="s">
        <v>514</v>
      </c>
      <c r="G365" s="4">
        <v>542</v>
      </c>
    </row>
    <row r="366" spans="1:7" x14ac:dyDescent="0.3">
      <c r="A366" s="90" t="s">
        <v>497</v>
      </c>
      <c r="B366" s="9" t="s">
        <v>27</v>
      </c>
      <c r="C366" s="3" t="s">
        <v>17</v>
      </c>
      <c r="D366" s="3" t="s">
        <v>45</v>
      </c>
      <c r="E366" s="3" t="s">
        <v>401</v>
      </c>
      <c r="F366" s="3" t="s">
        <v>582</v>
      </c>
      <c r="G366" s="4">
        <v>110</v>
      </c>
    </row>
    <row r="367" spans="1:7" x14ac:dyDescent="0.3">
      <c r="A367" s="90" t="s">
        <v>497</v>
      </c>
      <c r="B367" s="9" t="s">
        <v>27</v>
      </c>
      <c r="C367" s="3" t="s">
        <v>17</v>
      </c>
      <c r="D367" s="3" t="s">
        <v>242</v>
      </c>
      <c r="E367" s="3" t="s">
        <v>401</v>
      </c>
      <c r="F367" s="3" t="s">
        <v>582</v>
      </c>
      <c r="G367" s="4">
        <v>520</v>
      </c>
    </row>
    <row r="368" spans="1:7" x14ac:dyDescent="0.3">
      <c r="A368" s="90" t="s">
        <v>497</v>
      </c>
      <c r="B368" s="9" t="s">
        <v>23</v>
      </c>
      <c r="C368" s="3" t="s">
        <v>17</v>
      </c>
      <c r="D368" s="3" t="s">
        <v>242</v>
      </c>
      <c r="E368" s="3" t="s">
        <v>401</v>
      </c>
      <c r="F368" s="3" t="s">
        <v>580</v>
      </c>
      <c r="G368" s="4">
        <v>340</v>
      </c>
    </row>
    <row r="369" spans="1:7" x14ac:dyDescent="0.3">
      <c r="A369" s="90" t="s">
        <v>547</v>
      </c>
      <c r="B369" s="9" t="s">
        <v>27</v>
      </c>
      <c r="C369" s="3" t="s">
        <v>17</v>
      </c>
      <c r="D369" s="3" t="s">
        <v>242</v>
      </c>
      <c r="E369" s="3" t="s">
        <v>401</v>
      </c>
      <c r="F369" s="3" t="s">
        <v>582</v>
      </c>
      <c r="G369" s="4">
        <v>200</v>
      </c>
    </row>
    <row r="370" spans="1:7" x14ac:dyDescent="0.3">
      <c r="A370" s="90" t="s">
        <v>548</v>
      </c>
      <c r="B370" s="9" t="s">
        <v>27</v>
      </c>
      <c r="C370" s="3" t="s">
        <v>17</v>
      </c>
      <c r="D370" s="3" t="s">
        <v>242</v>
      </c>
      <c r="E370" s="3" t="s">
        <v>401</v>
      </c>
      <c r="F370" s="3" t="s">
        <v>582</v>
      </c>
      <c r="G370" s="4">
        <v>680</v>
      </c>
    </row>
    <row r="371" spans="1:7" x14ac:dyDescent="0.3">
      <c r="A371" s="90" t="s">
        <v>548</v>
      </c>
      <c r="B371" s="9" t="s">
        <v>27</v>
      </c>
      <c r="C371" s="3" t="s">
        <v>205</v>
      </c>
      <c r="D371" s="3" t="s">
        <v>241</v>
      </c>
      <c r="E371" s="3" t="s">
        <v>8</v>
      </c>
      <c r="F371" s="3" t="s">
        <v>500</v>
      </c>
      <c r="G371" s="4">
        <v>30</v>
      </c>
    </row>
    <row r="372" spans="1:7" x14ac:dyDescent="0.3">
      <c r="A372" s="90" t="s">
        <v>583</v>
      </c>
      <c r="B372" s="9" t="s">
        <v>27</v>
      </c>
      <c r="C372" s="3" t="s">
        <v>205</v>
      </c>
      <c r="D372" s="3" t="s">
        <v>320</v>
      </c>
      <c r="E372" s="3" t="s">
        <v>8</v>
      </c>
      <c r="F372" s="3" t="s">
        <v>450</v>
      </c>
      <c r="G372" s="4">
        <v>104</v>
      </c>
    </row>
    <row r="373" spans="1:7" x14ac:dyDescent="0.3">
      <c r="A373" s="90" t="s">
        <v>583</v>
      </c>
      <c r="B373" s="9" t="s">
        <v>27</v>
      </c>
      <c r="C373" s="3" t="s">
        <v>297</v>
      </c>
      <c r="D373" s="3" t="s">
        <v>412</v>
      </c>
      <c r="E373" s="3" t="s">
        <v>383</v>
      </c>
      <c r="F373" s="4" t="s">
        <v>488</v>
      </c>
      <c r="G373" s="4">
        <v>70</v>
      </c>
    </row>
    <row r="374" spans="1:7" x14ac:dyDescent="0.3">
      <c r="A374" s="90" t="s">
        <v>583</v>
      </c>
      <c r="B374" s="9" t="s">
        <v>27</v>
      </c>
      <c r="C374" s="3" t="s">
        <v>297</v>
      </c>
      <c r="D374" s="3" t="s">
        <v>412</v>
      </c>
      <c r="E374" s="3" t="s">
        <v>383</v>
      </c>
      <c r="F374" s="4" t="s">
        <v>488</v>
      </c>
      <c r="G374" s="4">
        <v>74</v>
      </c>
    </row>
    <row r="375" spans="1:7" x14ac:dyDescent="0.3">
      <c r="A375" s="90" t="s">
        <v>583</v>
      </c>
      <c r="B375" s="9" t="s">
        <v>23</v>
      </c>
      <c r="C375" s="3" t="s">
        <v>297</v>
      </c>
      <c r="D375" s="3" t="s">
        <v>412</v>
      </c>
      <c r="E375" s="3" t="s">
        <v>383</v>
      </c>
      <c r="F375" s="4" t="s">
        <v>489</v>
      </c>
      <c r="G375" s="4">
        <v>94</v>
      </c>
    </row>
    <row r="376" spans="1:7" x14ac:dyDescent="0.3">
      <c r="A376" s="90" t="s">
        <v>583</v>
      </c>
      <c r="B376" s="9" t="s">
        <v>23</v>
      </c>
      <c r="C376" s="3" t="s">
        <v>297</v>
      </c>
      <c r="D376" s="3" t="s">
        <v>412</v>
      </c>
      <c r="E376" s="3" t="s">
        <v>383</v>
      </c>
      <c r="F376" s="4" t="s">
        <v>489</v>
      </c>
      <c r="G376" s="4">
        <v>98</v>
      </c>
    </row>
    <row r="377" spans="1:7" x14ac:dyDescent="0.3">
      <c r="A377" s="90" t="s">
        <v>583</v>
      </c>
      <c r="B377" s="9" t="s">
        <v>127</v>
      </c>
      <c r="C377" s="3" t="s">
        <v>297</v>
      </c>
      <c r="D377" s="3" t="s">
        <v>412</v>
      </c>
      <c r="E377" s="3" t="s">
        <v>383</v>
      </c>
      <c r="F377" s="4" t="s">
        <v>578</v>
      </c>
      <c r="G377" s="4">
        <v>88</v>
      </c>
    </row>
    <row r="378" spans="1:7" x14ac:dyDescent="0.3">
      <c r="A378" s="90" t="s">
        <v>583</v>
      </c>
      <c r="B378" s="9" t="s">
        <v>127</v>
      </c>
      <c r="C378" s="3" t="s">
        <v>297</v>
      </c>
      <c r="D378" s="3" t="s">
        <v>412</v>
      </c>
      <c r="E378" s="3" t="s">
        <v>383</v>
      </c>
      <c r="F378" s="4" t="s">
        <v>578</v>
      </c>
      <c r="G378" s="4">
        <v>93</v>
      </c>
    </row>
    <row r="379" spans="1:7" x14ac:dyDescent="0.3">
      <c r="A379" s="90" t="s">
        <v>583</v>
      </c>
      <c r="B379" s="9" t="s">
        <v>27</v>
      </c>
      <c r="C379" s="3" t="s">
        <v>297</v>
      </c>
      <c r="D379" s="3" t="s">
        <v>412</v>
      </c>
      <c r="E379" s="3" t="s">
        <v>384</v>
      </c>
      <c r="F379" s="4" t="s">
        <v>499</v>
      </c>
      <c r="G379" s="4">
        <v>310</v>
      </c>
    </row>
    <row r="380" spans="1:7" x14ac:dyDescent="0.3">
      <c r="A380" s="90" t="s">
        <v>583</v>
      </c>
      <c r="B380" s="9" t="s">
        <v>23</v>
      </c>
      <c r="C380" s="3" t="s">
        <v>297</v>
      </c>
      <c r="D380" s="3" t="s">
        <v>412</v>
      </c>
      <c r="E380" s="3" t="s">
        <v>384</v>
      </c>
      <c r="F380" s="4" t="s">
        <v>484</v>
      </c>
      <c r="G380" s="4">
        <v>315</v>
      </c>
    </row>
    <row r="381" spans="1:7" x14ac:dyDescent="0.3">
      <c r="A381" s="90" t="s">
        <v>583</v>
      </c>
      <c r="B381" s="9" t="s">
        <v>127</v>
      </c>
      <c r="C381" s="3" t="s">
        <v>297</v>
      </c>
      <c r="D381" s="3" t="s">
        <v>412</v>
      </c>
      <c r="E381" s="3" t="s">
        <v>384</v>
      </c>
      <c r="F381" s="4" t="s">
        <v>498</v>
      </c>
      <c r="G381" s="4">
        <v>170</v>
      </c>
    </row>
    <row r="382" spans="1:7" x14ac:dyDescent="0.3">
      <c r="A382" s="90" t="s">
        <v>547</v>
      </c>
      <c r="B382" s="9" t="s">
        <v>27</v>
      </c>
      <c r="C382" s="3" t="s">
        <v>205</v>
      </c>
      <c r="D382" s="3" t="s">
        <v>320</v>
      </c>
      <c r="E382" s="3" t="s">
        <v>229</v>
      </c>
      <c r="F382" s="4" t="s">
        <v>509</v>
      </c>
      <c r="G382" s="4">
        <v>104</v>
      </c>
    </row>
    <row r="383" spans="1:7" x14ac:dyDescent="0.3">
      <c r="A383" s="90" t="s">
        <v>548</v>
      </c>
      <c r="B383" s="9" t="s">
        <v>27</v>
      </c>
      <c r="C383" s="3" t="s">
        <v>205</v>
      </c>
      <c r="D383" s="3" t="s">
        <v>320</v>
      </c>
      <c r="E383" s="3" t="s">
        <v>229</v>
      </c>
      <c r="F383" s="4" t="s">
        <v>532</v>
      </c>
      <c r="G383" s="4">
        <v>211</v>
      </c>
    </row>
    <row r="384" spans="1:7" ht="13.5" customHeight="1" x14ac:dyDescent="0.3">
      <c r="A384" s="90" t="s">
        <v>548</v>
      </c>
      <c r="B384" s="9" t="s">
        <v>48</v>
      </c>
      <c r="C384" s="3" t="s">
        <v>205</v>
      </c>
      <c r="D384" s="3" t="s">
        <v>320</v>
      </c>
      <c r="E384" s="3" t="s">
        <v>229</v>
      </c>
      <c r="F384" s="4" t="s">
        <v>543</v>
      </c>
      <c r="G384" s="4">
        <v>156</v>
      </c>
    </row>
    <row r="385" spans="1:7" x14ac:dyDescent="0.3">
      <c r="A385" s="90" t="s">
        <v>583</v>
      </c>
      <c r="B385" s="9" t="s">
        <v>48</v>
      </c>
      <c r="C385" s="3" t="s">
        <v>205</v>
      </c>
      <c r="D385" s="3" t="s">
        <v>320</v>
      </c>
      <c r="E385" s="3" t="s">
        <v>229</v>
      </c>
      <c r="F385" s="4" t="s">
        <v>543</v>
      </c>
      <c r="G385" s="4">
        <v>156</v>
      </c>
    </row>
    <row r="386" spans="1:7" x14ac:dyDescent="0.3">
      <c r="A386" s="90" t="s">
        <v>497</v>
      </c>
      <c r="B386" s="9" t="s">
        <v>27</v>
      </c>
      <c r="C386" s="3" t="s">
        <v>50</v>
      </c>
      <c r="D386" s="3" t="s">
        <v>230</v>
      </c>
      <c r="E386" s="3" t="s">
        <v>229</v>
      </c>
      <c r="F386" s="4" t="s">
        <v>532</v>
      </c>
      <c r="G386" s="4">
        <v>52</v>
      </c>
    </row>
    <row r="387" spans="1:7" x14ac:dyDescent="0.3">
      <c r="A387" s="90" t="s">
        <v>497</v>
      </c>
      <c r="B387" s="9" t="s">
        <v>27</v>
      </c>
      <c r="C387" s="3" t="s">
        <v>50</v>
      </c>
      <c r="D387" s="3" t="s">
        <v>230</v>
      </c>
      <c r="E387" s="3" t="s">
        <v>232</v>
      </c>
      <c r="F387" s="4" t="s">
        <v>521</v>
      </c>
      <c r="G387" s="4">
        <f>18*4</f>
        <v>72</v>
      </c>
    </row>
    <row r="388" spans="1:7" x14ac:dyDescent="0.3">
      <c r="A388" s="90" t="s">
        <v>497</v>
      </c>
      <c r="B388" s="9" t="s">
        <v>48</v>
      </c>
      <c r="C388" s="3" t="s">
        <v>50</v>
      </c>
      <c r="D388" s="3" t="s">
        <v>230</v>
      </c>
      <c r="E388" s="3" t="s">
        <v>229</v>
      </c>
      <c r="F388" s="4" t="s">
        <v>543</v>
      </c>
      <c r="G388" s="4">
        <v>192</v>
      </c>
    </row>
    <row r="389" spans="1:7" x14ac:dyDescent="0.3">
      <c r="A389" s="90" t="s">
        <v>497</v>
      </c>
      <c r="B389" s="9" t="s">
        <v>23</v>
      </c>
      <c r="C389" s="3" t="s">
        <v>50</v>
      </c>
      <c r="D389" s="3" t="s">
        <v>230</v>
      </c>
      <c r="E389" s="3" t="s">
        <v>229</v>
      </c>
      <c r="F389" s="4" t="s">
        <v>509</v>
      </c>
      <c r="G389" s="4">
        <v>156</v>
      </c>
    </row>
    <row r="390" spans="1:7" x14ac:dyDescent="0.3">
      <c r="A390" s="90" t="s">
        <v>547</v>
      </c>
      <c r="B390" s="9" t="s">
        <v>27</v>
      </c>
      <c r="C390" s="3" t="s">
        <v>50</v>
      </c>
      <c r="D390" s="3" t="s">
        <v>230</v>
      </c>
      <c r="E390" s="3" t="s">
        <v>229</v>
      </c>
      <c r="F390" s="4" t="s">
        <v>532</v>
      </c>
      <c r="G390" s="9">
        <v>106</v>
      </c>
    </row>
    <row r="391" spans="1:7" x14ac:dyDescent="0.3">
      <c r="A391" s="90" t="s">
        <v>547</v>
      </c>
      <c r="B391" s="9" t="s">
        <v>27</v>
      </c>
      <c r="C391" s="3" t="s">
        <v>50</v>
      </c>
      <c r="D391" s="3" t="s">
        <v>230</v>
      </c>
      <c r="E391" s="3" t="s">
        <v>232</v>
      </c>
      <c r="F391" s="4" t="s">
        <v>521</v>
      </c>
      <c r="G391" s="4">
        <v>300</v>
      </c>
    </row>
    <row r="392" spans="1:7" x14ac:dyDescent="0.3">
      <c r="A392" s="90" t="s">
        <v>547</v>
      </c>
      <c r="B392" s="9" t="s">
        <v>23</v>
      </c>
      <c r="C392" s="3" t="s">
        <v>50</v>
      </c>
      <c r="D392" s="3" t="s">
        <v>230</v>
      </c>
      <c r="E392" s="3" t="s">
        <v>229</v>
      </c>
      <c r="F392" s="4" t="s">
        <v>509</v>
      </c>
      <c r="G392" s="4">
        <v>100</v>
      </c>
    </row>
    <row r="393" spans="1:7" x14ac:dyDescent="0.3">
      <c r="A393" s="90" t="s">
        <v>548</v>
      </c>
      <c r="B393" s="9" t="s">
        <v>27</v>
      </c>
      <c r="C393" s="3" t="s">
        <v>50</v>
      </c>
      <c r="D393" s="3" t="s">
        <v>230</v>
      </c>
      <c r="E393" s="3" t="s">
        <v>229</v>
      </c>
      <c r="F393" s="4" t="s">
        <v>532</v>
      </c>
      <c r="G393" s="4">
        <v>50</v>
      </c>
    </row>
    <row r="394" spans="1:7" x14ac:dyDescent="0.3">
      <c r="A394" s="90" t="s">
        <v>548</v>
      </c>
      <c r="B394" s="9" t="s">
        <v>27</v>
      </c>
      <c r="C394" s="3" t="s">
        <v>50</v>
      </c>
      <c r="D394" s="3" t="s">
        <v>230</v>
      </c>
      <c r="E394" s="3" t="s">
        <v>232</v>
      </c>
      <c r="F394" s="4" t="s">
        <v>562</v>
      </c>
      <c r="G394" s="4">
        <v>300</v>
      </c>
    </row>
    <row r="395" spans="1:7" x14ac:dyDescent="0.3">
      <c r="A395" s="90" t="s">
        <v>548</v>
      </c>
      <c r="B395" s="9" t="s">
        <v>23</v>
      </c>
      <c r="C395" s="3" t="s">
        <v>50</v>
      </c>
      <c r="D395" s="3" t="s">
        <v>230</v>
      </c>
      <c r="E395" s="3" t="s">
        <v>229</v>
      </c>
      <c r="F395" s="4" t="s">
        <v>509</v>
      </c>
      <c r="G395" s="4">
        <v>206</v>
      </c>
    </row>
    <row r="396" spans="1:7" ht="16.5" customHeight="1" x14ac:dyDescent="0.3">
      <c r="A396" s="90" t="s">
        <v>583</v>
      </c>
      <c r="B396" s="9" t="s">
        <v>27</v>
      </c>
      <c r="C396" s="3" t="s">
        <v>50</v>
      </c>
      <c r="D396" s="3" t="s">
        <v>230</v>
      </c>
      <c r="E396" s="3" t="s">
        <v>229</v>
      </c>
      <c r="F396" s="4" t="s">
        <v>532</v>
      </c>
      <c r="G396" s="4">
        <v>225</v>
      </c>
    </row>
    <row r="397" spans="1:7" x14ac:dyDescent="0.3">
      <c r="A397" s="90" t="s">
        <v>583</v>
      </c>
      <c r="B397" s="9" t="s">
        <v>27</v>
      </c>
      <c r="C397" s="3" t="s">
        <v>50</v>
      </c>
      <c r="D397" s="3" t="s">
        <v>230</v>
      </c>
      <c r="E397" s="3" t="s">
        <v>232</v>
      </c>
      <c r="F397" s="4" t="s">
        <v>562</v>
      </c>
      <c r="G397" s="4">
        <v>340</v>
      </c>
    </row>
    <row r="398" spans="1:7" x14ac:dyDescent="0.3">
      <c r="A398" s="90" t="s">
        <v>583</v>
      </c>
      <c r="B398" s="9" t="s">
        <v>23</v>
      </c>
      <c r="C398" s="3" t="s">
        <v>50</v>
      </c>
      <c r="D398" s="3" t="s">
        <v>230</v>
      </c>
      <c r="E398" s="3" t="s">
        <v>229</v>
      </c>
      <c r="F398" s="4" t="s">
        <v>509</v>
      </c>
      <c r="G398" s="4">
        <v>206</v>
      </c>
    </row>
    <row r="399" spans="1:7" x14ac:dyDescent="0.3">
      <c r="A399" s="90" t="s">
        <v>497</v>
      </c>
      <c r="B399" s="9" t="s">
        <v>27</v>
      </c>
      <c r="C399" s="3" t="s">
        <v>145</v>
      </c>
      <c r="D399" s="3" t="s">
        <v>250</v>
      </c>
      <c r="E399" s="3" t="s">
        <v>8</v>
      </c>
      <c r="F399" s="4" t="s">
        <v>569</v>
      </c>
      <c r="G399" s="4">
        <v>350</v>
      </c>
    </row>
    <row r="400" spans="1:7" x14ac:dyDescent="0.3">
      <c r="A400" s="90" t="s">
        <v>547</v>
      </c>
      <c r="B400" s="9" t="s">
        <v>48</v>
      </c>
      <c r="C400" s="3" t="s">
        <v>145</v>
      </c>
      <c r="D400" s="3" t="s">
        <v>250</v>
      </c>
      <c r="E400" s="3" t="s">
        <v>229</v>
      </c>
      <c r="F400" s="4" t="s">
        <v>585</v>
      </c>
      <c r="G400" s="4">
        <v>500</v>
      </c>
    </row>
    <row r="401" spans="1:7" x14ac:dyDescent="0.3">
      <c r="A401" s="90" t="s">
        <v>548</v>
      </c>
      <c r="B401" s="9" t="s">
        <v>48</v>
      </c>
      <c r="C401" s="3" t="s">
        <v>145</v>
      </c>
      <c r="D401" s="3" t="s">
        <v>250</v>
      </c>
      <c r="E401" s="3" t="s">
        <v>229</v>
      </c>
      <c r="F401" s="4" t="s">
        <v>585</v>
      </c>
      <c r="G401" s="4">
        <v>500</v>
      </c>
    </row>
    <row r="402" spans="1:7" x14ac:dyDescent="0.3">
      <c r="A402" s="90" t="s">
        <v>548</v>
      </c>
      <c r="B402" s="9" t="s">
        <v>23</v>
      </c>
      <c r="C402" s="3" t="s">
        <v>145</v>
      </c>
      <c r="D402" s="3" t="s">
        <v>250</v>
      </c>
      <c r="E402" s="3" t="s">
        <v>229</v>
      </c>
      <c r="F402" s="4" t="s">
        <v>156</v>
      </c>
      <c r="G402" s="4">
        <v>360</v>
      </c>
    </row>
    <row r="403" spans="1:7" x14ac:dyDescent="0.3">
      <c r="A403" s="90" t="s">
        <v>583</v>
      </c>
      <c r="B403" s="9" t="s">
        <v>48</v>
      </c>
      <c r="C403" s="3" t="s">
        <v>145</v>
      </c>
      <c r="D403" s="3" t="s">
        <v>250</v>
      </c>
      <c r="E403" s="3" t="s">
        <v>229</v>
      </c>
      <c r="F403" s="4" t="s">
        <v>585</v>
      </c>
      <c r="G403" s="4">
        <v>500</v>
      </c>
    </row>
    <row r="404" spans="1:7" x14ac:dyDescent="0.3">
      <c r="A404" s="90" t="s">
        <v>583</v>
      </c>
      <c r="B404" s="9" t="s">
        <v>23</v>
      </c>
      <c r="C404" s="3" t="s">
        <v>145</v>
      </c>
      <c r="D404" s="3" t="s">
        <v>250</v>
      </c>
      <c r="E404" s="3" t="s">
        <v>229</v>
      </c>
      <c r="F404" s="4" t="s">
        <v>156</v>
      </c>
      <c r="G404" s="4">
        <v>306</v>
      </c>
    </row>
    <row r="405" spans="1:7" x14ac:dyDescent="0.3">
      <c r="A405" s="90" t="s">
        <v>547</v>
      </c>
      <c r="B405" s="9" t="s">
        <v>27</v>
      </c>
      <c r="C405" s="3" t="s">
        <v>297</v>
      </c>
      <c r="D405" s="3" t="s">
        <v>412</v>
      </c>
      <c r="E405" s="3" t="s">
        <v>420</v>
      </c>
      <c r="F405" s="4" t="s">
        <v>499</v>
      </c>
      <c r="G405" s="4">
        <v>220</v>
      </c>
    </row>
    <row r="406" spans="1:7" x14ac:dyDescent="0.3">
      <c r="A406" s="90" t="s">
        <v>547</v>
      </c>
      <c r="B406" s="9" t="s">
        <v>27</v>
      </c>
      <c r="C406" s="3" t="s">
        <v>297</v>
      </c>
      <c r="D406" s="3" t="s">
        <v>412</v>
      </c>
      <c r="E406" s="3" t="s">
        <v>385</v>
      </c>
      <c r="F406" s="4" t="s">
        <v>118</v>
      </c>
      <c r="G406" s="4">
        <v>220</v>
      </c>
    </row>
    <row r="407" spans="1:7" x14ac:dyDescent="0.3">
      <c r="A407" s="90" t="s">
        <v>547</v>
      </c>
      <c r="B407" s="9" t="s">
        <v>27</v>
      </c>
      <c r="C407" s="3" t="s">
        <v>297</v>
      </c>
      <c r="D407" s="3" t="s">
        <v>412</v>
      </c>
      <c r="E407" s="3" t="s">
        <v>438</v>
      </c>
      <c r="F407" s="4" t="s">
        <v>529</v>
      </c>
      <c r="G407" s="4">
        <v>30</v>
      </c>
    </row>
    <row r="408" spans="1:7" x14ac:dyDescent="0.3">
      <c r="A408" s="90" t="s">
        <v>547</v>
      </c>
      <c r="B408" s="9" t="s">
        <v>27</v>
      </c>
      <c r="C408" s="3" t="s">
        <v>297</v>
      </c>
      <c r="D408" s="3" t="s">
        <v>412</v>
      </c>
      <c r="E408" s="3" t="s">
        <v>419</v>
      </c>
      <c r="F408" s="4" t="s">
        <v>529</v>
      </c>
      <c r="G408" s="4">
        <v>130</v>
      </c>
    </row>
    <row r="409" spans="1:7" x14ac:dyDescent="0.3">
      <c r="A409" s="90" t="s">
        <v>547</v>
      </c>
      <c r="B409" s="9" t="s">
        <v>27</v>
      </c>
      <c r="C409" s="3" t="s">
        <v>297</v>
      </c>
      <c r="D409" s="3" t="s">
        <v>412</v>
      </c>
      <c r="E409" s="3" t="s">
        <v>229</v>
      </c>
      <c r="F409" s="4" t="s">
        <v>532</v>
      </c>
      <c r="G409" s="4">
        <v>60</v>
      </c>
    </row>
    <row r="410" spans="1:7" x14ac:dyDescent="0.3">
      <c r="A410" s="90" t="s">
        <v>547</v>
      </c>
      <c r="B410" s="9" t="s">
        <v>27</v>
      </c>
      <c r="C410" s="3" t="s">
        <v>297</v>
      </c>
      <c r="D410" s="3" t="s">
        <v>412</v>
      </c>
      <c r="E410" s="3" t="s">
        <v>382</v>
      </c>
      <c r="F410" s="4" t="s">
        <v>527</v>
      </c>
      <c r="G410" s="4">
        <v>252</v>
      </c>
    </row>
    <row r="411" spans="1:7" x14ac:dyDescent="0.3">
      <c r="A411" s="90" t="s">
        <v>547</v>
      </c>
      <c r="B411" s="9" t="s">
        <v>48</v>
      </c>
      <c r="C411" s="3" t="s">
        <v>297</v>
      </c>
      <c r="D411" s="3" t="s">
        <v>412</v>
      </c>
      <c r="E411" s="3" t="s">
        <v>229</v>
      </c>
      <c r="F411" s="4" t="s">
        <v>512</v>
      </c>
      <c r="G411" s="4">
        <v>240</v>
      </c>
    </row>
    <row r="412" spans="1:7" x14ac:dyDescent="0.3">
      <c r="A412" s="90" t="s">
        <v>548</v>
      </c>
      <c r="B412" s="9" t="s">
        <v>48</v>
      </c>
      <c r="C412" s="3" t="s">
        <v>297</v>
      </c>
      <c r="D412" s="3" t="s">
        <v>412</v>
      </c>
      <c r="E412" s="3" t="s">
        <v>229</v>
      </c>
      <c r="F412" s="4" t="s">
        <v>512</v>
      </c>
      <c r="G412" s="4">
        <v>250</v>
      </c>
    </row>
    <row r="413" spans="1:7" x14ac:dyDescent="0.3">
      <c r="A413" s="90" t="s">
        <v>547</v>
      </c>
      <c r="B413" s="9" t="s">
        <v>23</v>
      </c>
      <c r="C413" s="3" t="s">
        <v>297</v>
      </c>
      <c r="D413" s="3" t="s">
        <v>412</v>
      </c>
      <c r="E413" s="3" t="s">
        <v>229</v>
      </c>
      <c r="F413" s="4" t="s">
        <v>534</v>
      </c>
      <c r="G413" s="4">
        <v>300</v>
      </c>
    </row>
    <row r="414" spans="1:7" x14ac:dyDescent="0.3">
      <c r="A414" s="90" t="s">
        <v>547</v>
      </c>
      <c r="B414" s="9" t="s">
        <v>23</v>
      </c>
      <c r="C414" s="3" t="s">
        <v>297</v>
      </c>
      <c r="D414" s="3" t="s">
        <v>412</v>
      </c>
      <c r="E414" s="3" t="s">
        <v>385</v>
      </c>
      <c r="F414" s="4" t="s">
        <v>515</v>
      </c>
      <c r="G414" s="4">
        <v>220</v>
      </c>
    </row>
    <row r="415" spans="1:7" x14ac:dyDescent="0.3">
      <c r="A415" s="90" t="s">
        <v>547</v>
      </c>
      <c r="B415" s="9" t="s">
        <v>23</v>
      </c>
      <c r="C415" s="3" t="s">
        <v>297</v>
      </c>
      <c r="D415" s="3" t="s">
        <v>412</v>
      </c>
      <c r="E415" s="3" t="s">
        <v>420</v>
      </c>
      <c r="F415" s="4" t="s">
        <v>537</v>
      </c>
      <c r="G415" s="9">
        <v>220</v>
      </c>
    </row>
    <row r="416" spans="1:7" x14ac:dyDescent="0.3">
      <c r="A416" s="90" t="s">
        <v>547</v>
      </c>
      <c r="B416" s="9" t="s">
        <v>23</v>
      </c>
      <c r="C416" s="3" t="s">
        <v>297</v>
      </c>
      <c r="D416" s="3" t="s">
        <v>412</v>
      </c>
      <c r="E416" s="3" t="s">
        <v>438</v>
      </c>
      <c r="F416" s="3" t="s">
        <v>567</v>
      </c>
      <c r="G416" s="9">
        <v>280</v>
      </c>
    </row>
    <row r="417" spans="1:7" x14ac:dyDescent="0.3">
      <c r="A417" s="90" t="s">
        <v>547</v>
      </c>
      <c r="B417" s="9" t="s">
        <v>23</v>
      </c>
      <c r="C417" s="3" t="s">
        <v>297</v>
      </c>
      <c r="D417" s="3" t="s">
        <v>412</v>
      </c>
      <c r="E417" s="3" t="s">
        <v>419</v>
      </c>
      <c r="F417" s="3" t="s">
        <v>567</v>
      </c>
      <c r="G417" s="9">
        <v>280</v>
      </c>
    </row>
    <row r="418" spans="1:7" x14ac:dyDescent="0.3">
      <c r="A418" s="90" t="s">
        <v>547</v>
      </c>
      <c r="B418" s="9" t="s">
        <v>23</v>
      </c>
      <c r="C418" s="3" t="s">
        <v>297</v>
      </c>
      <c r="D418" s="3" t="s">
        <v>412</v>
      </c>
      <c r="E418" s="3" t="s">
        <v>382</v>
      </c>
      <c r="F418" s="4" t="s">
        <v>514</v>
      </c>
      <c r="G418" s="9">
        <v>212</v>
      </c>
    </row>
    <row r="419" spans="1:7" x14ac:dyDescent="0.3">
      <c r="A419" s="90" t="s">
        <v>547</v>
      </c>
      <c r="B419" s="9" t="s">
        <v>127</v>
      </c>
      <c r="C419" s="3" t="s">
        <v>297</v>
      </c>
      <c r="D419" s="3" t="s">
        <v>412</v>
      </c>
      <c r="E419" s="3" t="s">
        <v>420</v>
      </c>
      <c r="F419" s="4" t="s">
        <v>510</v>
      </c>
      <c r="G419" s="9">
        <v>170</v>
      </c>
    </row>
    <row r="420" spans="1:7" x14ac:dyDescent="0.3">
      <c r="A420" s="90" t="s">
        <v>547</v>
      </c>
      <c r="B420" s="9" t="s">
        <v>127</v>
      </c>
      <c r="C420" s="3" t="s">
        <v>297</v>
      </c>
      <c r="D420" s="3" t="s">
        <v>412</v>
      </c>
      <c r="E420" s="3" t="s">
        <v>385</v>
      </c>
      <c r="F420" s="4" t="s">
        <v>511</v>
      </c>
      <c r="G420" s="9">
        <v>170</v>
      </c>
    </row>
    <row r="421" spans="1:7" x14ac:dyDescent="0.3">
      <c r="A421" s="90" t="s">
        <v>547</v>
      </c>
      <c r="B421" s="9" t="s">
        <v>127</v>
      </c>
      <c r="C421" s="3" t="s">
        <v>297</v>
      </c>
      <c r="D421" s="3" t="s">
        <v>412</v>
      </c>
      <c r="E421" s="3" t="s">
        <v>413</v>
      </c>
      <c r="F421" s="4" t="s">
        <v>586</v>
      </c>
      <c r="G421" s="9">
        <v>70</v>
      </c>
    </row>
    <row r="422" spans="1:7" x14ac:dyDescent="0.3">
      <c r="A422" s="90" t="s">
        <v>547</v>
      </c>
      <c r="B422" s="9" t="s">
        <v>127</v>
      </c>
      <c r="C422" s="3" t="s">
        <v>297</v>
      </c>
      <c r="D422" s="3" t="s">
        <v>412</v>
      </c>
      <c r="E422" s="3" t="s">
        <v>414</v>
      </c>
      <c r="F422" s="4" t="s">
        <v>555</v>
      </c>
      <c r="G422" s="9">
        <v>70</v>
      </c>
    </row>
    <row r="423" spans="1:7" x14ac:dyDescent="0.3">
      <c r="A423" s="90" t="s">
        <v>547</v>
      </c>
      <c r="B423" s="9" t="s">
        <v>127</v>
      </c>
      <c r="C423" s="3" t="s">
        <v>297</v>
      </c>
      <c r="D423" s="3" t="s">
        <v>412</v>
      </c>
      <c r="E423" s="3" t="s">
        <v>47</v>
      </c>
      <c r="F423" s="4" t="s">
        <v>511</v>
      </c>
      <c r="G423" s="9">
        <v>60</v>
      </c>
    </row>
    <row r="424" spans="1:7" x14ac:dyDescent="0.3">
      <c r="A424" s="90" t="s">
        <v>547</v>
      </c>
      <c r="B424" s="9" t="s">
        <v>127</v>
      </c>
      <c r="C424" s="3" t="s">
        <v>297</v>
      </c>
      <c r="D424" s="3" t="s">
        <v>412</v>
      </c>
      <c r="E424" s="3" t="s">
        <v>438</v>
      </c>
      <c r="F424" s="4" t="s">
        <v>555</v>
      </c>
      <c r="G424" s="9">
        <v>60</v>
      </c>
    </row>
    <row r="425" spans="1:7" x14ac:dyDescent="0.3">
      <c r="A425" s="90" t="s">
        <v>547</v>
      </c>
      <c r="B425" s="9" t="s">
        <v>127</v>
      </c>
      <c r="C425" s="3" t="s">
        <v>297</v>
      </c>
      <c r="D425" s="3" t="s">
        <v>412</v>
      </c>
      <c r="E425" s="3" t="s">
        <v>419</v>
      </c>
      <c r="F425" s="4" t="s">
        <v>555</v>
      </c>
      <c r="G425" s="4">
        <v>150</v>
      </c>
    </row>
    <row r="426" spans="1:7" x14ac:dyDescent="0.3">
      <c r="A426" s="90" t="s">
        <v>548</v>
      </c>
      <c r="B426" s="9" t="s">
        <v>27</v>
      </c>
      <c r="C426" s="3" t="s">
        <v>297</v>
      </c>
      <c r="D426" s="3" t="s">
        <v>412</v>
      </c>
      <c r="E426" s="3" t="s">
        <v>229</v>
      </c>
      <c r="F426" s="4" t="s">
        <v>532</v>
      </c>
      <c r="G426" s="4">
        <v>30</v>
      </c>
    </row>
    <row r="427" spans="1:7" x14ac:dyDescent="0.3">
      <c r="A427" s="90" t="s">
        <v>548</v>
      </c>
      <c r="B427" s="9" t="s">
        <v>27</v>
      </c>
      <c r="C427" s="3" t="s">
        <v>297</v>
      </c>
      <c r="D427" s="3" t="s">
        <v>412</v>
      </c>
      <c r="E427" s="3" t="s">
        <v>382</v>
      </c>
      <c r="F427" s="4" t="s">
        <v>527</v>
      </c>
      <c r="G427" s="4">
        <v>404</v>
      </c>
    </row>
    <row r="428" spans="1:7" x14ac:dyDescent="0.3">
      <c r="A428" s="90" t="s">
        <v>548</v>
      </c>
      <c r="B428" s="9" t="s">
        <v>27</v>
      </c>
      <c r="C428" s="3" t="s">
        <v>297</v>
      </c>
      <c r="D428" s="3" t="s">
        <v>412</v>
      </c>
      <c r="E428" s="3" t="s">
        <v>420</v>
      </c>
      <c r="F428" s="4" t="s">
        <v>587</v>
      </c>
      <c r="G428" s="4">
        <v>220</v>
      </c>
    </row>
    <row r="429" spans="1:7" x14ac:dyDescent="0.3">
      <c r="A429" s="90" t="s">
        <v>548</v>
      </c>
      <c r="B429" s="9" t="s">
        <v>27</v>
      </c>
      <c r="C429" s="3" t="s">
        <v>297</v>
      </c>
      <c r="D429" s="3" t="s">
        <v>412</v>
      </c>
      <c r="E429" s="3" t="s">
        <v>385</v>
      </c>
      <c r="F429" s="4" t="s">
        <v>528</v>
      </c>
      <c r="G429" s="4">
        <v>220</v>
      </c>
    </row>
    <row r="430" spans="1:7" x14ac:dyDescent="0.3">
      <c r="A430" s="90" t="s">
        <v>548</v>
      </c>
      <c r="B430" s="9" t="s">
        <v>27</v>
      </c>
      <c r="C430" s="3" t="s">
        <v>297</v>
      </c>
      <c r="D430" s="3" t="s">
        <v>412</v>
      </c>
      <c r="E430" s="3" t="s">
        <v>413</v>
      </c>
      <c r="F430" s="4" t="s">
        <v>504</v>
      </c>
      <c r="G430" s="4">
        <v>303</v>
      </c>
    </row>
    <row r="431" spans="1:7" x14ac:dyDescent="0.3">
      <c r="A431" s="90" t="s">
        <v>548</v>
      </c>
      <c r="B431" s="9" t="s">
        <v>27</v>
      </c>
      <c r="C431" s="3" t="s">
        <v>297</v>
      </c>
      <c r="D431" s="3" t="s">
        <v>412</v>
      </c>
      <c r="E431" s="3" t="s">
        <v>414</v>
      </c>
      <c r="F431" s="4" t="s">
        <v>521</v>
      </c>
      <c r="G431" s="4">
        <v>283</v>
      </c>
    </row>
    <row r="432" spans="1:7" x14ac:dyDescent="0.3">
      <c r="A432" s="90" t="s">
        <v>548</v>
      </c>
      <c r="B432" s="9" t="s">
        <v>27</v>
      </c>
      <c r="C432" s="3" t="s">
        <v>297</v>
      </c>
      <c r="D432" s="3" t="s">
        <v>412</v>
      </c>
      <c r="E432" s="3" t="s">
        <v>47</v>
      </c>
      <c r="F432" s="4" t="s">
        <v>588</v>
      </c>
      <c r="G432" s="4">
        <v>200</v>
      </c>
    </row>
    <row r="433" spans="1:8" x14ac:dyDescent="0.3">
      <c r="A433" s="90" t="s">
        <v>548</v>
      </c>
      <c r="B433" s="9" t="s">
        <v>23</v>
      </c>
      <c r="C433" s="3" t="s">
        <v>297</v>
      </c>
      <c r="D433" s="3" t="s">
        <v>412</v>
      </c>
      <c r="E433" s="3" t="s">
        <v>413</v>
      </c>
      <c r="F433" s="3" t="s">
        <v>589</v>
      </c>
      <c r="G433" s="9">
        <v>305</v>
      </c>
    </row>
    <row r="434" spans="1:8" x14ac:dyDescent="0.3">
      <c r="A434" s="90" t="s">
        <v>548</v>
      </c>
      <c r="B434" s="9" t="s">
        <v>23</v>
      </c>
      <c r="C434" s="3" t="s">
        <v>297</v>
      </c>
      <c r="D434" s="3" t="s">
        <v>412</v>
      </c>
      <c r="E434" s="3" t="s">
        <v>414</v>
      </c>
      <c r="F434" s="3" t="s">
        <v>522</v>
      </c>
      <c r="G434" s="9">
        <v>310</v>
      </c>
    </row>
    <row r="435" spans="1:8" x14ac:dyDescent="0.3">
      <c r="A435" s="90" t="s">
        <v>548</v>
      </c>
      <c r="B435" s="9" t="s">
        <v>23</v>
      </c>
      <c r="C435" s="3" t="s">
        <v>297</v>
      </c>
      <c r="D435" s="3" t="s">
        <v>412</v>
      </c>
      <c r="E435" s="3" t="s">
        <v>438</v>
      </c>
      <c r="F435" s="3" t="s">
        <v>590</v>
      </c>
      <c r="G435" s="9">
        <v>600</v>
      </c>
    </row>
    <row r="436" spans="1:8" x14ac:dyDescent="0.3">
      <c r="A436" s="90" t="s">
        <v>548</v>
      </c>
      <c r="B436" s="9" t="s">
        <v>23</v>
      </c>
      <c r="C436" s="3" t="s">
        <v>297</v>
      </c>
      <c r="D436" s="3" t="s">
        <v>412</v>
      </c>
      <c r="E436" s="3" t="s">
        <v>419</v>
      </c>
      <c r="F436" s="4" t="s">
        <v>591</v>
      </c>
      <c r="G436" s="9">
        <v>380</v>
      </c>
    </row>
    <row r="437" spans="1:8" x14ac:dyDescent="0.3">
      <c r="A437" s="90" t="s">
        <v>548</v>
      </c>
      <c r="B437" s="9" t="s">
        <v>23</v>
      </c>
      <c r="C437" s="3" t="s">
        <v>297</v>
      </c>
      <c r="D437" s="3" t="s">
        <v>412</v>
      </c>
      <c r="E437" s="3" t="s">
        <v>382</v>
      </c>
      <c r="F437" s="4" t="s">
        <v>514</v>
      </c>
      <c r="G437" s="4">
        <v>216</v>
      </c>
    </row>
    <row r="438" spans="1:8" x14ac:dyDescent="0.3">
      <c r="A438" s="90" t="s">
        <v>548</v>
      </c>
      <c r="B438" s="9" t="s">
        <v>23</v>
      </c>
      <c r="C438" s="3" t="s">
        <v>297</v>
      </c>
      <c r="D438" s="3" t="s">
        <v>412</v>
      </c>
      <c r="E438" s="3" t="s">
        <v>229</v>
      </c>
      <c r="F438" s="4" t="s">
        <v>534</v>
      </c>
      <c r="G438" s="9">
        <v>180</v>
      </c>
    </row>
    <row r="439" spans="1:8" x14ac:dyDescent="0.3">
      <c r="A439" s="90" t="s">
        <v>548</v>
      </c>
      <c r="B439" s="9" t="s">
        <v>127</v>
      </c>
      <c r="C439" s="3" t="s">
        <v>297</v>
      </c>
      <c r="D439" s="3" t="s">
        <v>412</v>
      </c>
      <c r="E439" s="3" t="s">
        <v>413</v>
      </c>
      <c r="F439" s="4" t="s">
        <v>510</v>
      </c>
      <c r="G439" s="4">
        <v>223</v>
      </c>
      <c r="H439" s="3"/>
    </row>
    <row r="440" spans="1:8" x14ac:dyDescent="0.3">
      <c r="A440" s="90" t="s">
        <v>548</v>
      </c>
      <c r="B440" s="9" t="s">
        <v>127</v>
      </c>
      <c r="C440" s="3" t="s">
        <v>297</v>
      </c>
      <c r="D440" s="3" t="s">
        <v>412</v>
      </c>
      <c r="E440" s="3" t="s">
        <v>414</v>
      </c>
      <c r="F440" s="4" t="s">
        <v>555</v>
      </c>
      <c r="G440" s="4">
        <v>223</v>
      </c>
      <c r="H440" s="3"/>
    </row>
    <row r="441" spans="1:8" x14ac:dyDescent="0.3">
      <c r="A441" s="90" t="s">
        <v>548</v>
      </c>
      <c r="B441" s="9" t="s">
        <v>127</v>
      </c>
      <c r="C441" s="3" t="s">
        <v>297</v>
      </c>
      <c r="D441" s="3" t="s">
        <v>412</v>
      </c>
      <c r="E441" s="3" t="s">
        <v>47</v>
      </c>
      <c r="F441" s="4" t="s">
        <v>511</v>
      </c>
      <c r="G441" s="4">
        <v>240</v>
      </c>
      <c r="H441" s="3"/>
    </row>
    <row r="442" spans="1:8" x14ac:dyDescent="0.3">
      <c r="A442" s="90" t="s">
        <v>583</v>
      </c>
      <c r="B442" s="9" t="s">
        <v>27</v>
      </c>
      <c r="C442" s="3" t="s">
        <v>297</v>
      </c>
      <c r="D442" s="3" t="s">
        <v>412</v>
      </c>
      <c r="E442" s="3" t="s">
        <v>229</v>
      </c>
      <c r="F442" s="4" t="s">
        <v>532</v>
      </c>
      <c r="G442" s="4">
        <v>30</v>
      </c>
      <c r="H442" s="3"/>
    </row>
    <row r="443" spans="1:8" x14ac:dyDescent="0.3">
      <c r="A443" s="90" t="s">
        <v>583</v>
      </c>
      <c r="B443" s="9" t="s">
        <v>27</v>
      </c>
      <c r="C443" s="3" t="s">
        <v>297</v>
      </c>
      <c r="D443" s="3" t="s">
        <v>412</v>
      </c>
      <c r="E443" s="3" t="s">
        <v>382</v>
      </c>
      <c r="F443" s="4" t="s">
        <v>527</v>
      </c>
      <c r="G443" s="4">
        <v>390</v>
      </c>
    </row>
    <row r="444" spans="1:8" x14ac:dyDescent="0.3">
      <c r="A444" s="90" t="s">
        <v>583</v>
      </c>
      <c r="B444" s="9" t="s">
        <v>27</v>
      </c>
      <c r="C444" s="3" t="s">
        <v>297</v>
      </c>
      <c r="D444" s="3" t="s">
        <v>412</v>
      </c>
      <c r="E444" s="3" t="s">
        <v>420</v>
      </c>
      <c r="F444" s="4" t="s">
        <v>592</v>
      </c>
      <c r="G444" s="4">
        <v>190</v>
      </c>
    </row>
    <row r="445" spans="1:8" x14ac:dyDescent="0.3">
      <c r="A445" s="90" t="s">
        <v>583</v>
      </c>
      <c r="B445" s="9" t="s">
        <v>27</v>
      </c>
      <c r="C445" s="3" t="s">
        <v>297</v>
      </c>
      <c r="D445" s="3" t="s">
        <v>412</v>
      </c>
      <c r="E445" s="3" t="s">
        <v>385</v>
      </c>
      <c r="F445" s="4" t="s">
        <v>528</v>
      </c>
      <c r="G445" s="4">
        <v>190</v>
      </c>
    </row>
    <row r="446" spans="1:8" x14ac:dyDescent="0.3">
      <c r="A446" s="90" t="s">
        <v>583</v>
      </c>
      <c r="B446" s="9" t="s">
        <v>27</v>
      </c>
      <c r="C446" s="3" t="s">
        <v>297</v>
      </c>
      <c r="D446" s="3" t="s">
        <v>412</v>
      </c>
      <c r="E446" s="3" t="s">
        <v>413</v>
      </c>
      <c r="F446" s="4" t="s">
        <v>593</v>
      </c>
      <c r="G446" s="4">
        <v>310</v>
      </c>
    </row>
    <row r="447" spans="1:8" x14ac:dyDescent="0.3">
      <c r="A447" s="90" t="s">
        <v>583</v>
      </c>
      <c r="B447" s="9" t="s">
        <v>27</v>
      </c>
      <c r="C447" s="3" t="s">
        <v>297</v>
      </c>
      <c r="D447" s="3" t="s">
        <v>412</v>
      </c>
      <c r="E447" s="3" t="s">
        <v>414</v>
      </c>
      <c r="F447" s="4" t="s">
        <v>594</v>
      </c>
      <c r="G447" s="4">
        <v>310</v>
      </c>
      <c r="H447" s="3"/>
    </row>
    <row r="448" spans="1:8" x14ac:dyDescent="0.3">
      <c r="A448" s="90" t="s">
        <v>583</v>
      </c>
      <c r="B448" s="9" t="s">
        <v>27</v>
      </c>
      <c r="C448" s="3" t="s">
        <v>297</v>
      </c>
      <c r="D448" s="3" t="s">
        <v>412</v>
      </c>
      <c r="E448" s="3" t="s">
        <v>47</v>
      </c>
      <c r="F448" s="4" t="s">
        <v>588</v>
      </c>
      <c r="G448" s="4">
        <v>300</v>
      </c>
      <c r="H448" s="3"/>
    </row>
    <row r="449" spans="1:8" x14ac:dyDescent="0.3">
      <c r="A449" s="90" t="s">
        <v>583</v>
      </c>
      <c r="B449" s="9" t="s">
        <v>48</v>
      </c>
      <c r="C449" s="3" t="s">
        <v>297</v>
      </c>
      <c r="D449" s="3" t="s">
        <v>412</v>
      </c>
      <c r="E449" s="3" t="s">
        <v>229</v>
      </c>
      <c r="F449" s="4" t="s">
        <v>512</v>
      </c>
      <c r="G449" s="4">
        <v>180</v>
      </c>
      <c r="H449" s="3"/>
    </row>
    <row r="450" spans="1:8" x14ac:dyDescent="0.3">
      <c r="A450" s="90" t="s">
        <v>583</v>
      </c>
      <c r="B450" s="9" t="s">
        <v>23</v>
      </c>
      <c r="C450" s="3" t="s">
        <v>297</v>
      </c>
      <c r="D450" s="3" t="s">
        <v>412</v>
      </c>
      <c r="E450" s="3" t="s">
        <v>413</v>
      </c>
      <c r="F450" s="4" t="s">
        <v>595</v>
      </c>
      <c r="G450" s="4">
        <v>315</v>
      </c>
    </row>
    <row r="451" spans="1:8" x14ac:dyDescent="0.3">
      <c r="A451" s="90" t="s">
        <v>583</v>
      </c>
      <c r="B451" s="9" t="s">
        <v>23</v>
      </c>
      <c r="C451" s="3" t="s">
        <v>297</v>
      </c>
      <c r="D451" s="3" t="s">
        <v>412</v>
      </c>
      <c r="E451" s="3" t="s">
        <v>414</v>
      </c>
      <c r="F451" s="4" t="s">
        <v>596</v>
      </c>
      <c r="G451" s="4">
        <v>315</v>
      </c>
    </row>
    <row r="452" spans="1:8" x14ac:dyDescent="0.3">
      <c r="A452" s="90" t="s">
        <v>583</v>
      </c>
      <c r="B452" s="9" t="s">
        <v>23</v>
      </c>
      <c r="C452" s="3" t="s">
        <v>297</v>
      </c>
      <c r="D452" s="3" t="s">
        <v>412</v>
      </c>
      <c r="E452" s="3" t="s">
        <v>47</v>
      </c>
      <c r="F452" s="4" t="s">
        <v>526</v>
      </c>
      <c r="G452" s="4">
        <v>300</v>
      </c>
    </row>
    <row r="453" spans="1:8" x14ac:dyDescent="0.3">
      <c r="A453" s="90" t="s">
        <v>583</v>
      </c>
      <c r="B453" s="9" t="s">
        <v>23</v>
      </c>
      <c r="C453" s="3" t="s">
        <v>297</v>
      </c>
      <c r="D453" s="3" t="s">
        <v>412</v>
      </c>
      <c r="E453" s="3" t="s">
        <v>438</v>
      </c>
      <c r="F453" s="4" t="s">
        <v>590</v>
      </c>
      <c r="G453" s="4">
        <v>300</v>
      </c>
    </row>
    <row r="454" spans="1:8" x14ac:dyDescent="0.3">
      <c r="A454" s="90" t="s">
        <v>583</v>
      </c>
      <c r="B454" s="9" t="s">
        <v>23</v>
      </c>
      <c r="C454" s="3" t="s">
        <v>297</v>
      </c>
      <c r="D454" s="3" t="s">
        <v>412</v>
      </c>
      <c r="E454" s="3" t="s">
        <v>419</v>
      </c>
      <c r="F454" s="4" t="s">
        <v>590</v>
      </c>
      <c r="G454" s="4">
        <v>300</v>
      </c>
    </row>
    <row r="455" spans="1:8" x14ac:dyDescent="0.3">
      <c r="A455" s="90" t="s">
        <v>583</v>
      </c>
      <c r="B455" s="9" t="s">
        <v>23</v>
      </c>
      <c r="C455" s="3" t="s">
        <v>297</v>
      </c>
      <c r="D455" s="3" t="s">
        <v>412</v>
      </c>
      <c r="E455" s="3" t="s">
        <v>438</v>
      </c>
      <c r="F455" s="4" t="s">
        <v>591</v>
      </c>
      <c r="G455" s="4">
        <v>300</v>
      </c>
    </row>
    <row r="456" spans="1:8" x14ac:dyDescent="0.3">
      <c r="A456" s="90" t="s">
        <v>583</v>
      </c>
      <c r="B456" s="9" t="s">
        <v>23</v>
      </c>
      <c r="C456" s="3" t="s">
        <v>297</v>
      </c>
      <c r="D456" s="3" t="s">
        <v>412</v>
      </c>
      <c r="E456" s="3" t="s">
        <v>419</v>
      </c>
      <c r="F456" s="4" t="s">
        <v>591</v>
      </c>
      <c r="G456" s="4">
        <v>300</v>
      </c>
    </row>
    <row r="457" spans="1:8" x14ac:dyDescent="0.3">
      <c r="A457" s="90" t="s">
        <v>583</v>
      </c>
      <c r="B457" s="9" t="s">
        <v>23</v>
      </c>
      <c r="C457" s="3" t="s">
        <v>297</v>
      </c>
      <c r="D457" s="3" t="s">
        <v>412</v>
      </c>
      <c r="E457" s="3" t="s">
        <v>229</v>
      </c>
      <c r="F457" s="4" t="s">
        <v>534</v>
      </c>
      <c r="G457" s="4">
        <v>260</v>
      </c>
    </row>
    <row r="458" spans="1:8" x14ac:dyDescent="0.3">
      <c r="A458" s="90" t="s">
        <v>583</v>
      </c>
      <c r="B458" s="9" t="s">
        <v>23</v>
      </c>
      <c r="C458" s="3" t="s">
        <v>297</v>
      </c>
      <c r="D458" s="3" t="s">
        <v>412</v>
      </c>
      <c r="E458" s="3" t="s">
        <v>382</v>
      </c>
      <c r="F458" s="4" t="s">
        <v>514</v>
      </c>
      <c r="G458" s="4">
        <v>325</v>
      </c>
    </row>
    <row r="459" spans="1:8" x14ac:dyDescent="0.3">
      <c r="A459" s="90" t="s">
        <v>583</v>
      </c>
      <c r="B459" s="9" t="s">
        <v>127</v>
      </c>
      <c r="C459" s="3" t="s">
        <v>297</v>
      </c>
      <c r="D459" s="3" t="s">
        <v>412</v>
      </c>
      <c r="E459" s="3" t="s">
        <v>414</v>
      </c>
      <c r="F459" s="4" t="s">
        <v>510</v>
      </c>
      <c r="G459" s="4">
        <v>90</v>
      </c>
    </row>
    <row r="460" spans="1:8" x14ac:dyDescent="0.3">
      <c r="A460" s="90" t="s">
        <v>583</v>
      </c>
      <c r="B460" s="9" t="s">
        <v>127</v>
      </c>
      <c r="C460" s="3" t="s">
        <v>297</v>
      </c>
      <c r="D460" s="3" t="s">
        <v>412</v>
      </c>
      <c r="E460" s="3" t="s">
        <v>47</v>
      </c>
      <c r="F460" s="4" t="s">
        <v>510</v>
      </c>
      <c r="G460" s="4">
        <v>100</v>
      </c>
    </row>
    <row r="461" spans="1:8" x14ac:dyDescent="0.3">
      <c r="A461" s="90" t="s">
        <v>583</v>
      </c>
      <c r="B461" s="9" t="s">
        <v>127</v>
      </c>
      <c r="C461" s="3" t="s">
        <v>297</v>
      </c>
      <c r="D461" s="3" t="s">
        <v>412</v>
      </c>
      <c r="E461" s="3" t="s">
        <v>413</v>
      </c>
      <c r="F461" s="4" t="s">
        <v>511</v>
      </c>
      <c r="G461" s="4">
        <v>170</v>
      </c>
    </row>
    <row r="462" spans="1:8" x14ac:dyDescent="0.3">
      <c r="A462" s="90" t="s">
        <v>583</v>
      </c>
      <c r="B462" s="9" t="s">
        <v>127</v>
      </c>
      <c r="C462" s="3" t="s">
        <v>297</v>
      </c>
      <c r="D462" s="3" t="s">
        <v>412</v>
      </c>
      <c r="E462" s="3" t="s">
        <v>414</v>
      </c>
      <c r="F462" s="4" t="s">
        <v>507</v>
      </c>
      <c r="G462" s="4">
        <v>60</v>
      </c>
    </row>
    <row r="463" spans="1:8" x14ac:dyDescent="0.3">
      <c r="A463" s="90" t="s">
        <v>583</v>
      </c>
      <c r="B463" s="9" t="s">
        <v>27</v>
      </c>
      <c r="C463" s="3" t="s">
        <v>50</v>
      </c>
      <c r="D463" s="3" t="s">
        <v>230</v>
      </c>
      <c r="E463" s="3" t="s">
        <v>8</v>
      </c>
      <c r="F463" s="4" t="s">
        <v>500</v>
      </c>
      <c r="G463" s="4">
        <v>180</v>
      </c>
    </row>
    <row r="464" spans="1:8" x14ac:dyDescent="0.3">
      <c r="A464" s="90" t="s">
        <v>583</v>
      </c>
      <c r="B464" s="9" t="s">
        <v>23</v>
      </c>
      <c r="C464" s="3" t="s">
        <v>50</v>
      </c>
      <c r="D464" s="3" t="s">
        <v>230</v>
      </c>
      <c r="E464" s="3" t="s">
        <v>8</v>
      </c>
      <c r="F464" s="4" t="s">
        <v>545</v>
      </c>
      <c r="G464" s="4">
        <v>216</v>
      </c>
    </row>
    <row r="465" spans="1:7" x14ac:dyDescent="0.3">
      <c r="A465" s="90" t="s">
        <v>583</v>
      </c>
      <c r="B465" s="9" t="s">
        <v>127</v>
      </c>
      <c r="C465" s="3" t="s">
        <v>50</v>
      </c>
      <c r="D465" s="3" t="s">
        <v>230</v>
      </c>
      <c r="E465" s="3" t="s">
        <v>8</v>
      </c>
      <c r="F465" s="4" t="s">
        <v>507</v>
      </c>
      <c r="G465" s="4">
        <v>65</v>
      </c>
    </row>
    <row r="466" spans="1:7" x14ac:dyDescent="0.3">
      <c r="A466" s="90" t="s">
        <v>492</v>
      </c>
      <c r="B466" s="9" t="s">
        <v>127</v>
      </c>
      <c r="C466" s="3" t="s">
        <v>17</v>
      </c>
      <c r="D466" s="3" t="s">
        <v>309</v>
      </c>
      <c r="E466" s="3" t="s">
        <v>303</v>
      </c>
      <c r="F466" s="4" t="s">
        <v>486</v>
      </c>
      <c r="G466" s="4">
        <f>56*60</f>
        <v>3360</v>
      </c>
    </row>
    <row r="467" spans="1:7" x14ac:dyDescent="0.3">
      <c r="A467" s="90" t="s">
        <v>492</v>
      </c>
      <c r="B467" s="9" t="s">
        <v>127</v>
      </c>
      <c r="C467" s="3" t="s">
        <v>17</v>
      </c>
      <c r="D467" s="3" t="s">
        <v>350</v>
      </c>
      <c r="E467" s="3" t="s">
        <v>303</v>
      </c>
      <c r="F467" s="4" t="s">
        <v>486</v>
      </c>
      <c r="G467" s="4">
        <f>113*40</f>
        <v>4520</v>
      </c>
    </row>
    <row r="468" spans="1:7" x14ac:dyDescent="0.3">
      <c r="A468" s="90" t="s">
        <v>494</v>
      </c>
      <c r="B468" s="9" t="s">
        <v>127</v>
      </c>
      <c r="C468" s="3" t="s">
        <v>17</v>
      </c>
      <c r="D468" s="3" t="s">
        <v>350</v>
      </c>
      <c r="E468" s="3" t="s">
        <v>303</v>
      </c>
      <c r="F468" s="4" t="s">
        <v>486</v>
      </c>
      <c r="G468" s="4">
        <f>25*40</f>
        <v>1000</v>
      </c>
    </row>
    <row r="469" spans="1:7" x14ac:dyDescent="0.3">
      <c r="A469" s="90" t="s">
        <v>495</v>
      </c>
      <c r="B469" s="9" t="s">
        <v>23</v>
      </c>
      <c r="C469" s="3" t="s">
        <v>17</v>
      </c>
      <c r="D469" s="3" t="s">
        <v>350</v>
      </c>
      <c r="E469" s="3" t="s">
        <v>303</v>
      </c>
      <c r="F469" s="4" t="s">
        <v>603</v>
      </c>
      <c r="G469" s="4">
        <f>100*40</f>
        <v>4000</v>
      </c>
    </row>
    <row r="470" spans="1:7" x14ac:dyDescent="0.3">
      <c r="A470" s="90" t="s">
        <v>495</v>
      </c>
      <c r="B470" s="9" t="s">
        <v>23</v>
      </c>
      <c r="C470" s="3" t="s">
        <v>17</v>
      </c>
      <c r="D470" s="3" t="s">
        <v>45</v>
      </c>
      <c r="E470" s="3" t="s">
        <v>303</v>
      </c>
      <c r="F470" s="4" t="s">
        <v>603</v>
      </c>
      <c r="G470" s="4">
        <f>127*22</f>
        <v>2794</v>
      </c>
    </row>
    <row r="471" spans="1:7" x14ac:dyDescent="0.3">
      <c r="A471" s="90" t="s">
        <v>495</v>
      </c>
      <c r="B471" s="9" t="s">
        <v>23</v>
      </c>
      <c r="C471" s="3" t="s">
        <v>17</v>
      </c>
      <c r="D471" s="3" t="s">
        <v>350</v>
      </c>
      <c r="E471" s="3" t="s">
        <v>303</v>
      </c>
      <c r="F471" s="4" t="s">
        <v>602</v>
      </c>
      <c r="G471" s="4">
        <f>150*40</f>
        <v>6000</v>
      </c>
    </row>
    <row r="472" spans="1:7" x14ac:dyDescent="0.3">
      <c r="A472" s="90" t="s">
        <v>496</v>
      </c>
      <c r="B472" s="9" t="s">
        <v>27</v>
      </c>
      <c r="C472" s="3" t="s">
        <v>17</v>
      </c>
      <c r="D472" s="3" t="s">
        <v>309</v>
      </c>
      <c r="E472" s="3" t="s">
        <v>303</v>
      </c>
      <c r="F472" s="4" t="s">
        <v>603</v>
      </c>
      <c r="G472" s="4">
        <f>48*60</f>
        <v>2880</v>
      </c>
    </row>
    <row r="473" spans="1:7" x14ac:dyDescent="0.3">
      <c r="A473" s="90" t="s">
        <v>497</v>
      </c>
      <c r="B473" s="9" t="s">
        <v>23</v>
      </c>
      <c r="C473" s="3" t="s">
        <v>17</v>
      </c>
      <c r="D473" s="3" t="s">
        <v>350</v>
      </c>
      <c r="E473" s="3" t="s">
        <v>303</v>
      </c>
      <c r="F473" s="4" t="s">
        <v>524</v>
      </c>
      <c r="G473" s="4">
        <f>80*40</f>
        <v>3200</v>
      </c>
    </row>
    <row r="474" spans="1:7" x14ac:dyDescent="0.3">
      <c r="A474" s="90" t="s">
        <v>547</v>
      </c>
      <c r="B474" s="9" t="s">
        <v>27</v>
      </c>
      <c r="C474" s="3" t="s">
        <v>17</v>
      </c>
      <c r="D474" s="3" t="s">
        <v>350</v>
      </c>
      <c r="E474" s="3" t="s">
        <v>303</v>
      </c>
      <c r="F474" s="4" t="s">
        <v>602</v>
      </c>
      <c r="G474" s="4">
        <f>36*40</f>
        <v>1440</v>
      </c>
    </row>
    <row r="475" spans="1:7" x14ac:dyDescent="0.3">
      <c r="A475" s="90" t="s">
        <v>548</v>
      </c>
      <c r="B475" s="9" t="s">
        <v>27</v>
      </c>
      <c r="C475" s="3" t="s">
        <v>17</v>
      </c>
      <c r="D475" s="3" t="s">
        <v>309</v>
      </c>
      <c r="E475" s="3" t="s">
        <v>303</v>
      </c>
      <c r="F475" s="4" t="s">
        <v>602</v>
      </c>
      <c r="G475" s="4">
        <f>150*60</f>
        <v>9000</v>
      </c>
    </row>
    <row r="476" spans="1:7" ht="15.75" customHeight="1" x14ac:dyDescent="0.3">
      <c r="A476" s="90" t="s">
        <v>548</v>
      </c>
      <c r="B476" s="9" t="s">
        <v>27</v>
      </c>
      <c r="C476" s="3" t="s">
        <v>17</v>
      </c>
      <c r="D476" s="3" t="s">
        <v>309</v>
      </c>
      <c r="E476" s="3" t="s">
        <v>303</v>
      </c>
      <c r="F476" s="4" t="s">
        <v>603</v>
      </c>
      <c r="G476" s="4">
        <f>25*60</f>
        <v>1500</v>
      </c>
    </row>
    <row r="477" spans="1:7" x14ac:dyDescent="0.3">
      <c r="A477" s="90" t="s">
        <v>583</v>
      </c>
      <c r="B477" s="9" t="s">
        <v>27</v>
      </c>
      <c r="C477" s="3" t="s">
        <v>17</v>
      </c>
      <c r="D477" s="3" t="s">
        <v>350</v>
      </c>
      <c r="E477" s="3" t="s">
        <v>303</v>
      </c>
      <c r="F477" s="4" t="s">
        <v>604</v>
      </c>
      <c r="G477" s="4">
        <f>90*40</f>
        <v>3600</v>
      </c>
    </row>
    <row r="478" spans="1:7" x14ac:dyDescent="0.3">
      <c r="A478" s="90" t="s">
        <v>583</v>
      </c>
      <c r="B478" s="9" t="s">
        <v>23</v>
      </c>
      <c r="C478" s="3" t="s">
        <v>17</v>
      </c>
      <c r="D478" s="3" t="s">
        <v>350</v>
      </c>
      <c r="E478" s="3" t="s">
        <v>303</v>
      </c>
      <c r="F478" s="4" t="s">
        <v>399</v>
      </c>
      <c r="G478" s="4">
        <f>25*40</f>
        <v>1000</v>
      </c>
    </row>
    <row r="479" spans="1:7" x14ac:dyDescent="0.3">
      <c r="A479" s="90" t="s">
        <v>492</v>
      </c>
      <c r="B479" s="9" t="s">
        <v>23</v>
      </c>
      <c r="C479" s="3" t="s">
        <v>297</v>
      </c>
      <c r="D479" s="3" t="s">
        <v>412</v>
      </c>
      <c r="E479" s="3" t="s">
        <v>304</v>
      </c>
      <c r="F479" s="4" t="s">
        <v>602</v>
      </c>
      <c r="G479" s="4">
        <v>360</v>
      </c>
    </row>
    <row r="480" spans="1:7" x14ac:dyDescent="0.3">
      <c r="A480" s="90" t="s">
        <v>492</v>
      </c>
      <c r="B480" s="9" t="s">
        <v>127</v>
      </c>
      <c r="C480" s="3" t="s">
        <v>297</v>
      </c>
      <c r="D480" s="3" t="s">
        <v>412</v>
      </c>
      <c r="E480" s="3" t="s">
        <v>304</v>
      </c>
      <c r="F480" s="4" t="s">
        <v>605</v>
      </c>
      <c r="G480" s="4">
        <v>180</v>
      </c>
    </row>
    <row r="481" spans="1:8" x14ac:dyDescent="0.3">
      <c r="A481" s="90" t="s">
        <v>494</v>
      </c>
      <c r="B481" s="9" t="s">
        <v>27</v>
      </c>
      <c r="C481" s="3" t="s">
        <v>297</v>
      </c>
      <c r="D481" s="3" t="s">
        <v>412</v>
      </c>
      <c r="E481" s="3" t="s">
        <v>304</v>
      </c>
      <c r="F481" s="4" t="s">
        <v>486</v>
      </c>
      <c r="G481" s="4">
        <v>180</v>
      </c>
    </row>
    <row r="482" spans="1:8" x14ac:dyDescent="0.3">
      <c r="A482" s="90" t="s">
        <v>494</v>
      </c>
      <c r="B482" s="9" t="s">
        <v>23</v>
      </c>
      <c r="C482" s="3" t="s">
        <v>297</v>
      </c>
      <c r="D482" s="3" t="s">
        <v>412</v>
      </c>
      <c r="E482" s="3" t="s">
        <v>304</v>
      </c>
      <c r="F482" s="4" t="s">
        <v>602</v>
      </c>
      <c r="G482" s="4">
        <v>180</v>
      </c>
    </row>
    <row r="483" spans="1:8" x14ac:dyDescent="0.3">
      <c r="A483" s="90" t="s">
        <v>494</v>
      </c>
      <c r="B483" s="9" t="s">
        <v>127</v>
      </c>
      <c r="C483" s="3" t="s">
        <v>297</v>
      </c>
      <c r="D483" s="3" t="s">
        <v>412</v>
      </c>
      <c r="E483" s="3" t="s">
        <v>304</v>
      </c>
      <c r="F483" s="4" t="s">
        <v>605</v>
      </c>
      <c r="G483" s="4">
        <v>180</v>
      </c>
    </row>
    <row r="484" spans="1:8" x14ac:dyDescent="0.3">
      <c r="A484" s="90" t="s">
        <v>495</v>
      </c>
      <c r="B484" s="9" t="s">
        <v>27</v>
      </c>
      <c r="C484" s="3" t="s">
        <v>297</v>
      </c>
      <c r="D484" s="3" t="s">
        <v>412</v>
      </c>
      <c r="E484" s="3" t="s">
        <v>304</v>
      </c>
      <c r="F484" s="4" t="s">
        <v>486</v>
      </c>
      <c r="G484" s="4">
        <v>180</v>
      </c>
    </row>
    <row r="485" spans="1:8" x14ac:dyDescent="0.3">
      <c r="A485" s="90" t="s">
        <v>495</v>
      </c>
      <c r="B485" s="9" t="s">
        <v>23</v>
      </c>
      <c r="C485" s="3" t="s">
        <v>297</v>
      </c>
      <c r="D485" s="3" t="s">
        <v>412</v>
      </c>
      <c r="E485" s="3" t="s">
        <v>304</v>
      </c>
      <c r="F485" s="4" t="s">
        <v>602</v>
      </c>
      <c r="G485" s="4">
        <v>210</v>
      </c>
    </row>
    <row r="486" spans="1:8" ht="15.75" customHeight="1" x14ac:dyDescent="0.3">
      <c r="A486" s="90" t="s">
        <v>495</v>
      </c>
      <c r="B486" s="9" t="s">
        <v>127</v>
      </c>
      <c r="C486" s="3" t="s">
        <v>297</v>
      </c>
      <c r="D486" s="3" t="s">
        <v>412</v>
      </c>
      <c r="E486" s="3" t="s">
        <v>304</v>
      </c>
      <c r="F486" s="4" t="s">
        <v>605</v>
      </c>
      <c r="G486" s="4">
        <v>180</v>
      </c>
    </row>
    <row r="487" spans="1:8" x14ac:dyDescent="0.3">
      <c r="A487" s="90" t="s">
        <v>496</v>
      </c>
      <c r="B487" s="9" t="s">
        <v>27</v>
      </c>
      <c r="C487" s="3" t="s">
        <v>297</v>
      </c>
      <c r="D487" s="3" t="s">
        <v>412</v>
      </c>
      <c r="E487" s="3" t="s">
        <v>304</v>
      </c>
      <c r="F487" s="4" t="s">
        <v>603</v>
      </c>
      <c r="G487" s="4">
        <v>120</v>
      </c>
    </row>
    <row r="488" spans="1:8" x14ac:dyDescent="0.3">
      <c r="A488" s="90" t="s">
        <v>496</v>
      </c>
      <c r="B488" s="9" t="s">
        <v>23</v>
      </c>
      <c r="C488" s="3" t="s">
        <v>297</v>
      </c>
      <c r="D488" s="3" t="s">
        <v>412</v>
      </c>
      <c r="E488" s="3" t="s">
        <v>304</v>
      </c>
      <c r="F488" s="4" t="s">
        <v>605</v>
      </c>
      <c r="G488" s="4">
        <v>90</v>
      </c>
    </row>
    <row r="489" spans="1:8" x14ac:dyDescent="0.3">
      <c r="A489" s="90" t="s">
        <v>496</v>
      </c>
      <c r="B489" s="9" t="s">
        <v>127</v>
      </c>
      <c r="C489" s="3" t="s">
        <v>297</v>
      </c>
      <c r="D489" s="3" t="s">
        <v>412</v>
      </c>
      <c r="E489" s="3" t="s">
        <v>304</v>
      </c>
      <c r="F489" s="4" t="s">
        <v>486</v>
      </c>
      <c r="G489" s="4">
        <v>90</v>
      </c>
      <c r="H489" s="3"/>
    </row>
    <row r="490" spans="1:8" x14ac:dyDescent="0.3">
      <c r="A490" s="90" t="s">
        <v>496</v>
      </c>
      <c r="B490" s="9" t="s">
        <v>127</v>
      </c>
      <c r="C490" s="3" t="s">
        <v>297</v>
      </c>
      <c r="D490" s="3" t="s">
        <v>412</v>
      </c>
      <c r="E490" s="3" t="s">
        <v>304</v>
      </c>
      <c r="F490" s="4" t="s">
        <v>535</v>
      </c>
      <c r="G490" s="4">
        <v>30</v>
      </c>
      <c r="H490" s="3"/>
    </row>
    <row r="491" spans="1:8" x14ac:dyDescent="0.3">
      <c r="A491" s="90" t="s">
        <v>497</v>
      </c>
      <c r="B491" s="9" t="s">
        <v>27</v>
      </c>
      <c r="C491" s="3" t="s">
        <v>297</v>
      </c>
      <c r="D491" s="3" t="s">
        <v>412</v>
      </c>
      <c r="E491" s="3" t="s">
        <v>304</v>
      </c>
      <c r="F491" s="4" t="s">
        <v>603</v>
      </c>
      <c r="G491" s="4">
        <v>173</v>
      </c>
      <c r="H491" s="3"/>
    </row>
    <row r="492" spans="1:8" x14ac:dyDescent="0.3">
      <c r="A492" s="90" t="s">
        <v>497</v>
      </c>
      <c r="B492" s="9" t="s">
        <v>23</v>
      </c>
      <c r="C492" s="3" t="s">
        <v>297</v>
      </c>
      <c r="D492" s="3" t="s">
        <v>412</v>
      </c>
      <c r="E492" s="3" t="s">
        <v>304</v>
      </c>
      <c r="F492" s="4" t="s">
        <v>605</v>
      </c>
      <c r="G492" s="4">
        <v>194</v>
      </c>
      <c r="H492" s="3"/>
    </row>
    <row r="493" spans="1:8" x14ac:dyDescent="0.3">
      <c r="A493" s="90" t="s">
        <v>497</v>
      </c>
      <c r="B493" s="9" t="s">
        <v>127</v>
      </c>
      <c r="C493" s="3" t="s">
        <v>297</v>
      </c>
      <c r="D493" s="3" t="s">
        <v>412</v>
      </c>
      <c r="E493" s="3" t="s">
        <v>304</v>
      </c>
      <c r="F493" s="4" t="s">
        <v>535</v>
      </c>
      <c r="G493" s="4">
        <v>160</v>
      </c>
      <c r="H493" s="3"/>
    </row>
    <row r="494" spans="1:8" x14ac:dyDescent="0.3">
      <c r="A494" s="90" t="s">
        <v>547</v>
      </c>
      <c r="B494" s="9" t="s">
        <v>27</v>
      </c>
      <c r="C494" s="3" t="s">
        <v>297</v>
      </c>
      <c r="D494" s="3" t="s">
        <v>412</v>
      </c>
      <c r="E494" s="3" t="s">
        <v>304</v>
      </c>
      <c r="F494" s="4" t="s">
        <v>603</v>
      </c>
      <c r="G494" s="4">
        <v>180</v>
      </c>
      <c r="H494" s="3"/>
    </row>
    <row r="495" spans="1:8" x14ac:dyDescent="0.3">
      <c r="A495" s="90" t="s">
        <v>547</v>
      </c>
      <c r="B495" s="9" t="s">
        <v>23</v>
      </c>
      <c r="C495" s="3" t="s">
        <v>297</v>
      </c>
      <c r="D495" s="3" t="s">
        <v>412</v>
      </c>
      <c r="E495" s="3" t="s">
        <v>304</v>
      </c>
      <c r="F495" s="4" t="s">
        <v>605</v>
      </c>
      <c r="G495" s="4">
        <v>283</v>
      </c>
    </row>
    <row r="496" spans="1:8" x14ac:dyDescent="0.3">
      <c r="A496" s="90" t="s">
        <v>547</v>
      </c>
      <c r="B496" s="9" t="s">
        <v>127</v>
      </c>
      <c r="C496" s="3" t="s">
        <v>297</v>
      </c>
      <c r="D496" s="3" t="s">
        <v>412</v>
      </c>
      <c r="E496" s="3" t="s">
        <v>304</v>
      </c>
      <c r="F496" s="4" t="s">
        <v>486</v>
      </c>
      <c r="G496" s="4">
        <v>120</v>
      </c>
    </row>
    <row r="497" spans="1:7" x14ac:dyDescent="0.3">
      <c r="A497" s="90" t="s">
        <v>548</v>
      </c>
      <c r="B497" s="9" t="s">
        <v>27</v>
      </c>
      <c r="C497" s="3" t="s">
        <v>297</v>
      </c>
      <c r="D497" s="3" t="s">
        <v>412</v>
      </c>
      <c r="E497" s="3" t="s">
        <v>304</v>
      </c>
      <c r="F497" s="4" t="s">
        <v>603</v>
      </c>
      <c r="G497" s="4">
        <v>180</v>
      </c>
    </row>
    <row r="498" spans="1:7" x14ac:dyDescent="0.3">
      <c r="A498" s="90" t="s">
        <v>548</v>
      </c>
      <c r="B498" s="9" t="s">
        <v>23</v>
      </c>
      <c r="C498" s="3" t="s">
        <v>297</v>
      </c>
      <c r="D498" s="3" t="s">
        <v>412</v>
      </c>
      <c r="E498" s="3" t="s">
        <v>304</v>
      </c>
      <c r="F498" s="4" t="s">
        <v>399</v>
      </c>
      <c r="G498" s="4">
        <v>30</v>
      </c>
    </row>
    <row r="499" spans="1:7" x14ac:dyDescent="0.3">
      <c r="A499" s="90" t="s">
        <v>548</v>
      </c>
      <c r="B499" s="9" t="s">
        <v>23</v>
      </c>
      <c r="C499" s="3" t="s">
        <v>297</v>
      </c>
      <c r="D499" s="3" t="s">
        <v>412</v>
      </c>
      <c r="E499" s="3" t="s">
        <v>304</v>
      </c>
      <c r="F499" s="3" t="s">
        <v>605</v>
      </c>
      <c r="G499" s="4">
        <v>193</v>
      </c>
    </row>
    <row r="500" spans="1:7" x14ac:dyDescent="0.3">
      <c r="A500" s="90" t="s">
        <v>548</v>
      </c>
      <c r="B500" s="9" t="s">
        <v>127</v>
      </c>
      <c r="C500" s="3" t="s">
        <v>297</v>
      </c>
      <c r="D500" s="3" t="s">
        <v>412</v>
      </c>
      <c r="E500" s="3" t="s">
        <v>304</v>
      </c>
      <c r="F500" s="4" t="s">
        <v>535</v>
      </c>
      <c r="G500" s="4">
        <v>90</v>
      </c>
    </row>
    <row r="501" spans="1:7" x14ac:dyDescent="0.3">
      <c r="A501" s="90" t="s">
        <v>583</v>
      </c>
      <c r="B501" s="9" t="s">
        <v>27</v>
      </c>
      <c r="C501" s="3" t="s">
        <v>297</v>
      </c>
      <c r="D501" s="3" t="s">
        <v>412</v>
      </c>
      <c r="E501" s="3" t="s">
        <v>304</v>
      </c>
      <c r="F501" s="4" t="s">
        <v>603</v>
      </c>
      <c r="G501" s="9">
        <v>150</v>
      </c>
    </row>
    <row r="502" spans="1:7" x14ac:dyDescent="0.3">
      <c r="A502" s="90" t="s">
        <v>583</v>
      </c>
      <c r="B502" s="9" t="s">
        <v>23</v>
      </c>
      <c r="C502" s="3" t="s">
        <v>297</v>
      </c>
      <c r="D502" s="3" t="s">
        <v>412</v>
      </c>
      <c r="E502" s="3" t="s">
        <v>304</v>
      </c>
      <c r="F502" s="4" t="s">
        <v>605</v>
      </c>
      <c r="G502" s="4">
        <v>210</v>
      </c>
    </row>
    <row r="503" spans="1:7" x14ac:dyDescent="0.3">
      <c r="A503" s="90" t="s">
        <v>583</v>
      </c>
      <c r="B503" s="9" t="s">
        <v>127</v>
      </c>
      <c r="C503" s="3" t="s">
        <v>297</v>
      </c>
      <c r="D503" s="3" t="s">
        <v>412</v>
      </c>
      <c r="E503" s="3" t="s">
        <v>304</v>
      </c>
      <c r="F503" s="4" t="s">
        <v>535</v>
      </c>
      <c r="G503" s="4">
        <v>199</v>
      </c>
    </row>
    <row r="504" spans="1:7" x14ac:dyDescent="0.3">
      <c r="A504" s="90" t="s">
        <v>494</v>
      </c>
      <c r="B504" s="9" t="s">
        <v>27</v>
      </c>
      <c r="C504" s="3" t="s">
        <v>17</v>
      </c>
      <c r="D504" s="3" t="s">
        <v>350</v>
      </c>
      <c r="E504" s="3" t="s">
        <v>304</v>
      </c>
      <c r="F504" s="4" t="s">
        <v>602</v>
      </c>
      <c r="G504" s="9">
        <f>102*40</f>
        <v>4080</v>
      </c>
    </row>
    <row r="505" spans="1:7" x14ac:dyDescent="0.3">
      <c r="A505" s="90" t="s">
        <v>496</v>
      </c>
      <c r="B505" s="9" t="s">
        <v>27</v>
      </c>
      <c r="C505" s="3" t="s">
        <v>17</v>
      </c>
      <c r="D505" s="3" t="s">
        <v>242</v>
      </c>
      <c r="E505" s="3" t="s">
        <v>304</v>
      </c>
      <c r="F505" s="4" t="s">
        <v>603</v>
      </c>
      <c r="G505" s="4">
        <f>20*60</f>
        <v>1200</v>
      </c>
    </row>
    <row r="506" spans="1:7" x14ac:dyDescent="0.3">
      <c r="A506" s="90" t="s">
        <v>497</v>
      </c>
      <c r="B506" s="9" t="s">
        <v>27</v>
      </c>
      <c r="C506" s="3" t="s">
        <v>17</v>
      </c>
      <c r="D506" s="3" t="s">
        <v>298</v>
      </c>
      <c r="E506" s="3" t="s">
        <v>304</v>
      </c>
      <c r="F506" s="4" t="s">
        <v>603</v>
      </c>
      <c r="G506" s="4">
        <f>50*50</f>
        <v>2500</v>
      </c>
    </row>
    <row r="507" spans="1:7" x14ac:dyDescent="0.3">
      <c r="A507" s="90" t="s">
        <v>548</v>
      </c>
      <c r="B507" s="9" t="s">
        <v>27</v>
      </c>
      <c r="C507" s="3" t="s">
        <v>17</v>
      </c>
      <c r="D507" s="3" t="s">
        <v>242</v>
      </c>
      <c r="E507" s="3" t="s">
        <v>304</v>
      </c>
      <c r="F507" s="4" t="s">
        <v>603</v>
      </c>
      <c r="G507" s="4">
        <f>10*60</f>
        <v>600</v>
      </c>
    </row>
    <row r="508" spans="1:7" ht="15.75" customHeight="1" x14ac:dyDescent="0.3">
      <c r="A508" s="90" t="s">
        <v>494</v>
      </c>
      <c r="B508" s="9" t="s">
        <v>27</v>
      </c>
      <c r="C508" s="3" t="s">
        <v>50</v>
      </c>
      <c r="D508" s="3" t="s">
        <v>231</v>
      </c>
      <c r="E508" s="3" t="s">
        <v>304</v>
      </c>
      <c r="F508" s="4" t="s">
        <v>605</v>
      </c>
      <c r="G508" s="4">
        <f>50*14</f>
        <v>700</v>
      </c>
    </row>
    <row r="509" spans="1:7" x14ac:dyDescent="0.3">
      <c r="A509" s="90" t="s">
        <v>495</v>
      </c>
      <c r="B509" s="9" t="s">
        <v>23</v>
      </c>
      <c r="C509" s="3" t="s">
        <v>50</v>
      </c>
      <c r="D509" s="3" t="s">
        <v>231</v>
      </c>
      <c r="E509" s="3" t="s">
        <v>304</v>
      </c>
      <c r="F509" s="4" t="s">
        <v>603</v>
      </c>
      <c r="G509" s="4">
        <f>23*14</f>
        <v>322</v>
      </c>
    </row>
    <row r="510" spans="1:7" x14ac:dyDescent="0.3">
      <c r="A510" s="90" t="s">
        <v>495</v>
      </c>
      <c r="B510" s="9" t="s">
        <v>127</v>
      </c>
      <c r="C510" s="3" t="s">
        <v>50</v>
      </c>
      <c r="D510" s="3" t="s">
        <v>231</v>
      </c>
      <c r="E510" s="3" t="s">
        <v>304</v>
      </c>
      <c r="F510" s="3" t="s">
        <v>486</v>
      </c>
      <c r="G510" s="4">
        <f>25*14</f>
        <v>350</v>
      </c>
    </row>
    <row r="511" spans="1:7" x14ac:dyDescent="0.3">
      <c r="A511" s="90" t="s">
        <v>496</v>
      </c>
      <c r="B511" s="9" t="s">
        <v>27</v>
      </c>
      <c r="C511" s="3" t="s">
        <v>50</v>
      </c>
      <c r="D511" s="3" t="s">
        <v>230</v>
      </c>
      <c r="E511" s="3" t="s">
        <v>304</v>
      </c>
      <c r="F511" s="66" t="s">
        <v>603</v>
      </c>
      <c r="G511" s="4">
        <f>100*4</f>
        <v>400</v>
      </c>
    </row>
    <row r="512" spans="1:7" x14ac:dyDescent="0.3">
      <c r="A512" s="90" t="s">
        <v>497</v>
      </c>
      <c r="B512" s="9" t="s">
        <v>127</v>
      </c>
      <c r="C512" s="3" t="s">
        <v>50</v>
      </c>
      <c r="D512" s="3" t="s">
        <v>230</v>
      </c>
      <c r="E512" s="3" t="s">
        <v>304</v>
      </c>
      <c r="F512" s="3" t="s">
        <v>535</v>
      </c>
      <c r="G512" s="4">
        <f>50*4</f>
        <v>200</v>
      </c>
    </row>
    <row r="513" spans="1:7" x14ac:dyDescent="0.3">
      <c r="A513" s="90" t="s">
        <v>547</v>
      </c>
      <c r="B513" s="9" t="s">
        <v>27</v>
      </c>
      <c r="C513" s="3" t="s">
        <v>50</v>
      </c>
      <c r="D513" s="3" t="s">
        <v>230</v>
      </c>
      <c r="E513" s="3" t="s">
        <v>304</v>
      </c>
      <c r="F513" s="4" t="s">
        <v>603</v>
      </c>
      <c r="G513" s="4">
        <v>200</v>
      </c>
    </row>
    <row r="514" spans="1:7" x14ac:dyDescent="0.3">
      <c r="A514" s="90" t="s">
        <v>547</v>
      </c>
      <c r="B514" s="9" t="s">
        <v>127</v>
      </c>
      <c r="C514" s="3" t="s">
        <v>50</v>
      </c>
      <c r="D514" s="3" t="s">
        <v>230</v>
      </c>
      <c r="E514" s="3" t="s">
        <v>304</v>
      </c>
      <c r="F514" s="3" t="s">
        <v>486</v>
      </c>
      <c r="G514" s="4">
        <v>200</v>
      </c>
    </row>
    <row r="515" spans="1:7" x14ac:dyDescent="0.3">
      <c r="A515" s="90" t="s">
        <v>548</v>
      </c>
      <c r="B515" s="9" t="s">
        <v>27</v>
      </c>
      <c r="C515" s="3" t="s">
        <v>50</v>
      </c>
      <c r="D515" s="3" t="s">
        <v>230</v>
      </c>
      <c r="E515" s="3" t="s">
        <v>304</v>
      </c>
      <c r="F515" s="4" t="s">
        <v>603</v>
      </c>
      <c r="G515" s="4">
        <v>200</v>
      </c>
    </row>
    <row r="516" spans="1:7" x14ac:dyDescent="0.3">
      <c r="A516" s="90" t="s">
        <v>548</v>
      </c>
      <c r="B516" s="9" t="s">
        <v>127</v>
      </c>
      <c r="C516" s="3" t="s">
        <v>50</v>
      </c>
      <c r="D516" s="3" t="s">
        <v>230</v>
      </c>
      <c r="E516" s="3" t="s">
        <v>304</v>
      </c>
      <c r="F516" s="4" t="s">
        <v>535</v>
      </c>
      <c r="G516" s="4">
        <f>60*4</f>
        <v>240</v>
      </c>
    </row>
    <row r="517" spans="1:7" x14ac:dyDescent="0.3">
      <c r="A517" s="90" t="s">
        <v>583</v>
      </c>
      <c r="B517" s="9" t="s">
        <v>27</v>
      </c>
      <c r="C517" s="3" t="s">
        <v>50</v>
      </c>
      <c r="D517" s="3" t="s">
        <v>231</v>
      </c>
      <c r="E517" s="3" t="s">
        <v>304</v>
      </c>
      <c r="F517" s="4" t="s">
        <v>603</v>
      </c>
      <c r="G517" s="4">
        <f>50*14</f>
        <v>700</v>
      </c>
    </row>
    <row r="518" spans="1:7" x14ac:dyDescent="0.3">
      <c r="A518" s="90" t="s">
        <v>583</v>
      </c>
      <c r="B518" s="9" t="s">
        <v>27</v>
      </c>
      <c r="C518" s="3" t="s">
        <v>50</v>
      </c>
      <c r="D518" s="3" t="s">
        <v>230</v>
      </c>
      <c r="E518" s="3" t="s">
        <v>304</v>
      </c>
      <c r="F518" s="4" t="s">
        <v>603</v>
      </c>
      <c r="G518" s="4">
        <f>40*4</f>
        <v>160</v>
      </c>
    </row>
    <row r="519" spans="1:7" x14ac:dyDescent="0.3">
      <c r="A519" s="90" t="s">
        <v>583</v>
      </c>
      <c r="B519" s="9" t="s">
        <v>27</v>
      </c>
      <c r="C519" s="3" t="s">
        <v>17</v>
      </c>
      <c r="D519" s="3" t="s">
        <v>350</v>
      </c>
      <c r="E519" s="3" t="s">
        <v>430</v>
      </c>
      <c r="F519" s="4" t="s">
        <v>554</v>
      </c>
      <c r="G519" s="4">
        <v>850</v>
      </c>
    </row>
    <row r="520" spans="1:7" x14ac:dyDescent="0.3">
      <c r="A520" s="90" t="s">
        <v>583</v>
      </c>
      <c r="B520" s="9" t="s">
        <v>27</v>
      </c>
      <c r="C520" s="3" t="s">
        <v>17</v>
      </c>
      <c r="D520" s="3" t="s">
        <v>350</v>
      </c>
      <c r="E520" s="3" t="s">
        <v>429</v>
      </c>
      <c r="F520" s="4" t="s">
        <v>551</v>
      </c>
      <c r="G520" s="4">
        <v>1000</v>
      </c>
    </row>
    <row r="521" spans="1:7" x14ac:dyDescent="0.3">
      <c r="A521" s="90" t="s">
        <v>583</v>
      </c>
      <c r="B521" s="9" t="s">
        <v>23</v>
      </c>
      <c r="C521" s="3" t="s">
        <v>17</v>
      </c>
      <c r="D521" s="3" t="s">
        <v>350</v>
      </c>
      <c r="E521" s="3" t="s">
        <v>429</v>
      </c>
      <c r="F521" s="4" t="s">
        <v>534</v>
      </c>
      <c r="G521" s="4">
        <v>600</v>
      </c>
    </row>
    <row r="522" spans="1:7" x14ac:dyDescent="0.3">
      <c r="A522" s="90" t="s">
        <v>583</v>
      </c>
      <c r="B522" s="9" t="s">
        <v>23</v>
      </c>
      <c r="C522" s="3" t="s">
        <v>17</v>
      </c>
      <c r="D522" s="3" t="s">
        <v>350</v>
      </c>
      <c r="E522" s="3" t="s">
        <v>430</v>
      </c>
      <c r="F522" s="4" t="s">
        <v>604</v>
      </c>
      <c r="G522" s="4">
        <v>824</v>
      </c>
    </row>
    <row r="523" spans="1:7" x14ac:dyDescent="0.3">
      <c r="A523" s="90" t="s">
        <v>583</v>
      </c>
      <c r="B523" s="9" t="s">
        <v>127</v>
      </c>
      <c r="C523" s="3" t="s">
        <v>17</v>
      </c>
      <c r="D523" s="3" t="s">
        <v>350</v>
      </c>
      <c r="E523" s="3" t="s">
        <v>430</v>
      </c>
      <c r="F523" s="4" t="s">
        <v>608</v>
      </c>
      <c r="G523" s="4">
        <v>314</v>
      </c>
    </row>
    <row r="524" spans="1:7" x14ac:dyDescent="0.3">
      <c r="A524" s="90" t="s">
        <v>614</v>
      </c>
      <c r="B524" s="9" t="s">
        <v>27</v>
      </c>
      <c r="C524" s="3" t="s">
        <v>17</v>
      </c>
      <c r="D524" s="3" t="s">
        <v>350</v>
      </c>
      <c r="E524" s="3" t="s">
        <v>429</v>
      </c>
      <c r="F524" s="4" t="s">
        <v>551</v>
      </c>
      <c r="G524" s="4">
        <v>600</v>
      </c>
    </row>
    <row r="525" spans="1:7" x14ac:dyDescent="0.3">
      <c r="A525" s="90" t="s">
        <v>614</v>
      </c>
      <c r="B525" s="9" t="s">
        <v>27</v>
      </c>
      <c r="C525" s="3" t="s">
        <v>17</v>
      </c>
      <c r="D525" s="3" t="s">
        <v>350</v>
      </c>
      <c r="E525" s="3" t="s">
        <v>430</v>
      </c>
      <c r="F525" s="4" t="s">
        <v>554</v>
      </c>
      <c r="G525" s="4">
        <v>850</v>
      </c>
    </row>
    <row r="526" spans="1:7" x14ac:dyDescent="0.3">
      <c r="A526" s="90" t="s">
        <v>614</v>
      </c>
      <c r="B526" s="9" t="s">
        <v>23</v>
      </c>
      <c r="C526" s="3" t="s">
        <v>17</v>
      </c>
      <c r="D526" s="3" t="s">
        <v>350</v>
      </c>
      <c r="E526" s="3" t="s">
        <v>430</v>
      </c>
      <c r="F526" s="4" t="s">
        <v>604</v>
      </c>
      <c r="G526" s="4">
        <v>1002</v>
      </c>
    </row>
    <row r="527" spans="1:7" x14ac:dyDescent="0.3">
      <c r="A527" s="90" t="s">
        <v>614</v>
      </c>
      <c r="B527" s="9" t="s">
        <v>23</v>
      </c>
      <c r="C527" s="3" t="s">
        <v>17</v>
      </c>
      <c r="D527" s="3" t="s">
        <v>350</v>
      </c>
      <c r="E527" s="3" t="s">
        <v>429</v>
      </c>
      <c r="F527" s="4" t="s">
        <v>534</v>
      </c>
      <c r="G527" s="4">
        <v>100</v>
      </c>
    </row>
    <row r="528" spans="1:7" x14ac:dyDescent="0.3">
      <c r="A528" s="90" t="s">
        <v>614</v>
      </c>
      <c r="B528" s="9" t="s">
        <v>23</v>
      </c>
      <c r="C528" s="3" t="s">
        <v>17</v>
      </c>
      <c r="D528" s="3" t="s">
        <v>350</v>
      </c>
      <c r="E528" s="3" t="s">
        <v>429</v>
      </c>
      <c r="F528" s="4" t="s">
        <v>502</v>
      </c>
      <c r="G528" s="4">
        <v>300</v>
      </c>
    </row>
    <row r="529" spans="1:7" x14ac:dyDescent="0.3">
      <c r="A529" s="90" t="s">
        <v>614</v>
      </c>
      <c r="B529" s="9" t="s">
        <v>127</v>
      </c>
      <c r="C529" s="3" t="s">
        <v>17</v>
      </c>
      <c r="D529" s="3" t="s">
        <v>350</v>
      </c>
      <c r="E529" s="3" t="s">
        <v>429</v>
      </c>
      <c r="F529" s="4" t="s">
        <v>615</v>
      </c>
      <c r="G529" s="4">
        <v>500</v>
      </c>
    </row>
    <row r="530" spans="1:7" x14ac:dyDescent="0.3">
      <c r="A530" s="90" t="s">
        <v>553</v>
      </c>
      <c r="B530" s="9" t="s">
        <v>48</v>
      </c>
      <c r="C530" s="3" t="s">
        <v>17</v>
      </c>
      <c r="D530" s="3" t="s">
        <v>350</v>
      </c>
      <c r="E530" s="3" t="s">
        <v>407</v>
      </c>
      <c r="F530" s="4" t="s">
        <v>118</v>
      </c>
      <c r="G530" s="4">
        <v>4500</v>
      </c>
    </row>
    <row r="531" spans="1:7" x14ac:dyDescent="0.3">
      <c r="A531" s="90" t="s">
        <v>553</v>
      </c>
      <c r="B531" s="9" t="s">
        <v>48</v>
      </c>
      <c r="C531" s="3" t="s">
        <v>17</v>
      </c>
      <c r="D531" s="3" t="s">
        <v>350</v>
      </c>
      <c r="E531" s="3" t="s">
        <v>347</v>
      </c>
      <c r="F531" s="4" t="s">
        <v>538</v>
      </c>
      <c r="G531" s="4">
        <v>1120</v>
      </c>
    </row>
    <row r="532" spans="1:7" x14ac:dyDescent="0.3">
      <c r="A532" s="90" t="s">
        <v>553</v>
      </c>
      <c r="B532" s="9" t="s">
        <v>48</v>
      </c>
      <c r="C532" s="3" t="s">
        <v>17</v>
      </c>
      <c r="D532" s="3" t="s">
        <v>350</v>
      </c>
      <c r="E532" s="3" t="s">
        <v>347</v>
      </c>
      <c r="F532" s="4" t="s">
        <v>555</v>
      </c>
      <c r="G532" s="4">
        <v>1120</v>
      </c>
    </row>
    <row r="533" spans="1:7" x14ac:dyDescent="0.3">
      <c r="A533" s="90" t="s">
        <v>553</v>
      </c>
      <c r="B533" s="9" t="s">
        <v>48</v>
      </c>
      <c r="C533" s="3" t="s">
        <v>17</v>
      </c>
      <c r="D533" s="3" t="s">
        <v>350</v>
      </c>
      <c r="E533" s="3" t="s">
        <v>20</v>
      </c>
      <c r="F533" s="4" t="s">
        <v>557</v>
      </c>
      <c r="G533" s="4">
        <v>1200</v>
      </c>
    </row>
    <row r="534" spans="1:7" x14ac:dyDescent="0.3">
      <c r="A534" s="90" t="s">
        <v>553</v>
      </c>
      <c r="B534" s="9" t="s">
        <v>48</v>
      </c>
      <c r="C534" s="3" t="s">
        <v>17</v>
      </c>
      <c r="D534" s="3" t="s">
        <v>350</v>
      </c>
      <c r="E534" s="3" t="s">
        <v>20</v>
      </c>
      <c r="F534" s="4" t="s">
        <v>526</v>
      </c>
      <c r="G534" s="4">
        <v>1160</v>
      </c>
    </row>
    <row r="535" spans="1:7" x14ac:dyDescent="0.3">
      <c r="A535" s="90" t="s">
        <v>553</v>
      </c>
      <c r="B535" s="9" t="s">
        <v>48</v>
      </c>
      <c r="C535" s="3" t="s">
        <v>17</v>
      </c>
      <c r="D535" s="3" t="s">
        <v>350</v>
      </c>
      <c r="E535" s="3" t="s">
        <v>348</v>
      </c>
      <c r="F535" s="4" t="s">
        <v>574</v>
      </c>
      <c r="G535" s="4">
        <v>1200</v>
      </c>
    </row>
    <row r="536" spans="1:7" x14ac:dyDescent="0.3">
      <c r="A536" s="90" t="s">
        <v>553</v>
      </c>
      <c r="B536" s="9" t="s">
        <v>48</v>
      </c>
      <c r="C536" s="3" t="s">
        <v>17</v>
      </c>
      <c r="D536" s="3" t="s">
        <v>350</v>
      </c>
      <c r="E536" s="3" t="s">
        <v>348</v>
      </c>
      <c r="F536" s="4" t="s">
        <v>563</v>
      </c>
      <c r="G536" s="4">
        <v>1200</v>
      </c>
    </row>
    <row r="537" spans="1:7" x14ac:dyDescent="0.3">
      <c r="A537" s="90" t="s">
        <v>553</v>
      </c>
      <c r="B537" s="9" t="s">
        <v>48</v>
      </c>
      <c r="C537" s="3" t="s">
        <v>17</v>
      </c>
      <c r="D537" s="3" t="s">
        <v>350</v>
      </c>
      <c r="E537" s="3" t="s">
        <v>229</v>
      </c>
      <c r="F537" s="4" t="s">
        <v>509</v>
      </c>
      <c r="G537" s="4">
        <v>2200</v>
      </c>
    </row>
    <row r="538" spans="1:7" x14ac:dyDescent="0.3">
      <c r="A538" s="90" t="s">
        <v>553</v>
      </c>
      <c r="B538" s="9" t="s">
        <v>48</v>
      </c>
      <c r="C538" s="3" t="s">
        <v>17</v>
      </c>
      <c r="D538" s="3" t="s">
        <v>350</v>
      </c>
      <c r="E538" s="3" t="s">
        <v>349</v>
      </c>
      <c r="F538" s="4" t="s">
        <v>524</v>
      </c>
      <c r="G538" s="4">
        <v>1260</v>
      </c>
    </row>
    <row r="539" spans="1:7" x14ac:dyDescent="0.3">
      <c r="A539" s="90" t="s">
        <v>553</v>
      </c>
      <c r="B539" s="9" t="s">
        <v>48</v>
      </c>
      <c r="C539" s="3" t="s">
        <v>17</v>
      </c>
      <c r="D539" s="3" t="s">
        <v>350</v>
      </c>
      <c r="E539" s="3" t="s">
        <v>349</v>
      </c>
      <c r="F539" s="4" t="s">
        <v>525</v>
      </c>
      <c r="G539" s="4">
        <v>1240</v>
      </c>
    </row>
    <row r="540" spans="1:7" x14ac:dyDescent="0.3">
      <c r="A540" s="90" t="s">
        <v>553</v>
      </c>
      <c r="B540" s="9" t="s">
        <v>48</v>
      </c>
      <c r="C540" s="3" t="s">
        <v>17</v>
      </c>
      <c r="D540" s="3" t="s">
        <v>350</v>
      </c>
      <c r="E540" s="3" t="s">
        <v>386</v>
      </c>
      <c r="F540" s="4" t="s">
        <v>514</v>
      </c>
      <c r="G540" s="79">
        <v>2560</v>
      </c>
    </row>
    <row r="541" spans="1:7" x14ac:dyDescent="0.3">
      <c r="A541" s="90" t="s">
        <v>496</v>
      </c>
      <c r="B541" s="9" t="s">
        <v>27</v>
      </c>
      <c r="C541" s="3" t="s">
        <v>17</v>
      </c>
      <c r="D541" s="3" t="s">
        <v>350</v>
      </c>
      <c r="E541" s="3" t="s">
        <v>20</v>
      </c>
      <c r="F541" s="66" t="s">
        <v>528</v>
      </c>
      <c r="G541" s="4">
        <v>680</v>
      </c>
    </row>
    <row r="542" spans="1:7" x14ac:dyDescent="0.3">
      <c r="A542" s="90" t="s">
        <v>496</v>
      </c>
      <c r="B542" s="9" t="s">
        <v>27</v>
      </c>
      <c r="C542" s="3" t="s">
        <v>17</v>
      </c>
      <c r="D542" s="3" t="s">
        <v>350</v>
      </c>
      <c r="E542" s="3" t="s">
        <v>349</v>
      </c>
      <c r="F542" s="4" t="s">
        <v>616</v>
      </c>
      <c r="G542" s="4">
        <v>840</v>
      </c>
    </row>
    <row r="543" spans="1:7" x14ac:dyDescent="0.3">
      <c r="A543" s="90" t="s">
        <v>496</v>
      </c>
      <c r="B543" s="9" t="s">
        <v>27</v>
      </c>
      <c r="C543" s="3" t="s">
        <v>17</v>
      </c>
      <c r="D543" s="3" t="s">
        <v>350</v>
      </c>
      <c r="E543" s="3" t="s">
        <v>349</v>
      </c>
      <c r="F543" s="4" t="s">
        <v>616</v>
      </c>
      <c r="G543" s="4">
        <v>760</v>
      </c>
    </row>
    <row r="544" spans="1:7" x14ac:dyDescent="0.3">
      <c r="A544" s="90" t="s">
        <v>496</v>
      </c>
      <c r="B544" s="9" t="s">
        <v>27</v>
      </c>
      <c r="C544" s="3" t="s">
        <v>17</v>
      </c>
      <c r="D544" s="3" t="s">
        <v>350</v>
      </c>
      <c r="E544" s="3" t="s">
        <v>386</v>
      </c>
      <c r="F544" s="4" t="s">
        <v>560</v>
      </c>
      <c r="G544" s="4">
        <v>2688</v>
      </c>
    </row>
    <row r="545" spans="1:8" x14ac:dyDescent="0.3">
      <c r="A545" s="90" t="s">
        <v>496</v>
      </c>
      <c r="B545" s="9" t="s">
        <v>27</v>
      </c>
      <c r="C545" s="3" t="s">
        <v>17</v>
      </c>
      <c r="D545" s="3" t="s">
        <v>350</v>
      </c>
      <c r="E545" s="3" t="s">
        <v>347</v>
      </c>
      <c r="F545" s="4" t="s">
        <v>524</v>
      </c>
      <c r="G545" s="4">
        <v>1100</v>
      </c>
    </row>
    <row r="546" spans="1:8" x14ac:dyDescent="0.3">
      <c r="A546" s="90" t="s">
        <v>496</v>
      </c>
      <c r="B546" s="9" t="s">
        <v>27</v>
      </c>
      <c r="C546" s="3" t="s">
        <v>17</v>
      </c>
      <c r="D546" s="3" t="s">
        <v>350</v>
      </c>
      <c r="E546" s="3" t="s">
        <v>347</v>
      </c>
      <c r="F546" s="4" t="s">
        <v>561</v>
      </c>
      <c r="G546" s="4">
        <v>360</v>
      </c>
    </row>
    <row r="547" spans="1:8" x14ac:dyDescent="0.3">
      <c r="A547" s="90" t="s">
        <v>496</v>
      </c>
      <c r="B547" s="9" t="s">
        <v>27</v>
      </c>
      <c r="C547" s="3" t="s">
        <v>17</v>
      </c>
      <c r="D547" s="3" t="s">
        <v>350</v>
      </c>
      <c r="E547" s="3" t="s">
        <v>20</v>
      </c>
      <c r="F547" s="4" t="s">
        <v>562</v>
      </c>
      <c r="G547" s="4">
        <v>1080</v>
      </c>
    </row>
    <row r="548" spans="1:8" x14ac:dyDescent="0.3">
      <c r="A548" s="90" t="s">
        <v>496</v>
      </c>
      <c r="B548" s="9" t="s">
        <v>27</v>
      </c>
      <c r="C548" s="3" t="s">
        <v>17</v>
      </c>
      <c r="D548" s="3" t="s">
        <v>350</v>
      </c>
      <c r="E548" s="3" t="s">
        <v>20</v>
      </c>
      <c r="F548" s="4" t="s">
        <v>528</v>
      </c>
      <c r="G548" s="4">
        <v>680</v>
      </c>
    </row>
    <row r="549" spans="1:8" x14ac:dyDescent="0.3">
      <c r="A549" s="90" t="s">
        <v>496</v>
      </c>
      <c r="B549" s="9" t="s">
        <v>27</v>
      </c>
      <c r="C549" s="3" t="s">
        <v>17</v>
      </c>
      <c r="D549" s="3" t="s">
        <v>350</v>
      </c>
      <c r="E549" s="3" t="s">
        <v>229</v>
      </c>
      <c r="F549" s="4" t="s">
        <v>532</v>
      </c>
      <c r="G549" s="4">
        <v>910</v>
      </c>
    </row>
    <row r="550" spans="1:8" x14ac:dyDescent="0.3">
      <c r="A550" s="90" t="s">
        <v>496</v>
      </c>
      <c r="B550" s="9" t="s">
        <v>27</v>
      </c>
      <c r="C550" s="3" t="s">
        <v>17</v>
      </c>
      <c r="D550" s="3" t="s">
        <v>350</v>
      </c>
      <c r="E550" s="3" t="s">
        <v>20</v>
      </c>
      <c r="F550" s="4" t="s">
        <v>526</v>
      </c>
      <c r="G550" s="4">
        <v>300</v>
      </c>
    </row>
    <row r="551" spans="1:8" x14ac:dyDescent="0.3">
      <c r="A551" s="90" t="s">
        <v>496</v>
      </c>
      <c r="B551" s="9" t="s">
        <v>27</v>
      </c>
      <c r="C551" s="3" t="s">
        <v>17</v>
      </c>
      <c r="D551" s="3" t="s">
        <v>350</v>
      </c>
      <c r="E551" s="3" t="s">
        <v>348</v>
      </c>
      <c r="F551" s="4" t="s">
        <v>561</v>
      </c>
      <c r="G551" s="4">
        <v>630</v>
      </c>
      <c r="H551" s="3"/>
    </row>
    <row r="552" spans="1:8" x14ac:dyDescent="0.3">
      <c r="A552" s="90" t="s">
        <v>496</v>
      </c>
      <c r="B552" s="9" t="s">
        <v>27</v>
      </c>
      <c r="C552" s="3" t="s">
        <v>17</v>
      </c>
      <c r="D552" s="3" t="s">
        <v>350</v>
      </c>
      <c r="E552" s="3" t="s">
        <v>348</v>
      </c>
      <c r="F552" s="4" t="s">
        <v>573</v>
      </c>
      <c r="G552" s="4">
        <v>980</v>
      </c>
      <c r="H552" s="3"/>
    </row>
    <row r="553" spans="1:8" x14ac:dyDescent="0.3">
      <c r="A553" s="90" t="s">
        <v>496</v>
      </c>
      <c r="B553" s="9" t="s">
        <v>27</v>
      </c>
      <c r="C553" s="3" t="s">
        <v>17</v>
      </c>
      <c r="D553" s="3" t="s">
        <v>350</v>
      </c>
      <c r="E553" s="3" t="s">
        <v>407</v>
      </c>
      <c r="F553" s="4" t="s">
        <v>118</v>
      </c>
      <c r="G553" s="4">
        <v>4200</v>
      </c>
      <c r="H553" s="3"/>
    </row>
    <row r="554" spans="1:8" x14ac:dyDescent="0.3">
      <c r="A554" s="90" t="s">
        <v>496</v>
      </c>
      <c r="B554" s="9" t="s">
        <v>48</v>
      </c>
      <c r="C554" s="3" t="s">
        <v>17</v>
      </c>
      <c r="D554" s="3" t="s">
        <v>350</v>
      </c>
      <c r="E554" s="3" t="s">
        <v>347</v>
      </c>
      <c r="F554" s="4" t="s">
        <v>576</v>
      </c>
      <c r="G554" s="4">
        <v>1120</v>
      </c>
      <c r="H554" s="3"/>
    </row>
    <row r="555" spans="1:8" x14ac:dyDescent="0.3">
      <c r="A555" s="90" t="s">
        <v>496</v>
      </c>
      <c r="B555" s="9" t="s">
        <v>48</v>
      </c>
      <c r="C555" s="3" t="s">
        <v>17</v>
      </c>
      <c r="D555" s="3" t="s">
        <v>350</v>
      </c>
      <c r="E555" s="3" t="s">
        <v>348</v>
      </c>
      <c r="F555" s="4" t="s">
        <v>571</v>
      </c>
      <c r="G555" s="4">
        <v>720</v>
      </c>
      <c r="H555" s="3"/>
    </row>
    <row r="556" spans="1:8" x14ac:dyDescent="0.3">
      <c r="A556" s="90" t="s">
        <v>496</v>
      </c>
      <c r="B556" s="9" t="s">
        <v>48</v>
      </c>
      <c r="C556" s="3" t="s">
        <v>17</v>
      </c>
      <c r="D556" s="3" t="s">
        <v>350</v>
      </c>
      <c r="E556" s="3" t="s">
        <v>229</v>
      </c>
      <c r="F556" s="4" t="s">
        <v>572</v>
      </c>
      <c r="G556" s="4">
        <v>1220</v>
      </c>
    </row>
    <row r="557" spans="1:8" x14ac:dyDescent="0.3">
      <c r="A557" s="90" t="s">
        <v>496</v>
      </c>
      <c r="B557" s="9" t="s">
        <v>23</v>
      </c>
      <c r="C557" s="3" t="s">
        <v>17</v>
      </c>
      <c r="D557" s="3" t="s">
        <v>350</v>
      </c>
      <c r="E557" s="3" t="s">
        <v>347</v>
      </c>
      <c r="F557" s="4" t="s">
        <v>566</v>
      </c>
      <c r="G557" s="4">
        <v>900</v>
      </c>
    </row>
    <row r="558" spans="1:8" x14ac:dyDescent="0.3">
      <c r="A558" s="90" t="s">
        <v>496</v>
      </c>
      <c r="B558" s="9" t="s">
        <v>23</v>
      </c>
      <c r="C558" s="3" t="s">
        <v>17</v>
      </c>
      <c r="D558" s="3" t="s">
        <v>350</v>
      </c>
      <c r="E558" s="3" t="s">
        <v>20</v>
      </c>
      <c r="F558" s="4" t="s">
        <v>566</v>
      </c>
      <c r="G558" s="4">
        <v>200</v>
      </c>
    </row>
    <row r="559" spans="1:8" x14ac:dyDescent="0.3">
      <c r="A559" s="90" t="s">
        <v>496</v>
      </c>
      <c r="B559" s="9" t="s">
        <v>23</v>
      </c>
      <c r="C559" s="3" t="s">
        <v>17</v>
      </c>
      <c r="D559" s="3" t="s">
        <v>350</v>
      </c>
      <c r="E559" s="3" t="s">
        <v>20</v>
      </c>
      <c r="F559" s="4" t="s">
        <v>522</v>
      </c>
      <c r="G559" s="4">
        <v>1200</v>
      </c>
    </row>
    <row r="560" spans="1:8" x14ac:dyDescent="0.3">
      <c r="A560" s="90" t="s">
        <v>496</v>
      </c>
      <c r="B560" s="9" t="s">
        <v>23</v>
      </c>
      <c r="C560" s="3" t="s">
        <v>17</v>
      </c>
      <c r="D560" s="3" t="s">
        <v>350</v>
      </c>
      <c r="E560" s="3" t="s">
        <v>386</v>
      </c>
      <c r="F560" s="4" t="s">
        <v>514</v>
      </c>
      <c r="G560" s="4">
        <v>2432</v>
      </c>
    </row>
    <row r="561" spans="1:7" x14ac:dyDescent="0.3">
      <c r="A561" s="90" t="s">
        <v>496</v>
      </c>
      <c r="B561" s="9" t="s">
        <v>23</v>
      </c>
      <c r="C561" s="3" t="s">
        <v>17</v>
      </c>
      <c r="D561" s="3" t="s">
        <v>350</v>
      </c>
      <c r="E561" s="3" t="s">
        <v>348</v>
      </c>
      <c r="F561" s="3" t="s">
        <v>558</v>
      </c>
      <c r="G561" s="9">
        <v>1200</v>
      </c>
    </row>
    <row r="562" spans="1:7" x14ac:dyDescent="0.3">
      <c r="A562" s="90" t="s">
        <v>496</v>
      </c>
      <c r="B562" s="9" t="s">
        <v>23</v>
      </c>
      <c r="C562" s="3" t="s">
        <v>17</v>
      </c>
      <c r="D562" s="3" t="s">
        <v>350</v>
      </c>
      <c r="E562" s="3" t="s">
        <v>349</v>
      </c>
      <c r="F562" s="3" t="s">
        <v>567</v>
      </c>
      <c r="G562" s="9">
        <v>900</v>
      </c>
    </row>
    <row r="563" spans="1:7" x14ac:dyDescent="0.3">
      <c r="A563" s="90" t="s">
        <v>496</v>
      </c>
      <c r="B563" s="9" t="s">
        <v>23</v>
      </c>
      <c r="C563" s="3" t="s">
        <v>17</v>
      </c>
      <c r="D563" s="3" t="s">
        <v>350</v>
      </c>
      <c r="E563" s="3" t="s">
        <v>20</v>
      </c>
      <c r="F563" s="3" t="s">
        <v>556</v>
      </c>
      <c r="G563" s="9">
        <v>1200</v>
      </c>
    </row>
    <row r="564" spans="1:7" x14ac:dyDescent="0.3">
      <c r="A564" s="90" t="s">
        <v>496</v>
      </c>
      <c r="B564" s="9" t="s">
        <v>23</v>
      </c>
      <c r="C564" s="3" t="s">
        <v>17</v>
      </c>
      <c r="D564" s="3" t="s">
        <v>350</v>
      </c>
      <c r="E564" s="3" t="s">
        <v>347</v>
      </c>
      <c r="F564" s="3" t="s">
        <v>538</v>
      </c>
      <c r="G564" s="9">
        <v>1000</v>
      </c>
    </row>
    <row r="565" spans="1:7" x14ac:dyDescent="0.3">
      <c r="A565" s="90" t="s">
        <v>496</v>
      </c>
      <c r="B565" s="9" t="s">
        <v>23</v>
      </c>
      <c r="C565" s="3" t="s">
        <v>17</v>
      </c>
      <c r="D565" s="3" t="s">
        <v>350</v>
      </c>
      <c r="E565" s="3" t="s">
        <v>20</v>
      </c>
      <c r="F565" s="3" t="s">
        <v>538</v>
      </c>
      <c r="G565" s="9">
        <v>100</v>
      </c>
    </row>
    <row r="566" spans="1:7" x14ac:dyDescent="0.3">
      <c r="A566" s="90" t="s">
        <v>496</v>
      </c>
      <c r="B566" s="9" t="s">
        <v>23</v>
      </c>
      <c r="C566" s="3" t="s">
        <v>17</v>
      </c>
      <c r="D566" s="3" t="s">
        <v>350</v>
      </c>
      <c r="E566" s="3" t="s">
        <v>348</v>
      </c>
      <c r="F566" s="3" t="s">
        <v>563</v>
      </c>
      <c r="G566" s="9">
        <v>1100</v>
      </c>
    </row>
    <row r="567" spans="1:7" x14ac:dyDescent="0.3">
      <c r="A567" s="90" t="s">
        <v>496</v>
      </c>
      <c r="B567" s="9" t="s">
        <v>23</v>
      </c>
      <c r="C567" s="3" t="s">
        <v>17</v>
      </c>
      <c r="D567" s="3" t="s">
        <v>350</v>
      </c>
      <c r="E567" s="3" t="s">
        <v>229</v>
      </c>
      <c r="F567" s="3" t="s">
        <v>574</v>
      </c>
      <c r="G567" s="4">
        <v>2400</v>
      </c>
    </row>
    <row r="568" spans="1:7" x14ac:dyDescent="0.3">
      <c r="A568" s="90" t="s">
        <v>496</v>
      </c>
      <c r="B568" s="9" t="s">
        <v>23</v>
      </c>
      <c r="C568" s="3" t="s">
        <v>17</v>
      </c>
      <c r="D568" s="3" t="s">
        <v>350</v>
      </c>
      <c r="E568" s="3" t="s">
        <v>349</v>
      </c>
      <c r="F568" s="3" t="s">
        <v>568</v>
      </c>
      <c r="G568" s="66">
        <v>900</v>
      </c>
    </row>
    <row r="569" spans="1:7" x14ac:dyDescent="0.3">
      <c r="A569" s="90" t="s">
        <v>496</v>
      </c>
      <c r="B569" s="9" t="s">
        <v>127</v>
      </c>
      <c r="C569" s="3" t="s">
        <v>17</v>
      </c>
      <c r="D569" s="3" t="s">
        <v>350</v>
      </c>
      <c r="E569" s="3" t="s">
        <v>348</v>
      </c>
      <c r="F569" s="3" t="s">
        <v>510</v>
      </c>
      <c r="G569" s="66">
        <v>830</v>
      </c>
    </row>
    <row r="570" spans="1:7" x14ac:dyDescent="0.3">
      <c r="A570" s="90" t="s">
        <v>496</v>
      </c>
      <c r="B570" s="9" t="s">
        <v>127</v>
      </c>
      <c r="C570" s="3" t="s">
        <v>17</v>
      </c>
      <c r="D570" s="3" t="s">
        <v>350</v>
      </c>
      <c r="E570" s="3" t="s">
        <v>20</v>
      </c>
      <c r="F570" s="3" t="s">
        <v>557</v>
      </c>
      <c r="G570" s="66">
        <v>850</v>
      </c>
    </row>
    <row r="571" spans="1:7" x14ac:dyDescent="0.3">
      <c r="A571" s="90" t="s">
        <v>497</v>
      </c>
      <c r="B571" s="9" t="s">
        <v>27</v>
      </c>
      <c r="C571" s="3" t="s">
        <v>17</v>
      </c>
      <c r="D571" s="3" t="s">
        <v>350</v>
      </c>
      <c r="E571" s="3" t="s">
        <v>229</v>
      </c>
      <c r="F571" s="3" t="s">
        <v>532</v>
      </c>
      <c r="G571" s="66">
        <v>580</v>
      </c>
    </row>
    <row r="572" spans="1:7" x14ac:dyDescent="0.3">
      <c r="A572" s="90" t="s">
        <v>497</v>
      </c>
      <c r="B572" s="9" t="s">
        <v>27</v>
      </c>
      <c r="C572" s="3" t="s">
        <v>17</v>
      </c>
      <c r="D572" s="3" t="s">
        <v>350</v>
      </c>
      <c r="E572" s="3" t="s">
        <v>386</v>
      </c>
      <c r="F572" s="3" t="s">
        <v>532</v>
      </c>
      <c r="G572" s="4">
        <v>384</v>
      </c>
    </row>
    <row r="573" spans="1:7" x14ac:dyDescent="0.3">
      <c r="A573" s="90" t="s">
        <v>497</v>
      </c>
      <c r="B573" s="9" t="s">
        <v>27</v>
      </c>
      <c r="C573" s="3" t="s">
        <v>17</v>
      </c>
      <c r="D573" s="3" t="s">
        <v>350</v>
      </c>
      <c r="E573" s="3" t="s">
        <v>386</v>
      </c>
      <c r="F573" s="4" t="s">
        <v>560</v>
      </c>
      <c r="G573" s="4">
        <v>1536</v>
      </c>
    </row>
    <row r="574" spans="1:7" x14ac:dyDescent="0.3">
      <c r="A574" s="90" t="s">
        <v>497</v>
      </c>
      <c r="B574" s="9" t="s">
        <v>27</v>
      </c>
      <c r="C574" s="3" t="s">
        <v>17</v>
      </c>
      <c r="D574" s="3" t="s">
        <v>350</v>
      </c>
      <c r="E574" s="3" t="s">
        <v>347</v>
      </c>
      <c r="F574" s="4" t="s">
        <v>524</v>
      </c>
      <c r="G574" s="4">
        <v>1100</v>
      </c>
    </row>
    <row r="575" spans="1:7" x14ac:dyDescent="0.3">
      <c r="A575" s="90" t="s">
        <v>497</v>
      </c>
      <c r="B575" s="9" t="s">
        <v>27</v>
      </c>
      <c r="C575" s="3" t="s">
        <v>17</v>
      </c>
      <c r="D575" s="3" t="s">
        <v>350</v>
      </c>
      <c r="E575" s="3" t="s">
        <v>347</v>
      </c>
      <c r="F575" s="4" t="s">
        <v>561</v>
      </c>
      <c r="G575" s="4">
        <v>460</v>
      </c>
    </row>
    <row r="576" spans="1:7" x14ac:dyDescent="0.3">
      <c r="A576" s="90" t="s">
        <v>497</v>
      </c>
      <c r="B576" s="9" t="s">
        <v>27</v>
      </c>
      <c r="C576" s="3" t="s">
        <v>17</v>
      </c>
      <c r="D576" s="3" t="s">
        <v>350</v>
      </c>
      <c r="E576" s="3" t="s">
        <v>20</v>
      </c>
      <c r="F576" s="4" t="s">
        <v>562</v>
      </c>
      <c r="G576" s="4">
        <v>1170</v>
      </c>
    </row>
    <row r="577" spans="1:8" x14ac:dyDescent="0.3">
      <c r="A577" s="90" t="s">
        <v>497</v>
      </c>
      <c r="B577" s="9" t="s">
        <v>27</v>
      </c>
      <c r="C577" s="3" t="s">
        <v>17</v>
      </c>
      <c r="D577" s="3" t="s">
        <v>350</v>
      </c>
      <c r="E577" s="3" t="s">
        <v>20</v>
      </c>
      <c r="F577" s="4" t="s">
        <v>528</v>
      </c>
      <c r="G577" s="4">
        <v>1100</v>
      </c>
      <c r="H577" s="3"/>
    </row>
    <row r="578" spans="1:8" x14ac:dyDescent="0.3">
      <c r="A578" s="90" t="s">
        <v>497</v>
      </c>
      <c r="B578" s="9" t="s">
        <v>27</v>
      </c>
      <c r="C578" s="3" t="s">
        <v>17</v>
      </c>
      <c r="D578" s="3" t="s">
        <v>350</v>
      </c>
      <c r="E578" s="3" t="s">
        <v>348</v>
      </c>
      <c r="F578" s="4" t="s">
        <v>573</v>
      </c>
      <c r="G578" s="4">
        <v>1160</v>
      </c>
      <c r="H578" s="3"/>
    </row>
    <row r="579" spans="1:8" x14ac:dyDescent="0.3">
      <c r="A579" s="90" t="s">
        <v>497</v>
      </c>
      <c r="B579" s="9" t="s">
        <v>27</v>
      </c>
      <c r="C579" s="3" t="s">
        <v>17</v>
      </c>
      <c r="D579" s="3" t="s">
        <v>350</v>
      </c>
      <c r="E579" s="3" t="s">
        <v>348</v>
      </c>
      <c r="F579" s="4" t="s">
        <v>561</v>
      </c>
      <c r="G579" s="4">
        <v>740</v>
      </c>
      <c r="H579" s="3"/>
    </row>
    <row r="580" spans="1:8" x14ac:dyDescent="0.3">
      <c r="A580" s="90" t="s">
        <v>497</v>
      </c>
      <c r="B580" s="9" t="s">
        <v>27</v>
      </c>
      <c r="C580" s="3" t="s">
        <v>17</v>
      </c>
      <c r="D580" s="3" t="s">
        <v>350</v>
      </c>
      <c r="E580" s="3" t="s">
        <v>347</v>
      </c>
      <c r="F580" s="4" t="s">
        <v>118</v>
      </c>
      <c r="G580" s="4">
        <v>4500</v>
      </c>
    </row>
    <row r="581" spans="1:8" x14ac:dyDescent="0.3">
      <c r="A581" s="90" t="s">
        <v>497</v>
      </c>
      <c r="B581" s="9" t="s">
        <v>48</v>
      </c>
      <c r="C581" s="3" t="s">
        <v>17</v>
      </c>
      <c r="D581" s="3" t="s">
        <v>350</v>
      </c>
      <c r="E581" s="3" t="s">
        <v>347</v>
      </c>
      <c r="F581" s="4" t="s">
        <v>576</v>
      </c>
      <c r="G581" s="4">
        <v>1002</v>
      </c>
    </row>
    <row r="582" spans="1:8" x14ac:dyDescent="0.3">
      <c r="A582" s="90" t="s">
        <v>497</v>
      </c>
      <c r="B582" s="9" t="s">
        <v>48</v>
      </c>
      <c r="C582" s="3" t="s">
        <v>17</v>
      </c>
      <c r="D582" s="3" t="s">
        <v>350</v>
      </c>
      <c r="E582" s="3" t="s">
        <v>348</v>
      </c>
      <c r="F582" s="4" t="s">
        <v>571</v>
      </c>
      <c r="G582" s="4">
        <v>910</v>
      </c>
    </row>
    <row r="583" spans="1:8" x14ac:dyDescent="0.3">
      <c r="A583" s="90" t="s">
        <v>497</v>
      </c>
      <c r="B583" s="9" t="s">
        <v>48</v>
      </c>
      <c r="C583" s="3" t="s">
        <v>17</v>
      </c>
      <c r="D583" s="3" t="s">
        <v>350</v>
      </c>
      <c r="E583" s="3" t="s">
        <v>229</v>
      </c>
      <c r="F583" s="4" t="s">
        <v>572</v>
      </c>
      <c r="G583" s="4">
        <v>2000</v>
      </c>
    </row>
    <row r="584" spans="1:8" x14ac:dyDescent="0.3">
      <c r="A584" s="90" t="s">
        <v>497</v>
      </c>
      <c r="B584" s="9" t="s">
        <v>23</v>
      </c>
      <c r="C584" s="3" t="s">
        <v>17</v>
      </c>
      <c r="D584" s="3" t="s">
        <v>350</v>
      </c>
      <c r="E584" s="3" t="s">
        <v>347</v>
      </c>
      <c r="F584" s="3" t="s">
        <v>538</v>
      </c>
      <c r="G584" s="4">
        <v>400</v>
      </c>
    </row>
    <row r="585" spans="1:8" x14ac:dyDescent="0.3">
      <c r="A585" s="90" t="s">
        <v>497</v>
      </c>
      <c r="B585" s="9" t="s">
        <v>23</v>
      </c>
      <c r="C585" s="3" t="s">
        <v>17</v>
      </c>
      <c r="D585" s="3" t="s">
        <v>350</v>
      </c>
      <c r="E585" s="3" t="s">
        <v>20</v>
      </c>
      <c r="F585" s="3" t="s">
        <v>538</v>
      </c>
      <c r="G585" s="4">
        <v>400</v>
      </c>
    </row>
    <row r="586" spans="1:8" x14ac:dyDescent="0.3">
      <c r="A586" s="90" t="s">
        <v>497</v>
      </c>
      <c r="B586" s="9" t="s">
        <v>23</v>
      </c>
      <c r="C586" s="3" t="s">
        <v>17</v>
      </c>
      <c r="D586" s="3" t="s">
        <v>350</v>
      </c>
      <c r="E586" s="3" t="s">
        <v>407</v>
      </c>
      <c r="F586" s="4" t="s">
        <v>566</v>
      </c>
      <c r="G586" s="4">
        <v>600</v>
      </c>
    </row>
    <row r="587" spans="1:8" x14ac:dyDescent="0.3">
      <c r="A587" s="90" t="s">
        <v>497</v>
      </c>
      <c r="B587" s="9" t="s">
        <v>23</v>
      </c>
      <c r="C587" s="3" t="s">
        <v>17</v>
      </c>
      <c r="D587" s="3" t="s">
        <v>350</v>
      </c>
      <c r="E587" s="3" t="s">
        <v>20</v>
      </c>
      <c r="F587" s="4" t="s">
        <v>566</v>
      </c>
      <c r="G587" s="4">
        <v>100</v>
      </c>
    </row>
    <row r="588" spans="1:8" x14ac:dyDescent="0.3">
      <c r="A588" s="90" t="s">
        <v>497</v>
      </c>
      <c r="B588" s="9" t="s">
        <v>23</v>
      </c>
      <c r="C588" s="3" t="s">
        <v>17</v>
      </c>
      <c r="D588" s="3" t="s">
        <v>350</v>
      </c>
      <c r="E588" s="3" t="s">
        <v>348</v>
      </c>
      <c r="F588" s="4" t="s">
        <v>566</v>
      </c>
      <c r="G588" s="4">
        <v>250</v>
      </c>
    </row>
    <row r="589" spans="1:8" x14ac:dyDescent="0.3">
      <c r="A589" s="90" t="s">
        <v>497</v>
      </c>
      <c r="B589" s="9" t="s">
        <v>23</v>
      </c>
      <c r="C589" s="3" t="s">
        <v>17</v>
      </c>
      <c r="D589" s="3" t="s">
        <v>350</v>
      </c>
      <c r="E589" s="3" t="s">
        <v>348</v>
      </c>
      <c r="F589" s="3" t="s">
        <v>558</v>
      </c>
      <c r="G589" s="4">
        <v>1180</v>
      </c>
    </row>
    <row r="590" spans="1:8" x14ac:dyDescent="0.3">
      <c r="A590" s="90" t="s">
        <v>497</v>
      </c>
      <c r="B590" s="9" t="s">
        <v>23</v>
      </c>
      <c r="C590" s="3" t="s">
        <v>17</v>
      </c>
      <c r="D590" s="3" t="s">
        <v>350</v>
      </c>
      <c r="E590" s="3" t="s">
        <v>348</v>
      </c>
      <c r="F590" s="4" t="s">
        <v>563</v>
      </c>
      <c r="G590" s="4">
        <v>1060</v>
      </c>
    </row>
    <row r="591" spans="1:8" x14ac:dyDescent="0.3">
      <c r="A591" s="90" t="s">
        <v>497</v>
      </c>
      <c r="B591" s="9" t="s">
        <v>23</v>
      </c>
      <c r="C591" s="3" t="s">
        <v>17</v>
      </c>
      <c r="D591" s="3" t="s">
        <v>350</v>
      </c>
      <c r="E591" s="3" t="s">
        <v>386</v>
      </c>
      <c r="F591" s="3" t="s">
        <v>514</v>
      </c>
      <c r="G591" s="4">
        <v>2560</v>
      </c>
    </row>
    <row r="592" spans="1:8" x14ac:dyDescent="0.3">
      <c r="A592" s="90" t="s">
        <v>497</v>
      </c>
      <c r="B592" s="9" t="s">
        <v>23</v>
      </c>
      <c r="C592" s="3" t="s">
        <v>17</v>
      </c>
      <c r="D592" s="3" t="s">
        <v>350</v>
      </c>
      <c r="E592" s="3" t="s">
        <v>20</v>
      </c>
      <c r="F592" s="3" t="s">
        <v>556</v>
      </c>
      <c r="G592" s="4">
        <v>1200</v>
      </c>
    </row>
    <row r="593" spans="1:7" x14ac:dyDescent="0.3">
      <c r="A593" s="90" t="s">
        <v>497</v>
      </c>
      <c r="B593" s="9" t="s">
        <v>23</v>
      </c>
      <c r="C593" s="3" t="s">
        <v>17</v>
      </c>
      <c r="D593" s="3" t="s">
        <v>350</v>
      </c>
      <c r="E593" s="3" t="s">
        <v>20</v>
      </c>
      <c r="F593" s="3" t="s">
        <v>522</v>
      </c>
      <c r="G593" s="4">
        <v>1200</v>
      </c>
    </row>
    <row r="594" spans="1:7" x14ac:dyDescent="0.3">
      <c r="A594" s="90" t="s">
        <v>497</v>
      </c>
      <c r="B594" s="9" t="s">
        <v>23</v>
      </c>
      <c r="C594" s="3" t="s">
        <v>17</v>
      </c>
      <c r="D594" s="3" t="s">
        <v>350</v>
      </c>
      <c r="E594" s="3" t="s">
        <v>229</v>
      </c>
      <c r="F594" s="3" t="s">
        <v>574</v>
      </c>
      <c r="G594" s="4">
        <v>2400</v>
      </c>
    </row>
    <row r="595" spans="1:7" x14ac:dyDescent="0.3">
      <c r="A595" s="90" t="s">
        <v>497</v>
      </c>
      <c r="B595" s="9" t="s">
        <v>23</v>
      </c>
      <c r="C595" s="3" t="s">
        <v>17</v>
      </c>
      <c r="D595" s="3" t="s">
        <v>350</v>
      </c>
      <c r="E595" s="3" t="s">
        <v>229</v>
      </c>
      <c r="F595" s="3" t="s">
        <v>509</v>
      </c>
      <c r="G595" s="4">
        <v>700</v>
      </c>
    </row>
    <row r="596" spans="1:7" x14ac:dyDescent="0.3">
      <c r="A596" s="90" t="s">
        <v>497</v>
      </c>
      <c r="B596" s="9" t="s">
        <v>23</v>
      </c>
      <c r="C596" s="3" t="s">
        <v>17</v>
      </c>
      <c r="D596" s="3" t="s">
        <v>350</v>
      </c>
      <c r="E596" s="3" t="s">
        <v>349</v>
      </c>
      <c r="F596" s="4" t="s">
        <v>568</v>
      </c>
      <c r="G596" s="3">
        <v>1200</v>
      </c>
    </row>
    <row r="597" spans="1:7" x14ac:dyDescent="0.3">
      <c r="A597" s="90" t="s">
        <v>497</v>
      </c>
      <c r="B597" s="9" t="s">
        <v>23</v>
      </c>
      <c r="C597" s="3" t="s">
        <v>17</v>
      </c>
      <c r="D597" s="3" t="s">
        <v>350</v>
      </c>
      <c r="E597" s="3" t="s">
        <v>349</v>
      </c>
      <c r="F597" s="3" t="s">
        <v>567</v>
      </c>
      <c r="G597" s="4">
        <v>1260</v>
      </c>
    </row>
    <row r="598" spans="1:7" x14ac:dyDescent="0.3">
      <c r="A598" s="90" t="s">
        <v>497</v>
      </c>
      <c r="B598" s="9" t="s">
        <v>127</v>
      </c>
      <c r="C598" s="3" t="s">
        <v>17</v>
      </c>
      <c r="D598" s="3" t="s">
        <v>350</v>
      </c>
      <c r="E598" s="3" t="s">
        <v>347</v>
      </c>
      <c r="F598" s="3" t="s">
        <v>555</v>
      </c>
      <c r="G598" s="4">
        <v>800</v>
      </c>
    </row>
    <row r="599" spans="1:7" x14ac:dyDescent="0.3">
      <c r="A599" s="90" t="s">
        <v>497</v>
      </c>
      <c r="B599" s="9" t="s">
        <v>127</v>
      </c>
      <c r="C599" s="3" t="s">
        <v>17</v>
      </c>
      <c r="D599" s="3" t="s">
        <v>350</v>
      </c>
      <c r="E599" s="3" t="s">
        <v>348</v>
      </c>
      <c r="F599" s="4" t="s">
        <v>510</v>
      </c>
      <c r="G599" s="4">
        <v>850</v>
      </c>
    </row>
    <row r="600" spans="1:7" x14ac:dyDescent="0.3">
      <c r="A600" s="90" t="s">
        <v>497</v>
      </c>
      <c r="B600" s="9" t="s">
        <v>127</v>
      </c>
      <c r="C600" s="3" t="s">
        <v>17</v>
      </c>
      <c r="D600" s="3" t="s">
        <v>350</v>
      </c>
      <c r="E600" s="3" t="s">
        <v>349</v>
      </c>
      <c r="F600" s="4" t="s">
        <v>525</v>
      </c>
      <c r="G600" s="4">
        <v>780</v>
      </c>
    </row>
    <row r="601" spans="1:7" x14ac:dyDescent="0.3">
      <c r="A601" s="90" t="s">
        <v>497</v>
      </c>
      <c r="B601" s="9" t="s">
        <v>127</v>
      </c>
      <c r="C601" s="3" t="s">
        <v>17</v>
      </c>
      <c r="D601" s="3" t="s">
        <v>350</v>
      </c>
      <c r="E601" s="3" t="s">
        <v>20</v>
      </c>
      <c r="F601" s="4" t="s">
        <v>557</v>
      </c>
      <c r="G601" s="4">
        <v>880</v>
      </c>
    </row>
    <row r="602" spans="1:7" x14ac:dyDescent="0.3">
      <c r="A602" s="90" t="s">
        <v>547</v>
      </c>
      <c r="B602" s="9" t="s">
        <v>27</v>
      </c>
      <c r="C602" s="3" t="s">
        <v>17</v>
      </c>
      <c r="D602" s="3" t="s">
        <v>350</v>
      </c>
      <c r="E602" s="3" t="s">
        <v>347</v>
      </c>
      <c r="F602" s="4" t="s">
        <v>524</v>
      </c>
      <c r="G602" s="4">
        <v>1100</v>
      </c>
    </row>
    <row r="603" spans="1:7" x14ac:dyDescent="0.3">
      <c r="A603" s="90" t="s">
        <v>547</v>
      </c>
      <c r="B603" s="9" t="s">
        <v>27</v>
      </c>
      <c r="C603" s="3" t="s">
        <v>17</v>
      </c>
      <c r="D603" s="3" t="s">
        <v>350</v>
      </c>
      <c r="E603" s="3" t="s">
        <v>347</v>
      </c>
      <c r="F603" s="4" t="s">
        <v>561</v>
      </c>
      <c r="G603" s="9">
        <v>640</v>
      </c>
    </row>
    <row r="604" spans="1:7" x14ac:dyDescent="0.3">
      <c r="A604" s="90" t="s">
        <v>547</v>
      </c>
      <c r="B604" s="9" t="s">
        <v>27</v>
      </c>
      <c r="C604" s="3" t="s">
        <v>17</v>
      </c>
      <c r="D604" s="3" t="s">
        <v>350</v>
      </c>
      <c r="E604" s="3" t="s">
        <v>348</v>
      </c>
      <c r="F604" s="4" t="s">
        <v>561</v>
      </c>
      <c r="G604" s="9">
        <v>506</v>
      </c>
    </row>
    <row r="605" spans="1:7" x14ac:dyDescent="0.3">
      <c r="A605" s="90" t="s">
        <v>547</v>
      </c>
      <c r="B605" s="9" t="s">
        <v>27</v>
      </c>
      <c r="C605" s="3" t="s">
        <v>17</v>
      </c>
      <c r="D605" s="3" t="s">
        <v>350</v>
      </c>
      <c r="E605" s="3" t="s">
        <v>347</v>
      </c>
      <c r="F605" s="4" t="s">
        <v>526</v>
      </c>
      <c r="G605" s="4">
        <v>900</v>
      </c>
    </row>
    <row r="606" spans="1:7" x14ac:dyDescent="0.3">
      <c r="A606" s="90" t="s">
        <v>547</v>
      </c>
      <c r="B606" s="9" t="s">
        <v>27</v>
      </c>
      <c r="C606" s="3" t="s">
        <v>17</v>
      </c>
      <c r="D606" s="3" t="s">
        <v>350</v>
      </c>
      <c r="E606" s="3" t="s">
        <v>348</v>
      </c>
      <c r="F606" s="4" t="s">
        <v>573</v>
      </c>
      <c r="G606" s="3">
        <v>1200</v>
      </c>
    </row>
    <row r="607" spans="1:7" x14ac:dyDescent="0.3">
      <c r="A607" s="90" t="s">
        <v>547</v>
      </c>
      <c r="B607" s="9" t="s">
        <v>27</v>
      </c>
      <c r="C607" s="3" t="s">
        <v>17</v>
      </c>
      <c r="D607" s="3" t="s">
        <v>350</v>
      </c>
      <c r="E607" s="3" t="s">
        <v>20</v>
      </c>
      <c r="F607" s="4" t="s">
        <v>562</v>
      </c>
      <c r="G607" s="9">
        <v>1180</v>
      </c>
    </row>
    <row r="608" spans="1:7" x14ac:dyDescent="0.3">
      <c r="A608" s="90" t="s">
        <v>547</v>
      </c>
      <c r="B608" s="9" t="s">
        <v>27</v>
      </c>
      <c r="C608" s="3" t="s">
        <v>17</v>
      </c>
      <c r="D608" s="3" t="s">
        <v>350</v>
      </c>
      <c r="E608" s="3" t="s">
        <v>20</v>
      </c>
      <c r="F608" s="4" t="s">
        <v>528</v>
      </c>
      <c r="G608" s="9">
        <v>1120</v>
      </c>
    </row>
    <row r="609" spans="1:7" x14ac:dyDescent="0.3">
      <c r="A609" s="90" t="s">
        <v>547</v>
      </c>
      <c r="B609" s="9" t="s">
        <v>27</v>
      </c>
      <c r="C609" s="3" t="s">
        <v>17</v>
      </c>
      <c r="D609" s="3" t="s">
        <v>350</v>
      </c>
      <c r="E609" s="3" t="s">
        <v>386</v>
      </c>
      <c r="F609" s="4" t="s">
        <v>560</v>
      </c>
      <c r="G609" s="4">
        <v>2304</v>
      </c>
    </row>
    <row r="610" spans="1:7" x14ac:dyDescent="0.3">
      <c r="A610" s="90" t="s">
        <v>547</v>
      </c>
      <c r="B610" s="9" t="s">
        <v>27</v>
      </c>
      <c r="C610" s="3" t="s">
        <v>17</v>
      </c>
      <c r="D610" s="3" t="s">
        <v>350</v>
      </c>
      <c r="E610" s="3" t="s">
        <v>229</v>
      </c>
      <c r="F610" s="4" t="s">
        <v>560</v>
      </c>
      <c r="G610" s="4">
        <v>440</v>
      </c>
    </row>
    <row r="611" spans="1:7" x14ac:dyDescent="0.3">
      <c r="A611" s="90" t="s">
        <v>547</v>
      </c>
      <c r="B611" s="9" t="s">
        <v>27</v>
      </c>
      <c r="C611" s="3" t="s">
        <v>17</v>
      </c>
      <c r="D611" s="3" t="s">
        <v>350</v>
      </c>
      <c r="E611" s="3" t="s">
        <v>407</v>
      </c>
      <c r="F611" s="4" t="s">
        <v>118</v>
      </c>
      <c r="G611" s="4">
        <v>4500</v>
      </c>
    </row>
    <row r="612" spans="1:7" x14ac:dyDescent="0.3">
      <c r="A612" s="90" t="s">
        <v>547</v>
      </c>
      <c r="B612" s="9" t="s">
        <v>27</v>
      </c>
      <c r="C612" s="3" t="s">
        <v>17</v>
      </c>
      <c r="D612" s="3" t="s">
        <v>350</v>
      </c>
      <c r="E612" s="3" t="s">
        <v>349</v>
      </c>
      <c r="F612" s="4" t="s">
        <v>537</v>
      </c>
      <c r="G612" s="4">
        <v>1100</v>
      </c>
    </row>
    <row r="613" spans="1:7" x14ac:dyDescent="0.3">
      <c r="A613" s="90" t="s">
        <v>547</v>
      </c>
      <c r="B613" s="9" t="s">
        <v>27</v>
      </c>
      <c r="C613" s="3" t="s">
        <v>17</v>
      </c>
      <c r="D613" s="3" t="s">
        <v>350</v>
      </c>
      <c r="E613" s="3" t="s">
        <v>349</v>
      </c>
      <c r="F613" s="4" t="s">
        <v>302</v>
      </c>
      <c r="G613" s="4">
        <v>600</v>
      </c>
    </row>
    <row r="614" spans="1:7" x14ac:dyDescent="0.3">
      <c r="A614" s="90" t="s">
        <v>547</v>
      </c>
      <c r="B614" s="9" t="s">
        <v>48</v>
      </c>
      <c r="C614" s="3" t="s">
        <v>17</v>
      </c>
      <c r="D614" s="3" t="s">
        <v>350</v>
      </c>
      <c r="E614" s="3" t="s">
        <v>348</v>
      </c>
      <c r="F614" s="3" t="s">
        <v>571</v>
      </c>
      <c r="G614" s="4">
        <v>850</v>
      </c>
    </row>
    <row r="615" spans="1:7" x14ac:dyDescent="0.3">
      <c r="A615" s="90" t="s">
        <v>547</v>
      </c>
      <c r="B615" s="9" t="s">
        <v>48</v>
      </c>
      <c r="C615" s="3" t="s">
        <v>17</v>
      </c>
      <c r="D615" s="3" t="s">
        <v>350</v>
      </c>
      <c r="E615" s="3" t="s">
        <v>229</v>
      </c>
      <c r="F615" s="3" t="s">
        <v>572</v>
      </c>
      <c r="G615" s="4">
        <v>1900</v>
      </c>
    </row>
    <row r="616" spans="1:7" x14ac:dyDescent="0.3">
      <c r="A616" s="90" t="s">
        <v>547</v>
      </c>
      <c r="B616" s="9" t="s">
        <v>23</v>
      </c>
      <c r="C616" s="3" t="s">
        <v>17</v>
      </c>
      <c r="D616" s="3" t="s">
        <v>350</v>
      </c>
      <c r="E616" s="3" t="s">
        <v>347</v>
      </c>
      <c r="F616" s="4" t="s">
        <v>538</v>
      </c>
      <c r="G616" s="4">
        <v>580</v>
      </c>
    </row>
    <row r="617" spans="1:7" x14ac:dyDescent="0.3">
      <c r="A617" s="90" t="s">
        <v>547</v>
      </c>
      <c r="B617" s="9" t="s">
        <v>23</v>
      </c>
      <c r="C617" s="3" t="s">
        <v>17</v>
      </c>
      <c r="D617" s="3" t="s">
        <v>350</v>
      </c>
      <c r="E617" s="3" t="s">
        <v>347</v>
      </c>
      <c r="F617" s="3" t="s">
        <v>566</v>
      </c>
      <c r="G617" s="4">
        <v>680</v>
      </c>
    </row>
    <row r="618" spans="1:7" x14ac:dyDescent="0.3">
      <c r="A618" s="90" t="s">
        <v>547</v>
      </c>
      <c r="B618" s="9" t="s">
        <v>23</v>
      </c>
      <c r="C618" s="3" t="s">
        <v>17</v>
      </c>
      <c r="D618" s="3" t="s">
        <v>350</v>
      </c>
      <c r="E618" s="3" t="s">
        <v>20</v>
      </c>
      <c r="F618" s="3" t="s">
        <v>566</v>
      </c>
      <c r="G618" s="4">
        <v>100</v>
      </c>
    </row>
    <row r="619" spans="1:7" x14ac:dyDescent="0.3">
      <c r="A619" s="90" t="s">
        <v>547</v>
      </c>
      <c r="B619" s="9" t="s">
        <v>23</v>
      </c>
      <c r="C619" s="3" t="s">
        <v>17</v>
      </c>
      <c r="D619" s="3" t="s">
        <v>350</v>
      </c>
      <c r="E619" s="3" t="s">
        <v>20</v>
      </c>
      <c r="F619" s="3" t="s">
        <v>556</v>
      </c>
      <c r="G619" s="4">
        <v>1200</v>
      </c>
    </row>
    <row r="620" spans="1:7" x14ac:dyDescent="0.3">
      <c r="A620" s="90" t="s">
        <v>547</v>
      </c>
      <c r="B620" s="9" t="s">
        <v>23</v>
      </c>
      <c r="C620" s="3" t="s">
        <v>17</v>
      </c>
      <c r="D620" s="3" t="s">
        <v>350</v>
      </c>
      <c r="E620" s="3" t="s">
        <v>20</v>
      </c>
      <c r="F620" s="3" t="s">
        <v>522</v>
      </c>
      <c r="G620" s="4">
        <v>1200</v>
      </c>
    </row>
    <row r="621" spans="1:7" x14ac:dyDescent="0.3">
      <c r="A621" s="90" t="s">
        <v>547</v>
      </c>
      <c r="B621" s="9" t="s">
        <v>23</v>
      </c>
      <c r="C621" s="3" t="s">
        <v>17</v>
      </c>
      <c r="D621" s="3" t="s">
        <v>350</v>
      </c>
      <c r="E621" s="3" t="s">
        <v>348</v>
      </c>
      <c r="F621" s="4" t="s">
        <v>558</v>
      </c>
      <c r="G621" s="4">
        <v>1180</v>
      </c>
    </row>
    <row r="622" spans="1:7" x14ac:dyDescent="0.3">
      <c r="A622" s="90" t="s">
        <v>547</v>
      </c>
      <c r="B622" s="9" t="s">
        <v>23</v>
      </c>
      <c r="C622" s="3" t="s">
        <v>17</v>
      </c>
      <c r="D622" s="3" t="s">
        <v>350</v>
      </c>
      <c r="E622" s="3" t="s">
        <v>348</v>
      </c>
      <c r="F622" s="4" t="s">
        <v>563</v>
      </c>
      <c r="G622" s="4">
        <v>1100</v>
      </c>
    </row>
    <row r="623" spans="1:7" x14ac:dyDescent="0.3">
      <c r="A623" s="90" t="s">
        <v>547</v>
      </c>
      <c r="B623" s="9" t="s">
        <v>23</v>
      </c>
      <c r="C623" s="3" t="s">
        <v>17</v>
      </c>
      <c r="D623" s="3" t="s">
        <v>350</v>
      </c>
      <c r="E623" s="3" t="s">
        <v>229</v>
      </c>
      <c r="F623" s="4" t="s">
        <v>156</v>
      </c>
      <c r="G623" s="4">
        <v>800</v>
      </c>
    </row>
    <row r="624" spans="1:7" x14ac:dyDescent="0.3">
      <c r="A624" s="90" t="s">
        <v>547</v>
      </c>
      <c r="B624" s="9" t="s">
        <v>23</v>
      </c>
      <c r="C624" s="3" t="s">
        <v>17</v>
      </c>
      <c r="D624" s="3" t="s">
        <v>350</v>
      </c>
      <c r="E624" s="3" t="s">
        <v>229</v>
      </c>
      <c r="F624" s="4" t="s">
        <v>574</v>
      </c>
      <c r="G624" s="4">
        <v>2400</v>
      </c>
    </row>
    <row r="625" spans="1:8" x14ac:dyDescent="0.3">
      <c r="A625" s="90" t="s">
        <v>547</v>
      </c>
      <c r="B625" s="9" t="s">
        <v>23</v>
      </c>
      <c r="C625" s="3" t="s">
        <v>17</v>
      </c>
      <c r="D625" s="3" t="s">
        <v>350</v>
      </c>
      <c r="E625" s="3" t="s">
        <v>386</v>
      </c>
      <c r="F625" s="4" t="s">
        <v>514</v>
      </c>
      <c r="G625" s="4">
        <v>2432</v>
      </c>
    </row>
    <row r="626" spans="1:8" x14ac:dyDescent="0.3">
      <c r="A626" s="90" t="s">
        <v>547</v>
      </c>
      <c r="B626" s="9" t="s">
        <v>23</v>
      </c>
      <c r="C626" s="3" t="s">
        <v>17</v>
      </c>
      <c r="D626" s="3" t="s">
        <v>350</v>
      </c>
      <c r="E626" s="3" t="s">
        <v>348</v>
      </c>
      <c r="F626" s="4" t="s">
        <v>617</v>
      </c>
      <c r="G626" s="4">
        <v>350</v>
      </c>
    </row>
    <row r="627" spans="1:8" x14ac:dyDescent="0.3">
      <c r="A627" s="90" t="s">
        <v>547</v>
      </c>
      <c r="B627" s="9" t="s">
        <v>23</v>
      </c>
      <c r="C627" s="3" t="s">
        <v>17</v>
      </c>
      <c r="D627" s="3" t="s">
        <v>350</v>
      </c>
      <c r="E627" s="3" t="s">
        <v>349</v>
      </c>
      <c r="F627" s="4" t="s">
        <v>567</v>
      </c>
      <c r="G627" s="4">
        <v>1180</v>
      </c>
    </row>
    <row r="628" spans="1:8" x14ac:dyDescent="0.3">
      <c r="A628" s="90" t="s">
        <v>547</v>
      </c>
      <c r="B628" s="9" t="s">
        <v>23</v>
      </c>
      <c r="C628" s="3" t="s">
        <v>17</v>
      </c>
      <c r="D628" s="3" t="s">
        <v>350</v>
      </c>
      <c r="E628" s="3" t="s">
        <v>349</v>
      </c>
      <c r="F628" s="4" t="s">
        <v>568</v>
      </c>
      <c r="G628" s="4">
        <v>1220</v>
      </c>
    </row>
    <row r="629" spans="1:8" ht="15.75" customHeight="1" x14ac:dyDescent="0.3">
      <c r="A629" s="90" t="s">
        <v>547</v>
      </c>
      <c r="B629" s="9" t="s">
        <v>127</v>
      </c>
      <c r="C629" s="3" t="s">
        <v>17</v>
      </c>
      <c r="D629" s="3" t="s">
        <v>350</v>
      </c>
      <c r="E629" s="3" t="s">
        <v>20</v>
      </c>
      <c r="F629" s="4" t="s">
        <v>557</v>
      </c>
      <c r="G629" s="4">
        <v>420</v>
      </c>
    </row>
    <row r="630" spans="1:8" x14ac:dyDescent="0.3">
      <c r="A630" s="90" t="s">
        <v>547</v>
      </c>
      <c r="B630" s="9" t="s">
        <v>127</v>
      </c>
      <c r="C630" s="3" t="s">
        <v>17</v>
      </c>
      <c r="D630" s="3" t="s">
        <v>350</v>
      </c>
      <c r="E630" s="3" t="s">
        <v>349</v>
      </c>
      <c r="F630" s="3" t="s">
        <v>525</v>
      </c>
      <c r="G630" s="4">
        <v>600</v>
      </c>
    </row>
    <row r="631" spans="1:8" x14ac:dyDescent="0.3">
      <c r="A631" s="90" t="s">
        <v>547</v>
      </c>
      <c r="B631" s="9" t="s">
        <v>127</v>
      </c>
      <c r="C631" s="3" t="s">
        <v>17</v>
      </c>
      <c r="D631" s="3" t="s">
        <v>350</v>
      </c>
      <c r="E631" s="3" t="s">
        <v>349</v>
      </c>
      <c r="F631" s="4" t="s">
        <v>556</v>
      </c>
      <c r="G631" s="4">
        <v>600</v>
      </c>
    </row>
    <row r="632" spans="1:8" x14ac:dyDescent="0.3">
      <c r="A632" s="90" t="s">
        <v>548</v>
      </c>
      <c r="B632" s="9" t="s">
        <v>27</v>
      </c>
      <c r="C632" s="3" t="s">
        <v>17</v>
      </c>
      <c r="D632" s="3" t="s">
        <v>350</v>
      </c>
      <c r="E632" s="3" t="s">
        <v>348</v>
      </c>
      <c r="F632" s="4" t="s">
        <v>561</v>
      </c>
      <c r="G632" s="4">
        <v>280</v>
      </c>
    </row>
    <row r="633" spans="1:8" x14ac:dyDescent="0.3">
      <c r="A633" s="90" t="s">
        <v>548</v>
      </c>
      <c r="B633" s="9" t="s">
        <v>27</v>
      </c>
      <c r="C633" s="3" t="s">
        <v>17</v>
      </c>
      <c r="D633" s="3" t="s">
        <v>350</v>
      </c>
      <c r="E633" s="3" t="s">
        <v>348</v>
      </c>
      <c r="F633" s="4" t="s">
        <v>573</v>
      </c>
      <c r="G633" s="4">
        <v>253</v>
      </c>
    </row>
    <row r="634" spans="1:8" x14ac:dyDescent="0.3">
      <c r="A634" s="90" t="s">
        <v>548</v>
      </c>
      <c r="B634" s="9" t="s">
        <v>27</v>
      </c>
      <c r="C634" s="3" t="s">
        <v>17</v>
      </c>
      <c r="D634" s="3" t="s">
        <v>350</v>
      </c>
      <c r="E634" s="3" t="s">
        <v>349</v>
      </c>
      <c r="F634" s="4" t="s">
        <v>524</v>
      </c>
      <c r="G634" s="9">
        <v>400</v>
      </c>
    </row>
    <row r="635" spans="1:8" x14ac:dyDescent="0.3">
      <c r="A635" s="90" t="s">
        <v>548</v>
      </c>
      <c r="B635" s="9" t="s">
        <v>27</v>
      </c>
      <c r="C635" s="3" t="s">
        <v>17</v>
      </c>
      <c r="D635" s="3" t="s">
        <v>350</v>
      </c>
      <c r="E635" s="3" t="s">
        <v>386</v>
      </c>
      <c r="F635" s="4" t="s">
        <v>560</v>
      </c>
      <c r="G635" s="4">
        <v>2174</v>
      </c>
    </row>
    <row r="636" spans="1:8" x14ac:dyDescent="0.3">
      <c r="A636" s="90" t="s">
        <v>548</v>
      </c>
      <c r="B636" s="9" t="s">
        <v>48</v>
      </c>
      <c r="C636" s="3" t="s">
        <v>17</v>
      </c>
      <c r="D636" s="3" t="s">
        <v>350</v>
      </c>
      <c r="E636" s="3" t="s">
        <v>407</v>
      </c>
      <c r="F636" s="4" t="s">
        <v>118</v>
      </c>
      <c r="G636" s="4">
        <v>4500</v>
      </c>
    </row>
    <row r="637" spans="1:8" x14ac:dyDescent="0.3">
      <c r="A637" s="90" t="s">
        <v>548</v>
      </c>
      <c r="B637" s="9" t="s">
        <v>48</v>
      </c>
      <c r="C637" s="3" t="s">
        <v>17</v>
      </c>
      <c r="D637" s="3" t="s">
        <v>350</v>
      </c>
      <c r="E637" s="3" t="s">
        <v>229</v>
      </c>
      <c r="F637" s="4" t="s">
        <v>572</v>
      </c>
      <c r="G637" s="4">
        <v>1623</v>
      </c>
      <c r="H637" s="81"/>
    </row>
    <row r="638" spans="1:8" x14ac:dyDescent="0.3">
      <c r="A638" s="90" t="s">
        <v>548</v>
      </c>
      <c r="B638" s="9" t="s">
        <v>23</v>
      </c>
      <c r="C638" s="3" t="s">
        <v>17</v>
      </c>
      <c r="D638" s="3" t="s">
        <v>350</v>
      </c>
      <c r="E638" s="3" t="s">
        <v>349</v>
      </c>
      <c r="F638" s="4" t="s">
        <v>567</v>
      </c>
      <c r="G638" s="4">
        <v>241</v>
      </c>
      <c r="H638" s="81"/>
    </row>
    <row r="639" spans="1:8" ht="15" customHeight="1" x14ac:dyDescent="0.3">
      <c r="A639" s="90" t="s">
        <v>548</v>
      </c>
      <c r="B639" s="9" t="s">
        <v>23</v>
      </c>
      <c r="C639" s="3" t="s">
        <v>17</v>
      </c>
      <c r="D639" s="3" t="s">
        <v>350</v>
      </c>
      <c r="E639" s="3" t="s">
        <v>349</v>
      </c>
      <c r="F639" s="4" t="s">
        <v>568</v>
      </c>
      <c r="G639" s="4">
        <v>200</v>
      </c>
      <c r="H639" s="81"/>
    </row>
    <row r="640" spans="1:8" ht="15" customHeight="1" x14ac:dyDescent="0.3">
      <c r="A640" s="90" t="s">
        <v>548</v>
      </c>
      <c r="B640" s="9" t="s">
        <v>23</v>
      </c>
      <c r="C640" s="3" t="s">
        <v>17</v>
      </c>
      <c r="D640" s="3" t="s">
        <v>350</v>
      </c>
      <c r="E640" s="3" t="s">
        <v>386</v>
      </c>
      <c r="F640" s="4" t="s">
        <v>514</v>
      </c>
      <c r="G640" s="4">
        <v>2560</v>
      </c>
      <c r="H640" s="81"/>
    </row>
    <row r="641" spans="1:8" ht="15" customHeight="1" x14ac:dyDescent="0.3">
      <c r="A641" s="90" t="s">
        <v>548</v>
      </c>
      <c r="B641" s="9" t="s">
        <v>23</v>
      </c>
      <c r="C641" s="3" t="s">
        <v>17</v>
      </c>
      <c r="D641" s="3" t="s">
        <v>350</v>
      </c>
      <c r="E641" s="3" t="s">
        <v>349</v>
      </c>
      <c r="F641" s="4" t="s">
        <v>568</v>
      </c>
      <c r="G641" s="4">
        <v>200</v>
      </c>
      <c r="H641" s="81"/>
    </row>
    <row r="642" spans="1:8" ht="15" customHeight="1" x14ac:dyDescent="0.3">
      <c r="A642" s="90" t="s">
        <v>548</v>
      </c>
      <c r="B642" s="9" t="s">
        <v>127</v>
      </c>
      <c r="C642" s="3" t="s">
        <v>17</v>
      </c>
      <c r="D642" s="3" t="s">
        <v>350</v>
      </c>
      <c r="E642" s="3" t="s">
        <v>349</v>
      </c>
      <c r="F642" s="4" t="s">
        <v>525</v>
      </c>
      <c r="G642" s="4">
        <v>200</v>
      </c>
      <c r="H642" s="81"/>
    </row>
    <row r="643" spans="1:8" ht="15" customHeight="1" x14ac:dyDescent="0.3">
      <c r="A643" s="90" t="s">
        <v>548</v>
      </c>
      <c r="B643" s="9" t="s">
        <v>127</v>
      </c>
      <c r="C643" s="3" t="s">
        <v>17</v>
      </c>
      <c r="D643" s="3" t="s">
        <v>350</v>
      </c>
      <c r="E643" s="3" t="s">
        <v>349</v>
      </c>
      <c r="F643" s="4" t="s">
        <v>525</v>
      </c>
      <c r="G643" s="4">
        <v>200</v>
      </c>
      <c r="H643" s="81"/>
    </row>
    <row r="644" spans="1:8" ht="15" customHeight="1" x14ac:dyDescent="0.3">
      <c r="A644" s="90" t="s">
        <v>583</v>
      </c>
      <c r="B644" s="9" t="s">
        <v>27</v>
      </c>
      <c r="C644" s="3" t="s">
        <v>17</v>
      </c>
      <c r="D644" s="3" t="s">
        <v>350</v>
      </c>
      <c r="E644" s="3" t="s">
        <v>349</v>
      </c>
      <c r="F644" s="4" t="s">
        <v>524</v>
      </c>
      <c r="G644" s="4">
        <v>100</v>
      </c>
      <c r="H644" s="81"/>
    </row>
    <row r="645" spans="1:8" ht="15" customHeight="1" x14ac:dyDescent="0.3">
      <c r="A645" s="90" t="s">
        <v>583</v>
      </c>
      <c r="B645" s="9" t="s">
        <v>27</v>
      </c>
      <c r="C645" s="3" t="s">
        <v>17</v>
      </c>
      <c r="D645" s="3" t="s">
        <v>350</v>
      </c>
      <c r="E645" s="3" t="s">
        <v>349</v>
      </c>
      <c r="F645" s="4" t="s">
        <v>524</v>
      </c>
      <c r="G645" s="4">
        <v>100</v>
      </c>
      <c r="H645" s="81"/>
    </row>
    <row r="646" spans="1:8" ht="15" customHeight="1" x14ac:dyDescent="0.3">
      <c r="A646" s="90" t="s">
        <v>583</v>
      </c>
      <c r="B646" s="9" t="s">
        <v>27</v>
      </c>
      <c r="C646" s="3" t="s">
        <v>17</v>
      </c>
      <c r="D646" s="3" t="s">
        <v>350</v>
      </c>
      <c r="E646" s="3" t="s">
        <v>349</v>
      </c>
      <c r="F646" s="4" t="s">
        <v>524</v>
      </c>
      <c r="G646" s="4">
        <v>100</v>
      </c>
      <c r="H646" s="81"/>
    </row>
    <row r="647" spans="1:8" ht="15" customHeight="1" x14ac:dyDescent="0.3">
      <c r="A647" s="90" t="s">
        <v>583</v>
      </c>
      <c r="B647" s="9" t="s">
        <v>27</v>
      </c>
      <c r="C647" s="3" t="s">
        <v>17</v>
      </c>
      <c r="D647" s="3" t="s">
        <v>350</v>
      </c>
      <c r="E647" s="3" t="s">
        <v>386</v>
      </c>
      <c r="F647" s="3" t="s">
        <v>560</v>
      </c>
      <c r="G647" s="4">
        <v>2176</v>
      </c>
      <c r="H647" s="81"/>
    </row>
    <row r="648" spans="1:8" ht="15" customHeight="1" x14ac:dyDescent="0.3">
      <c r="A648" s="90" t="s">
        <v>583</v>
      </c>
      <c r="B648" s="9" t="s">
        <v>23</v>
      </c>
      <c r="C648" s="3" t="s">
        <v>17</v>
      </c>
      <c r="D648" s="3" t="s">
        <v>350</v>
      </c>
      <c r="E648" s="3" t="s">
        <v>347</v>
      </c>
      <c r="F648" s="3" t="s">
        <v>558</v>
      </c>
      <c r="G648" s="4">
        <v>600</v>
      </c>
      <c r="H648" s="81"/>
    </row>
    <row r="649" spans="1:8" ht="15" customHeight="1" x14ac:dyDescent="0.3">
      <c r="A649" s="90" t="s">
        <v>583</v>
      </c>
      <c r="B649" s="9" t="s">
        <v>23</v>
      </c>
      <c r="C649" s="3" t="s">
        <v>17</v>
      </c>
      <c r="D649" s="3" t="s">
        <v>350</v>
      </c>
      <c r="E649" s="3" t="s">
        <v>229</v>
      </c>
      <c r="F649" s="3" t="s">
        <v>156</v>
      </c>
      <c r="G649" s="4">
        <v>500</v>
      </c>
      <c r="H649" s="81"/>
    </row>
    <row r="650" spans="1:8" ht="15" customHeight="1" x14ac:dyDescent="0.3">
      <c r="A650" s="90" t="s">
        <v>583</v>
      </c>
      <c r="B650" s="9" t="s">
        <v>23</v>
      </c>
      <c r="C650" s="3" t="s">
        <v>17</v>
      </c>
      <c r="D650" s="3" t="s">
        <v>350</v>
      </c>
      <c r="E650" s="3" t="s">
        <v>348</v>
      </c>
      <c r="F650" s="3" t="s">
        <v>618</v>
      </c>
      <c r="G650" s="4">
        <v>560</v>
      </c>
      <c r="H650" s="81"/>
    </row>
    <row r="651" spans="1:8" ht="15" customHeight="1" x14ac:dyDescent="0.3">
      <c r="A651" s="90" t="s">
        <v>583</v>
      </c>
      <c r="B651" s="9" t="s">
        <v>23</v>
      </c>
      <c r="C651" s="3" t="s">
        <v>17</v>
      </c>
      <c r="D651" s="3" t="s">
        <v>350</v>
      </c>
      <c r="E651" s="3" t="s">
        <v>347</v>
      </c>
      <c r="F651" s="3" t="s">
        <v>566</v>
      </c>
      <c r="G651" s="4">
        <v>600</v>
      </c>
      <c r="H651" s="81"/>
    </row>
    <row r="652" spans="1:8" ht="15" customHeight="1" x14ac:dyDescent="0.3">
      <c r="A652" s="90" t="s">
        <v>583</v>
      </c>
      <c r="B652" s="9" t="s">
        <v>23</v>
      </c>
      <c r="C652" s="3" t="s">
        <v>17</v>
      </c>
      <c r="D652" s="3" t="s">
        <v>350</v>
      </c>
      <c r="E652" s="3" t="s">
        <v>20</v>
      </c>
      <c r="F652" s="3" t="s">
        <v>556</v>
      </c>
      <c r="G652" s="4">
        <v>660</v>
      </c>
      <c r="H652" s="81"/>
    </row>
    <row r="653" spans="1:8" ht="15" customHeight="1" x14ac:dyDescent="0.3">
      <c r="A653" s="90" t="s">
        <v>583</v>
      </c>
      <c r="B653" s="9" t="s">
        <v>23</v>
      </c>
      <c r="C653" s="3" t="s">
        <v>17</v>
      </c>
      <c r="D653" s="3" t="s">
        <v>350</v>
      </c>
      <c r="E653" s="3" t="s">
        <v>348</v>
      </c>
      <c r="F653" s="3" t="s">
        <v>563</v>
      </c>
      <c r="G653" s="4">
        <v>540</v>
      </c>
      <c r="H653" s="81"/>
    </row>
    <row r="654" spans="1:8" ht="15" customHeight="1" x14ac:dyDescent="0.3">
      <c r="A654" s="90" t="s">
        <v>583</v>
      </c>
      <c r="B654" s="9" t="s">
        <v>23</v>
      </c>
      <c r="C654" s="3" t="s">
        <v>17</v>
      </c>
      <c r="D654" s="3" t="s">
        <v>350</v>
      </c>
      <c r="E654" s="3" t="s">
        <v>386</v>
      </c>
      <c r="F654" s="3" t="s">
        <v>514</v>
      </c>
      <c r="G654" s="4">
        <v>2304</v>
      </c>
      <c r="H654" s="81"/>
    </row>
    <row r="655" spans="1:8" x14ac:dyDescent="0.3">
      <c r="A655" s="90" t="s">
        <v>583</v>
      </c>
      <c r="B655" s="9" t="s">
        <v>23</v>
      </c>
      <c r="C655" s="3" t="s">
        <v>17</v>
      </c>
      <c r="D655" s="3" t="s">
        <v>350</v>
      </c>
      <c r="E655" s="3" t="s">
        <v>349</v>
      </c>
      <c r="F655" s="3" t="s">
        <v>568</v>
      </c>
      <c r="G655" s="4">
        <v>320</v>
      </c>
      <c r="H655" s="81"/>
    </row>
    <row r="656" spans="1:8" ht="15" customHeight="1" x14ac:dyDescent="0.3">
      <c r="A656" s="90" t="s">
        <v>583</v>
      </c>
      <c r="B656" s="9" t="s">
        <v>23</v>
      </c>
      <c r="C656" s="3" t="s">
        <v>17</v>
      </c>
      <c r="D656" s="3" t="s">
        <v>350</v>
      </c>
      <c r="E656" s="3" t="s">
        <v>349</v>
      </c>
      <c r="F656" s="3" t="s">
        <v>568</v>
      </c>
      <c r="G656" s="4">
        <v>200</v>
      </c>
      <c r="H656" s="81"/>
    </row>
    <row r="657" spans="1:8" ht="15" customHeight="1" x14ac:dyDescent="0.3">
      <c r="A657" s="90" t="s">
        <v>583</v>
      </c>
      <c r="B657" s="9" t="s">
        <v>23</v>
      </c>
      <c r="C657" s="3" t="s">
        <v>17</v>
      </c>
      <c r="D657" s="3" t="s">
        <v>350</v>
      </c>
      <c r="E657" s="3" t="s">
        <v>229</v>
      </c>
      <c r="F657" s="3" t="s">
        <v>574</v>
      </c>
      <c r="G657" s="4">
        <v>600</v>
      </c>
      <c r="H657" s="81"/>
    </row>
    <row r="658" spans="1:8" ht="15" customHeight="1" x14ac:dyDescent="0.3">
      <c r="A658" s="90" t="s">
        <v>583</v>
      </c>
      <c r="B658" s="9" t="s">
        <v>127</v>
      </c>
      <c r="C658" s="3" t="s">
        <v>17</v>
      </c>
      <c r="D658" s="3" t="s">
        <v>350</v>
      </c>
      <c r="E658" s="3" t="s">
        <v>349</v>
      </c>
      <c r="F658" s="3" t="s">
        <v>525</v>
      </c>
      <c r="G658" s="4">
        <v>460</v>
      </c>
      <c r="H658" s="81"/>
    </row>
    <row r="659" spans="1:8" ht="15" customHeight="1" x14ac:dyDescent="0.3">
      <c r="A659" s="90" t="s">
        <v>583</v>
      </c>
      <c r="B659" s="9" t="s">
        <v>127</v>
      </c>
      <c r="C659" s="3" t="s">
        <v>17</v>
      </c>
      <c r="D659" s="3" t="s">
        <v>350</v>
      </c>
      <c r="E659" s="3" t="s">
        <v>347</v>
      </c>
      <c r="F659" s="3" t="s">
        <v>555</v>
      </c>
      <c r="G659" s="4">
        <v>800</v>
      </c>
      <c r="H659" s="81"/>
    </row>
    <row r="660" spans="1:8" ht="15" customHeight="1" x14ac:dyDescent="0.3">
      <c r="A660" s="90" t="s">
        <v>583</v>
      </c>
      <c r="B660" s="9" t="s">
        <v>127</v>
      </c>
      <c r="C660" s="3" t="s">
        <v>17</v>
      </c>
      <c r="D660" s="3" t="s">
        <v>350</v>
      </c>
      <c r="E660" s="3" t="s">
        <v>20</v>
      </c>
      <c r="F660" s="4" t="s">
        <v>557</v>
      </c>
      <c r="G660" s="4">
        <v>880</v>
      </c>
      <c r="H660" s="81"/>
    </row>
    <row r="661" spans="1:8" ht="15" customHeight="1" x14ac:dyDescent="0.3">
      <c r="A661" s="90" t="s">
        <v>583</v>
      </c>
      <c r="B661" s="9" t="s">
        <v>127</v>
      </c>
      <c r="C661" s="3" t="s">
        <v>17</v>
      </c>
      <c r="D661" s="3" t="s">
        <v>350</v>
      </c>
      <c r="E661" s="3" t="s">
        <v>349</v>
      </c>
      <c r="F661" s="4" t="s">
        <v>556</v>
      </c>
      <c r="G661" s="4">
        <v>468</v>
      </c>
      <c r="H661" s="81"/>
    </row>
    <row r="662" spans="1:8" ht="15" customHeight="1" x14ac:dyDescent="0.3">
      <c r="A662" s="90" t="s">
        <v>614</v>
      </c>
      <c r="B662" s="9" t="s">
        <v>27</v>
      </c>
      <c r="C662" s="3" t="s">
        <v>17</v>
      </c>
      <c r="D662" s="3" t="s">
        <v>350</v>
      </c>
      <c r="E662" s="3" t="s">
        <v>386</v>
      </c>
      <c r="F662" s="4" t="s">
        <v>560</v>
      </c>
      <c r="G662" s="4">
        <v>2304</v>
      </c>
      <c r="H662" s="81"/>
    </row>
    <row r="663" spans="1:8" ht="15" customHeight="1" x14ac:dyDescent="0.3">
      <c r="A663" s="90" t="s">
        <v>614</v>
      </c>
      <c r="B663" s="9" t="s">
        <v>27</v>
      </c>
      <c r="C663" s="3" t="s">
        <v>17</v>
      </c>
      <c r="D663" s="3" t="s">
        <v>350</v>
      </c>
      <c r="E663" s="3" t="s">
        <v>229</v>
      </c>
      <c r="F663" s="4" t="s">
        <v>560</v>
      </c>
      <c r="G663" s="4">
        <v>200</v>
      </c>
      <c r="H663" s="81"/>
    </row>
    <row r="664" spans="1:8" ht="15" customHeight="1" x14ac:dyDescent="0.3">
      <c r="A664" s="90" t="s">
        <v>614</v>
      </c>
      <c r="B664" s="9" t="s">
        <v>27</v>
      </c>
      <c r="C664" s="3" t="s">
        <v>17</v>
      </c>
      <c r="D664" s="3" t="s">
        <v>350</v>
      </c>
      <c r="E664" s="3" t="s">
        <v>348</v>
      </c>
      <c r="F664" s="4" t="s">
        <v>573</v>
      </c>
      <c r="G664" s="4">
        <v>1200</v>
      </c>
      <c r="H664" s="81"/>
    </row>
    <row r="665" spans="1:8" ht="15" customHeight="1" x14ac:dyDescent="0.3">
      <c r="A665" s="90" t="s">
        <v>614</v>
      </c>
      <c r="B665" s="9" t="s">
        <v>27</v>
      </c>
      <c r="C665" s="3" t="s">
        <v>17</v>
      </c>
      <c r="D665" s="3" t="s">
        <v>350</v>
      </c>
      <c r="E665" s="3" t="s">
        <v>347</v>
      </c>
      <c r="F665" s="4" t="s">
        <v>524</v>
      </c>
      <c r="G665" s="4">
        <v>1060</v>
      </c>
      <c r="H665" s="81"/>
    </row>
    <row r="666" spans="1:8" ht="15" customHeight="1" x14ac:dyDescent="0.3">
      <c r="A666" s="90" t="s">
        <v>614</v>
      </c>
      <c r="B666" s="9" t="s">
        <v>27</v>
      </c>
      <c r="C666" s="3" t="s">
        <v>17</v>
      </c>
      <c r="D666" s="3" t="s">
        <v>350</v>
      </c>
      <c r="E666" s="3" t="s">
        <v>347</v>
      </c>
      <c r="F666" s="4" t="s">
        <v>561</v>
      </c>
      <c r="G666" s="4">
        <v>520</v>
      </c>
      <c r="H666" s="81"/>
    </row>
    <row r="667" spans="1:8" ht="15" customHeight="1" x14ac:dyDescent="0.3">
      <c r="A667" s="90" t="s">
        <v>614</v>
      </c>
      <c r="B667" s="9" t="s">
        <v>27</v>
      </c>
      <c r="C667" s="3" t="s">
        <v>17</v>
      </c>
      <c r="D667" s="3" t="s">
        <v>350</v>
      </c>
      <c r="E667" s="3" t="s">
        <v>20</v>
      </c>
      <c r="F667" s="4" t="s">
        <v>562</v>
      </c>
      <c r="G667" s="4">
        <v>1160</v>
      </c>
      <c r="H667" s="81"/>
    </row>
    <row r="668" spans="1:8" ht="15" customHeight="1" x14ac:dyDescent="0.3">
      <c r="A668" s="90" t="s">
        <v>614</v>
      </c>
      <c r="B668" s="9" t="s">
        <v>27</v>
      </c>
      <c r="C668" s="3" t="s">
        <v>17</v>
      </c>
      <c r="D668" s="3" t="s">
        <v>350</v>
      </c>
      <c r="E668" s="3" t="s">
        <v>20</v>
      </c>
      <c r="F668" s="4" t="s">
        <v>526</v>
      </c>
      <c r="G668" s="4">
        <v>1120</v>
      </c>
      <c r="H668" s="81"/>
    </row>
    <row r="669" spans="1:8" ht="15" customHeight="1" x14ac:dyDescent="0.3">
      <c r="A669" s="90" t="s">
        <v>614</v>
      </c>
      <c r="B669" s="9" t="s">
        <v>27</v>
      </c>
      <c r="C669" s="3" t="s">
        <v>17</v>
      </c>
      <c r="D669" s="3" t="s">
        <v>350</v>
      </c>
      <c r="E669" s="3" t="s">
        <v>348</v>
      </c>
      <c r="F669" s="4" t="s">
        <v>561</v>
      </c>
      <c r="G669" s="4">
        <v>200</v>
      </c>
      <c r="H669" s="81"/>
    </row>
    <row r="670" spans="1:8" ht="15" customHeight="1" x14ac:dyDescent="0.3">
      <c r="A670" s="90" t="s">
        <v>614</v>
      </c>
      <c r="B670" s="9" t="s">
        <v>27</v>
      </c>
      <c r="C670" s="3" t="s">
        <v>17</v>
      </c>
      <c r="D670" s="3" t="s">
        <v>350</v>
      </c>
      <c r="E670" s="3" t="s">
        <v>349</v>
      </c>
      <c r="F670" s="4" t="s">
        <v>524</v>
      </c>
      <c r="G670" s="4">
        <v>1000</v>
      </c>
      <c r="H670" s="81"/>
    </row>
    <row r="671" spans="1:8" ht="15" customHeight="1" x14ac:dyDescent="0.3">
      <c r="A671" s="90" t="s">
        <v>614</v>
      </c>
      <c r="B671" s="9" t="s">
        <v>27</v>
      </c>
      <c r="C671" s="3" t="s">
        <v>17</v>
      </c>
      <c r="D671" s="3" t="s">
        <v>350</v>
      </c>
      <c r="E671" s="3" t="s">
        <v>349</v>
      </c>
      <c r="F671" s="4" t="s">
        <v>537</v>
      </c>
      <c r="G671" s="4">
        <v>900</v>
      </c>
      <c r="H671" s="81"/>
    </row>
    <row r="672" spans="1:8" ht="15" customHeight="1" x14ac:dyDescent="0.3">
      <c r="A672" s="90" t="s">
        <v>614</v>
      </c>
      <c r="B672" s="9" t="s">
        <v>27</v>
      </c>
      <c r="C672" s="3" t="s">
        <v>17</v>
      </c>
      <c r="D672" s="3" t="s">
        <v>350</v>
      </c>
      <c r="E672" s="3" t="s">
        <v>407</v>
      </c>
      <c r="F672" s="4" t="s">
        <v>118</v>
      </c>
      <c r="G672" s="4">
        <v>4500</v>
      </c>
      <c r="H672" s="81"/>
    </row>
    <row r="673" spans="1:8" ht="15" customHeight="1" x14ac:dyDescent="0.3">
      <c r="A673" s="90" t="s">
        <v>614</v>
      </c>
      <c r="B673" s="9" t="s">
        <v>48</v>
      </c>
      <c r="C673" s="3" t="s">
        <v>17</v>
      </c>
      <c r="D673" s="3" t="s">
        <v>350</v>
      </c>
      <c r="E673" s="3" t="s">
        <v>347</v>
      </c>
      <c r="F673" s="4" t="s">
        <v>576</v>
      </c>
      <c r="G673" s="4">
        <v>1020</v>
      </c>
      <c r="H673" s="81"/>
    </row>
    <row r="674" spans="1:8" ht="15" customHeight="1" x14ac:dyDescent="0.3">
      <c r="A674" s="90" t="s">
        <v>614</v>
      </c>
      <c r="B674" s="9" t="s">
        <v>48</v>
      </c>
      <c r="C674" s="3" t="s">
        <v>17</v>
      </c>
      <c r="D674" s="3" t="s">
        <v>350</v>
      </c>
      <c r="E674" s="3" t="s">
        <v>348</v>
      </c>
      <c r="F674" s="4" t="s">
        <v>571</v>
      </c>
      <c r="G674" s="4">
        <v>1000</v>
      </c>
      <c r="H674" s="81"/>
    </row>
    <row r="675" spans="1:8" ht="15" customHeight="1" x14ac:dyDescent="0.3">
      <c r="A675" s="90" t="s">
        <v>614</v>
      </c>
      <c r="B675" s="9" t="s">
        <v>48</v>
      </c>
      <c r="C675" s="3" t="s">
        <v>17</v>
      </c>
      <c r="D675" s="3" t="s">
        <v>350</v>
      </c>
      <c r="E675" s="3" t="s">
        <v>229</v>
      </c>
      <c r="F675" s="4" t="s">
        <v>572</v>
      </c>
      <c r="G675" s="9">
        <v>2000</v>
      </c>
      <c r="H675" s="81"/>
    </row>
    <row r="676" spans="1:8" ht="15" customHeight="1" x14ac:dyDescent="0.3">
      <c r="A676" s="90" t="s">
        <v>614</v>
      </c>
      <c r="B676" s="9" t="s">
        <v>23</v>
      </c>
      <c r="C676" s="3" t="s">
        <v>17</v>
      </c>
      <c r="D676" s="3" t="s">
        <v>350</v>
      </c>
      <c r="E676" s="3" t="s">
        <v>348</v>
      </c>
      <c r="F676" s="4" t="s">
        <v>558</v>
      </c>
      <c r="G676" s="9">
        <v>1160</v>
      </c>
      <c r="H676" s="81"/>
    </row>
    <row r="677" spans="1:8" ht="15" customHeight="1" x14ac:dyDescent="0.3">
      <c r="A677" s="90" t="s">
        <v>614</v>
      </c>
      <c r="B677" s="9" t="s">
        <v>23</v>
      </c>
      <c r="C677" s="3" t="s">
        <v>17</v>
      </c>
      <c r="D677" s="3" t="s">
        <v>350</v>
      </c>
      <c r="E677" s="3" t="s">
        <v>348</v>
      </c>
      <c r="F677" s="4" t="s">
        <v>563</v>
      </c>
      <c r="G677" s="9">
        <v>1100</v>
      </c>
      <c r="H677" s="81"/>
    </row>
    <row r="678" spans="1:8" ht="15" customHeight="1" x14ac:dyDescent="0.3">
      <c r="A678" s="90" t="s">
        <v>614</v>
      </c>
      <c r="B678" s="9" t="s">
        <v>23</v>
      </c>
      <c r="C678" s="3" t="s">
        <v>17</v>
      </c>
      <c r="D678" s="3" t="s">
        <v>350</v>
      </c>
      <c r="E678" s="3" t="s">
        <v>348</v>
      </c>
      <c r="F678" s="4" t="s">
        <v>156</v>
      </c>
      <c r="G678" s="9">
        <v>300</v>
      </c>
      <c r="H678" s="81"/>
    </row>
    <row r="679" spans="1:8" ht="15" customHeight="1" x14ac:dyDescent="0.3">
      <c r="A679" s="90" t="s">
        <v>614</v>
      </c>
      <c r="B679" s="9" t="s">
        <v>23</v>
      </c>
      <c r="C679" s="3" t="s">
        <v>17</v>
      </c>
      <c r="D679" s="3" t="s">
        <v>350</v>
      </c>
      <c r="E679" s="3" t="s">
        <v>229</v>
      </c>
      <c r="F679" s="4" t="s">
        <v>156</v>
      </c>
      <c r="G679" s="9">
        <v>500</v>
      </c>
      <c r="H679" s="81"/>
    </row>
    <row r="680" spans="1:8" ht="15" customHeight="1" x14ac:dyDescent="0.3">
      <c r="A680" s="90" t="s">
        <v>614</v>
      </c>
      <c r="B680" s="9" t="s">
        <v>23</v>
      </c>
      <c r="C680" s="3" t="s">
        <v>17</v>
      </c>
      <c r="D680" s="3" t="s">
        <v>350</v>
      </c>
      <c r="E680" s="3" t="s">
        <v>386</v>
      </c>
      <c r="F680" s="4" t="s">
        <v>514</v>
      </c>
      <c r="G680" s="3">
        <v>384</v>
      </c>
      <c r="H680" s="81"/>
    </row>
    <row r="681" spans="1:8" ht="15" customHeight="1" x14ac:dyDescent="0.3">
      <c r="A681" s="90" t="s">
        <v>614</v>
      </c>
      <c r="B681" s="9" t="s">
        <v>23</v>
      </c>
      <c r="C681" s="3" t="s">
        <v>17</v>
      </c>
      <c r="D681" s="3" t="s">
        <v>350</v>
      </c>
      <c r="E681" s="3" t="s">
        <v>347</v>
      </c>
      <c r="F681" s="4" t="s">
        <v>566</v>
      </c>
      <c r="G681" s="4">
        <v>1000</v>
      </c>
      <c r="H681" s="81"/>
    </row>
    <row r="682" spans="1:8" ht="15" customHeight="1" x14ac:dyDescent="0.3">
      <c r="A682" s="90" t="s">
        <v>614</v>
      </c>
      <c r="B682" s="9" t="s">
        <v>23</v>
      </c>
      <c r="C682" s="3" t="s">
        <v>17</v>
      </c>
      <c r="D682" s="3" t="s">
        <v>350</v>
      </c>
      <c r="E682" s="3" t="s">
        <v>20</v>
      </c>
      <c r="F682" s="4" t="s">
        <v>522</v>
      </c>
      <c r="G682" s="4">
        <v>1130</v>
      </c>
      <c r="H682" s="81"/>
    </row>
    <row r="683" spans="1:8" ht="15" customHeight="1" x14ac:dyDescent="0.3">
      <c r="A683" s="90" t="s">
        <v>614</v>
      </c>
      <c r="B683" s="9" t="s">
        <v>23</v>
      </c>
      <c r="C683" s="3" t="s">
        <v>17</v>
      </c>
      <c r="D683" s="3" t="s">
        <v>350</v>
      </c>
      <c r="E683" s="3" t="s">
        <v>20</v>
      </c>
      <c r="F683" s="4" t="s">
        <v>556</v>
      </c>
      <c r="G683" s="4">
        <v>1200</v>
      </c>
      <c r="H683" s="81"/>
    </row>
    <row r="684" spans="1:8" ht="15" customHeight="1" x14ac:dyDescent="0.3">
      <c r="A684" s="90" t="s">
        <v>614</v>
      </c>
      <c r="B684" s="9" t="s">
        <v>23</v>
      </c>
      <c r="C684" s="3" t="s">
        <v>17</v>
      </c>
      <c r="D684" s="3" t="s">
        <v>350</v>
      </c>
      <c r="E684" s="3" t="s">
        <v>347</v>
      </c>
      <c r="F684" s="4" t="s">
        <v>538</v>
      </c>
      <c r="G684" s="4">
        <v>1100</v>
      </c>
      <c r="H684" s="81"/>
    </row>
    <row r="685" spans="1:8" ht="15" customHeight="1" x14ac:dyDescent="0.3">
      <c r="A685" s="90" t="s">
        <v>614</v>
      </c>
      <c r="B685" s="9" t="s">
        <v>23</v>
      </c>
      <c r="C685" s="3" t="s">
        <v>17</v>
      </c>
      <c r="D685" s="3" t="s">
        <v>350</v>
      </c>
      <c r="E685" s="3" t="s">
        <v>349</v>
      </c>
      <c r="F685" s="4" t="s">
        <v>568</v>
      </c>
      <c r="G685" s="4">
        <v>1000</v>
      </c>
      <c r="H685" s="81"/>
    </row>
    <row r="686" spans="1:8" ht="15" customHeight="1" x14ac:dyDescent="0.3">
      <c r="A686" s="90" t="s">
        <v>614</v>
      </c>
      <c r="B686" s="9" t="s">
        <v>23</v>
      </c>
      <c r="C686" s="3" t="s">
        <v>17</v>
      </c>
      <c r="D686" s="3" t="s">
        <v>350</v>
      </c>
      <c r="E686" s="3" t="s">
        <v>349</v>
      </c>
      <c r="F686" s="4" t="s">
        <v>567</v>
      </c>
      <c r="G686" s="4">
        <v>1000</v>
      </c>
      <c r="H686" s="81"/>
    </row>
    <row r="687" spans="1:8" ht="15" customHeight="1" x14ac:dyDescent="0.3">
      <c r="A687" s="90" t="s">
        <v>614</v>
      </c>
      <c r="B687" s="9" t="s">
        <v>23</v>
      </c>
      <c r="C687" s="3" t="s">
        <v>17</v>
      </c>
      <c r="D687" s="3" t="s">
        <v>350</v>
      </c>
      <c r="E687" s="3" t="s">
        <v>229</v>
      </c>
      <c r="F687" s="4" t="s">
        <v>574</v>
      </c>
      <c r="G687" s="4">
        <v>2440</v>
      </c>
      <c r="H687" s="81"/>
    </row>
    <row r="688" spans="1:8" ht="15" customHeight="1" x14ac:dyDescent="0.3">
      <c r="A688" s="90" t="s">
        <v>614</v>
      </c>
      <c r="B688" s="9" t="s">
        <v>127</v>
      </c>
      <c r="C688" s="3" t="s">
        <v>17</v>
      </c>
      <c r="D688" s="3" t="s">
        <v>350</v>
      </c>
      <c r="E688" s="3" t="s">
        <v>349</v>
      </c>
      <c r="F688" s="3" t="s">
        <v>525</v>
      </c>
      <c r="G688" s="4">
        <v>600</v>
      </c>
      <c r="H688" s="81"/>
    </row>
    <row r="689" spans="1:8" ht="15" customHeight="1" x14ac:dyDescent="0.3">
      <c r="A689" s="90" t="s">
        <v>619</v>
      </c>
      <c r="B689" s="9" t="s">
        <v>27</v>
      </c>
      <c r="C689" s="3" t="s">
        <v>17</v>
      </c>
      <c r="D689" s="3" t="s">
        <v>350</v>
      </c>
      <c r="E689" s="3" t="s">
        <v>386</v>
      </c>
      <c r="F689" s="4" t="s">
        <v>514</v>
      </c>
      <c r="G689" s="4">
        <v>2560</v>
      </c>
      <c r="H689" s="81"/>
    </row>
    <row r="690" spans="1:8" ht="15" customHeight="1" x14ac:dyDescent="0.3">
      <c r="A690" s="90" t="s">
        <v>619</v>
      </c>
      <c r="B690" s="9" t="s">
        <v>27</v>
      </c>
      <c r="C690" s="3" t="s">
        <v>17</v>
      </c>
      <c r="D690" s="3" t="s">
        <v>350</v>
      </c>
      <c r="E690" s="3" t="s">
        <v>20</v>
      </c>
      <c r="F690" s="4" t="s">
        <v>522</v>
      </c>
      <c r="G690" s="4">
        <v>1200</v>
      </c>
      <c r="H690" s="81"/>
    </row>
    <row r="691" spans="1:8" ht="15" customHeight="1" x14ac:dyDescent="0.3">
      <c r="A691" s="90" t="s">
        <v>619</v>
      </c>
      <c r="B691" s="9" t="s">
        <v>27</v>
      </c>
      <c r="C691" s="3" t="s">
        <v>17</v>
      </c>
      <c r="D691" s="3" t="s">
        <v>350</v>
      </c>
      <c r="E691" s="3" t="s">
        <v>348</v>
      </c>
      <c r="F691" s="4" t="s">
        <v>563</v>
      </c>
      <c r="G691" s="4">
        <v>1200</v>
      </c>
      <c r="H691" s="81"/>
    </row>
    <row r="692" spans="1:8" ht="15" customHeight="1" x14ac:dyDescent="0.3">
      <c r="A692" s="90" t="s">
        <v>619</v>
      </c>
      <c r="B692" s="9" t="s">
        <v>27</v>
      </c>
      <c r="C692" s="3" t="s">
        <v>17</v>
      </c>
      <c r="D692" s="3" t="s">
        <v>350</v>
      </c>
      <c r="E692" s="3" t="s">
        <v>347</v>
      </c>
      <c r="F692" s="4" t="s">
        <v>538</v>
      </c>
      <c r="G692" s="4">
        <v>1100</v>
      </c>
      <c r="H692" s="81"/>
    </row>
    <row r="693" spans="1:8" ht="15" customHeight="1" x14ac:dyDescent="0.3">
      <c r="A693" s="90" t="s">
        <v>619</v>
      </c>
      <c r="B693" s="9" t="s">
        <v>27</v>
      </c>
      <c r="C693" s="3" t="s">
        <v>17</v>
      </c>
      <c r="D693" s="3" t="s">
        <v>350</v>
      </c>
      <c r="E693" s="3" t="s">
        <v>20</v>
      </c>
      <c r="F693" s="4" t="s">
        <v>556</v>
      </c>
      <c r="G693" s="4">
        <v>1200</v>
      </c>
      <c r="H693" s="81"/>
    </row>
    <row r="694" spans="1:8" ht="15" customHeight="1" x14ac:dyDescent="0.3">
      <c r="A694" s="90" t="s">
        <v>619</v>
      </c>
      <c r="B694" s="9" t="s">
        <v>27</v>
      </c>
      <c r="C694" s="3" t="s">
        <v>17</v>
      </c>
      <c r="D694" s="3" t="s">
        <v>350</v>
      </c>
      <c r="E694" s="3" t="s">
        <v>407</v>
      </c>
      <c r="F694" s="4" t="s">
        <v>118</v>
      </c>
      <c r="G694" s="4">
        <v>4500</v>
      </c>
      <c r="H694" s="81"/>
    </row>
    <row r="695" spans="1:8" ht="15" customHeight="1" x14ac:dyDescent="0.3">
      <c r="A695" s="90" t="s">
        <v>619</v>
      </c>
      <c r="B695" s="9" t="s">
        <v>27</v>
      </c>
      <c r="C695" s="3" t="s">
        <v>17</v>
      </c>
      <c r="D695" s="3" t="s">
        <v>350</v>
      </c>
      <c r="E695" s="3" t="s">
        <v>349</v>
      </c>
      <c r="F695" s="4" t="s">
        <v>567</v>
      </c>
      <c r="G695" s="9">
        <v>1760</v>
      </c>
      <c r="H695" s="81"/>
    </row>
    <row r="696" spans="1:8" ht="15" customHeight="1" x14ac:dyDescent="0.3">
      <c r="A696" s="90" t="s">
        <v>619</v>
      </c>
      <c r="B696" s="9" t="s">
        <v>27</v>
      </c>
      <c r="C696" s="3" t="s">
        <v>17</v>
      </c>
      <c r="D696" s="3" t="s">
        <v>350</v>
      </c>
      <c r="E696" s="3" t="s">
        <v>229</v>
      </c>
      <c r="F696" s="4" t="s">
        <v>566</v>
      </c>
      <c r="G696" s="9">
        <v>200</v>
      </c>
      <c r="H696" s="81"/>
    </row>
    <row r="697" spans="1:8" ht="15" customHeight="1" x14ac:dyDescent="0.3">
      <c r="A697" s="90" t="s">
        <v>619</v>
      </c>
      <c r="B697" s="9" t="s">
        <v>27</v>
      </c>
      <c r="C697" s="3" t="s">
        <v>17</v>
      </c>
      <c r="D697" s="3" t="s">
        <v>350</v>
      </c>
      <c r="E697" s="3" t="s">
        <v>347</v>
      </c>
      <c r="F697" s="4" t="s">
        <v>566</v>
      </c>
      <c r="G697" s="9">
        <v>400</v>
      </c>
      <c r="H697" s="81"/>
    </row>
    <row r="698" spans="1:8" ht="15" customHeight="1" x14ac:dyDescent="0.3">
      <c r="A698" s="90" t="s">
        <v>619</v>
      </c>
      <c r="B698" s="9" t="s">
        <v>27</v>
      </c>
      <c r="C698" s="3" t="s">
        <v>17</v>
      </c>
      <c r="D698" s="3" t="s">
        <v>350</v>
      </c>
      <c r="E698" s="3" t="s">
        <v>348</v>
      </c>
      <c r="F698" s="4" t="s">
        <v>566</v>
      </c>
      <c r="G698" s="9">
        <v>600</v>
      </c>
      <c r="H698" s="81"/>
    </row>
    <row r="699" spans="1:8" ht="15" customHeight="1" x14ac:dyDescent="0.3">
      <c r="A699" s="90" t="s">
        <v>619</v>
      </c>
      <c r="B699" s="9" t="s">
        <v>48</v>
      </c>
      <c r="C699" s="3" t="s">
        <v>17</v>
      </c>
      <c r="D699" s="3" t="s">
        <v>350</v>
      </c>
      <c r="E699" s="3" t="s">
        <v>347</v>
      </c>
      <c r="F699" s="4" t="s">
        <v>576</v>
      </c>
      <c r="G699" s="3">
        <v>1120</v>
      </c>
      <c r="H699" s="81"/>
    </row>
    <row r="700" spans="1:8" ht="15" customHeight="1" x14ac:dyDescent="0.3">
      <c r="A700" s="90" t="s">
        <v>619</v>
      </c>
      <c r="B700" s="9" t="s">
        <v>48</v>
      </c>
      <c r="C700" s="3" t="s">
        <v>17</v>
      </c>
      <c r="D700" s="3" t="s">
        <v>350</v>
      </c>
      <c r="E700" s="3" t="s">
        <v>348</v>
      </c>
      <c r="F700" s="4" t="s">
        <v>620</v>
      </c>
      <c r="G700" s="3">
        <v>910</v>
      </c>
      <c r="H700" s="81"/>
    </row>
    <row r="701" spans="1:8" ht="15" customHeight="1" x14ac:dyDescent="0.3">
      <c r="A701" s="90" t="s">
        <v>619</v>
      </c>
      <c r="B701" s="9" t="s">
        <v>48</v>
      </c>
      <c r="C701" s="3" t="s">
        <v>17</v>
      </c>
      <c r="D701" s="3" t="s">
        <v>350</v>
      </c>
      <c r="E701" s="3" t="s">
        <v>229</v>
      </c>
      <c r="F701" s="4" t="s">
        <v>572</v>
      </c>
      <c r="G701" s="3">
        <v>2000</v>
      </c>
      <c r="H701" s="81"/>
    </row>
    <row r="702" spans="1:8" ht="15" customHeight="1" x14ac:dyDescent="0.3">
      <c r="A702" s="90" t="s">
        <v>619</v>
      </c>
      <c r="B702" s="9" t="s">
        <v>23</v>
      </c>
      <c r="C702" s="3" t="s">
        <v>17</v>
      </c>
      <c r="D702" s="3" t="s">
        <v>350</v>
      </c>
      <c r="E702" s="3" t="s">
        <v>347</v>
      </c>
      <c r="F702" s="4" t="s">
        <v>555</v>
      </c>
      <c r="G702" s="9">
        <v>1100</v>
      </c>
      <c r="H702" s="81"/>
    </row>
    <row r="703" spans="1:8" ht="15" customHeight="1" x14ac:dyDescent="0.3">
      <c r="A703" s="90" t="s">
        <v>619</v>
      </c>
      <c r="B703" s="9" t="s">
        <v>23</v>
      </c>
      <c r="C703" s="3" t="s">
        <v>17</v>
      </c>
      <c r="D703" s="3" t="s">
        <v>350</v>
      </c>
      <c r="E703" s="3" t="s">
        <v>347</v>
      </c>
      <c r="F703" s="4" t="s">
        <v>561</v>
      </c>
      <c r="G703" s="9">
        <v>1100</v>
      </c>
      <c r="H703" s="81"/>
    </row>
    <row r="704" spans="1:8" ht="15" customHeight="1" x14ac:dyDescent="0.3">
      <c r="A704" s="90" t="s">
        <v>619</v>
      </c>
      <c r="B704" s="9" t="s">
        <v>23</v>
      </c>
      <c r="C704" s="3" t="s">
        <v>17</v>
      </c>
      <c r="D704" s="3" t="s">
        <v>350</v>
      </c>
      <c r="E704" s="3" t="s">
        <v>20</v>
      </c>
      <c r="F704" s="4" t="s">
        <v>557</v>
      </c>
      <c r="G704" s="4">
        <v>1200</v>
      </c>
      <c r="H704" s="81"/>
    </row>
    <row r="705" spans="1:9" ht="15" customHeight="1" x14ac:dyDescent="0.3">
      <c r="A705" s="90" t="s">
        <v>619</v>
      </c>
      <c r="B705" s="9" t="s">
        <v>23</v>
      </c>
      <c r="C705" s="3" t="s">
        <v>17</v>
      </c>
      <c r="D705" s="3" t="s">
        <v>350</v>
      </c>
      <c r="E705" s="3" t="s">
        <v>20</v>
      </c>
      <c r="F705" s="4" t="s">
        <v>562</v>
      </c>
      <c r="G705" s="4">
        <v>1200</v>
      </c>
      <c r="H705" s="81"/>
    </row>
    <row r="706" spans="1:9" ht="14.25" customHeight="1" x14ac:dyDescent="0.3">
      <c r="A706" s="90" t="s">
        <v>619</v>
      </c>
      <c r="B706" s="9" t="s">
        <v>23</v>
      </c>
      <c r="C706" s="3" t="s">
        <v>17</v>
      </c>
      <c r="D706" s="3" t="s">
        <v>350</v>
      </c>
      <c r="E706" s="3" t="s">
        <v>348</v>
      </c>
      <c r="F706" s="4" t="s">
        <v>558</v>
      </c>
      <c r="G706" s="4">
        <v>1200</v>
      </c>
      <c r="H706" s="81"/>
    </row>
    <row r="707" spans="1:9" ht="15" customHeight="1" x14ac:dyDescent="0.3">
      <c r="A707" s="90" t="s">
        <v>619</v>
      </c>
      <c r="B707" s="9" t="s">
        <v>23</v>
      </c>
      <c r="C707" s="3" t="s">
        <v>17</v>
      </c>
      <c r="D707" s="3" t="s">
        <v>350</v>
      </c>
      <c r="E707" s="3" t="s">
        <v>348</v>
      </c>
      <c r="F707" s="4" t="s">
        <v>573</v>
      </c>
      <c r="G707" s="4">
        <v>1000</v>
      </c>
      <c r="H707" s="81"/>
    </row>
    <row r="708" spans="1:9" ht="15" customHeight="1" x14ac:dyDescent="0.3">
      <c r="A708" s="90" t="s">
        <v>619</v>
      </c>
      <c r="B708" s="9" t="s">
        <v>23</v>
      </c>
      <c r="C708" s="3" t="s">
        <v>17</v>
      </c>
      <c r="D708" s="3" t="s">
        <v>350</v>
      </c>
      <c r="E708" s="3" t="s">
        <v>348</v>
      </c>
      <c r="F708" s="4" t="s">
        <v>532</v>
      </c>
      <c r="G708" s="4">
        <v>240</v>
      </c>
      <c r="H708" s="81"/>
      <c r="I708" s="3"/>
    </row>
    <row r="709" spans="1:9" ht="15" customHeight="1" x14ac:dyDescent="0.3">
      <c r="A709" s="90" t="s">
        <v>619</v>
      </c>
      <c r="B709" s="9" t="s">
        <v>23</v>
      </c>
      <c r="C709" s="3" t="s">
        <v>17</v>
      </c>
      <c r="D709" s="3" t="s">
        <v>350</v>
      </c>
      <c r="E709" s="3" t="s">
        <v>229</v>
      </c>
      <c r="F709" s="3" t="s">
        <v>574</v>
      </c>
      <c r="G709" s="4">
        <v>2400</v>
      </c>
      <c r="H709" s="81"/>
    </row>
    <row r="710" spans="1:9" ht="15" customHeight="1" x14ac:dyDescent="0.3">
      <c r="A710" s="90" t="s">
        <v>619</v>
      </c>
      <c r="B710" s="9" t="s">
        <v>23</v>
      </c>
      <c r="C710" s="3" t="s">
        <v>17</v>
      </c>
      <c r="D710" s="3" t="s">
        <v>350</v>
      </c>
      <c r="E710" s="3" t="s">
        <v>229</v>
      </c>
      <c r="F710" s="3" t="s">
        <v>509</v>
      </c>
      <c r="G710" s="4">
        <v>400</v>
      </c>
      <c r="H710" s="81"/>
    </row>
    <row r="711" spans="1:9" ht="15" customHeight="1" x14ac:dyDescent="0.3">
      <c r="A711" s="90" t="s">
        <v>619</v>
      </c>
      <c r="B711" s="9" t="s">
        <v>23</v>
      </c>
      <c r="C711" s="3" t="s">
        <v>17</v>
      </c>
      <c r="D711" s="3" t="s">
        <v>350</v>
      </c>
      <c r="E711" s="3" t="s">
        <v>349</v>
      </c>
      <c r="F711" s="3" t="s">
        <v>525</v>
      </c>
      <c r="G711" s="4">
        <v>1000</v>
      </c>
      <c r="H711" s="81"/>
    </row>
    <row r="712" spans="1:9" ht="15" customHeight="1" x14ac:dyDescent="0.3">
      <c r="A712" s="90" t="s">
        <v>619</v>
      </c>
      <c r="B712" s="9" t="s">
        <v>23</v>
      </c>
      <c r="C712" s="3" t="s">
        <v>17</v>
      </c>
      <c r="D712" s="3" t="s">
        <v>350</v>
      </c>
      <c r="E712" s="3" t="s">
        <v>349</v>
      </c>
      <c r="F712" s="3" t="s">
        <v>556</v>
      </c>
      <c r="G712" s="4">
        <v>1000</v>
      </c>
      <c r="H712" s="81"/>
    </row>
    <row r="713" spans="1:9" ht="15" customHeight="1" x14ac:dyDescent="0.3">
      <c r="A713" s="90" t="s">
        <v>619</v>
      </c>
      <c r="B713" s="9" t="s">
        <v>23</v>
      </c>
      <c r="C713" s="3" t="s">
        <v>17</v>
      </c>
      <c r="D713" s="3" t="s">
        <v>350</v>
      </c>
      <c r="E713" s="3" t="s">
        <v>386</v>
      </c>
      <c r="F713" s="4" t="s">
        <v>560</v>
      </c>
      <c r="G713" s="4">
        <v>2176</v>
      </c>
      <c r="H713" s="81"/>
    </row>
    <row r="714" spans="1:9" ht="15" customHeight="1" x14ac:dyDescent="0.3">
      <c r="A714" s="90" t="s">
        <v>619</v>
      </c>
      <c r="B714" s="9" t="s">
        <v>23</v>
      </c>
      <c r="C714" s="3" t="s">
        <v>17</v>
      </c>
      <c r="D714" s="3" t="s">
        <v>350</v>
      </c>
      <c r="E714" s="3" t="s">
        <v>229</v>
      </c>
      <c r="F714" s="4" t="s">
        <v>526</v>
      </c>
      <c r="G714" s="4">
        <v>140</v>
      </c>
      <c r="H714" s="81"/>
    </row>
    <row r="715" spans="1:9" ht="15" customHeight="1" x14ac:dyDescent="0.3">
      <c r="A715" s="90" t="s">
        <v>619</v>
      </c>
      <c r="B715" s="9" t="s">
        <v>23</v>
      </c>
      <c r="C715" s="3" t="s">
        <v>17</v>
      </c>
      <c r="D715" s="3" t="s">
        <v>350</v>
      </c>
      <c r="E715" s="3" t="s">
        <v>20</v>
      </c>
      <c r="F715" s="4" t="s">
        <v>528</v>
      </c>
      <c r="G715" s="4">
        <v>650</v>
      </c>
      <c r="H715" s="81"/>
    </row>
    <row r="716" spans="1:9" ht="15" customHeight="1" x14ac:dyDescent="0.3">
      <c r="A716" s="90" t="s">
        <v>619</v>
      </c>
      <c r="B716" s="9" t="s">
        <v>23</v>
      </c>
      <c r="C716" s="3" t="s">
        <v>17</v>
      </c>
      <c r="D716" s="3" t="s">
        <v>350</v>
      </c>
      <c r="E716" s="3" t="s">
        <v>349</v>
      </c>
      <c r="F716" s="4" t="s">
        <v>524</v>
      </c>
      <c r="G716" s="4">
        <v>640</v>
      </c>
      <c r="H716" s="81"/>
    </row>
    <row r="717" spans="1:9" ht="15" customHeight="1" x14ac:dyDescent="0.3">
      <c r="A717" s="90" t="s">
        <v>619</v>
      </c>
      <c r="B717" s="9" t="s">
        <v>23</v>
      </c>
      <c r="C717" s="3" t="s">
        <v>17</v>
      </c>
      <c r="D717" s="3" t="s">
        <v>350</v>
      </c>
      <c r="E717" s="3" t="s">
        <v>349</v>
      </c>
      <c r="F717" s="4" t="s">
        <v>565</v>
      </c>
      <c r="G717" s="4">
        <v>700</v>
      </c>
      <c r="H717" s="81"/>
    </row>
    <row r="718" spans="1:9" ht="15" customHeight="1" x14ac:dyDescent="0.3">
      <c r="A718" s="90" t="s">
        <v>619</v>
      </c>
      <c r="B718" s="9" t="s">
        <v>23</v>
      </c>
      <c r="C718" s="3" t="s">
        <v>17</v>
      </c>
      <c r="D718" s="3" t="s">
        <v>350</v>
      </c>
      <c r="E718" s="3" t="s">
        <v>347</v>
      </c>
      <c r="F718" s="4" t="s">
        <v>524</v>
      </c>
      <c r="G718" s="4">
        <v>800</v>
      </c>
      <c r="H718" s="81"/>
    </row>
    <row r="719" spans="1:9" ht="15" customHeight="1" x14ac:dyDescent="0.3">
      <c r="A719" s="90" t="s">
        <v>619</v>
      </c>
      <c r="B719" s="9" t="s">
        <v>27</v>
      </c>
      <c r="C719" s="3" t="s">
        <v>17</v>
      </c>
      <c r="D719" s="3" t="s">
        <v>350</v>
      </c>
      <c r="E719" s="3" t="s">
        <v>429</v>
      </c>
      <c r="F719" s="4" t="s">
        <v>604</v>
      </c>
      <c r="G719" s="4">
        <v>1012</v>
      </c>
      <c r="H719" s="81"/>
    </row>
    <row r="720" spans="1:9" ht="15" customHeight="1" x14ac:dyDescent="0.3">
      <c r="A720" s="90" t="s">
        <v>619</v>
      </c>
      <c r="B720" s="9" t="s">
        <v>48</v>
      </c>
      <c r="C720" s="3" t="s">
        <v>17</v>
      </c>
      <c r="D720" s="3" t="s">
        <v>350</v>
      </c>
      <c r="E720" s="3" t="s">
        <v>430</v>
      </c>
      <c r="F720" s="4" t="s">
        <v>550</v>
      </c>
      <c r="G720" s="4">
        <v>1000</v>
      </c>
      <c r="H720" s="81"/>
    </row>
    <row r="721" spans="1:9" ht="15" customHeight="1" x14ac:dyDescent="0.3">
      <c r="A721" s="90" t="s">
        <v>619</v>
      </c>
      <c r="B721" s="9" t="s">
        <v>23</v>
      </c>
      <c r="C721" s="3" t="s">
        <v>17</v>
      </c>
      <c r="D721" s="3" t="s">
        <v>350</v>
      </c>
      <c r="E721" s="3" t="s">
        <v>430</v>
      </c>
      <c r="F721" s="4" t="s">
        <v>534</v>
      </c>
      <c r="G721" s="4">
        <v>320</v>
      </c>
      <c r="H721" s="81"/>
    </row>
    <row r="722" spans="1:9" ht="15" customHeight="1" x14ac:dyDescent="0.3">
      <c r="A722" s="90" t="s">
        <v>619</v>
      </c>
      <c r="B722" s="9" t="s">
        <v>23</v>
      </c>
      <c r="C722" s="3" t="s">
        <v>17</v>
      </c>
      <c r="D722" s="3" t="s">
        <v>350</v>
      </c>
      <c r="E722" s="3" t="s">
        <v>430</v>
      </c>
      <c r="F722" s="4" t="s">
        <v>502</v>
      </c>
      <c r="G722" s="4">
        <v>490</v>
      </c>
      <c r="H722" s="81"/>
    </row>
    <row r="723" spans="1:9" ht="15" customHeight="1" x14ac:dyDescent="0.3">
      <c r="A723" s="90" t="s">
        <v>619</v>
      </c>
      <c r="B723" s="9" t="s">
        <v>23</v>
      </c>
      <c r="C723" s="3" t="s">
        <v>17</v>
      </c>
      <c r="D723" s="3" t="s">
        <v>350</v>
      </c>
      <c r="E723" s="3" t="s">
        <v>429</v>
      </c>
      <c r="F723" s="4" t="s">
        <v>554</v>
      </c>
      <c r="G723" s="4">
        <v>900</v>
      </c>
      <c r="H723" s="81"/>
    </row>
    <row r="724" spans="1:9" ht="15" customHeight="1" x14ac:dyDescent="0.3">
      <c r="A724" s="90" t="s">
        <v>619</v>
      </c>
      <c r="B724" s="9" t="s">
        <v>127</v>
      </c>
      <c r="C724" s="3" t="s">
        <v>17</v>
      </c>
      <c r="D724" s="3" t="s">
        <v>350</v>
      </c>
      <c r="E724" s="3" t="s">
        <v>430</v>
      </c>
      <c r="F724" s="4" t="s">
        <v>609</v>
      </c>
      <c r="G724" s="4">
        <v>559</v>
      </c>
      <c r="H724" s="81"/>
    </row>
    <row r="725" spans="1:9" ht="15" customHeight="1" x14ac:dyDescent="0.3">
      <c r="A725" s="90" t="s">
        <v>619</v>
      </c>
      <c r="B725" s="9" t="s">
        <v>127</v>
      </c>
      <c r="C725" s="3" t="s">
        <v>17</v>
      </c>
      <c r="D725" s="3" t="s">
        <v>350</v>
      </c>
      <c r="E725" s="3" t="s">
        <v>429</v>
      </c>
      <c r="F725" s="4" t="s">
        <v>551</v>
      </c>
      <c r="G725" s="4">
        <v>800</v>
      </c>
      <c r="H725" s="81"/>
    </row>
    <row r="726" spans="1:9" ht="15" customHeight="1" x14ac:dyDescent="0.3">
      <c r="A726" s="90" t="s">
        <v>583</v>
      </c>
      <c r="B726" s="9" t="s">
        <v>27</v>
      </c>
      <c r="C726" s="3" t="s">
        <v>17</v>
      </c>
      <c r="D726" s="3" t="s">
        <v>242</v>
      </c>
      <c r="E726" s="3" t="s">
        <v>401</v>
      </c>
      <c r="F726" s="4" t="s">
        <v>582</v>
      </c>
      <c r="G726" s="4">
        <v>70</v>
      </c>
      <c r="H726" s="81"/>
    </row>
    <row r="727" spans="1:9" ht="15" customHeight="1" x14ac:dyDescent="0.3">
      <c r="A727" s="90" t="s">
        <v>583</v>
      </c>
      <c r="B727" s="9" t="s">
        <v>27</v>
      </c>
      <c r="C727" s="3" t="s">
        <v>17</v>
      </c>
      <c r="D727" s="3" t="s">
        <v>45</v>
      </c>
      <c r="E727" s="3" t="s">
        <v>401</v>
      </c>
      <c r="F727" s="4" t="s">
        <v>582</v>
      </c>
      <c r="G727" s="4">
        <v>230</v>
      </c>
      <c r="H727" s="81"/>
    </row>
    <row r="728" spans="1:9" ht="15" customHeight="1" x14ac:dyDescent="0.3">
      <c r="A728" s="90" t="s">
        <v>614</v>
      </c>
      <c r="B728" s="9" t="s">
        <v>27</v>
      </c>
      <c r="C728" s="3" t="s">
        <v>17</v>
      </c>
      <c r="D728" s="3" t="s">
        <v>242</v>
      </c>
      <c r="E728" s="3" t="s">
        <v>401</v>
      </c>
      <c r="F728" s="4" t="s">
        <v>582</v>
      </c>
      <c r="G728" s="4">
        <v>480</v>
      </c>
      <c r="H728" s="81"/>
    </row>
    <row r="729" spans="1:9" ht="15" customHeight="1" x14ac:dyDescent="0.3">
      <c r="A729" s="90" t="s">
        <v>614</v>
      </c>
      <c r="B729" s="9" t="s">
        <v>27</v>
      </c>
      <c r="C729" s="3" t="s">
        <v>17</v>
      </c>
      <c r="D729" s="3" t="s">
        <v>45</v>
      </c>
      <c r="E729" s="3" t="s">
        <v>401</v>
      </c>
      <c r="F729" s="4" t="s">
        <v>582</v>
      </c>
      <c r="G729" s="4">
        <v>186</v>
      </c>
      <c r="H729" s="81"/>
    </row>
    <row r="730" spans="1:9" ht="15" customHeight="1" x14ac:dyDescent="0.3">
      <c r="A730" s="90" t="s">
        <v>619</v>
      </c>
      <c r="B730" s="9" t="s">
        <v>27</v>
      </c>
      <c r="C730" s="3" t="s">
        <v>17</v>
      </c>
      <c r="D730" s="3" t="s">
        <v>45</v>
      </c>
      <c r="E730" s="3" t="s">
        <v>401</v>
      </c>
      <c r="F730" s="4" t="s">
        <v>582</v>
      </c>
      <c r="G730" s="9">
        <v>690</v>
      </c>
      <c r="H730" s="81"/>
    </row>
    <row r="731" spans="1:9" ht="15" customHeight="1" x14ac:dyDescent="0.3">
      <c r="A731" s="90" t="s">
        <v>619</v>
      </c>
      <c r="B731" s="9" t="s">
        <v>23</v>
      </c>
      <c r="C731" s="3" t="s">
        <v>17</v>
      </c>
      <c r="D731" s="3" t="s">
        <v>45</v>
      </c>
      <c r="E731" s="3" t="s">
        <v>401</v>
      </c>
      <c r="F731" s="4" t="s">
        <v>579</v>
      </c>
      <c r="G731" s="4">
        <v>350</v>
      </c>
      <c r="H731" s="81"/>
    </row>
    <row r="732" spans="1:9" ht="15" customHeight="1" x14ac:dyDescent="0.3">
      <c r="A732" s="90" t="s">
        <v>492</v>
      </c>
      <c r="B732" s="9" t="s">
        <v>27</v>
      </c>
      <c r="C732" s="3" t="s">
        <v>17</v>
      </c>
      <c r="D732" s="3" t="s">
        <v>309</v>
      </c>
      <c r="E732" s="3" t="s">
        <v>402</v>
      </c>
      <c r="F732" s="4" t="s">
        <v>581</v>
      </c>
      <c r="G732" s="4">
        <v>500</v>
      </c>
      <c r="H732" s="81"/>
    </row>
    <row r="733" spans="1:9" ht="15" customHeight="1" x14ac:dyDescent="0.3">
      <c r="A733" s="90" t="s">
        <v>492</v>
      </c>
      <c r="B733" s="9" t="s">
        <v>27</v>
      </c>
      <c r="C733" s="3" t="s">
        <v>17</v>
      </c>
      <c r="D733" s="3" t="s">
        <v>406</v>
      </c>
      <c r="E733" s="3" t="s">
        <v>426</v>
      </c>
      <c r="F733" s="4" t="s">
        <v>582</v>
      </c>
      <c r="G733" s="4">
        <v>300</v>
      </c>
      <c r="H733" s="81"/>
    </row>
    <row r="734" spans="1:9" x14ac:dyDescent="0.3">
      <c r="A734" s="90" t="s">
        <v>492</v>
      </c>
      <c r="B734" s="9" t="s">
        <v>27</v>
      </c>
      <c r="C734" s="3" t="s">
        <v>17</v>
      </c>
      <c r="D734" s="3" t="s">
        <v>309</v>
      </c>
      <c r="E734" s="3" t="s">
        <v>402</v>
      </c>
      <c r="F734" s="4" t="s">
        <v>579</v>
      </c>
      <c r="G734" s="4">
        <v>650</v>
      </c>
      <c r="H734" s="81"/>
    </row>
    <row r="735" spans="1:9" x14ac:dyDescent="0.3">
      <c r="A735" s="90" t="s">
        <v>492</v>
      </c>
      <c r="B735" s="9" t="s">
        <v>27</v>
      </c>
      <c r="C735" s="3" t="s">
        <v>17</v>
      </c>
      <c r="D735" s="3" t="s">
        <v>309</v>
      </c>
      <c r="E735" s="3" t="s">
        <v>402</v>
      </c>
      <c r="F735" s="4" t="s">
        <v>621</v>
      </c>
      <c r="G735" s="4">
        <v>640</v>
      </c>
      <c r="H735" s="81"/>
    </row>
    <row r="736" spans="1:9" x14ac:dyDescent="0.3">
      <c r="A736" s="90" t="s">
        <v>492</v>
      </c>
      <c r="B736" s="9" t="s">
        <v>23</v>
      </c>
      <c r="C736" s="3" t="s">
        <v>17</v>
      </c>
      <c r="D736" s="3" t="s">
        <v>308</v>
      </c>
      <c r="E736" s="3" t="s">
        <v>402</v>
      </c>
      <c r="F736" s="4" t="s">
        <v>580</v>
      </c>
      <c r="G736" s="4">
        <v>530</v>
      </c>
      <c r="H736" s="81"/>
      <c r="I736" s="82"/>
    </row>
    <row r="737" spans="1:8" x14ac:dyDescent="0.3">
      <c r="A737" s="90" t="s">
        <v>492</v>
      </c>
      <c r="B737" s="9" t="s">
        <v>23</v>
      </c>
      <c r="C737" s="3" t="s">
        <v>17</v>
      </c>
      <c r="D737" s="3" t="s">
        <v>309</v>
      </c>
      <c r="E737" s="3" t="s">
        <v>402</v>
      </c>
      <c r="F737" s="4" t="s">
        <v>581</v>
      </c>
      <c r="G737" s="4">
        <v>520</v>
      </c>
      <c r="H737" s="81"/>
    </row>
    <row r="738" spans="1:8" x14ac:dyDescent="0.3">
      <c r="A738" s="90" t="s">
        <v>494</v>
      </c>
      <c r="B738" s="9" t="s">
        <v>27</v>
      </c>
      <c r="C738" s="3" t="s">
        <v>17</v>
      </c>
      <c r="D738" s="3" t="s">
        <v>309</v>
      </c>
      <c r="E738" s="3" t="s">
        <v>402</v>
      </c>
      <c r="F738" s="4" t="s">
        <v>582</v>
      </c>
      <c r="G738" s="4">
        <v>650</v>
      </c>
      <c r="H738" s="81"/>
    </row>
    <row r="739" spans="1:8" x14ac:dyDescent="0.3">
      <c r="A739" s="90" t="s">
        <v>494</v>
      </c>
      <c r="B739" s="9" t="s">
        <v>27</v>
      </c>
      <c r="C739" s="3" t="s">
        <v>17</v>
      </c>
      <c r="D739" s="3" t="s">
        <v>410</v>
      </c>
      <c r="E739" s="3" t="s">
        <v>426</v>
      </c>
      <c r="F739" s="3" t="s">
        <v>579</v>
      </c>
      <c r="G739" s="4">
        <v>204</v>
      </c>
    </row>
    <row r="740" spans="1:8" x14ac:dyDescent="0.3">
      <c r="A740" s="90" t="s">
        <v>494</v>
      </c>
      <c r="B740" s="9" t="s">
        <v>23</v>
      </c>
      <c r="C740" s="3" t="s">
        <v>17</v>
      </c>
      <c r="D740" s="3" t="s">
        <v>321</v>
      </c>
      <c r="E740" s="3" t="s">
        <v>402</v>
      </c>
      <c r="F740" s="3" t="s">
        <v>580</v>
      </c>
      <c r="G740" s="4">
        <v>440</v>
      </c>
    </row>
    <row r="741" spans="1:8" x14ac:dyDescent="0.3">
      <c r="A741" s="90" t="s">
        <v>494</v>
      </c>
      <c r="B741" s="9" t="s">
        <v>23</v>
      </c>
      <c r="C741" s="3" t="s">
        <v>17</v>
      </c>
      <c r="D741" s="3" t="s">
        <v>309</v>
      </c>
      <c r="E741" s="3" t="s">
        <v>402</v>
      </c>
      <c r="F741" s="4" t="s">
        <v>621</v>
      </c>
      <c r="G741" s="4">
        <v>640</v>
      </c>
    </row>
    <row r="742" spans="1:8" x14ac:dyDescent="0.3">
      <c r="A742" s="90" t="s">
        <v>494</v>
      </c>
      <c r="B742" s="9" t="s">
        <v>23</v>
      </c>
      <c r="C742" s="3" t="s">
        <v>17</v>
      </c>
      <c r="D742" s="3" t="s">
        <v>309</v>
      </c>
      <c r="E742" s="3" t="s">
        <v>402</v>
      </c>
      <c r="F742" s="3" t="s">
        <v>581</v>
      </c>
      <c r="G742" s="4">
        <v>160</v>
      </c>
    </row>
    <row r="743" spans="1:8" x14ac:dyDescent="0.3">
      <c r="A743" s="90" t="s">
        <v>495</v>
      </c>
      <c r="B743" s="9" t="s">
        <v>27</v>
      </c>
      <c r="C743" s="3" t="s">
        <v>17</v>
      </c>
      <c r="D743" s="3" t="s">
        <v>309</v>
      </c>
      <c r="E743" s="3" t="s">
        <v>402</v>
      </c>
      <c r="F743" s="3" t="s">
        <v>579</v>
      </c>
      <c r="G743" s="4">
        <v>400</v>
      </c>
    </row>
    <row r="744" spans="1:8" x14ac:dyDescent="0.3">
      <c r="A744" s="90" t="s">
        <v>495</v>
      </c>
      <c r="B744" s="9" t="s">
        <v>27</v>
      </c>
      <c r="C744" s="3" t="s">
        <v>17</v>
      </c>
      <c r="D744" s="3" t="s">
        <v>309</v>
      </c>
      <c r="E744" s="3" t="s">
        <v>402</v>
      </c>
      <c r="F744" s="3" t="s">
        <v>582</v>
      </c>
      <c r="G744" s="4">
        <v>610</v>
      </c>
    </row>
    <row r="745" spans="1:8" x14ac:dyDescent="0.3">
      <c r="A745" s="90" t="s">
        <v>495</v>
      </c>
      <c r="B745" s="9" t="s">
        <v>23</v>
      </c>
      <c r="C745" s="3" t="s">
        <v>17</v>
      </c>
      <c r="D745" s="3" t="s">
        <v>309</v>
      </c>
      <c r="E745" s="3" t="s">
        <v>402</v>
      </c>
      <c r="F745" s="3" t="s">
        <v>580</v>
      </c>
      <c r="G745" s="4">
        <v>680</v>
      </c>
    </row>
    <row r="746" spans="1:8" x14ac:dyDescent="0.3">
      <c r="A746" s="90" t="s">
        <v>495</v>
      </c>
      <c r="B746" s="9" t="s">
        <v>23</v>
      </c>
      <c r="C746" s="3" t="s">
        <v>17</v>
      </c>
      <c r="D746" s="3" t="s">
        <v>309</v>
      </c>
      <c r="E746" s="3" t="s">
        <v>402</v>
      </c>
      <c r="F746" s="3" t="s">
        <v>621</v>
      </c>
      <c r="G746" s="4">
        <v>640</v>
      </c>
    </row>
    <row r="747" spans="1:8" x14ac:dyDescent="0.3">
      <c r="A747" s="90" t="s">
        <v>496</v>
      </c>
      <c r="B747" s="9" t="s">
        <v>27</v>
      </c>
      <c r="C747" s="3" t="s">
        <v>17</v>
      </c>
      <c r="D747" s="3" t="s">
        <v>309</v>
      </c>
      <c r="E747" s="3" t="s">
        <v>402</v>
      </c>
      <c r="F747" s="3" t="s">
        <v>582</v>
      </c>
      <c r="G747" s="4">
        <v>650</v>
      </c>
    </row>
    <row r="748" spans="1:8" x14ac:dyDescent="0.3">
      <c r="A748" s="90" t="s">
        <v>496</v>
      </c>
      <c r="B748" s="9" t="s">
        <v>27</v>
      </c>
      <c r="C748" s="3" t="s">
        <v>17</v>
      </c>
      <c r="D748" s="3" t="s">
        <v>309</v>
      </c>
      <c r="E748" s="3" t="s">
        <v>402</v>
      </c>
      <c r="F748" s="3" t="s">
        <v>580</v>
      </c>
      <c r="G748" s="4">
        <v>400</v>
      </c>
    </row>
    <row r="749" spans="1:8" x14ac:dyDescent="0.3">
      <c r="A749" s="90" t="s">
        <v>496</v>
      </c>
      <c r="B749" s="9" t="s">
        <v>27</v>
      </c>
      <c r="C749" s="3" t="s">
        <v>17</v>
      </c>
      <c r="D749" s="3" t="s">
        <v>321</v>
      </c>
      <c r="E749" s="3" t="s">
        <v>402</v>
      </c>
      <c r="F749" s="3" t="s">
        <v>580</v>
      </c>
      <c r="G749" s="4">
        <v>100</v>
      </c>
    </row>
    <row r="750" spans="1:8" x14ac:dyDescent="0.3">
      <c r="A750" s="90" t="s">
        <v>496</v>
      </c>
      <c r="B750" s="9" t="s">
        <v>23</v>
      </c>
      <c r="C750" s="3" t="s">
        <v>17</v>
      </c>
      <c r="D750" s="3" t="s">
        <v>321</v>
      </c>
      <c r="E750" s="3" t="s">
        <v>402</v>
      </c>
      <c r="F750" s="3" t="s">
        <v>581</v>
      </c>
      <c r="G750" s="4">
        <v>640</v>
      </c>
    </row>
    <row r="751" spans="1:8" x14ac:dyDescent="0.3">
      <c r="A751" s="90" t="s">
        <v>496</v>
      </c>
      <c r="B751" s="9" t="s">
        <v>23</v>
      </c>
      <c r="C751" s="3" t="s">
        <v>17</v>
      </c>
      <c r="D751" s="3" t="s">
        <v>309</v>
      </c>
      <c r="E751" s="3" t="s">
        <v>402</v>
      </c>
      <c r="F751" s="4" t="s">
        <v>598</v>
      </c>
      <c r="G751" s="4">
        <v>640</v>
      </c>
    </row>
    <row r="752" spans="1:8" x14ac:dyDescent="0.3">
      <c r="A752" s="90" t="s">
        <v>496</v>
      </c>
      <c r="B752" s="9" t="s">
        <v>23</v>
      </c>
      <c r="C752" s="3" t="s">
        <v>17</v>
      </c>
      <c r="D752" s="3" t="s">
        <v>309</v>
      </c>
      <c r="E752" s="3" t="s">
        <v>402</v>
      </c>
      <c r="F752" s="3" t="s">
        <v>579</v>
      </c>
      <c r="G752" s="4">
        <v>500</v>
      </c>
    </row>
    <row r="753" spans="1:8" x14ac:dyDescent="0.3">
      <c r="A753" s="90" t="s">
        <v>497</v>
      </c>
      <c r="B753" s="9" t="s">
        <v>27</v>
      </c>
      <c r="C753" s="3" t="s">
        <v>17</v>
      </c>
      <c r="D753" s="3" t="s">
        <v>321</v>
      </c>
      <c r="E753" s="3" t="s">
        <v>402</v>
      </c>
      <c r="F753" s="3" t="s">
        <v>580</v>
      </c>
      <c r="G753" s="4">
        <v>107</v>
      </c>
    </row>
    <row r="754" spans="1:8" x14ac:dyDescent="0.3">
      <c r="A754" s="90" t="s">
        <v>497</v>
      </c>
      <c r="B754" s="9" t="s">
        <v>27</v>
      </c>
      <c r="C754" s="3" t="s">
        <v>17</v>
      </c>
      <c r="D754" s="3" t="s">
        <v>346</v>
      </c>
      <c r="E754" s="3" t="s">
        <v>426</v>
      </c>
      <c r="F754" s="3" t="s">
        <v>580</v>
      </c>
      <c r="G754" s="4">
        <v>264</v>
      </c>
    </row>
    <row r="755" spans="1:8" ht="13.5" customHeight="1" x14ac:dyDescent="0.3">
      <c r="A755" s="90" t="s">
        <v>497</v>
      </c>
      <c r="B755" s="9" t="s">
        <v>27</v>
      </c>
      <c r="C755" s="3" t="s">
        <v>17</v>
      </c>
      <c r="D755" s="3" t="s">
        <v>309</v>
      </c>
      <c r="E755" s="3" t="s">
        <v>402</v>
      </c>
      <c r="F755" s="4" t="s">
        <v>621</v>
      </c>
      <c r="G755" s="4">
        <v>520</v>
      </c>
    </row>
    <row r="756" spans="1:8" x14ac:dyDescent="0.3">
      <c r="A756" s="90" t="s">
        <v>497</v>
      </c>
      <c r="B756" s="9" t="s">
        <v>23</v>
      </c>
      <c r="C756" s="3" t="s">
        <v>17</v>
      </c>
      <c r="D756" s="3" t="s">
        <v>309</v>
      </c>
      <c r="E756" s="3" t="s">
        <v>402</v>
      </c>
      <c r="F756" s="4" t="s">
        <v>598</v>
      </c>
      <c r="G756" s="4">
        <v>80</v>
      </c>
    </row>
    <row r="757" spans="1:8" x14ac:dyDescent="0.3">
      <c r="A757" s="90" t="s">
        <v>497</v>
      </c>
      <c r="B757" s="9" t="s">
        <v>23</v>
      </c>
      <c r="C757" s="3" t="s">
        <v>17</v>
      </c>
      <c r="D757" s="3" t="s">
        <v>321</v>
      </c>
      <c r="E757" s="3" t="s">
        <v>402</v>
      </c>
      <c r="F757" s="4" t="s">
        <v>598</v>
      </c>
      <c r="G757" s="4">
        <v>440</v>
      </c>
    </row>
    <row r="758" spans="1:8" x14ac:dyDescent="0.3">
      <c r="A758" s="90" t="s">
        <v>497</v>
      </c>
      <c r="B758" s="9" t="s">
        <v>23</v>
      </c>
      <c r="C758" s="3" t="s">
        <v>17</v>
      </c>
      <c r="D758" s="3" t="s">
        <v>309</v>
      </c>
      <c r="E758" s="3" t="s">
        <v>402</v>
      </c>
      <c r="F758" s="4" t="s">
        <v>581</v>
      </c>
      <c r="G758" s="4">
        <v>600</v>
      </c>
    </row>
    <row r="759" spans="1:8" x14ac:dyDescent="0.3">
      <c r="A759" s="90" t="s">
        <v>497</v>
      </c>
      <c r="B759" s="9" t="s">
        <v>23</v>
      </c>
      <c r="C759" s="3" t="s">
        <v>17</v>
      </c>
      <c r="D759" s="3" t="s">
        <v>309</v>
      </c>
      <c r="E759" s="3" t="s">
        <v>402</v>
      </c>
      <c r="F759" s="4" t="s">
        <v>579</v>
      </c>
      <c r="G759" s="4">
        <v>130</v>
      </c>
    </row>
    <row r="760" spans="1:8" x14ac:dyDescent="0.3">
      <c r="A760" s="90" t="s">
        <v>497</v>
      </c>
      <c r="B760" s="9" t="s">
        <v>23</v>
      </c>
      <c r="C760" s="3" t="s">
        <v>17</v>
      </c>
      <c r="D760" s="3" t="s">
        <v>321</v>
      </c>
      <c r="E760" s="3" t="s">
        <v>402</v>
      </c>
      <c r="F760" s="4" t="s">
        <v>579</v>
      </c>
      <c r="G760" s="4">
        <v>400</v>
      </c>
    </row>
    <row r="761" spans="1:8" x14ac:dyDescent="0.3">
      <c r="A761" s="90" t="s">
        <v>547</v>
      </c>
      <c r="B761" s="9" t="s">
        <v>27</v>
      </c>
      <c r="C761" s="3" t="s">
        <v>17</v>
      </c>
      <c r="D761" s="3" t="s">
        <v>309</v>
      </c>
      <c r="E761" s="3" t="s">
        <v>402</v>
      </c>
      <c r="F761" s="4" t="s">
        <v>621</v>
      </c>
      <c r="G761" s="4">
        <v>680</v>
      </c>
    </row>
    <row r="762" spans="1:8" x14ac:dyDescent="0.3">
      <c r="A762" s="90" t="s">
        <v>547</v>
      </c>
      <c r="B762" s="9" t="s">
        <v>27</v>
      </c>
      <c r="C762" s="3" t="s">
        <v>17</v>
      </c>
      <c r="D762" s="3" t="s">
        <v>309</v>
      </c>
      <c r="E762" s="3" t="s">
        <v>402</v>
      </c>
      <c r="F762" s="4" t="s">
        <v>582</v>
      </c>
      <c r="G762" s="4">
        <v>400</v>
      </c>
    </row>
    <row r="763" spans="1:8" ht="15.75" customHeight="1" x14ac:dyDescent="0.3">
      <c r="A763" s="90" t="s">
        <v>547</v>
      </c>
      <c r="B763" s="9" t="s">
        <v>23</v>
      </c>
      <c r="C763" s="3" t="s">
        <v>17</v>
      </c>
      <c r="D763" s="3" t="s">
        <v>309</v>
      </c>
      <c r="E763" s="3" t="s">
        <v>402</v>
      </c>
      <c r="F763" s="4" t="s">
        <v>598</v>
      </c>
      <c r="G763" s="4">
        <v>420</v>
      </c>
      <c r="H763" s="3"/>
    </row>
    <row r="764" spans="1:8" x14ac:dyDescent="0.3">
      <c r="A764" s="90" t="s">
        <v>547</v>
      </c>
      <c r="B764" s="9" t="s">
        <v>23</v>
      </c>
      <c r="C764" s="3" t="s">
        <v>17</v>
      </c>
      <c r="D764" s="3" t="s">
        <v>346</v>
      </c>
      <c r="E764" s="3" t="s">
        <v>426</v>
      </c>
      <c r="F764" s="4" t="s">
        <v>581</v>
      </c>
      <c r="G764" s="4">
        <v>396</v>
      </c>
    </row>
    <row r="765" spans="1:8" x14ac:dyDescent="0.3">
      <c r="A765" s="90" t="s">
        <v>547</v>
      </c>
      <c r="B765" s="9" t="s">
        <v>23</v>
      </c>
      <c r="C765" s="3" t="s">
        <v>17</v>
      </c>
      <c r="D765" s="3" t="s">
        <v>309</v>
      </c>
      <c r="E765" s="3" t="s">
        <v>402</v>
      </c>
      <c r="F765" s="4" t="s">
        <v>581</v>
      </c>
      <c r="G765" s="4">
        <v>100</v>
      </c>
    </row>
    <row r="766" spans="1:8" x14ac:dyDescent="0.3">
      <c r="A766" s="90" t="s">
        <v>547</v>
      </c>
      <c r="B766" s="9" t="s">
        <v>127</v>
      </c>
      <c r="C766" s="3" t="s">
        <v>17</v>
      </c>
      <c r="D766" s="3" t="s">
        <v>309</v>
      </c>
      <c r="E766" s="3" t="s">
        <v>402</v>
      </c>
      <c r="F766" s="4" t="s">
        <v>579</v>
      </c>
      <c r="G766" s="4">
        <v>530</v>
      </c>
      <c r="H766" s="4"/>
    </row>
    <row r="767" spans="1:8" x14ac:dyDescent="0.3">
      <c r="A767" s="90" t="s">
        <v>548</v>
      </c>
      <c r="B767" s="9" t="s">
        <v>27</v>
      </c>
      <c r="C767" s="3" t="s">
        <v>17</v>
      </c>
      <c r="D767" s="3" t="s">
        <v>309</v>
      </c>
      <c r="E767" s="3" t="s">
        <v>402</v>
      </c>
      <c r="F767" s="4" t="s">
        <v>580</v>
      </c>
      <c r="G767" s="4">
        <v>550</v>
      </c>
    </row>
    <row r="768" spans="1:8" x14ac:dyDescent="0.3">
      <c r="A768" s="90" t="s">
        <v>548</v>
      </c>
      <c r="B768" s="9" t="s">
        <v>27</v>
      </c>
      <c r="C768" s="3" t="s">
        <v>17</v>
      </c>
      <c r="D768" s="3" t="s">
        <v>309</v>
      </c>
      <c r="E768" s="3" t="s">
        <v>402</v>
      </c>
      <c r="F768" s="4" t="s">
        <v>621</v>
      </c>
      <c r="G768" s="4">
        <v>520</v>
      </c>
    </row>
    <row r="769" spans="1:8" x14ac:dyDescent="0.3">
      <c r="A769" s="90" t="s">
        <v>548</v>
      </c>
      <c r="B769" s="9" t="s">
        <v>23</v>
      </c>
      <c r="C769" s="3" t="s">
        <v>17</v>
      </c>
      <c r="D769" s="3" t="s">
        <v>309</v>
      </c>
      <c r="E769" s="3" t="s">
        <v>402</v>
      </c>
      <c r="F769" s="4" t="s">
        <v>598</v>
      </c>
      <c r="G769" s="4">
        <v>120</v>
      </c>
      <c r="H769" s="4"/>
    </row>
    <row r="770" spans="1:8" x14ac:dyDescent="0.3">
      <c r="A770" s="90" t="s">
        <v>548</v>
      </c>
      <c r="B770" s="9" t="s">
        <v>23</v>
      </c>
      <c r="C770" s="3" t="s">
        <v>17</v>
      </c>
      <c r="D770" s="3" t="s">
        <v>321</v>
      </c>
      <c r="E770" s="3" t="s">
        <v>402</v>
      </c>
      <c r="F770" s="4" t="s">
        <v>598</v>
      </c>
      <c r="G770" s="4">
        <v>520</v>
      </c>
      <c r="H770" s="4"/>
    </row>
    <row r="771" spans="1:8" x14ac:dyDescent="0.3">
      <c r="A771" s="90" t="s">
        <v>548</v>
      </c>
      <c r="B771" s="9" t="s">
        <v>23</v>
      </c>
      <c r="C771" s="3" t="s">
        <v>17</v>
      </c>
      <c r="D771" s="3" t="s">
        <v>309</v>
      </c>
      <c r="E771" s="3" t="s">
        <v>402</v>
      </c>
      <c r="F771" s="4" t="s">
        <v>581</v>
      </c>
      <c r="G771" s="4">
        <v>640</v>
      </c>
      <c r="H771" s="4"/>
    </row>
    <row r="772" spans="1:8" x14ac:dyDescent="0.3">
      <c r="A772" s="90" t="s">
        <v>548</v>
      </c>
      <c r="B772" s="9" t="s">
        <v>127</v>
      </c>
      <c r="C772" s="3" t="s">
        <v>17</v>
      </c>
      <c r="D772" s="3" t="s">
        <v>309</v>
      </c>
      <c r="E772" s="3" t="s">
        <v>402</v>
      </c>
      <c r="F772" s="4" t="s">
        <v>579</v>
      </c>
      <c r="G772" s="4">
        <v>290</v>
      </c>
      <c r="H772" s="4"/>
    </row>
    <row r="773" spans="1:8" x14ac:dyDescent="0.3">
      <c r="A773" s="90" t="s">
        <v>548</v>
      </c>
      <c r="B773" s="9" t="s">
        <v>127</v>
      </c>
      <c r="C773" s="3" t="s">
        <v>17</v>
      </c>
      <c r="D773" s="3" t="s">
        <v>321</v>
      </c>
      <c r="E773" s="3" t="s">
        <v>402</v>
      </c>
      <c r="F773" s="4" t="s">
        <v>579</v>
      </c>
      <c r="G773" s="4">
        <v>200</v>
      </c>
      <c r="H773" s="4"/>
    </row>
    <row r="774" spans="1:8" x14ac:dyDescent="0.3">
      <c r="A774" s="90" t="s">
        <v>583</v>
      </c>
      <c r="B774" s="9" t="s">
        <v>27</v>
      </c>
      <c r="C774" s="3" t="s">
        <v>17</v>
      </c>
      <c r="D774" s="3" t="s">
        <v>309</v>
      </c>
      <c r="E774" s="3" t="s">
        <v>402</v>
      </c>
      <c r="F774" s="4" t="s">
        <v>621</v>
      </c>
      <c r="G774" s="4">
        <v>400</v>
      </c>
      <c r="H774" s="3"/>
    </row>
    <row r="775" spans="1:8" x14ac:dyDescent="0.3">
      <c r="A775" s="90" t="s">
        <v>583</v>
      </c>
      <c r="B775" s="9" t="s">
        <v>27</v>
      </c>
      <c r="C775" s="3" t="s">
        <v>17</v>
      </c>
      <c r="D775" s="3" t="s">
        <v>309</v>
      </c>
      <c r="E775" s="3" t="s">
        <v>402</v>
      </c>
      <c r="F775" s="4" t="s">
        <v>580</v>
      </c>
      <c r="G775" s="9">
        <v>680</v>
      </c>
      <c r="H775" s="3"/>
    </row>
    <row r="776" spans="1:8" x14ac:dyDescent="0.3">
      <c r="A776" s="90" t="s">
        <v>583</v>
      </c>
      <c r="B776" s="9" t="s">
        <v>23</v>
      </c>
      <c r="C776" s="3" t="s">
        <v>17</v>
      </c>
      <c r="D776" s="3" t="s">
        <v>309</v>
      </c>
      <c r="E776" s="3" t="s">
        <v>402</v>
      </c>
      <c r="F776" s="4" t="s">
        <v>581</v>
      </c>
      <c r="G776" s="9">
        <v>600</v>
      </c>
      <c r="H776" s="3"/>
    </row>
    <row r="777" spans="1:8" x14ac:dyDescent="0.3">
      <c r="A777" s="90" t="s">
        <v>583</v>
      </c>
      <c r="B777" s="9" t="s">
        <v>23</v>
      </c>
      <c r="C777" s="3" t="s">
        <v>17</v>
      </c>
      <c r="D777" s="3" t="s">
        <v>309</v>
      </c>
      <c r="E777" s="3" t="s">
        <v>402</v>
      </c>
      <c r="F777" s="4" t="s">
        <v>598</v>
      </c>
      <c r="G777" s="9">
        <v>560</v>
      </c>
      <c r="H777" s="3"/>
    </row>
    <row r="778" spans="1:8" x14ac:dyDescent="0.3">
      <c r="A778" s="90" t="s">
        <v>583</v>
      </c>
      <c r="B778" s="9" t="s">
        <v>127</v>
      </c>
      <c r="C778" s="3" t="s">
        <v>17</v>
      </c>
      <c r="D778" s="3" t="s">
        <v>309</v>
      </c>
      <c r="E778" s="3" t="s">
        <v>402</v>
      </c>
      <c r="F778" s="4" t="s">
        <v>579</v>
      </c>
      <c r="G778" s="9">
        <v>510</v>
      </c>
      <c r="H778" s="3"/>
    </row>
    <row r="779" spans="1:8" x14ac:dyDescent="0.3">
      <c r="A779" s="90" t="s">
        <v>614</v>
      </c>
      <c r="B779" s="9" t="s">
        <v>27</v>
      </c>
      <c r="C779" s="3" t="s">
        <v>17</v>
      </c>
      <c r="D779" s="3" t="s">
        <v>309</v>
      </c>
      <c r="E779" s="3" t="s">
        <v>402</v>
      </c>
      <c r="F779" s="4" t="s">
        <v>580</v>
      </c>
      <c r="G779" s="9">
        <v>460</v>
      </c>
    </row>
    <row r="780" spans="1:8" x14ac:dyDescent="0.3">
      <c r="A780" s="90" t="s">
        <v>614</v>
      </c>
      <c r="B780" s="9" t="s">
        <v>27</v>
      </c>
      <c r="C780" s="3" t="s">
        <v>17</v>
      </c>
      <c r="D780" s="3" t="s">
        <v>309</v>
      </c>
      <c r="E780" s="3" t="s">
        <v>402</v>
      </c>
      <c r="F780" s="4" t="s">
        <v>621</v>
      </c>
      <c r="G780" s="9">
        <v>520</v>
      </c>
    </row>
    <row r="781" spans="1:8" x14ac:dyDescent="0.3">
      <c r="A781" s="90" t="s">
        <v>614</v>
      </c>
      <c r="B781" s="9" t="s">
        <v>23</v>
      </c>
      <c r="C781" s="3" t="s">
        <v>17</v>
      </c>
      <c r="D781" s="3" t="s">
        <v>309</v>
      </c>
      <c r="E781" s="3" t="s">
        <v>402</v>
      </c>
      <c r="F781" s="4" t="s">
        <v>581</v>
      </c>
      <c r="G781" s="3">
        <v>600</v>
      </c>
    </row>
    <row r="782" spans="1:8" x14ac:dyDescent="0.3">
      <c r="A782" s="90" t="s">
        <v>614</v>
      </c>
      <c r="B782" s="9" t="s">
        <v>23</v>
      </c>
      <c r="C782" s="3" t="s">
        <v>17</v>
      </c>
      <c r="D782" s="3" t="s">
        <v>309</v>
      </c>
      <c r="E782" s="3" t="s">
        <v>402</v>
      </c>
      <c r="F782" s="4" t="s">
        <v>598</v>
      </c>
      <c r="G782" s="9">
        <v>240</v>
      </c>
    </row>
    <row r="783" spans="1:8" x14ac:dyDescent="0.3">
      <c r="A783" s="90" t="s">
        <v>614</v>
      </c>
      <c r="B783" s="9" t="s">
        <v>23</v>
      </c>
      <c r="C783" s="3" t="s">
        <v>17</v>
      </c>
      <c r="D783" s="3" t="s">
        <v>321</v>
      </c>
      <c r="E783" s="3" t="s">
        <v>402</v>
      </c>
      <c r="F783" s="4" t="s">
        <v>598</v>
      </c>
      <c r="G783" s="9">
        <v>210</v>
      </c>
      <c r="H783" s="3"/>
    </row>
    <row r="784" spans="1:8" x14ac:dyDescent="0.3">
      <c r="A784" s="90" t="s">
        <v>619</v>
      </c>
      <c r="B784" s="9" t="s">
        <v>27</v>
      </c>
      <c r="C784" s="3" t="s">
        <v>17</v>
      </c>
      <c r="D784" s="3" t="s">
        <v>321</v>
      </c>
      <c r="E784" s="3" t="s">
        <v>402</v>
      </c>
      <c r="F784" s="4" t="s">
        <v>598</v>
      </c>
      <c r="G784" s="9">
        <v>348</v>
      </c>
      <c r="H784" s="3"/>
    </row>
    <row r="785" spans="1:8" x14ac:dyDescent="0.3">
      <c r="A785" s="90" t="s">
        <v>619</v>
      </c>
      <c r="B785" s="9" t="s">
        <v>27</v>
      </c>
      <c r="C785" s="3" t="s">
        <v>17</v>
      </c>
      <c r="D785" s="3" t="s">
        <v>309</v>
      </c>
      <c r="E785" s="3" t="s">
        <v>402</v>
      </c>
      <c r="F785" s="4" t="s">
        <v>581</v>
      </c>
      <c r="G785" s="9">
        <v>510</v>
      </c>
    </row>
    <row r="786" spans="1:8" x14ac:dyDescent="0.3">
      <c r="A786" s="90" t="s">
        <v>619</v>
      </c>
      <c r="B786" s="9" t="s">
        <v>23</v>
      </c>
      <c r="C786" s="3" t="s">
        <v>17</v>
      </c>
      <c r="D786" s="3" t="s">
        <v>411</v>
      </c>
      <c r="E786" s="3" t="s">
        <v>426</v>
      </c>
      <c r="F786" s="4" t="s">
        <v>580</v>
      </c>
      <c r="G786" s="4">
        <v>700</v>
      </c>
    </row>
    <row r="787" spans="1:8" x14ac:dyDescent="0.3">
      <c r="A787" s="90" t="s">
        <v>619</v>
      </c>
      <c r="B787" s="9" t="s">
        <v>23</v>
      </c>
      <c r="C787" s="3" t="s">
        <v>17</v>
      </c>
      <c r="D787" s="3" t="s">
        <v>309</v>
      </c>
      <c r="E787" s="3" t="s">
        <v>402</v>
      </c>
      <c r="F787" s="4" t="s">
        <v>579</v>
      </c>
      <c r="G787" s="4">
        <v>260</v>
      </c>
    </row>
    <row r="788" spans="1:8" x14ac:dyDescent="0.3">
      <c r="A788" s="90" t="s">
        <v>619</v>
      </c>
      <c r="B788" s="9" t="s">
        <v>127</v>
      </c>
      <c r="C788" s="3" t="s">
        <v>17</v>
      </c>
      <c r="D788" s="3" t="s">
        <v>411</v>
      </c>
      <c r="E788" s="3" t="s">
        <v>426</v>
      </c>
      <c r="F788" s="4" t="s">
        <v>621</v>
      </c>
      <c r="G788" s="4">
        <v>240</v>
      </c>
    </row>
    <row r="789" spans="1:8" x14ac:dyDescent="0.3">
      <c r="A789" s="90" t="s">
        <v>619</v>
      </c>
      <c r="B789" s="9" t="s">
        <v>127</v>
      </c>
      <c r="C789" s="3" t="s">
        <v>17</v>
      </c>
      <c r="D789" s="3" t="s">
        <v>309</v>
      </c>
      <c r="E789" s="3" t="s">
        <v>402</v>
      </c>
      <c r="F789" s="4" t="s">
        <v>621</v>
      </c>
      <c r="G789" s="4">
        <v>200</v>
      </c>
    </row>
    <row r="790" spans="1:8" x14ac:dyDescent="0.3">
      <c r="A790" s="90" t="s">
        <v>583</v>
      </c>
      <c r="B790" s="9" t="s">
        <v>48</v>
      </c>
      <c r="C790" s="3" t="s">
        <v>17</v>
      </c>
      <c r="D790" s="3" t="s">
        <v>321</v>
      </c>
      <c r="E790" s="3" t="s">
        <v>8</v>
      </c>
      <c r="F790" s="3" t="s">
        <v>503</v>
      </c>
      <c r="G790" s="4">
        <v>280</v>
      </c>
    </row>
    <row r="791" spans="1:8" x14ac:dyDescent="0.3">
      <c r="A791" s="90" t="s">
        <v>614</v>
      </c>
      <c r="B791" s="9" t="s">
        <v>23</v>
      </c>
      <c r="C791" s="3" t="s">
        <v>17</v>
      </c>
      <c r="D791" s="3" t="s">
        <v>321</v>
      </c>
      <c r="E791" s="3" t="s">
        <v>8</v>
      </c>
      <c r="F791" s="3" t="s">
        <v>509</v>
      </c>
      <c r="G791" s="4">
        <v>70</v>
      </c>
    </row>
    <row r="792" spans="1:8" x14ac:dyDescent="0.3">
      <c r="A792" s="90" t="s">
        <v>619</v>
      </c>
      <c r="B792" s="9" t="s">
        <v>48</v>
      </c>
      <c r="C792" s="3" t="s">
        <v>17</v>
      </c>
      <c r="D792" s="3" t="s">
        <v>321</v>
      </c>
      <c r="E792" s="3" t="s">
        <v>8</v>
      </c>
      <c r="F792" s="3" t="s">
        <v>498</v>
      </c>
      <c r="G792" s="4">
        <v>488</v>
      </c>
    </row>
    <row r="793" spans="1:8" x14ac:dyDescent="0.3">
      <c r="A793" s="90" t="s">
        <v>583</v>
      </c>
      <c r="B793" s="9" t="s">
        <v>48</v>
      </c>
      <c r="C793" s="3" t="s">
        <v>17</v>
      </c>
      <c r="D793" s="3" t="s">
        <v>309</v>
      </c>
      <c r="E793" s="3" t="s">
        <v>8</v>
      </c>
      <c r="F793" s="3" t="s">
        <v>506</v>
      </c>
      <c r="G793" s="4">
        <v>720</v>
      </c>
    </row>
    <row r="794" spans="1:8" x14ac:dyDescent="0.3">
      <c r="A794" s="90" t="s">
        <v>583</v>
      </c>
      <c r="B794" s="9" t="s">
        <v>23</v>
      </c>
      <c r="C794" s="3" t="s">
        <v>17</v>
      </c>
      <c r="D794" s="3" t="s">
        <v>309</v>
      </c>
      <c r="E794" s="3" t="s">
        <v>8</v>
      </c>
      <c r="F794" s="4" t="s">
        <v>502</v>
      </c>
      <c r="G794" s="4">
        <v>720</v>
      </c>
    </row>
    <row r="795" spans="1:8" x14ac:dyDescent="0.3">
      <c r="A795" s="90" t="s">
        <v>583</v>
      </c>
      <c r="B795" s="9" t="s">
        <v>23</v>
      </c>
      <c r="C795" s="3" t="s">
        <v>17</v>
      </c>
      <c r="D795" s="3" t="s">
        <v>309</v>
      </c>
      <c r="E795" s="3" t="s">
        <v>8</v>
      </c>
      <c r="F795" s="3" t="s">
        <v>509</v>
      </c>
      <c r="G795" s="4">
        <v>400</v>
      </c>
    </row>
    <row r="796" spans="1:8" x14ac:dyDescent="0.3">
      <c r="A796" s="90" t="s">
        <v>614</v>
      </c>
      <c r="B796" s="9" t="s">
        <v>27</v>
      </c>
      <c r="C796" s="3" t="s">
        <v>17</v>
      </c>
      <c r="D796" s="3" t="s">
        <v>309</v>
      </c>
      <c r="E796" s="3" t="s">
        <v>8</v>
      </c>
      <c r="F796" s="4" t="s">
        <v>551</v>
      </c>
      <c r="G796" s="4">
        <v>320</v>
      </c>
    </row>
    <row r="797" spans="1:8" x14ac:dyDescent="0.3">
      <c r="A797" s="90" t="s">
        <v>583</v>
      </c>
      <c r="B797" s="9" t="s">
        <v>23</v>
      </c>
      <c r="C797" s="3" t="s">
        <v>17</v>
      </c>
      <c r="D797" s="3" t="s">
        <v>309</v>
      </c>
      <c r="E797" s="3" t="s">
        <v>8</v>
      </c>
      <c r="F797" s="4" t="s">
        <v>534</v>
      </c>
      <c r="G797" s="4">
        <v>240</v>
      </c>
    </row>
    <row r="798" spans="1:8" x14ac:dyDescent="0.3">
      <c r="A798" s="90" t="s">
        <v>614</v>
      </c>
      <c r="B798" s="9" t="s">
        <v>48</v>
      </c>
      <c r="C798" s="3" t="s">
        <v>17</v>
      </c>
      <c r="D798" s="3" t="s">
        <v>309</v>
      </c>
      <c r="E798" s="3" t="s">
        <v>8</v>
      </c>
      <c r="F798" s="4" t="s">
        <v>506</v>
      </c>
      <c r="G798" s="4">
        <v>760</v>
      </c>
      <c r="H798" s="3"/>
    </row>
    <row r="799" spans="1:8" x14ac:dyDescent="0.3">
      <c r="A799" s="90" t="s">
        <v>614</v>
      </c>
      <c r="B799" s="9" t="s">
        <v>23</v>
      </c>
      <c r="C799" s="3" t="s">
        <v>17</v>
      </c>
      <c r="D799" s="3" t="s">
        <v>309</v>
      </c>
      <c r="E799" s="3" t="s">
        <v>8</v>
      </c>
      <c r="F799" s="4" t="s">
        <v>502</v>
      </c>
      <c r="G799" s="4">
        <v>480</v>
      </c>
      <c r="H799" s="3"/>
    </row>
    <row r="800" spans="1:8" x14ac:dyDescent="0.3">
      <c r="A800" s="90" t="s">
        <v>614</v>
      </c>
      <c r="B800" s="9" t="s">
        <v>23</v>
      </c>
      <c r="C800" s="3" t="s">
        <v>17</v>
      </c>
      <c r="D800" s="3" t="s">
        <v>309</v>
      </c>
      <c r="E800" s="3" t="s">
        <v>8</v>
      </c>
      <c r="F800" s="4" t="s">
        <v>509</v>
      </c>
      <c r="G800" s="4">
        <v>680</v>
      </c>
      <c r="H800" s="3"/>
    </row>
    <row r="801" spans="1:8" x14ac:dyDescent="0.3">
      <c r="A801" s="90" t="s">
        <v>619</v>
      </c>
      <c r="B801" s="9" t="s">
        <v>48</v>
      </c>
      <c r="C801" s="3" t="s">
        <v>17</v>
      </c>
      <c r="D801" s="3" t="s">
        <v>309</v>
      </c>
      <c r="E801" s="3" t="s">
        <v>8</v>
      </c>
      <c r="F801" s="4" t="s">
        <v>498</v>
      </c>
      <c r="G801" s="4">
        <v>200</v>
      </c>
      <c r="H801" s="3"/>
    </row>
    <row r="802" spans="1:8" x14ac:dyDescent="0.3">
      <c r="A802" s="90" t="s">
        <v>619</v>
      </c>
      <c r="B802" s="9" t="s">
        <v>23</v>
      </c>
      <c r="C802" s="3" t="s">
        <v>17</v>
      </c>
      <c r="D802" s="3" t="s">
        <v>309</v>
      </c>
      <c r="E802" s="3" t="s">
        <v>8</v>
      </c>
      <c r="F802" s="4" t="s">
        <v>502</v>
      </c>
      <c r="G802" s="4">
        <v>280</v>
      </c>
      <c r="H802" s="3"/>
    </row>
    <row r="803" spans="1:8" x14ac:dyDescent="0.3">
      <c r="A803" s="90" t="s">
        <v>619</v>
      </c>
      <c r="B803" s="9" t="s">
        <v>23</v>
      </c>
      <c r="C803" s="3" t="s">
        <v>17</v>
      </c>
      <c r="D803" s="3" t="s">
        <v>309</v>
      </c>
      <c r="E803" s="3" t="s">
        <v>8</v>
      </c>
      <c r="F803" s="4" t="s">
        <v>509</v>
      </c>
      <c r="G803" s="4">
        <v>440</v>
      </c>
      <c r="H803" s="3"/>
    </row>
    <row r="804" spans="1:8" x14ac:dyDescent="0.3">
      <c r="A804" s="90" t="s">
        <v>619</v>
      </c>
      <c r="B804" s="9" t="s">
        <v>127</v>
      </c>
      <c r="C804" s="3" t="s">
        <v>17</v>
      </c>
      <c r="D804" s="3" t="s">
        <v>309</v>
      </c>
      <c r="E804" s="3" t="s">
        <v>8</v>
      </c>
      <c r="F804" s="4" t="s">
        <v>504</v>
      </c>
      <c r="G804" s="4">
        <v>80</v>
      </c>
      <c r="H804" s="3"/>
    </row>
    <row r="805" spans="1:8" x14ac:dyDescent="0.3">
      <c r="A805" s="90" t="s">
        <v>619</v>
      </c>
      <c r="B805" s="9" t="s">
        <v>23</v>
      </c>
      <c r="C805" s="3" t="s">
        <v>17</v>
      </c>
      <c r="D805" s="3" t="s">
        <v>411</v>
      </c>
      <c r="E805" s="3" t="s">
        <v>8</v>
      </c>
      <c r="F805" s="4" t="s">
        <v>509</v>
      </c>
      <c r="G805" s="4">
        <v>400</v>
      </c>
      <c r="H805" s="3"/>
    </row>
    <row r="806" spans="1:8" x14ac:dyDescent="0.3">
      <c r="A806" s="90" t="s">
        <v>619</v>
      </c>
      <c r="B806" s="9" t="s">
        <v>48</v>
      </c>
      <c r="C806" s="3" t="s">
        <v>17</v>
      </c>
      <c r="D806" s="3" t="s">
        <v>45</v>
      </c>
      <c r="E806" s="3" t="s">
        <v>8</v>
      </c>
      <c r="F806" s="3" t="s">
        <v>503</v>
      </c>
      <c r="G806" s="4">
        <v>750</v>
      </c>
      <c r="H806" s="3"/>
    </row>
    <row r="807" spans="1:8" x14ac:dyDescent="0.3">
      <c r="A807" s="90" t="s">
        <v>619</v>
      </c>
      <c r="B807" s="9" t="s">
        <v>127</v>
      </c>
      <c r="C807" s="3" t="s">
        <v>17</v>
      </c>
      <c r="D807" s="3" t="s">
        <v>45</v>
      </c>
      <c r="E807" s="3" t="s">
        <v>8</v>
      </c>
      <c r="F807" s="3" t="s">
        <v>504</v>
      </c>
      <c r="G807" s="4">
        <v>300</v>
      </c>
      <c r="H807" s="3"/>
    </row>
    <row r="808" spans="1:8" x14ac:dyDescent="0.3">
      <c r="A808" s="90" t="s">
        <v>583</v>
      </c>
      <c r="B808" s="9" t="s">
        <v>48</v>
      </c>
      <c r="C808" s="3" t="s">
        <v>17</v>
      </c>
      <c r="D808" s="3" t="s">
        <v>242</v>
      </c>
      <c r="E808" s="3" t="s">
        <v>8</v>
      </c>
      <c r="F808" s="3" t="s">
        <v>503</v>
      </c>
      <c r="G808" s="4">
        <v>600</v>
      </c>
      <c r="H808" s="3"/>
    </row>
    <row r="809" spans="1:8" x14ac:dyDescent="0.3">
      <c r="A809" s="90" t="s">
        <v>583</v>
      </c>
      <c r="B809" s="9" t="s">
        <v>23</v>
      </c>
      <c r="C809" s="3" t="s">
        <v>17</v>
      </c>
      <c r="D809" s="3" t="s">
        <v>242</v>
      </c>
      <c r="E809" s="3" t="s">
        <v>8</v>
      </c>
      <c r="F809" s="3" t="s">
        <v>509</v>
      </c>
      <c r="G809" s="4">
        <v>400</v>
      </c>
      <c r="H809" s="3"/>
    </row>
    <row r="810" spans="1:8" x14ac:dyDescent="0.3">
      <c r="A810" s="90" t="s">
        <v>614</v>
      </c>
      <c r="B810" s="9" t="s">
        <v>48</v>
      </c>
      <c r="C810" s="3" t="s">
        <v>17</v>
      </c>
      <c r="D810" s="3" t="s">
        <v>242</v>
      </c>
      <c r="E810" s="3" t="s">
        <v>8</v>
      </c>
      <c r="F810" s="4" t="s">
        <v>550</v>
      </c>
      <c r="G810" s="4">
        <v>120</v>
      </c>
      <c r="H810" s="3"/>
    </row>
    <row r="811" spans="1:8" x14ac:dyDescent="0.3">
      <c r="A811" s="90" t="s">
        <v>614</v>
      </c>
      <c r="B811" s="9" t="s">
        <v>27</v>
      </c>
      <c r="C811" s="3" t="s">
        <v>17</v>
      </c>
      <c r="D811" s="3" t="s">
        <v>242</v>
      </c>
      <c r="E811" s="3" t="s">
        <v>8</v>
      </c>
      <c r="F811" s="4" t="s">
        <v>551</v>
      </c>
      <c r="G811" s="4">
        <v>80</v>
      </c>
    </row>
    <row r="812" spans="1:8" x14ac:dyDescent="0.3">
      <c r="A812" s="90" t="s">
        <v>492</v>
      </c>
      <c r="B812" s="9" t="s">
        <v>48</v>
      </c>
      <c r="C812" s="3" t="s">
        <v>17</v>
      </c>
      <c r="D812" s="3" t="s">
        <v>45</v>
      </c>
      <c r="E812" s="3" t="s">
        <v>35</v>
      </c>
      <c r="F812" s="4" t="s">
        <v>622</v>
      </c>
      <c r="G812" s="4">
        <v>450</v>
      </c>
    </row>
    <row r="813" spans="1:8" x14ac:dyDescent="0.3">
      <c r="A813" s="90" t="s">
        <v>492</v>
      </c>
      <c r="B813" s="9" t="s">
        <v>48</v>
      </c>
      <c r="C813" s="3" t="s">
        <v>17</v>
      </c>
      <c r="D813" s="3" t="s">
        <v>45</v>
      </c>
      <c r="E813" s="3" t="s">
        <v>229</v>
      </c>
      <c r="F813" s="4" t="s">
        <v>543</v>
      </c>
      <c r="G813" s="4">
        <v>600</v>
      </c>
    </row>
    <row r="814" spans="1:8" x14ac:dyDescent="0.3">
      <c r="A814" s="90" t="s">
        <v>492</v>
      </c>
      <c r="B814" s="9" t="s">
        <v>48</v>
      </c>
      <c r="C814" s="3" t="s">
        <v>17</v>
      </c>
      <c r="D814" s="3" t="s">
        <v>309</v>
      </c>
      <c r="E814" s="3" t="s">
        <v>35</v>
      </c>
      <c r="F814" s="4" t="s">
        <v>623</v>
      </c>
      <c r="G814" s="4">
        <v>920</v>
      </c>
      <c r="H814" s="3"/>
    </row>
    <row r="815" spans="1:8" x14ac:dyDescent="0.3">
      <c r="A815" s="90" t="s">
        <v>492</v>
      </c>
      <c r="B815" s="9" t="s">
        <v>48</v>
      </c>
      <c r="C815" s="3" t="s">
        <v>17</v>
      </c>
      <c r="D815" s="3" t="s">
        <v>309</v>
      </c>
      <c r="E815" s="3" t="s">
        <v>229</v>
      </c>
      <c r="F815" s="4" t="s">
        <v>624</v>
      </c>
      <c r="G815" s="4">
        <v>880</v>
      </c>
      <c r="H815" s="3"/>
    </row>
    <row r="816" spans="1:8" x14ac:dyDescent="0.3">
      <c r="A816" s="90" t="s">
        <v>492</v>
      </c>
      <c r="B816" s="9" t="s">
        <v>48</v>
      </c>
      <c r="C816" s="3" t="s">
        <v>17</v>
      </c>
      <c r="D816" s="3" t="s">
        <v>410</v>
      </c>
      <c r="E816" s="3" t="s">
        <v>229</v>
      </c>
      <c r="F816" s="4" t="s">
        <v>624</v>
      </c>
      <c r="G816" s="4">
        <v>60</v>
      </c>
      <c r="H816" s="3"/>
    </row>
    <row r="817" spans="1:8" x14ac:dyDescent="0.3">
      <c r="A817" s="90" t="s">
        <v>492</v>
      </c>
      <c r="B817" s="9" t="s">
        <v>23</v>
      </c>
      <c r="C817" s="3" t="s">
        <v>17</v>
      </c>
      <c r="D817" s="3" t="s">
        <v>309</v>
      </c>
      <c r="E817" s="3" t="s">
        <v>35</v>
      </c>
      <c r="F817" s="4" t="s">
        <v>519</v>
      </c>
      <c r="G817" s="4">
        <v>120</v>
      </c>
      <c r="H817" s="3"/>
    </row>
    <row r="818" spans="1:8" x14ac:dyDescent="0.3">
      <c r="A818" s="90" t="s">
        <v>492</v>
      </c>
      <c r="B818" s="9" t="s">
        <v>23</v>
      </c>
      <c r="C818" s="3" t="s">
        <v>17</v>
      </c>
      <c r="D818" s="3" t="s">
        <v>45</v>
      </c>
      <c r="E818" s="3" t="s">
        <v>229</v>
      </c>
      <c r="F818" s="4" t="s">
        <v>513</v>
      </c>
      <c r="G818" s="4">
        <v>420</v>
      </c>
      <c r="H818" s="3"/>
    </row>
    <row r="819" spans="1:8" x14ac:dyDescent="0.3">
      <c r="A819" s="90" t="s">
        <v>492</v>
      </c>
      <c r="B819" s="9" t="s">
        <v>23</v>
      </c>
      <c r="C819" s="3" t="s">
        <v>17</v>
      </c>
      <c r="D819" s="3" t="s">
        <v>406</v>
      </c>
      <c r="E819" s="3" t="s">
        <v>229</v>
      </c>
      <c r="F819" s="4" t="s">
        <v>513</v>
      </c>
      <c r="G819" s="4">
        <v>168</v>
      </c>
    </row>
    <row r="820" spans="1:8" x14ac:dyDescent="0.3">
      <c r="A820" s="90" t="s">
        <v>492</v>
      </c>
      <c r="B820" s="9" t="s">
        <v>23</v>
      </c>
      <c r="C820" s="3" t="s">
        <v>17</v>
      </c>
      <c r="D820" s="3" t="s">
        <v>309</v>
      </c>
      <c r="E820" s="3" t="s">
        <v>35</v>
      </c>
      <c r="F820" s="4" t="s">
        <v>625</v>
      </c>
      <c r="G820" s="4">
        <v>680</v>
      </c>
    </row>
    <row r="821" spans="1:8" x14ac:dyDescent="0.3">
      <c r="A821" s="90" t="s">
        <v>492</v>
      </c>
      <c r="B821" s="9" t="s">
        <v>23</v>
      </c>
      <c r="C821" s="3" t="s">
        <v>17</v>
      </c>
      <c r="D821" s="3" t="s">
        <v>309</v>
      </c>
      <c r="E821" s="3" t="s">
        <v>229</v>
      </c>
      <c r="F821" s="4" t="s">
        <v>156</v>
      </c>
      <c r="G821" s="4">
        <v>840</v>
      </c>
    </row>
    <row r="822" spans="1:8" x14ac:dyDescent="0.3">
      <c r="A822" s="90" t="s">
        <v>492</v>
      </c>
      <c r="B822" s="9" t="s">
        <v>23</v>
      </c>
      <c r="C822" s="3" t="s">
        <v>17</v>
      </c>
      <c r="D822" s="3" t="s">
        <v>406</v>
      </c>
      <c r="E822" s="3" t="s">
        <v>35</v>
      </c>
      <c r="F822" s="4" t="s">
        <v>573</v>
      </c>
      <c r="G822" s="4">
        <v>336</v>
      </c>
    </row>
    <row r="823" spans="1:8" x14ac:dyDescent="0.3">
      <c r="A823" s="90" t="s">
        <v>492</v>
      </c>
      <c r="B823" s="9" t="s">
        <v>23</v>
      </c>
      <c r="C823" s="3" t="s">
        <v>17</v>
      </c>
      <c r="D823" s="3" t="s">
        <v>45</v>
      </c>
      <c r="E823" s="3" t="s">
        <v>35</v>
      </c>
      <c r="F823" s="4" t="s">
        <v>573</v>
      </c>
      <c r="G823" s="4">
        <v>300</v>
      </c>
      <c r="H823" s="3"/>
    </row>
    <row r="824" spans="1:8" x14ac:dyDescent="0.3">
      <c r="A824" s="90" t="s">
        <v>494</v>
      </c>
      <c r="B824" s="9" t="s">
        <v>48</v>
      </c>
      <c r="C824" s="3" t="s">
        <v>17</v>
      </c>
      <c r="D824" s="3" t="s">
        <v>309</v>
      </c>
      <c r="E824" s="3" t="s">
        <v>229</v>
      </c>
      <c r="F824" s="4" t="s">
        <v>624</v>
      </c>
      <c r="G824" s="4">
        <v>1000</v>
      </c>
      <c r="H824" s="3"/>
    </row>
    <row r="825" spans="1:8" x14ac:dyDescent="0.3">
      <c r="A825" s="90" t="s">
        <v>494</v>
      </c>
      <c r="B825" s="9" t="s">
        <v>48</v>
      </c>
      <c r="C825" s="3" t="s">
        <v>17</v>
      </c>
      <c r="D825" s="3" t="s">
        <v>309</v>
      </c>
      <c r="E825" s="3" t="s">
        <v>35</v>
      </c>
      <c r="F825" s="4" t="s">
        <v>620</v>
      </c>
      <c r="G825" s="4">
        <v>1000</v>
      </c>
      <c r="H825" s="3"/>
    </row>
    <row r="826" spans="1:8" x14ac:dyDescent="0.3">
      <c r="A826" s="90" t="s">
        <v>494</v>
      </c>
      <c r="B826" s="9" t="s">
        <v>27</v>
      </c>
      <c r="C826" s="3" t="s">
        <v>17</v>
      </c>
      <c r="D826" s="3" t="s">
        <v>309</v>
      </c>
      <c r="E826" s="3" t="s">
        <v>35</v>
      </c>
      <c r="F826" s="3" t="s">
        <v>519</v>
      </c>
      <c r="G826" s="4">
        <v>160</v>
      </c>
      <c r="H826" s="3"/>
    </row>
    <row r="827" spans="1:8" x14ac:dyDescent="0.3">
      <c r="A827" s="90" t="s">
        <v>494</v>
      </c>
      <c r="B827" s="9" t="s">
        <v>48</v>
      </c>
      <c r="C827" s="3" t="s">
        <v>17</v>
      </c>
      <c r="D827" s="3" t="s">
        <v>406</v>
      </c>
      <c r="E827" s="3" t="s">
        <v>229</v>
      </c>
      <c r="F827" s="4" t="s">
        <v>543</v>
      </c>
      <c r="G827" s="4">
        <v>224</v>
      </c>
    </row>
    <row r="828" spans="1:8" x14ac:dyDescent="0.3">
      <c r="A828" s="90" t="s">
        <v>494</v>
      </c>
      <c r="B828" s="9" t="s">
        <v>48</v>
      </c>
      <c r="C828" s="3" t="s">
        <v>17</v>
      </c>
      <c r="D828" s="3" t="s">
        <v>309</v>
      </c>
      <c r="E828" s="3" t="s">
        <v>229</v>
      </c>
      <c r="F828" s="4" t="s">
        <v>543</v>
      </c>
      <c r="G828" s="4">
        <v>120</v>
      </c>
    </row>
    <row r="829" spans="1:8" x14ac:dyDescent="0.3">
      <c r="A829" s="90" t="s">
        <v>494</v>
      </c>
      <c r="B829" s="9" t="s">
        <v>48</v>
      </c>
      <c r="C829" s="3" t="s">
        <v>17</v>
      </c>
      <c r="D829" s="3" t="s">
        <v>308</v>
      </c>
      <c r="E829" s="3" t="s">
        <v>229</v>
      </c>
      <c r="F829" s="4" t="s">
        <v>626</v>
      </c>
      <c r="G829" s="4">
        <v>330</v>
      </c>
    </row>
    <row r="830" spans="1:8" x14ac:dyDescent="0.3">
      <c r="A830" s="90" t="s">
        <v>494</v>
      </c>
      <c r="B830" s="9" t="s">
        <v>48</v>
      </c>
      <c r="C830" s="3" t="s">
        <v>17</v>
      </c>
      <c r="D830" s="3" t="s">
        <v>410</v>
      </c>
      <c r="E830" s="3" t="s">
        <v>229</v>
      </c>
      <c r="F830" s="4" t="s">
        <v>626</v>
      </c>
      <c r="G830" s="4">
        <v>204</v>
      </c>
      <c r="H830" s="3"/>
    </row>
    <row r="831" spans="1:8" x14ac:dyDescent="0.3">
      <c r="A831" s="90" t="s">
        <v>494</v>
      </c>
      <c r="B831" s="9" t="s">
        <v>48</v>
      </c>
      <c r="C831" s="3" t="s">
        <v>17</v>
      </c>
      <c r="D831" s="3" t="s">
        <v>308</v>
      </c>
      <c r="E831" s="3" t="s">
        <v>35</v>
      </c>
      <c r="F831" s="4" t="s">
        <v>622</v>
      </c>
      <c r="G831" s="4">
        <v>330</v>
      </c>
      <c r="H831" s="3"/>
    </row>
    <row r="832" spans="1:8" x14ac:dyDescent="0.3">
      <c r="A832" s="90" t="s">
        <v>494</v>
      </c>
      <c r="B832" s="9" t="s">
        <v>48</v>
      </c>
      <c r="C832" s="3" t="s">
        <v>17</v>
      </c>
      <c r="D832" s="3" t="s">
        <v>410</v>
      </c>
      <c r="E832" s="3" t="s">
        <v>35</v>
      </c>
      <c r="F832" s="4" t="s">
        <v>622</v>
      </c>
      <c r="G832" s="4">
        <v>204</v>
      </c>
    </row>
    <row r="833" spans="1:10" x14ac:dyDescent="0.3">
      <c r="A833" s="90" t="s">
        <v>494</v>
      </c>
      <c r="B833" s="2" t="s">
        <v>23</v>
      </c>
      <c r="C833" s="3" t="s">
        <v>17</v>
      </c>
      <c r="D833" s="3" t="s">
        <v>309</v>
      </c>
      <c r="E833" s="3" t="s">
        <v>35</v>
      </c>
      <c r="F833" s="4" t="s">
        <v>625</v>
      </c>
      <c r="G833" s="4">
        <v>520</v>
      </c>
      <c r="H833" s="3"/>
    </row>
    <row r="834" spans="1:10" x14ac:dyDescent="0.3">
      <c r="A834" s="90" t="s">
        <v>494</v>
      </c>
      <c r="B834" s="2" t="s">
        <v>23</v>
      </c>
      <c r="C834" s="3" t="s">
        <v>17</v>
      </c>
      <c r="D834" s="3" t="s">
        <v>308</v>
      </c>
      <c r="E834" s="3" t="s">
        <v>35</v>
      </c>
      <c r="F834" s="4" t="s">
        <v>625</v>
      </c>
      <c r="G834" s="4">
        <v>90</v>
      </c>
      <c r="H834" s="3"/>
    </row>
    <row r="835" spans="1:10" x14ac:dyDescent="0.3">
      <c r="A835" s="90" t="s">
        <v>494</v>
      </c>
      <c r="B835" s="2" t="s">
        <v>23</v>
      </c>
      <c r="C835" s="3" t="s">
        <v>17</v>
      </c>
      <c r="D835" s="3" t="s">
        <v>45</v>
      </c>
      <c r="E835" s="3" t="s">
        <v>35</v>
      </c>
      <c r="F835" s="4" t="s">
        <v>573</v>
      </c>
      <c r="G835" s="4">
        <v>480</v>
      </c>
    </row>
    <row r="836" spans="1:10" ht="14.25" customHeight="1" x14ac:dyDescent="0.3">
      <c r="A836" s="90" t="s">
        <v>494</v>
      </c>
      <c r="B836" s="2" t="s">
        <v>23</v>
      </c>
      <c r="C836" s="3" t="s">
        <v>17</v>
      </c>
      <c r="D836" s="3" t="s">
        <v>308</v>
      </c>
      <c r="E836" s="3" t="s">
        <v>229</v>
      </c>
      <c r="F836" s="4" t="s">
        <v>156</v>
      </c>
      <c r="G836" s="4">
        <v>90</v>
      </c>
    </row>
    <row r="837" spans="1:10" x14ac:dyDescent="0.3">
      <c r="A837" s="90" t="s">
        <v>494</v>
      </c>
      <c r="B837" s="2" t="s">
        <v>23</v>
      </c>
      <c r="C837" s="3" t="s">
        <v>17</v>
      </c>
      <c r="D837" s="3" t="s">
        <v>309</v>
      </c>
      <c r="E837" s="3" t="s">
        <v>229</v>
      </c>
      <c r="F837" s="4" t="s">
        <v>156</v>
      </c>
      <c r="G837" s="4">
        <v>560</v>
      </c>
    </row>
    <row r="838" spans="1:10" x14ac:dyDescent="0.3">
      <c r="A838" s="90" t="s">
        <v>495</v>
      </c>
      <c r="B838" s="2" t="s">
        <v>48</v>
      </c>
      <c r="C838" s="3" t="s">
        <v>17</v>
      </c>
      <c r="D838" s="3" t="s">
        <v>321</v>
      </c>
      <c r="E838" s="3" t="s">
        <v>35</v>
      </c>
      <c r="F838" s="4" t="s">
        <v>626</v>
      </c>
      <c r="G838" s="4">
        <v>600</v>
      </c>
      <c r="J838" s="3"/>
    </row>
    <row r="839" spans="1:10" x14ac:dyDescent="0.3">
      <c r="A839" s="90" t="s">
        <v>495</v>
      </c>
      <c r="B839" s="2" t="s">
        <v>48</v>
      </c>
      <c r="C839" s="3" t="s">
        <v>17</v>
      </c>
      <c r="D839" s="3" t="s">
        <v>309</v>
      </c>
      <c r="E839" s="3" t="s">
        <v>35</v>
      </c>
      <c r="F839" s="4" t="s">
        <v>626</v>
      </c>
      <c r="G839" s="4">
        <v>400</v>
      </c>
    </row>
    <row r="840" spans="1:10" x14ac:dyDescent="0.3">
      <c r="A840" s="90" t="s">
        <v>495</v>
      </c>
      <c r="B840" s="2" t="s">
        <v>48</v>
      </c>
      <c r="C840" s="3" t="s">
        <v>17</v>
      </c>
      <c r="D840" s="3" t="s">
        <v>321</v>
      </c>
      <c r="E840" s="3" t="s">
        <v>229</v>
      </c>
      <c r="F840" s="4" t="s">
        <v>623</v>
      </c>
      <c r="G840" s="4">
        <v>600</v>
      </c>
    </row>
    <row r="841" spans="1:10" x14ac:dyDescent="0.3">
      <c r="A841" s="90" t="s">
        <v>495</v>
      </c>
      <c r="B841" s="2" t="s">
        <v>48</v>
      </c>
      <c r="C841" s="3" t="s">
        <v>17</v>
      </c>
      <c r="D841" s="3" t="s">
        <v>309</v>
      </c>
      <c r="E841" s="3" t="s">
        <v>229</v>
      </c>
      <c r="F841" s="4" t="s">
        <v>623</v>
      </c>
      <c r="G841" s="4">
        <v>400</v>
      </c>
    </row>
    <row r="842" spans="1:10" x14ac:dyDescent="0.3">
      <c r="A842" s="90" t="s">
        <v>495</v>
      </c>
      <c r="B842" s="2" t="s">
        <v>48</v>
      </c>
      <c r="C842" s="3" t="s">
        <v>17</v>
      </c>
      <c r="D842" s="3" t="s">
        <v>45</v>
      </c>
      <c r="E842" s="3" t="s">
        <v>35</v>
      </c>
      <c r="F842" s="4" t="s">
        <v>620</v>
      </c>
      <c r="G842" s="4">
        <v>270</v>
      </c>
      <c r="H842" s="3"/>
    </row>
    <row r="843" spans="1:10" x14ac:dyDescent="0.3">
      <c r="A843" s="90" t="s">
        <v>495</v>
      </c>
      <c r="B843" s="2" t="s">
        <v>48</v>
      </c>
      <c r="C843" s="3" t="s">
        <v>17</v>
      </c>
      <c r="D843" s="3" t="s">
        <v>309</v>
      </c>
      <c r="E843" s="3" t="s">
        <v>35</v>
      </c>
      <c r="F843" s="4" t="s">
        <v>624</v>
      </c>
      <c r="G843" s="4">
        <v>40</v>
      </c>
      <c r="H843" s="3"/>
    </row>
    <row r="844" spans="1:10" x14ac:dyDescent="0.3">
      <c r="A844" s="90" t="s">
        <v>495</v>
      </c>
      <c r="B844" s="2" t="s">
        <v>48</v>
      </c>
      <c r="C844" s="3" t="s">
        <v>17</v>
      </c>
      <c r="D844" s="3" t="s">
        <v>309</v>
      </c>
      <c r="E844" s="3" t="s">
        <v>229</v>
      </c>
      <c r="F844" s="4" t="s">
        <v>624</v>
      </c>
      <c r="G844" s="4">
        <v>800</v>
      </c>
    </row>
    <row r="845" spans="1:10" x14ac:dyDescent="0.3">
      <c r="A845" s="90" t="s">
        <v>495</v>
      </c>
      <c r="B845" s="2" t="s">
        <v>48</v>
      </c>
      <c r="C845" s="3" t="s">
        <v>17</v>
      </c>
      <c r="D845" s="3" t="s">
        <v>309</v>
      </c>
      <c r="E845" s="3" t="s">
        <v>35</v>
      </c>
      <c r="F845" s="4" t="s">
        <v>519</v>
      </c>
      <c r="G845" s="4">
        <v>600</v>
      </c>
    </row>
    <row r="846" spans="1:10" x14ac:dyDescent="0.3">
      <c r="A846" s="90" t="s">
        <v>495</v>
      </c>
      <c r="B846" s="2" t="s">
        <v>23</v>
      </c>
      <c r="C846" s="3" t="s">
        <v>17</v>
      </c>
      <c r="D846" s="3" t="s">
        <v>309</v>
      </c>
      <c r="E846" s="3" t="s">
        <v>35</v>
      </c>
      <c r="F846" s="4" t="s">
        <v>625</v>
      </c>
      <c r="G846" s="4">
        <v>600</v>
      </c>
    </row>
    <row r="847" spans="1:10" x14ac:dyDescent="0.3">
      <c r="A847" s="90" t="s">
        <v>495</v>
      </c>
      <c r="B847" s="2" t="s">
        <v>23</v>
      </c>
      <c r="C847" s="3" t="s">
        <v>17</v>
      </c>
      <c r="D847" s="3" t="s">
        <v>309</v>
      </c>
      <c r="E847" s="3" t="s">
        <v>229</v>
      </c>
      <c r="F847" s="4" t="s">
        <v>156</v>
      </c>
      <c r="G847" s="4">
        <v>800</v>
      </c>
    </row>
    <row r="848" spans="1:10" x14ac:dyDescent="0.3">
      <c r="A848" s="90" t="s">
        <v>495</v>
      </c>
      <c r="B848" s="2" t="s">
        <v>23</v>
      </c>
      <c r="C848" s="3" t="s">
        <v>17</v>
      </c>
      <c r="D848" s="3" t="s">
        <v>309</v>
      </c>
      <c r="E848" s="3" t="s">
        <v>35</v>
      </c>
      <c r="F848" s="4" t="s">
        <v>573</v>
      </c>
      <c r="G848" s="4">
        <v>600</v>
      </c>
    </row>
    <row r="849" spans="1:7" x14ac:dyDescent="0.3">
      <c r="A849" s="90" t="s">
        <v>496</v>
      </c>
      <c r="B849" s="2" t="s">
        <v>48</v>
      </c>
      <c r="C849" s="3" t="s">
        <v>17</v>
      </c>
      <c r="D849" s="3" t="s">
        <v>308</v>
      </c>
      <c r="E849" s="3" t="s">
        <v>229</v>
      </c>
      <c r="F849" s="4" t="s">
        <v>626</v>
      </c>
      <c r="G849" s="4">
        <v>88</v>
      </c>
    </row>
    <row r="850" spans="1:7" x14ac:dyDescent="0.3">
      <c r="A850" s="90" t="s">
        <v>496</v>
      </c>
      <c r="B850" s="2" t="s">
        <v>48</v>
      </c>
      <c r="C850" s="3" t="s">
        <v>17</v>
      </c>
      <c r="D850" s="3" t="s">
        <v>309</v>
      </c>
      <c r="E850" s="3" t="s">
        <v>229</v>
      </c>
      <c r="F850" s="4" t="s">
        <v>626</v>
      </c>
      <c r="G850" s="4">
        <v>400</v>
      </c>
    </row>
    <row r="851" spans="1:7" x14ac:dyDescent="0.3">
      <c r="A851" s="90" t="s">
        <v>496</v>
      </c>
      <c r="B851" s="2" t="s">
        <v>48</v>
      </c>
      <c r="C851" s="3" t="s">
        <v>17</v>
      </c>
      <c r="D851" s="3" t="s">
        <v>321</v>
      </c>
      <c r="E851" s="3" t="s">
        <v>229</v>
      </c>
      <c r="F851" s="4" t="s">
        <v>626</v>
      </c>
      <c r="G851" s="4">
        <v>120</v>
      </c>
    </row>
    <row r="852" spans="1:7" x14ac:dyDescent="0.3">
      <c r="A852" s="90" t="s">
        <v>496</v>
      </c>
      <c r="B852" s="2" t="s">
        <v>48</v>
      </c>
      <c r="C852" s="3" t="s">
        <v>17</v>
      </c>
      <c r="D852" s="3" t="s">
        <v>308</v>
      </c>
      <c r="E852" s="3" t="s">
        <v>35</v>
      </c>
      <c r="F852" s="4" t="s">
        <v>622</v>
      </c>
      <c r="G852" s="4">
        <v>88</v>
      </c>
    </row>
    <row r="853" spans="1:7" x14ac:dyDescent="0.3">
      <c r="A853" s="90" t="s">
        <v>496</v>
      </c>
      <c r="B853" s="2" t="s">
        <v>48</v>
      </c>
      <c r="C853" s="3" t="s">
        <v>17</v>
      </c>
      <c r="D853" s="3" t="s">
        <v>309</v>
      </c>
      <c r="E853" s="3" t="s">
        <v>35</v>
      </c>
      <c r="F853" s="4" t="s">
        <v>622</v>
      </c>
      <c r="G853" s="4">
        <v>400</v>
      </c>
    </row>
    <row r="854" spans="1:7" x14ac:dyDescent="0.3">
      <c r="A854" s="90" t="s">
        <v>496</v>
      </c>
      <c r="B854" s="2" t="s">
        <v>48</v>
      </c>
      <c r="C854" s="3" t="s">
        <v>17</v>
      </c>
      <c r="D854" s="3" t="s">
        <v>321</v>
      </c>
      <c r="E854" s="3" t="s">
        <v>35</v>
      </c>
      <c r="F854" s="4" t="s">
        <v>622</v>
      </c>
      <c r="G854" s="4">
        <v>120</v>
      </c>
    </row>
    <row r="855" spans="1:7" x14ac:dyDescent="0.3">
      <c r="A855" s="90" t="s">
        <v>496</v>
      </c>
      <c r="B855" s="2" t="s">
        <v>48</v>
      </c>
      <c r="C855" s="3" t="s">
        <v>17</v>
      </c>
      <c r="D855" s="3" t="s">
        <v>45</v>
      </c>
      <c r="E855" s="3" t="s">
        <v>229</v>
      </c>
      <c r="F855" s="4" t="s">
        <v>543</v>
      </c>
      <c r="G855" s="4">
        <v>517</v>
      </c>
    </row>
    <row r="856" spans="1:7" x14ac:dyDescent="0.3">
      <c r="A856" s="90" t="s">
        <v>496</v>
      </c>
      <c r="B856" s="2" t="s">
        <v>48</v>
      </c>
      <c r="C856" s="3" t="s">
        <v>17</v>
      </c>
      <c r="D856" s="3" t="s">
        <v>45</v>
      </c>
      <c r="E856" s="3" t="s">
        <v>35</v>
      </c>
      <c r="F856" s="4" t="s">
        <v>620</v>
      </c>
      <c r="G856" s="4">
        <v>300</v>
      </c>
    </row>
    <row r="857" spans="1:7" x14ac:dyDescent="0.3">
      <c r="A857" s="90" t="s">
        <v>496</v>
      </c>
      <c r="B857" s="2" t="s">
        <v>48</v>
      </c>
      <c r="C857" s="3" t="s">
        <v>17</v>
      </c>
      <c r="D857" s="3" t="s">
        <v>411</v>
      </c>
      <c r="E857" s="3" t="s">
        <v>35</v>
      </c>
      <c r="F857" s="4" t="s">
        <v>620</v>
      </c>
      <c r="G857" s="4">
        <v>80</v>
      </c>
    </row>
    <row r="858" spans="1:7" x14ac:dyDescent="0.3">
      <c r="A858" s="90" t="s">
        <v>496</v>
      </c>
      <c r="B858" s="2" t="s">
        <v>48</v>
      </c>
      <c r="C858" s="3" t="s">
        <v>17</v>
      </c>
      <c r="D858" s="3" t="s">
        <v>309</v>
      </c>
      <c r="E858" s="3" t="s">
        <v>35</v>
      </c>
      <c r="F858" s="4" t="s">
        <v>623</v>
      </c>
      <c r="G858" s="4">
        <v>680</v>
      </c>
    </row>
    <row r="859" spans="1:7" x14ac:dyDescent="0.3">
      <c r="A859" s="90" t="s">
        <v>496</v>
      </c>
      <c r="B859" s="2" t="s">
        <v>48</v>
      </c>
      <c r="C859" s="3" t="s">
        <v>17</v>
      </c>
      <c r="D859" s="3" t="s">
        <v>309</v>
      </c>
      <c r="E859" s="3" t="s">
        <v>229</v>
      </c>
      <c r="F859" s="4" t="s">
        <v>624</v>
      </c>
      <c r="G859" s="4">
        <v>680</v>
      </c>
    </row>
    <row r="860" spans="1:7" x14ac:dyDescent="0.3">
      <c r="A860" s="90" t="s">
        <v>496</v>
      </c>
      <c r="B860" s="2" t="s">
        <v>23</v>
      </c>
      <c r="C860" s="3" t="s">
        <v>17</v>
      </c>
      <c r="D860" s="3" t="s">
        <v>321</v>
      </c>
      <c r="E860" s="3" t="s">
        <v>35</v>
      </c>
      <c r="F860" s="4" t="s">
        <v>509</v>
      </c>
      <c r="G860" s="4">
        <v>440</v>
      </c>
    </row>
    <row r="861" spans="1:7" x14ac:dyDescent="0.3">
      <c r="A861" s="90" t="s">
        <v>496</v>
      </c>
      <c r="B861" s="2" t="s">
        <v>23</v>
      </c>
      <c r="C861" s="3" t="s">
        <v>17</v>
      </c>
      <c r="D861" s="3" t="s">
        <v>321</v>
      </c>
      <c r="E861" s="3" t="s">
        <v>229</v>
      </c>
      <c r="F861" s="4" t="s">
        <v>509</v>
      </c>
      <c r="G861" s="4">
        <v>440</v>
      </c>
    </row>
    <row r="862" spans="1:7" x14ac:dyDescent="0.3">
      <c r="A862" s="90" t="s">
        <v>496</v>
      </c>
      <c r="B862" s="2" t="s">
        <v>23</v>
      </c>
      <c r="C862" s="3" t="s">
        <v>17</v>
      </c>
      <c r="D862" s="3" t="s">
        <v>309</v>
      </c>
      <c r="E862" s="3" t="s">
        <v>229</v>
      </c>
      <c r="F862" s="4" t="s">
        <v>534</v>
      </c>
      <c r="G862" s="4">
        <v>280</v>
      </c>
    </row>
    <row r="863" spans="1:7" x14ac:dyDescent="0.3">
      <c r="A863" s="90" t="s">
        <v>496</v>
      </c>
      <c r="B863" s="2" t="s">
        <v>23</v>
      </c>
      <c r="C863" s="3" t="s">
        <v>17</v>
      </c>
      <c r="D863" s="3" t="s">
        <v>309</v>
      </c>
      <c r="E863" s="3" t="s">
        <v>35</v>
      </c>
      <c r="F863" s="4" t="s">
        <v>519</v>
      </c>
      <c r="G863" s="4">
        <v>560</v>
      </c>
    </row>
    <row r="864" spans="1:7" x14ac:dyDescent="0.3">
      <c r="A864" s="90" t="s">
        <v>497</v>
      </c>
      <c r="B864" s="2" t="s">
        <v>48</v>
      </c>
      <c r="C864" s="3" t="s">
        <v>17</v>
      </c>
      <c r="D864" s="3" t="s">
        <v>321</v>
      </c>
      <c r="E864" s="3" t="s">
        <v>35</v>
      </c>
      <c r="F864" s="4" t="s">
        <v>626</v>
      </c>
      <c r="G864" s="4">
        <v>266</v>
      </c>
    </row>
    <row r="865" spans="1:8" x14ac:dyDescent="0.3">
      <c r="A865" s="90" t="s">
        <v>497</v>
      </c>
      <c r="B865" s="2" t="s">
        <v>48</v>
      </c>
      <c r="C865" s="3" t="s">
        <v>17</v>
      </c>
      <c r="D865" s="3" t="s">
        <v>346</v>
      </c>
      <c r="E865" s="3" t="s">
        <v>35</v>
      </c>
      <c r="F865" s="4" t="s">
        <v>626</v>
      </c>
      <c r="G865" s="4">
        <v>264</v>
      </c>
    </row>
    <row r="866" spans="1:8" x14ac:dyDescent="0.3">
      <c r="A866" s="90" t="s">
        <v>497</v>
      </c>
      <c r="B866" s="2" t="s">
        <v>48</v>
      </c>
      <c r="C866" s="3" t="s">
        <v>17</v>
      </c>
      <c r="D866" s="3" t="s">
        <v>309</v>
      </c>
      <c r="E866" s="3" t="s">
        <v>35</v>
      </c>
      <c r="F866" s="4" t="s">
        <v>626</v>
      </c>
      <c r="G866" s="4">
        <v>80</v>
      </c>
    </row>
    <row r="867" spans="1:8" x14ac:dyDescent="0.3">
      <c r="A867" s="90" t="s">
        <v>497</v>
      </c>
      <c r="B867" s="2" t="s">
        <v>48</v>
      </c>
      <c r="C867" s="3" t="s">
        <v>17</v>
      </c>
      <c r="D867" s="3" t="s">
        <v>321</v>
      </c>
      <c r="E867" s="3" t="s">
        <v>229</v>
      </c>
      <c r="F867" s="4" t="s">
        <v>622</v>
      </c>
      <c r="G867" s="4">
        <v>266</v>
      </c>
    </row>
    <row r="868" spans="1:8" x14ac:dyDescent="0.3">
      <c r="A868" s="90" t="s">
        <v>497</v>
      </c>
      <c r="B868" s="2" t="s">
        <v>48</v>
      </c>
      <c r="C868" s="3" t="s">
        <v>17</v>
      </c>
      <c r="D868" s="3" t="s">
        <v>346</v>
      </c>
      <c r="E868" s="3" t="s">
        <v>229</v>
      </c>
      <c r="F868" s="4" t="s">
        <v>622</v>
      </c>
      <c r="G868" s="4">
        <v>264</v>
      </c>
    </row>
    <row r="869" spans="1:8" x14ac:dyDescent="0.3">
      <c r="A869" s="90" t="s">
        <v>497</v>
      </c>
      <c r="B869" s="2" t="s">
        <v>48</v>
      </c>
      <c r="C869" s="3" t="s">
        <v>17</v>
      </c>
      <c r="D869" s="3" t="s">
        <v>309</v>
      </c>
      <c r="E869" s="3" t="s">
        <v>229</v>
      </c>
      <c r="F869" s="4" t="s">
        <v>622</v>
      </c>
      <c r="G869" s="4">
        <v>80</v>
      </c>
    </row>
    <row r="870" spans="1:8" x14ac:dyDescent="0.3">
      <c r="A870" s="90" t="s">
        <v>497</v>
      </c>
      <c r="B870" s="2" t="s">
        <v>48</v>
      </c>
      <c r="C870" s="3" t="s">
        <v>17</v>
      </c>
      <c r="D870" s="3" t="s">
        <v>309</v>
      </c>
      <c r="E870" s="3" t="s">
        <v>35</v>
      </c>
      <c r="F870" s="4" t="s">
        <v>620</v>
      </c>
      <c r="G870" s="4">
        <v>1000</v>
      </c>
    </row>
    <row r="871" spans="1:8" x14ac:dyDescent="0.3">
      <c r="A871" s="90" t="s">
        <v>497</v>
      </c>
      <c r="B871" s="2" t="s">
        <v>48</v>
      </c>
      <c r="C871" s="3" t="s">
        <v>17</v>
      </c>
      <c r="D871" s="3" t="s">
        <v>309</v>
      </c>
      <c r="E871" s="3" t="s">
        <v>229</v>
      </c>
      <c r="F871" s="4" t="s">
        <v>624</v>
      </c>
      <c r="G871" s="4">
        <v>1000</v>
      </c>
      <c r="H871" s="3"/>
    </row>
    <row r="872" spans="1:8" x14ac:dyDescent="0.3">
      <c r="A872" s="90" t="s">
        <v>497</v>
      </c>
      <c r="B872" s="2" t="s">
        <v>23</v>
      </c>
      <c r="C872" s="3" t="s">
        <v>17</v>
      </c>
      <c r="D872" s="3" t="s">
        <v>309</v>
      </c>
      <c r="E872" s="3" t="s">
        <v>35</v>
      </c>
      <c r="F872" s="4" t="s">
        <v>513</v>
      </c>
      <c r="G872" s="4">
        <v>240</v>
      </c>
    </row>
    <row r="873" spans="1:8" x14ac:dyDescent="0.3">
      <c r="A873" s="90" t="s">
        <v>497</v>
      </c>
      <c r="B873" s="2" t="s">
        <v>23</v>
      </c>
      <c r="C873" s="3" t="s">
        <v>17</v>
      </c>
      <c r="D873" s="3" t="s">
        <v>309</v>
      </c>
      <c r="E873" s="3" t="s">
        <v>229</v>
      </c>
      <c r="F873" s="4" t="s">
        <v>513</v>
      </c>
      <c r="G873" s="9">
        <v>400</v>
      </c>
    </row>
    <row r="874" spans="1:8" x14ac:dyDescent="0.3">
      <c r="A874" s="90" t="s">
        <v>497</v>
      </c>
      <c r="B874" s="2" t="s">
        <v>23</v>
      </c>
      <c r="C874" s="3" t="s">
        <v>17</v>
      </c>
      <c r="D874" s="3" t="s">
        <v>309</v>
      </c>
      <c r="E874" s="3" t="s">
        <v>35</v>
      </c>
      <c r="F874" s="4" t="s">
        <v>519</v>
      </c>
      <c r="G874" s="4">
        <v>40</v>
      </c>
    </row>
    <row r="875" spans="1:8" x14ac:dyDescent="0.3">
      <c r="A875" s="90" t="s">
        <v>497</v>
      </c>
      <c r="B875" s="2" t="s">
        <v>23</v>
      </c>
      <c r="C875" s="3" t="s">
        <v>17</v>
      </c>
      <c r="D875" s="3" t="s">
        <v>321</v>
      </c>
      <c r="E875" s="3" t="s">
        <v>35</v>
      </c>
      <c r="F875" s="4" t="s">
        <v>519</v>
      </c>
      <c r="G875" s="4">
        <v>440</v>
      </c>
    </row>
    <row r="876" spans="1:8" ht="14.25" customHeight="1" x14ac:dyDescent="0.3">
      <c r="A876" s="90" t="s">
        <v>497</v>
      </c>
      <c r="B876" s="2" t="s">
        <v>23</v>
      </c>
      <c r="C876" s="3" t="s">
        <v>17</v>
      </c>
      <c r="D876" s="3" t="s">
        <v>321</v>
      </c>
      <c r="E876" s="3" t="s">
        <v>229</v>
      </c>
      <c r="F876" s="4" t="s">
        <v>156</v>
      </c>
      <c r="G876" s="4">
        <v>320</v>
      </c>
    </row>
    <row r="877" spans="1:8" ht="13.5" customHeight="1" x14ac:dyDescent="0.3">
      <c r="A877" s="90" t="s">
        <v>497</v>
      </c>
      <c r="B877" s="2" t="s">
        <v>23</v>
      </c>
      <c r="C877" s="3" t="s">
        <v>17</v>
      </c>
      <c r="D877" s="3" t="s">
        <v>309</v>
      </c>
      <c r="E877" s="3" t="s">
        <v>229</v>
      </c>
      <c r="F877" s="4" t="s">
        <v>156</v>
      </c>
      <c r="G877" s="4">
        <v>320</v>
      </c>
    </row>
    <row r="878" spans="1:8" x14ac:dyDescent="0.3">
      <c r="A878" s="90" t="s">
        <v>497</v>
      </c>
      <c r="B878" s="2" t="s">
        <v>23</v>
      </c>
      <c r="C878" s="3" t="s">
        <v>17</v>
      </c>
      <c r="D878" s="3" t="s">
        <v>309</v>
      </c>
      <c r="E878" s="3" t="s">
        <v>35</v>
      </c>
      <c r="F878" s="4" t="s">
        <v>156</v>
      </c>
      <c r="G878" s="4">
        <v>160</v>
      </c>
    </row>
    <row r="879" spans="1:8" x14ac:dyDescent="0.3">
      <c r="A879" s="90" t="s">
        <v>547</v>
      </c>
      <c r="B879" s="2" t="s">
        <v>48</v>
      </c>
      <c r="C879" s="3" t="s">
        <v>17</v>
      </c>
      <c r="D879" s="3" t="s">
        <v>309</v>
      </c>
      <c r="E879" s="3" t="s">
        <v>35</v>
      </c>
      <c r="F879" s="4" t="s">
        <v>626</v>
      </c>
      <c r="G879" s="4">
        <v>920</v>
      </c>
    </row>
    <row r="880" spans="1:8" x14ac:dyDescent="0.3">
      <c r="A880" s="90" t="s">
        <v>547</v>
      </c>
      <c r="B880" s="2" t="s">
        <v>48</v>
      </c>
      <c r="C880" s="3" t="s">
        <v>17</v>
      </c>
      <c r="D880" s="3" t="s">
        <v>309</v>
      </c>
      <c r="E880" s="3" t="s">
        <v>229</v>
      </c>
      <c r="F880" s="4" t="s">
        <v>622</v>
      </c>
      <c r="G880" s="4">
        <v>920</v>
      </c>
    </row>
    <row r="881" spans="1:8" x14ac:dyDescent="0.3">
      <c r="A881" s="90" t="s">
        <v>547</v>
      </c>
      <c r="B881" s="2" t="s">
        <v>48</v>
      </c>
      <c r="C881" s="3" t="s">
        <v>17</v>
      </c>
      <c r="D881" s="3" t="s">
        <v>242</v>
      </c>
      <c r="E881" s="3" t="s">
        <v>35</v>
      </c>
      <c r="F881" s="4" t="s">
        <v>620</v>
      </c>
      <c r="G881" s="4">
        <v>780</v>
      </c>
    </row>
    <row r="882" spans="1:8" x14ac:dyDescent="0.3">
      <c r="A882" s="90" t="s">
        <v>547</v>
      </c>
      <c r="B882" s="2" t="s">
        <v>48</v>
      </c>
      <c r="C882" s="3" t="s">
        <v>17</v>
      </c>
      <c r="D882" s="3" t="s">
        <v>321</v>
      </c>
      <c r="E882" s="3" t="s">
        <v>35</v>
      </c>
      <c r="F882" s="4" t="s">
        <v>623</v>
      </c>
      <c r="G882" s="4">
        <v>400</v>
      </c>
    </row>
    <row r="883" spans="1:8" x14ac:dyDescent="0.3">
      <c r="A883" s="90" t="s">
        <v>547</v>
      </c>
      <c r="B883" s="2" t="s">
        <v>48</v>
      </c>
      <c r="C883" s="3" t="s">
        <v>17</v>
      </c>
      <c r="D883" s="3" t="s">
        <v>309</v>
      </c>
      <c r="E883" s="3" t="s">
        <v>35</v>
      </c>
      <c r="F883" s="4" t="s">
        <v>623</v>
      </c>
      <c r="G883" s="4">
        <v>400</v>
      </c>
    </row>
    <row r="884" spans="1:8" x14ac:dyDescent="0.3">
      <c r="A884" s="90" t="s">
        <v>547</v>
      </c>
      <c r="B884" s="2" t="s">
        <v>48</v>
      </c>
      <c r="C884" s="3" t="s">
        <v>17</v>
      </c>
      <c r="D884" s="3" t="s">
        <v>321</v>
      </c>
      <c r="E884" s="3" t="s">
        <v>229</v>
      </c>
      <c r="F884" s="4" t="s">
        <v>624</v>
      </c>
      <c r="G884" s="4">
        <v>510</v>
      </c>
    </row>
    <row r="885" spans="1:8" x14ac:dyDescent="0.3">
      <c r="A885" s="90" t="s">
        <v>547</v>
      </c>
      <c r="B885" s="2" t="s">
        <v>48</v>
      </c>
      <c r="C885" s="3" t="s">
        <v>17</v>
      </c>
      <c r="D885" s="3" t="s">
        <v>309</v>
      </c>
      <c r="E885" s="3" t="s">
        <v>229</v>
      </c>
      <c r="F885" s="4" t="s">
        <v>624</v>
      </c>
      <c r="G885" s="4">
        <v>440</v>
      </c>
    </row>
    <row r="886" spans="1:8" x14ac:dyDescent="0.3">
      <c r="A886" s="90" t="s">
        <v>547</v>
      </c>
      <c r="B886" s="2" t="s">
        <v>23</v>
      </c>
      <c r="C886" s="3" t="s">
        <v>17</v>
      </c>
      <c r="D886" s="3" t="s">
        <v>346</v>
      </c>
      <c r="E886" s="3" t="s">
        <v>229</v>
      </c>
      <c r="F886" s="4" t="s">
        <v>513</v>
      </c>
      <c r="G886" s="4">
        <v>396</v>
      </c>
    </row>
    <row r="887" spans="1:8" x14ac:dyDescent="0.3">
      <c r="A887" s="90" t="s">
        <v>547</v>
      </c>
      <c r="B887" s="2" t="s">
        <v>23</v>
      </c>
      <c r="C887" s="3" t="s">
        <v>17</v>
      </c>
      <c r="D887" s="3" t="s">
        <v>242</v>
      </c>
      <c r="E887" s="3" t="s">
        <v>229</v>
      </c>
      <c r="F887" s="4" t="s">
        <v>513</v>
      </c>
      <c r="G887" s="4">
        <v>280</v>
      </c>
    </row>
    <row r="888" spans="1:8" x14ac:dyDescent="0.3">
      <c r="A888" s="90" t="s">
        <v>547</v>
      </c>
      <c r="B888" s="2" t="s">
        <v>23</v>
      </c>
      <c r="C888" s="3" t="s">
        <v>17</v>
      </c>
      <c r="D888" s="3" t="s">
        <v>309</v>
      </c>
      <c r="E888" s="3" t="s">
        <v>229</v>
      </c>
      <c r="F888" s="4" t="s">
        <v>513</v>
      </c>
      <c r="G888" s="4">
        <v>80</v>
      </c>
    </row>
    <row r="889" spans="1:8" x14ac:dyDescent="0.3">
      <c r="A889" s="90" t="s">
        <v>547</v>
      </c>
      <c r="B889" s="2" t="s">
        <v>23</v>
      </c>
      <c r="C889" s="3" t="s">
        <v>17</v>
      </c>
      <c r="D889" s="3" t="s">
        <v>309</v>
      </c>
      <c r="E889" s="3" t="s">
        <v>229</v>
      </c>
      <c r="F889" s="4" t="s">
        <v>156</v>
      </c>
      <c r="G889" s="4">
        <v>200</v>
      </c>
      <c r="H889" s="3"/>
    </row>
    <row r="890" spans="1:8" x14ac:dyDescent="0.3">
      <c r="A890" s="90" t="s">
        <v>547</v>
      </c>
      <c r="B890" s="2" t="s">
        <v>23</v>
      </c>
      <c r="C890" s="3" t="s">
        <v>17</v>
      </c>
      <c r="D890" s="3" t="s">
        <v>242</v>
      </c>
      <c r="E890" s="3" t="s">
        <v>229</v>
      </c>
      <c r="F890" s="4" t="s">
        <v>156</v>
      </c>
      <c r="G890" s="4">
        <v>320</v>
      </c>
    </row>
    <row r="891" spans="1:8" x14ac:dyDescent="0.3">
      <c r="A891" s="90" t="s">
        <v>547</v>
      </c>
      <c r="B891" s="2" t="s">
        <v>23</v>
      </c>
      <c r="C891" s="3" t="s">
        <v>17</v>
      </c>
      <c r="D891" s="3" t="s">
        <v>309</v>
      </c>
      <c r="E891" s="3" t="s">
        <v>35</v>
      </c>
      <c r="F891" s="4" t="s">
        <v>519</v>
      </c>
      <c r="G891" s="4">
        <v>360</v>
      </c>
    </row>
    <row r="892" spans="1:8" x14ac:dyDescent="0.3">
      <c r="A892" s="90" t="s">
        <v>547</v>
      </c>
      <c r="B892" s="2" t="s">
        <v>23</v>
      </c>
      <c r="C892" s="3" t="s">
        <v>17</v>
      </c>
      <c r="D892" s="3" t="s">
        <v>242</v>
      </c>
      <c r="E892" s="3" t="s">
        <v>35</v>
      </c>
      <c r="F892" s="4" t="s">
        <v>519</v>
      </c>
      <c r="G892" s="4">
        <v>80</v>
      </c>
    </row>
    <row r="893" spans="1:8" x14ac:dyDescent="0.3">
      <c r="A893" s="90" t="s">
        <v>547</v>
      </c>
      <c r="B893" s="2" t="s">
        <v>23</v>
      </c>
      <c r="C893" s="3" t="s">
        <v>17</v>
      </c>
      <c r="D893" s="3" t="s">
        <v>242</v>
      </c>
      <c r="E893" s="3" t="s">
        <v>35</v>
      </c>
      <c r="F893" s="4" t="s">
        <v>618</v>
      </c>
      <c r="G893" s="4">
        <v>200</v>
      </c>
    </row>
    <row r="894" spans="1:8" x14ac:dyDescent="0.3">
      <c r="A894" s="90" t="s">
        <v>547</v>
      </c>
      <c r="B894" s="2" t="s">
        <v>23</v>
      </c>
      <c r="C894" s="3" t="s">
        <v>17</v>
      </c>
      <c r="D894" s="3" t="s">
        <v>346</v>
      </c>
      <c r="E894" s="3" t="s">
        <v>35</v>
      </c>
      <c r="F894" s="4" t="s">
        <v>618</v>
      </c>
      <c r="G894" s="4">
        <v>396</v>
      </c>
    </row>
    <row r="895" spans="1:8" x14ac:dyDescent="0.3">
      <c r="A895" s="90" t="s">
        <v>547</v>
      </c>
      <c r="B895" s="2" t="s">
        <v>23</v>
      </c>
      <c r="C895" s="3" t="s">
        <v>17</v>
      </c>
      <c r="D895" s="3" t="s">
        <v>309</v>
      </c>
      <c r="E895" s="3" t="s">
        <v>35</v>
      </c>
      <c r="F895" s="4" t="s">
        <v>618</v>
      </c>
      <c r="G895" s="4">
        <v>80</v>
      </c>
    </row>
    <row r="896" spans="1:8" x14ac:dyDescent="0.3">
      <c r="A896" s="90" t="s">
        <v>548</v>
      </c>
      <c r="B896" s="2" t="s">
        <v>27</v>
      </c>
      <c r="C896" s="3" t="s">
        <v>17</v>
      </c>
      <c r="D896" s="3" t="s">
        <v>242</v>
      </c>
      <c r="E896" s="3" t="s">
        <v>35</v>
      </c>
      <c r="F896" s="4" t="s">
        <v>573</v>
      </c>
      <c r="G896" s="4">
        <v>600</v>
      </c>
    </row>
    <row r="897" spans="1:8" x14ac:dyDescent="0.3">
      <c r="A897" s="90" t="s">
        <v>548</v>
      </c>
      <c r="B897" s="2" t="s">
        <v>48</v>
      </c>
      <c r="C897" s="3" t="s">
        <v>17</v>
      </c>
      <c r="D897" s="3" t="s">
        <v>309</v>
      </c>
      <c r="E897" s="3" t="s">
        <v>35</v>
      </c>
      <c r="F897" s="4" t="s">
        <v>626</v>
      </c>
      <c r="G897" s="4">
        <v>1000</v>
      </c>
    </row>
    <row r="898" spans="1:8" x14ac:dyDescent="0.3">
      <c r="A898" s="90" t="s">
        <v>548</v>
      </c>
      <c r="B898" s="2" t="s">
        <v>48</v>
      </c>
      <c r="C898" s="3" t="s">
        <v>17</v>
      </c>
      <c r="D898" s="3" t="s">
        <v>309</v>
      </c>
      <c r="E898" s="3" t="s">
        <v>229</v>
      </c>
      <c r="F898" s="4" t="s">
        <v>622</v>
      </c>
      <c r="G898" s="4">
        <v>920</v>
      </c>
    </row>
    <row r="899" spans="1:8" x14ac:dyDescent="0.3">
      <c r="A899" s="90" t="s">
        <v>548</v>
      </c>
      <c r="B899" s="2" t="s">
        <v>48</v>
      </c>
      <c r="C899" s="3" t="s">
        <v>17</v>
      </c>
      <c r="D899" s="3" t="s">
        <v>411</v>
      </c>
      <c r="E899" s="3" t="s">
        <v>229</v>
      </c>
      <c r="F899" s="4" t="s">
        <v>622</v>
      </c>
      <c r="G899" s="4">
        <v>94</v>
      </c>
    </row>
    <row r="900" spans="1:8" x14ac:dyDescent="0.3">
      <c r="A900" s="90" t="s">
        <v>548</v>
      </c>
      <c r="B900" s="2" t="s">
        <v>48</v>
      </c>
      <c r="C900" s="3" t="s">
        <v>17</v>
      </c>
      <c r="D900" s="3" t="s">
        <v>242</v>
      </c>
      <c r="E900" s="3" t="s">
        <v>35</v>
      </c>
      <c r="F900" s="4" t="s">
        <v>620</v>
      </c>
      <c r="G900" s="4">
        <v>640</v>
      </c>
    </row>
    <row r="901" spans="1:8" x14ac:dyDescent="0.3">
      <c r="A901" s="90" t="s">
        <v>548</v>
      </c>
      <c r="B901" s="2" t="s">
        <v>48</v>
      </c>
      <c r="C901" s="3" t="s">
        <v>17</v>
      </c>
      <c r="D901" s="3" t="s">
        <v>309</v>
      </c>
      <c r="E901" s="3" t="s">
        <v>229</v>
      </c>
      <c r="F901" s="4" t="s">
        <v>623</v>
      </c>
      <c r="G901" s="4">
        <v>800</v>
      </c>
    </row>
    <row r="902" spans="1:8" x14ac:dyDescent="0.3">
      <c r="A902" s="90" t="s">
        <v>548</v>
      </c>
      <c r="B902" s="2" t="s">
        <v>48</v>
      </c>
      <c r="C902" s="3" t="s">
        <v>17</v>
      </c>
      <c r="D902" s="3" t="s">
        <v>309</v>
      </c>
      <c r="E902" s="3" t="s">
        <v>35</v>
      </c>
      <c r="F902" s="4" t="s">
        <v>571</v>
      </c>
      <c r="G902" s="4">
        <v>560</v>
      </c>
    </row>
    <row r="903" spans="1:8" x14ac:dyDescent="0.3">
      <c r="A903" s="90" t="s">
        <v>548</v>
      </c>
      <c r="B903" s="3" t="s">
        <v>23</v>
      </c>
      <c r="C903" s="3" t="s">
        <v>17</v>
      </c>
      <c r="D903" s="3" t="s">
        <v>309</v>
      </c>
      <c r="E903" s="3" t="s">
        <v>35</v>
      </c>
      <c r="F903" s="4" t="s">
        <v>558</v>
      </c>
      <c r="G903" s="4">
        <v>120</v>
      </c>
    </row>
    <row r="904" spans="1:8" x14ac:dyDescent="0.3">
      <c r="A904" s="90" t="s">
        <v>548</v>
      </c>
      <c r="B904" s="3" t="s">
        <v>23</v>
      </c>
      <c r="C904" s="3" t="s">
        <v>17</v>
      </c>
      <c r="D904" s="3" t="s">
        <v>309</v>
      </c>
      <c r="E904" s="3" t="s">
        <v>229</v>
      </c>
      <c r="F904" s="4" t="s">
        <v>513</v>
      </c>
      <c r="G904" s="4">
        <v>120</v>
      </c>
    </row>
    <row r="905" spans="1:8" x14ac:dyDescent="0.3">
      <c r="A905" s="90" t="s">
        <v>548</v>
      </c>
      <c r="B905" s="3" t="s">
        <v>23</v>
      </c>
      <c r="C905" s="3" t="s">
        <v>17</v>
      </c>
      <c r="D905" s="3" t="s">
        <v>321</v>
      </c>
      <c r="E905" s="3" t="s">
        <v>35</v>
      </c>
      <c r="F905" s="4" t="s">
        <v>558</v>
      </c>
      <c r="G905" s="4">
        <v>480</v>
      </c>
    </row>
    <row r="906" spans="1:8" x14ac:dyDescent="0.3">
      <c r="A906" s="90" t="s">
        <v>548</v>
      </c>
      <c r="B906" s="3" t="s">
        <v>23</v>
      </c>
      <c r="C906" s="3" t="s">
        <v>17</v>
      </c>
      <c r="D906" s="3" t="s">
        <v>321</v>
      </c>
      <c r="E906" s="3" t="s">
        <v>229</v>
      </c>
      <c r="F906" s="4" t="s">
        <v>513</v>
      </c>
      <c r="G906" s="4">
        <v>480</v>
      </c>
    </row>
    <row r="907" spans="1:8" x14ac:dyDescent="0.3">
      <c r="A907" s="90" t="s">
        <v>548</v>
      </c>
      <c r="B907" s="3" t="s">
        <v>23</v>
      </c>
      <c r="C907" s="3" t="s">
        <v>17</v>
      </c>
      <c r="D907" s="3" t="s">
        <v>309</v>
      </c>
      <c r="E907" s="3" t="s">
        <v>35</v>
      </c>
      <c r="F907" s="4" t="s">
        <v>618</v>
      </c>
      <c r="G907" s="4">
        <v>120</v>
      </c>
    </row>
    <row r="908" spans="1:8" x14ac:dyDescent="0.3">
      <c r="A908" s="90" t="s">
        <v>548</v>
      </c>
      <c r="B908" s="3" t="s">
        <v>23</v>
      </c>
      <c r="C908" s="3" t="s">
        <v>17</v>
      </c>
      <c r="D908" s="3" t="s">
        <v>45</v>
      </c>
      <c r="E908" s="3" t="s">
        <v>35</v>
      </c>
      <c r="F908" s="4" t="s">
        <v>618</v>
      </c>
      <c r="G908" s="4">
        <v>390</v>
      </c>
    </row>
    <row r="909" spans="1:8" x14ac:dyDescent="0.3">
      <c r="A909" s="90" t="s">
        <v>548</v>
      </c>
      <c r="B909" s="3" t="s">
        <v>23</v>
      </c>
      <c r="C909" s="3" t="s">
        <v>17</v>
      </c>
      <c r="D909" s="3" t="s">
        <v>309</v>
      </c>
      <c r="E909" s="3" t="s">
        <v>35</v>
      </c>
      <c r="F909" s="4" t="s">
        <v>519</v>
      </c>
      <c r="G909" s="4">
        <v>440</v>
      </c>
    </row>
    <row r="910" spans="1:8" x14ac:dyDescent="0.3">
      <c r="A910" s="90" t="s">
        <v>548</v>
      </c>
      <c r="B910" s="3" t="s">
        <v>23</v>
      </c>
      <c r="C910" s="3" t="s">
        <v>17</v>
      </c>
      <c r="D910" s="3" t="s">
        <v>242</v>
      </c>
      <c r="E910" s="3" t="s">
        <v>35</v>
      </c>
      <c r="F910" s="4" t="s">
        <v>566</v>
      </c>
      <c r="G910" s="4">
        <v>500</v>
      </c>
      <c r="H910" s="4"/>
    </row>
    <row r="911" spans="1:8" x14ac:dyDescent="0.3">
      <c r="A911" s="90" t="s">
        <v>548</v>
      </c>
      <c r="B911" s="3" t="s">
        <v>23</v>
      </c>
      <c r="C911" s="3" t="s">
        <v>17</v>
      </c>
      <c r="D911" s="3" t="s">
        <v>309</v>
      </c>
      <c r="E911" s="3" t="s">
        <v>229</v>
      </c>
      <c r="F911" s="4" t="s">
        <v>574</v>
      </c>
      <c r="G911" s="4">
        <v>600</v>
      </c>
      <c r="H911" s="4"/>
    </row>
    <row r="912" spans="1:8" x14ac:dyDescent="0.3">
      <c r="A912" s="90" t="s">
        <v>583</v>
      </c>
      <c r="B912" s="2" t="s">
        <v>27</v>
      </c>
      <c r="C912" s="3" t="s">
        <v>17</v>
      </c>
      <c r="D912" s="3" t="s">
        <v>309</v>
      </c>
      <c r="E912" s="3" t="s">
        <v>35</v>
      </c>
      <c r="F912" s="4" t="s">
        <v>561</v>
      </c>
      <c r="G912" s="4">
        <v>160</v>
      </c>
      <c r="H912" s="4"/>
    </row>
    <row r="913" spans="1:8" x14ac:dyDescent="0.3">
      <c r="A913" s="90" t="s">
        <v>583</v>
      </c>
      <c r="B913" s="2" t="s">
        <v>27</v>
      </c>
      <c r="C913" s="3" t="s">
        <v>17</v>
      </c>
      <c r="D913" s="3" t="s">
        <v>321</v>
      </c>
      <c r="E913" s="3" t="s">
        <v>35</v>
      </c>
      <c r="F913" s="4" t="s">
        <v>524</v>
      </c>
      <c r="G913" s="4">
        <v>120</v>
      </c>
      <c r="H913" s="4"/>
    </row>
    <row r="914" spans="1:8" x14ac:dyDescent="0.3">
      <c r="A914" s="90" t="s">
        <v>583</v>
      </c>
      <c r="B914" s="2" t="s">
        <v>27</v>
      </c>
      <c r="C914" s="3" t="s">
        <v>17</v>
      </c>
      <c r="D914" s="3" t="s">
        <v>45</v>
      </c>
      <c r="E914" s="3" t="s">
        <v>229</v>
      </c>
      <c r="F914" s="4" t="s">
        <v>573</v>
      </c>
      <c r="G914" s="4">
        <v>120</v>
      </c>
      <c r="H914" s="4"/>
    </row>
    <row r="915" spans="1:8" x14ac:dyDescent="0.3">
      <c r="A915" s="90" t="s">
        <v>583</v>
      </c>
      <c r="B915" s="2" t="s">
        <v>48</v>
      </c>
      <c r="C915" s="3" t="s">
        <v>17</v>
      </c>
      <c r="D915" s="3" t="s">
        <v>45</v>
      </c>
      <c r="E915" s="3" t="s">
        <v>35</v>
      </c>
      <c r="F915" s="4" t="s">
        <v>571</v>
      </c>
      <c r="G915" s="4">
        <v>390</v>
      </c>
      <c r="H915" s="4"/>
    </row>
    <row r="916" spans="1:8" x14ac:dyDescent="0.3">
      <c r="A916" s="90" t="s">
        <v>583</v>
      </c>
      <c r="B916" s="2" t="s">
        <v>48</v>
      </c>
      <c r="C916" s="3" t="s">
        <v>17</v>
      </c>
      <c r="D916" s="3" t="s">
        <v>45</v>
      </c>
      <c r="E916" s="3" t="s">
        <v>229</v>
      </c>
      <c r="F916" s="4" t="s">
        <v>623</v>
      </c>
      <c r="G916" s="4">
        <v>651</v>
      </c>
      <c r="H916" s="4"/>
    </row>
    <row r="917" spans="1:8" x14ac:dyDescent="0.3">
      <c r="A917" s="90" t="s">
        <v>583</v>
      </c>
      <c r="B917" s="2" t="s">
        <v>48</v>
      </c>
      <c r="C917" s="3" t="s">
        <v>17</v>
      </c>
      <c r="D917" s="3" t="s">
        <v>309</v>
      </c>
      <c r="E917" s="3" t="s">
        <v>35</v>
      </c>
      <c r="F917" s="4" t="s">
        <v>626</v>
      </c>
      <c r="G917" s="4">
        <v>880</v>
      </c>
      <c r="H917" s="4"/>
    </row>
    <row r="918" spans="1:8" x14ac:dyDescent="0.3">
      <c r="A918" s="90" t="s">
        <v>583</v>
      </c>
      <c r="B918" s="2" t="s">
        <v>48</v>
      </c>
      <c r="C918" s="3" t="s">
        <v>17</v>
      </c>
      <c r="D918" s="3" t="s">
        <v>309</v>
      </c>
      <c r="E918" s="3" t="s">
        <v>229</v>
      </c>
      <c r="F918" s="4" t="s">
        <v>622</v>
      </c>
      <c r="G918" s="4">
        <v>1000</v>
      </c>
      <c r="H918" s="4"/>
    </row>
    <row r="919" spans="1:8" x14ac:dyDescent="0.3">
      <c r="A919" s="90" t="s">
        <v>583</v>
      </c>
      <c r="B919" s="2" t="s">
        <v>48</v>
      </c>
      <c r="C919" s="3" t="s">
        <v>17</v>
      </c>
      <c r="D919" s="3" t="s">
        <v>309</v>
      </c>
      <c r="E919" s="3" t="s">
        <v>35</v>
      </c>
      <c r="F919" s="4" t="s">
        <v>620</v>
      </c>
      <c r="G919" s="4">
        <v>400</v>
      </c>
      <c r="H919" s="4"/>
    </row>
    <row r="920" spans="1:8" x14ac:dyDescent="0.3">
      <c r="A920" s="90" t="s">
        <v>583</v>
      </c>
      <c r="B920" s="2" t="s">
        <v>48</v>
      </c>
      <c r="C920" s="3" t="s">
        <v>17</v>
      </c>
      <c r="D920" s="3" t="s">
        <v>321</v>
      </c>
      <c r="E920" s="3" t="s">
        <v>35</v>
      </c>
      <c r="F920" s="4" t="s">
        <v>620</v>
      </c>
      <c r="G920" s="4">
        <v>120</v>
      </c>
      <c r="H920" s="4"/>
    </row>
    <row r="921" spans="1:8" x14ac:dyDescent="0.3">
      <c r="A921" s="90" t="s">
        <v>583</v>
      </c>
      <c r="B921" s="2" t="s">
        <v>48</v>
      </c>
      <c r="C921" s="3" t="s">
        <v>17</v>
      </c>
      <c r="D921" s="3" t="s">
        <v>321</v>
      </c>
      <c r="E921" s="3" t="s">
        <v>229</v>
      </c>
      <c r="F921" s="4" t="s">
        <v>624</v>
      </c>
      <c r="G921" s="4">
        <v>240</v>
      </c>
      <c r="H921" s="4"/>
    </row>
    <row r="922" spans="1:8" x14ac:dyDescent="0.3">
      <c r="A922" s="90" t="s">
        <v>583</v>
      </c>
      <c r="B922" s="2" t="s">
        <v>48</v>
      </c>
      <c r="C922" s="3" t="s">
        <v>17</v>
      </c>
      <c r="D922" s="3" t="s">
        <v>309</v>
      </c>
      <c r="E922" s="3" t="s">
        <v>229</v>
      </c>
      <c r="F922" s="4" t="s">
        <v>624</v>
      </c>
      <c r="G922" s="4">
        <v>400</v>
      </c>
      <c r="H922" s="4"/>
    </row>
    <row r="923" spans="1:8" x14ac:dyDescent="0.3">
      <c r="A923" s="90" t="s">
        <v>583</v>
      </c>
      <c r="B923" s="2" t="s">
        <v>23</v>
      </c>
      <c r="C923" s="3" t="s">
        <v>17</v>
      </c>
      <c r="D923" s="3" t="s">
        <v>309</v>
      </c>
      <c r="E923" s="3" t="s">
        <v>35</v>
      </c>
      <c r="F923" s="4" t="s">
        <v>618</v>
      </c>
      <c r="G923" s="4">
        <v>240</v>
      </c>
      <c r="H923" s="4"/>
    </row>
    <row r="924" spans="1:8" x14ac:dyDescent="0.3">
      <c r="A924" s="90" t="s">
        <v>583</v>
      </c>
      <c r="B924" s="2" t="s">
        <v>23</v>
      </c>
      <c r="C924" s="3" t="s">
        <v>17</v>
      </c>
      <c r="D924" s="3" t="s">
        <v>309</v>
      </c>
      <c r="E924" s="3" t="s">
        <v>229</v>
      </c>
      <c r="F924" s="4" t="s">
        <v>513</v>
      </c>
      <c r="G924" s="4">
        <v>480</v>
      </c>
    </row>
    <row r="925" spans="1:8" x14ac:dyDescent="0.3">
      <c r="A925" s="90" t="s">
        <v>583</v>
      </c>
      <c r="B925" s="2" t="s">
        <v>23</v>
      </c>
      <c r="C925" s="3" t="s">
        <v>17</v>
      </c>
      <c r="D925" s="3" t="s">
        <v>309</v>
      </c>
      <c r="E925" s="3" t="s">
        <v>35</v>
      </c>
      <c r="F925" s="4" t="s">
        <v>519</v>
      </c>
      <c r="G925" s="4">
        <v>520</v>
      </c>
    </row>
    <row r="926" spans="1:8" x14ac:dyDescent="0.3">
      <c r="A926" s="90" t="s">
        <v>614</v>
      </c>
      <c r="B926" s="2" t="s">
        <v>48</v>
      </c>
      <c r="C926" s="3" t="s">
        <v>17</v>
      </c>
      <c r="D926" s="3" t="s">
        <v>242</v>
      </c>
      <c r="E926" s="3" t="s">
        <v>35</v>
      </c>
      <c r="F926" s="4" t="s">
        <v>623</v>
      </c>
      <c r="G926" s="4">
        <v>400</v>
      </c>
    </row>
    <row r="927" spans="1:8" x14ac:dyDescent="0.3">
      <c r="A927" s="90" t="s">
        <v>614</v>
      </c>
      <c r="B927" s="2" t="s">
        <v>48</v>
      </c>
      <c r="C927" s="3" t="s">
        <v>17</v>
      </c>
      <c r="D927" s="3" t="s">
        <v>242</v>
      </c>
      <c r="E927" s="3" t="s">
        <v>229</v>
      </c>
      <c r="F927" s="4" t="s">
        <v>623</v>
      </c>
      <c r="G927" s="4">
        <v>320</v>
      </c>
    </row>
    <row r="928" spans="1:8" x14ac:dyDescent="0.3">
      <c r="A928" s="90" t="s">
        <v>614</v>
      </c>
      <c r="B928" s="2" t="s">
        <v>48</v>
      </c>
      <c r="C928" s="3" t="s">
        <v>17</v>
      </c>
      <c r="D928" s="3" t="s">
        <v>309</v>
      </c>
      <c r="E928" s="3" t="s">
        <v>35</v>
      </c>
      <c r="F928" s="4" t="s">
        <v>626</v>
      </c>
      <c r="G928" s="4">
        <v>1000</v>
      </c>
      <c r="H928" s="3"/>
    </row>
    <row r="929" spans="1:7" x14ac:dyDescent="0.3">
      <c r="A929" s="90" t="s">
        <v>614</v>
      </c>
      <c r="B929" s="2" t="s">
        <v>48</v>
      </c>
      <c r="C929" s="3" t="s">
        <v>17</v>
      </c>
      <c r="D929" s="3" t="s">
        <v>309</v>
      </c>
      <c r="E929" s="3" t="s">
        <v>229</v>
      </c>
      <c r="F929" s="4" t="s">
        <v>622</v>
      </c>
      <c r="G929" s="4">
        <v>1000</v>
      </c>
    </row>
    <row r="930" spans="1:7" x14ac:dyDescent="0.3">
      <c r="A930" s="90" t="s">
        <v>614</v>
      </c>
      <c r="B930" s="2" t="s">
        <v>48</v>
      </c>
      <c r="C930" s="3" t="s">
        <v>17</v>
      </c>
      <c r="D930" s="3" t="s">
        <v>309</v>
      </c>
      <c r="E930" s="3" t="s">
        <v>35</v>
      </c>
      <c r="F930" s="4" t="s">
        <v>620</v>
      </c>
      <c r="G930" s="4">
        <v>825</v>
      </c>
    </row>
    <row r="931" spans="1:7" x14ac:dyDescent="0.3">
      <c r="A931" s="90" t="s">
        <v>614</v>
      </c>
      <c r="B931" s="2" t="s">
        <v>48</v>
      </c>
      <c r="C931" s="3" t="s">
        <v>17</v>
      </c>
      <c r="D931" s="3" t="s">
        <v>309</v>
      </c>
      <c r="E931" s="3" t="s">
        <v>229</v>
      </c>
      <c r="F931" s="4" t="s">
        <v>624</v>
      </c>
      <c r="G931" s="4">
        <v>865</v>
      </c>
    </row>
    <row r="932" spans="1:7" x14ac:dyDescent="0.3">
      <c r="A932" s="90" t="s">
        <v>614</v>
      </c>
      <c r="B932" s="2" t="s">
        <v>23</v>
      </c>
      <c r="C932" s="3" t="s">
        <v>17</v>
      </c>
      <c r="D932" s="3" t="s">
        <v>45</v>
      </c>
      <c r="E932" s="3" t="s">
        <v>229</v>
      </c>
      <c r="F932" s="4" t="s">
        <v>156</v>
      </c>
      <c r="G932" s="4">
        <v>180</v>
      </c>
    </row>
    <row r="933" spans="1:7" x14ac:dyDescent="0.3">
      <c r="A933" s="90" t="s">
        <v>614</v>
      </c>
      <c r="B933" s="2" t="s">
        <v>23</v>
      </c>
      <c r="C933" s="3" t="s">
        <v>17</v>
      </c>
      <c r="D933" s="3" t="s">
        <v>309</v>
      </c>
      <c r="E933" s="3" t="s">
        <v>229</v>
      </c>
      <c r="F933" s="4" t="s">
        <v>156</v>
      </c>
      <c r="G933" s="4">
        <v>240</v>
      </c>
    </row>
    <row r="934" spans="1:7" x14ac:dyDescent="0.3">
      <c r="A934" s="90" t="s">
        <v>614</v>
      </c>
      <c r="B934" s="2" t="s">
        <v>23</v>
      </c>
      <c r="C934" s="3" t="s">
        <v>17</v>
      </c>
      <c r="D934" s="3" t="s">
        <v>309</v>
      </c>
      <c r="E934" s="3" t="s">
        <v>35</v>
      </c>
      <c r="F934" s="4" t="s">
        <v>519</v>
      </c>
      <c r="G934" s="4">
        <v>240</v>
      </c>
    </row>
    <row r="935" spans="1:7" x14ac:dyDescent="0.3">
      <c r="A935" s="90" t="s">
        <v>614</v>
      </c>
      <c r="B935" s="2" t="s">
        <v>23</v>
      </c>
      <c r="C935" s="3" t="s">
        <v>17</v>
      </c>
      <c r="D935" s="3" t="s">
        <v>309</v>
      </c>
      <c r="E935" s="3" t="s">
        <v>35</v>
      </c>
      <c r="F935" s="4" t="s">
        <v>519</v>
      </c>
      <c r="G935" s="4">
        <v>40</v>
      </c>
    </row>
    <row r="936" spans="1:7" x14ac:dyDescent="0.3">
      <c r="A936" s="90" t="s">
        <v>614</v>
      </c>
      <c r="B936" s="2" t="s">
        <v>23</v>
      </c>
      <c r="C936" s="3" t="s">
        <v>17</v>
      </c>
      <c r="D936" s="3" t="s">
        <v>321</v>
      </c>
      <c r="E936" s="3" t="s">
        <v>35</v>
      </c>
      <c r="F936" s="4" t="s">
        <v>519</v>
      </c>
      <c r="G936" s="4">
        <v>210</v>
      </c>
    </row>
    <row r="937" spans="1:7" x14ac:dyDescent="0.3">
      <c r="A937" s="90" t="s">
        <v>614</v>
      </c>
      <c r="B937" s="2" t="s">
        <v>23</v>
      </c>
      <c r="C937" s="3" t="s">
        <v>17</v>
      </c>
      <c r="D937" s="3" t="s">
        <v>309</v>
      </c>
      <c r="E937" s="3" t="s">
        <v>35</v>
      </c>
      <c r="F937" s="4" t="s">
        <v>618</v>
      </c>
      <c r="G937" s="4">
        <v>480</v>
      </c>
    </row>
    <row r="938" spans="1:7" x14ac:dyDescent="0.3">
      <c r="A938" s="90" t="s">
        <v>614</v>
      </c>
      <c r="B938" s="2" t="s">
        <v>23</v>
      </c>
      <c r="C938" s="3" t="s">
        <v>17</v>
      </c>
      <c r="D938" s="3" t="s">
        <v>45</v>
      </c>
      <c r="E938" s="3" t="s">
        <v>35</v>
      </c>
      <c r="F938" s="4" t="s">
        <v>618</v>
      </c>
      <c r="G938" s="4">
        <v>180</v>
      </c>
    </row>
    <row r="939" spans="1:7" x14ac:dyDescent="0.3">
      <c r="A939" s="90" t="s">
        <v>619</v>
      </c>
      <c r="B939" s="2" t="s">
        <v>48</v>
      </c>
      <c r="C939" s="3" t="s">
        <v>17</v>
      </c>
      <c r="D939" s="3" t="s">
        <v>321</v>
      </c>
      <c r="E939" s="3" t="s">
        <v>35</v>
      </c>
      <c r="F939" s="4" t="s">
        <v>623</v>
      </c>
      <c r="G939" s="4">
        <v>348</v>
      </c>
    </row>
    <row r="940" spans="1:7" x14ac:dyDescent="0.3">
      <c r="A940" s="90" t="s">
        <v>619</v>
      </c>
      <c r="B940" s="2" t="s">
        <v>48</v>
      </c>
      <c r="C940" s="3" t="s">
        <v>17</v>
      </c>
      <c r="D940" s="3" t="s">
        <v>45</v>
      </c>
      <c r="E940" s="3" t="s">
        <v>35</v>
      </c>
      <c r="F940" s="4" t="s">
        <v>623</v>
      </c>
      <c r="G940" s="4">
        <v>120</v>
      </c>
    </row>
    <row r="941" spans="1:7" x14ac:dyDescent="0.3">
      <c r="A941" s="90" t="s">
        <v>619</v>
      </c>
      <c r="B941" s="2" t="s">
        <v>48</v>
      </c>
      <c r="C941" s="3" t="s">
        <v>17</v>
      </c>
      <c r="D941" s="3" t="s">
        <v>45</v>
      </c>
      <c r="E941" s="3" t="s">
        <v>229</v>
      </c>
      <c r="F941" s="4" t="s">
        <v>624</v>
      </c>
      <c r="G941" s="4">
        <v>180</v>
      </c>
    </row>
    <row r="942" spans="1:7" x14ac:dyDescent="0.3">
      <c r="A942" s="90" t="s">
        <v>619</v>
      </c>
      <c r="B942" s="2" t="s">
        <v>48</v>
      </c>
      <c r="C942" s="3" t="s">
        <v>17</v>
      </c>
      <c r="D942" s="3" t="s">
        <v>321</v>
      </c>
      <c r="E942" s="3" t="s">
        <v>229</v>
      </c>
      <c r="F942" s="4" t="s">
        <v>624</v>
      </c>
      <c r="G942" s="4">
        <v>418</v>
      </c>
    </row>
    <row r="943" spans="1:7" x14ac:dyDescent="0.3">
      <c r="A943" s="90" t="s">
        <v>619</v>
      </c>
      <c r="B943" s="2" t="s">
        <v>48</v>
      </c>
      <c r="C943" s="3" t="s">
        <v>17</v>
      </c>
      <c r="D943" s="3" t="s">
        <v>45</v>
      </c>
      <c r="E943" s="3" t="s">
        <v>35</v>
      </c>
      <c r="F943" s="4" t="s">
        <v>518</v>
      </c>
      <c r="G943" s="4">
        <v>420</v>
      </c>
    </row>
    <row r="944" spans="1:7" ht="15" customHeight="1" x14ac:dyDescent="0.3">
      <c r="A944" s="90" t="s">
        <v>619</v>
      </c>
      <c r="B944" s="2" t="s">
        <v>48</v>
      </c>
      <c r="C944" s="3" t="s">
        <v>17</v>
      </c>
      <c r="D944" s="3" t="s">
        <v>45</v>
      </c>
      <c r="E944" s="3" t="s">
        <v>229</v>
      </c>
      <c r="F944" s="4" t="s">
        <v>518</v>
      </c>
      <c r="G944" s="9">
        <v>150</v>
      </c>
    </row>
    <row r="945" spans="1:7" x14ac:dyDescent="0.3">
      <c r="A945" s="90" t="s">
        <v>619</v>
      </c>
      <c r="B945" s="2" t="s">
        <v>48</v>
      </c>
      <c r="C945" s="3" t="s">
        <v>17</v>
      </c>
      <c r="D945" s="3" t="s">
        <v>309</v>
      </c>
      <c r="E945" s="3" t="s">
        <v>35</v>
      </c>
      <c r="F945" s="4" t="s">
        <v>626</v>
      </c>
      <c r="G945" s="9">
        <v>548</v>
      </c>
    </row>
    <row r="946" spans="1:7" x14ac:dyDescent="0.3">
      <c r="A946" s="90" t="s">
        <v>619</v>
      </c>
      <c r="B946" s="2" t="s">
        <v>48</v>
      </c>
      <c r="C946" s="3" t="s">
        <v>17</v>
      </c>
      <c r="D946" s="3" t="s">
        <v>242</v>
      </c>
      <c r="E946" s="3" t="s">
        <v>35</v>
      </c>
      <c r="F946" s="4" t="s">
        <v>626</v>
      </c>
      <c r="G946" s="4">
        <v>90</v>
      </c>
    </row>
    <row r="947" spans="1:7" x14ac:dyDescent="0.3">
      <c r="A947" s="90" t="s">
        <v>619</v>
      </c>
      <c r="B947" s="2" t="s">
        <v>48</v>
      </c>
      <c r="C947" s="3" t="s">
        <v>17</v>
      </c>
      <c r="D947" s="3" t="s">
        <v>309</v>
      </c>
      <c r="E947" s="3" t="s">
        <v>229</v>
      </c>
      <c r="F947" s="4" t="s">
        <v>622</v>
      </c>
      <c r="G947" s="4">
        <v>627</v>
      </c>
    </row>
    <row r="948" spans="1:7" x14ac:dyDescent="0.3">
      <c r="A948" s="90" t="s">
        <v>619</v>
      </c>
      <c r="B948" s="2" t="s">
        <v>48</v>
      </c>
      <c r="C948" s="3" t="s">
        <v>17</v>
      </c>
      <c r="D948" s="3" t="s">
        <v>242</v>
      </c>
      <c r="E948" s="3" t="s">
        <v>229</v>
      </c>
      <c r="F948" s="4" t="s">
        <v>622</v>
      </c>
      <c r="G948" s="4">
        <v>170</v>
      </c>
    </row>
    <row r="949" spans="1:7" x14ac:dyDescent="0.3">
      <c r="A949" s="90" t="s">
        <v>619</v>
      </c>
      <c r="B949" s="2" t="s">
        <v>23</v>
      </c>
      <c r="C949" s="3" t="s">
        <v>17</v>
      </c>
      <c r="D949" s="3" t="s">
        <v>411</v>
      </c>
      <c r="E949" s="3" t="s">
        <v>35</v>
      </c>
      <c r="F949" s="4" t="s">
        <v>519</v>
      </c>
      <c r="G949" s="4">
        <v>600</v>
      </c>
    </row>
    <row r="950" spans="1:7" x14ac:dyDescent="0.3">
      <c r="A950" s="90" t="s">
        <v>619</v>
      </c>
      <c r="B950" s="2" t="s">
        <v>23</v>
      </c>
      <c r="C950" s="3" t="s">
        <v>17</v>
      </c>
      <c r="D950" s="3" t="s">
        <v>411</v>
      </c>
      <c r="E950" s="3" t="s">
        <v>229</v>
      </c>
      <c r="F950" s="4" t="s">
        <v>156</v>
      </c>
      <c r="G950" s="4">
        <v>560</v>
      </c>
    </row>
    <row r="951" spans="1:7" x14ac:dyDescent="0.3">
      <c r="A951" s="90" t="s">
        <v>614</v>
      </c>
      <c r="B951" s="2" t="s">
        <v>27</v>
      </c>
      <c r="C951" s="3" t="s">
        <v>50</v>
      </c>
      <c r="D951" s="3" t="s">
        <v>230</v>
      </c>
      <c r="E951" s="3" t="s">
        <v>8</v>
      </c>
      <c r="F951" s="4" t="s">
        <v>500</v>
      </c>
      <c r="G951" s="4">
        <v>110</v>
      </c>
    </row>
    <row r="952" spans="1:7" x14ac:dyDescent="0.3">
      <c r="A952" s="90" t="s">
        <v>614</v>
      </c>
      <c r="B952" s="2" t="s">
        <v>23</v>
      </c>
      <c r="C952" s="3" t="s">
        <v>50</v>
      </c>
      <c r="D952" s="3" t="s">
        <v>230</v>
      </c>
      <c r="E952" s="3" t="s">
        <v>8</v>
      </c>
      <c r="F952" s="4" t="s">
        <v>534</v>
      </c>
      <c r="G952" s="4">
        <v>52</v>
      </c>
    </row>
    <row r="953" spans="1:7" x14ac:dyDescent="0.3">
      <c r="A953" s="90" t="s">
        <v>614</v>
      </c>
      <c r="B953" s="2" t="s">
        <v>23</v>
      </c>
      <c r="C953" s="3" t="s">
        <v>50</v>
      </c>
      <c r="D953" s="3" t="s">
        <v>231</v>
      </c>
      <c r="E953" s="3" t="s">
        <v>8</v>
      </c>
      <c r="F953" s="4" t="s">
        <v>534</v>
      </c>
      <c r="G953" s="4">
        <v>80</v>
      </c>
    </row>
    <row r="954" spans="1:7" x14ac:dyDescent="0.3">
      <c r="A954" s="90" t="s">
        <v>619</v>
      </c>
      <c r="B954" s="2" t="s">
        <v>27</v>
      </c>
      <c r="C954" s="3" t="s">
        <v>50</v>
      </c>
      <c r="D954" s="3" t="s">
        <v>231</v>
      </c>
      <c r="E954" s="3" t="s">
        <v>8</v>
      </c>
      <c r="F954" s="4" t="s">
        <v>545</v>
      </c>
      <c r="G954" s="4">
        <v>200</v>
      </c>
    </row>
    <row r="955" spans="1:7" x14ac:dyDescent="0.3">
      <c r="A955" s="90" t="s">
        <v>619</v>
      </c>
      <c r="B955" s="2" t="s">
        <v>23</v>
      </c>
      <c r="C955" s="3" t="s">
        <v>50</v>
      </c>
      <c r="D955" s="3" t="s">
        <v>231</v>
      </c>
      <c r="E955" s="3" t="s">
        <v>8</v>
      </c>
      <c r="F955" s="4" t="s">
        <v>534</v>
      </c>
      <c r="G955" s="4">
        <v>180</v>
      </c>
    </row>
    <row r="956" spans="1:7" x14ac:dyDescent="0.3">
      <c r="A956" s="90" t="s">
        <v>619</v>
      </c>
      <c r="B956" s="2" t="s">
        <v>127</v>
      </c>
      <c r="C956" s="3" t="s">
        <v>50</v>
      </c>
      <c r="D956" s="3" t="s">
        <v>231</v>
      </c>
      <c r="E956" s="3" t="s">
        <v>8</v>
      </c>
      <c r="F956" s="4" t="s">
        <v>500</v>
      </c>
      <c r="G956" s="4">
        <v>210</v>
      </c>
    </row>
    <row r="957" spans="1:7" x14ac:dyDescent="0.3">
      <c r="A957" s="90" t="s">
        <v>619</v>
      </c>
      <c r="B957" s="2" t="s">
        <v>27</v>
      </c>
      <c r="C957" s="3" t="s">
        <v>17</v>
      </c>
      <c r="D957" s="3" t="s">
        <v>350</v>
      </c>
      <c r="E957" s="3" t="s">
        <v>303</v>
      </c>
      <c r="F957" s="4" t="s">
        <v>605</v>
      </c>
      <c r="G957" s="4">
        <f>100*40</f>
        <v>4000</v>
      </c>
    </row>
    <row r="958" spans="1:7" x14ac:dyDescent="0.3">
      <c r="A958" s="90" t="s">
        <v>614</v>
      </c>
      <c r="B958" s="2" t="s">
        <v>27</v>
      </c>
      <c r="C958" s="3" t="s">
        <v>297</v>
      </c>
      <c r="D958" s="3" t="s">
        <v>412</v>
      </c>
      <c r="E958" s="3" t="s">
        <v>304</v>
      </c>
      <c r="F958" s="4" t="s">
        <v>603</v>
      </c>
      <c r="G958" s="4">
        <v>191</v>
      </c>
    </row>
    <row r="959" spans="1:7" x14ac:dyDescent="0.3">
      <c r="A959" s="90" t="s">
        <v>614</v>
      </c>
      <c r="B959" s="2" t="s">
        <v>23</v>
      </c>
      <c r="C959" s="3" t="s">
        <v>297</v>
      </c>
      <c r="D959" s="3" t="s">
        <v>412</v>
      </c>
      <c r="E959" s="3" t="s">
        <v>304</v>
      </c>
      <c r="F959" s="4" t="s">
        <v>605</v>
      </c>
      <c r="G959" s="4">
        <v>210</v>
      </c>
    </row>
    <row r="960" spans="1:7" x14ac:dyDescent="0.3">
      <c r="A960" s="90" t="s">
        <v>614</v>
      </c>
      <c r="B960" s="2" t="s">
        <v>127</v>
      </c>
      <c r="C960" s="3" t="s">
        <v>297</v>
      </c>
      <c r="D960" s="3" t="s">
        <v>412</v>
      </c>
      <c r="E960" s="3" t="s">
        <v>304</v>
      </c>
      <c r="F960" s="4" t="s">
        <v>535</v>
      </c>
      <c r="G960" s="4">
        <v>150</v>
      </c>
    </row>
    <row r="961" spans="1:7" x14ac:dyDescent="0.3">
      <c r="A961" s="90" t="s">
        <v>619</v>
      </c>
      <c r="B961" s="2" t="s">
        <v>27</v>
      </c>
      <c r="C961" s="3" t="s">
        <v>297</v>
      </c>
      <c r="D961" s="3" t="s">
        <v>412</v>
      </c>
      <c r="E961" s="3" t="s">
        <v>304</v>
      </c>
      <c r="F961" s="4" t="s">
        <v>605</v>
      </c>
      <c r="G961" s="4">
        <v>180</v>
      </c>
    </row>
    <row r="962" spans="1:7" x14ac:dyDescent="0.3">
      <c r="A962" s="90" t="s">
        <v>619</v>
      </c>
      <c r="B962" s="2" t="s">
        <v>23</v>
      </c>
      <c r="C962" s="3" t="s">
        <v>297</v>
      </c>
      <c r="D962" s="3" t="s">
        <v>412</v>
      </c>
      <c r="E962" s="3" t="s">
        <v>304</v>
      </c>
      <c r="F962" s="4" t="s">
        <v>535</v>
      </c>
      <c r="G962" s="4">
        <v>145</v>
      </c>
    </row>
    <row r="963" spans="1:7" x14ac:dyDescent="0.3">
      <c r="A963" s="90" t="s">
        <v>619</v>
      </c>
      <c r="B963" s="2" t="s">
        <v>127</v>
      </c>
      <c r="C963" s="3" t="s">
        <v>297</v>
      </c>
      <c r="D963" s="3" t="s">
        <v>412</v>
      </c>
      <c r="E963" s="3" t="s">
        <v>304</v>
      </c>
      <c r="F963" s="4" t="s">
        <v>610</v>
      </c>
      <c r="G963" s="4">
        <v>177</v>
      </c>
    </row>
    <row r="964" spans="1:7" x14ac:dyDescent="0.3">
      <c r="A964" s="90" t="s">
        <v>614</v>
      </c>
      <c r="B964" s="2" t="s">
        <v>27</v>
      </c>
      <c r="C964" s="3" t="s">
        <v>50</v>
      </c>
      <c r="D964" s="3" t="s">
        <v>231</v>
      </c>
      <c r="E964" s="3" t="s">
        <v>304</v>
      </c>
      <c r="F964" s="4" t="s">
        <v>603</v>
      </c>
      <c r="G964" s="4">
        <f>20*14</f>
        <v>280</v>
      </c>
    </row>
    <row r="965" spans="1:7" x14ac:dyDescent="0.3">
      <c r="A965" s="90" t="s">
        <v>619</v>
      </c>
      <c r="B965" s="2" t="s">
        <v>27</v>
      </c>
      <c r="C965" s="3" t="s">
        <v>50</v>
      </c>
      <c r="D965" s="3" t="s">
        <v>231</v>
      </c>
      <c r="E965" s="3" t="s">
        <v>304</v>
      </c>
      <c r="F965" s="4" t="s">
        <v>602</v>
      </c>
      <c r="G965" s="4">
        <f>52*14</f>
        <v>728</v>
      </c>
    </row>
    <row r="966" spans="1:7" x14ac:dyDescent="0.3">
      <c r="A966" s="90" t="s">
        <v>583</v>
      </c>
      <c r="B966" s="2" t="s">
        <v>27</v>
      </c>
      <c r="C966" s="3" t="s">
        <v>145</v>
      </c>
      <c r="D966" s="3" t="s">
        <v>250</v>
      </c>
      <c r="E966" s="3" t="s">
        <v>304</v>
      </c>
      <c r="F966" s="4" t="s">
        <v>603</v>
      </c>
      <c r="G966" s="4">
        <v>50</v>
      </c>
    </row>
    <row r="967" spans="1:7" x14ac:dyDescent="0.3">
      <c r="A967" s="90" t="s">
        <v>583</v>
      </c>
      <c r="B967" s="2" t="s">
        <v>23</v>
      </c>
      <c r="C967" s="3" t="s">
        <v>145</v>
      </c>
      <c r="D967" s="3" t="s">
        <v>250</v>
      </c>
      <c r="E967" s="3" t="s">
        <v>304</v>
      </c>
      <c r="F967" s="4" t="s">
        <v>605</v>
      </c>
      <c r="G967" s="4">
        <v>750</v>
      </c>
    </row>
    <row r="968" spans="1:7" x14ac:dyDescent="0.3">
      <c r="A968" s="90" t="s">
        <v>614</v>
      </c>
      <c r="B968" s="2" t="s">
        <v>27</v>
      </c>
      <c r="C968" s="3" t="s">
        <v>145</v>
      </c>
      <c r="D968" s="3" t="s">
        <v>250</v>
      </c>
      <c r="E968" s="3" t="s">
        <v>304</v>
      </c>
      <c r="F968" s="4" t="s">
        <v>605</v>
      </c>
      <c r="G968" s="4">
        <v>373</v>
      </c>
    </row>
    <row r="969" spans="1:7" x14ac:dyDescent="0.3">
      <c r="A969" s="90" t="s">
        <v>619</v>
      </c>
      <c r="B969" s="2" t="s">
        <v>23</v>
      </c>
      <c r="C969" s="3" t="s">
        <v>145</v>
      </c>
      <c r="D969" s="3" t="s">
        <v>257</v>
      </c>
      <c r="E969" s="3" t="s">
        <v>304</v>
      </c>
      <c r="F969" s="4" t="s">
        <v>535</v>
      </c>
      <c r="G969" s="4">
        <v>245</v>
      </c>
    </row>
    <row r="970" spans="1:7" x14ac:dyDescent="0.3">
      <c r="A970" s="90" t="s">
        <v>614</v>
      </c>
      <c r="B970" s="2" t="s">
        <v>27</v>
      </c>
      <c r="C970" s="3" t="s">
        <v>297</v>
      </c>
      <c r="D970" s="3" t="s">
        <v>412</v>
      </c>
      <c r="E970" s="3" t="s">
        <v>383</v>
      </c>
      <c r="F970" s="4" t="s">
        <v>488</v>
      </c>
      <c r="G970" s="4">
        <v>96</v>
      </c>
    </row>
    <row r="971" spans="1:7" x14ac:dyDescent="0.3">
      <c r="A971" s="90" t="s">
        <v>614</v>
      </c>
      <c r="B971" s="2" t="s">
        <v>27</v>
      </c>
      <c r="C971" s="3" t="s">
        <v>297</v>
      </c>
      <c r="D971" s="3" t="s">
        <v>412</v>
      </c>
      <c r="E971" s="3" t="s">
        <v>383</v>
      </c>
      <c r="F971" s="4" t="s">
        <v>488</v>
      </c>
      <c r="G971" s="4">
        <v>104</v>
      </c>
    </row>
    <row r="972" spans="1:7" x14ac:dyDescent="0.3">
      <c r="A972" s="90" t="s">
        <v>614</v>
      </c>
      <c r="B972" s="2" t="s">
        <v>23</v>
      </c>
      <c r="C972" s="3" t="s">
        <v>297</v>
      </c>
      <c r="D972" s="3" t="s">
        <v>412</v>
      </c>
      <c r="E972" s="3" t="s">
        <v>383</v>
      </c>
      <c r="F972" s="4" t="s">
        <v>489</v>
      </c>
      <c r="G972" s="4">
        <v>77</v>
      </c>
    </row>
    <row r="973" spans="1:7" x14ac:dyDescent="0.3">
      <c r="A973" s="90" t="s">
        <v>614</v>
      </c>
      <c r="B973" s="2" t="s">
        <v>23</v>
      </c>
      <c r="C973" s="3" t="s">
        <v>297</v>
      </c>
      <c r="D973" s="3" t="s">
        <v>412</v>
      </c>
      <c r="E973" s="3" t="s">
        <v>383</v>
      </c>
      <c r="F973" s="4" t="s">
        <v>489</v>
      </c>
      <c r="G973" s="4">
        <v>88</v>
      </c>
    </row>
    <row r="974" spans="1:7" x14ac:dyDescent="0.3">
      <c r="A974" s="90" t="s">
        <v>614</v>
      </c>
      <c r="B974" s="2" t="s">
        <v>127</v>
      </c>
      <c r="C974" s="3" t="s">
        <v>297</v>
      </c>
      <c r="D974" s="3" t="s">
        <v>412</v>
      </c>
      <c r="E974" s="3" t="s">
        <v>383</v>
      </c>
      <c r="F974" s="4" t="s">
        <v>578</v>
      </c>
      <c r="G974" s="4">
        <v>77</v>
      </c>
    </row>
    <row r="975" spans="1:7" x14ac:dyDescent="0.3">
      <c r="A975" s="90" t="s">
        <v>614</v>
      </c>
      <c r="B975" s="2" t="s">
        <v>127</v>
      </c>
      <c r="C975" s="3" t="s">
        <v>297</v>
      </c>
      <c r="D975" s="3" t="s">
        <v>412</v>
      </c>
      <c r="E975" s="3" t="s">
        <v>383</v>
      </c>
      <c r="F975" s="4" t="s">
        <v>578</v>
      </c>
      <c r="G975" s="4">
        <v>78</v>
      </c>
    </row>
    <row r="976" spans="1:7" x14ac:dyDescent="0.3">
      <c r="A976" s="90" t="s">
        <v>619</v>
      </c>
      <c r="B976" s="2" t="s">
        <v>27</v>
      </c>
      <c r="C976" s="3" t="s">
        <v>297</v>
      </c>
      <c r="D976" s="3" t="s">
        <v>412</v>
      </c>
      <c r="E976" s="3" t="s">
        <v>383</v>
      </c>
      <c r="F976" s="4" t="s">
        <v>489</v>
      </c>
      <c r="G976" s="4">
        <v>76</v>
      </c>
    </row>
    <row r="977" spans="1:7" x14ac:dyDescent="0.3">
      <c r="A977" s="90" t="s">
        <v>619</v>
      </c>
      <c r="B977" s="2" t="s">
        <v>27</v>
      </c>
      <c r="C977" s="3" t="s">
        <v>297</v>
      </c>
      <c r="D977" s="3" t="s">
        <v>412</v>
      </c>
      <c r="E977" s="3" t="s">
        <v>383</v>
      </c>
      <c r="F977" s="4" t="s">
        <v>489</v>
      </c>
      <c r="G977" s="4">
        <v>89</v>
      </c>
    </row>
    <row r="978" spans="1:7" x14ac:dyDescent="0.3">
      <c r="A978" s="90" t="s">
        <v>619</v>
      </c>
      <c r="B978" s="2" t="s">
        <v>23</v>
      </c>
      <c r="C978" s="3" t="s">
        <v>297</v>
      </c>
      <c r="D978" s="3" t="s">
        <v>412</v>
      </c>
      <c r="E978" s="3" t="s">
        <v>383</v>
      </c>
      <c r="F978" s="4" t="s">
        <v>578</v>
      </c>
      <c r="G978" s="4">
        <v>92</v>
      </c>
    </row>
    <row r="979" spans="1:7" x14ac:dyDescent="0.3">
      <c r="A979" s="90" t="s">
        <v>619</v>
      </c>
      <c r="B979" s="2" t="s">
        <v>23</v>
      </c>
      <c r="C979" s="3" t="s">
        <v>297</v>
      </c>
      <c r="D979" s="3" t="s">
        <v>412</v>
      </c>
      <c r="E979" s="3" t="s">
        <v>383</v>
      </c>
      <c r="F979" s="4" t="s">
        <v>578</v>
      </c>
      <c r="G979" s="4">
        <v>85</v>
      </c>
    </row>
    <row r="980" spans="1:7" x14ac:dyDescent="0.3">
      <c r="A980" s="90" t="s">
        <v>619</v>
      </c>
      <c r="B980" s="2" t="s">
        <v>127</v>
      </c>
      <c r="C980" s="3" t="s">
        <v>297</v>
      </c>
      <c r="D980" s="3" t="s">
        <v>412</v>
      </c>
      <c r="E980" s="3" t="s">
        <v>383</v>
      </c>
      <c r="F980" s="4" t="s">
        <v>488</v>
      </c>
      <c r="G980" s="4">
        <v>39</v>
      </c>
    </row>
    <row r="981" spans="1:7" x14ac:dyDescent="0.3">
      <c r="A981" s="90" t="s">
        <v>619</v>
      </c>
      <c r="B981" s="2" t="s">
        <v>127</v>
      </c>
      <c r="C981" s="3" t="s">
        <v>297</v>
      </c>
      <c r="D981" s="3" t="s">
        <v>412</v>
      </c>
      <c r="E981" s="3" t="s">
        <v>383</v>
      </c>
      <c r="F981" s="4" t="s">
        <v>488</v>
      </c>
      <c r="G981" s="4">
        <v>44</v>
      </c>
    </row>
    <row r="982" spans="1:7" x14ac:dyDescent="0.3">
      <c r="A982" s="90" t="s">
        <v>619</v>
      </c>
      <c r="B982" s="2" t="s">
        <v>127</v>
      </c>
      <c r="C982" s="3" t="s">
        <v>297</v>
      </c>
      <c r="D982" s="3" t="s">
        <v>412</v>
      </c>
      <c r="E982" s="3" t="s">
        <v>383</v>
      </c>
      <c r="F982" s="4" t="s">
        <v>488</v>
      </c>
      <c r="G982" s="4">
        <v>46</v>
      </c>
    </row>
    <row r="983" spans="1:7" x14ac:dyDescent="0.3">
      <c r="A983" s="90" t="s">
        <v>619</v>
      </c>
      <c r="B983" s="2" t="s">
        <v>127</v>
      </c>
      <c r="C983" s="3" t="s">
        <v>297</v>
      </c>
      <c r="D983" s="3" t="s">
        <v>412</v>
      </c>
      <c r="E983" s="3" t="s">
        <v>383</v>
      </c>
      <c r="F983" s="4" t="s">
        <v>488</v>
      </c>
      <c r="G983" s="4">
        <v>51</v>
      </c>
    </row>
    <row r="984" spans="1:7" x14ac:dyDescent="0.3">
      <c r="A984" s="90" t="s">
        <v>614</v>
      </c>
      <c r="B984" s="2" t="s">
        <v>27</v>
      </c>
      <c r="C984" s="3" t="s">
        <v>297</v>
      </c>
      <c r="D984" s="3" t="s">
        <v>412</v>
      </c>
      <c r="E984" s="3" t="s">
        <v>384</v>
      </c>
      <c r="F984" s="4" t="s">
        <v>636</v>
      </c>
      <c r="G984" s="4">
        <v>340</v>
      </c>
    </row>
    <row r="985" spans="1:7" x14ac:dyDescent="0.3">
      <c r="A985" s="90" t="s">
        <v>614</v>
      </c>
      <c r="B985" s="2" t="s">
        <v>23</v>
      </c>
      <c r="C985" s="3" t="s">
        <v>297</v>
      </c>
      <c r="D985" s="3" t="s">
        <v>412</v>
      </c>
      <c r="E985" s="3" t="s">
        <v>384</v>
      </c>
      <c r="F985" s="4" t="s">
        <v>484</v>
      </c>
      <c r="G985" s="4">
        <v>350</v>
      </c>
    </row>
    <row r="986" spans="1:7" x14ac:dyDescent="0.3">
      <c r="A986" s="90" t="s">
        <v>614</v>
      </c>
      <c r="B986" s="2" t="s">
        <v>127</v>
      </c>
      <c r="C986" s="3" t="s">
        <v>297</v>
      </c>
      <c r="D986" s="3" t="s">
        <v>412</v>
      </c>
      <c r="E986" s="3" t="s">
        <v>384</v>
      </c>
      <c r="F986" s="4" t="s">
        <v>507</v>
      </c>
      <c r="G986" s="4">
        <v>237</v>
      </c>
    </row>
    <row r="987" spans="1:7" x14ac:dyDescent="0.3">
      <c r="A987" s="90" t="s">
        <v>619</v>
      </c>
      <c r="B987" s="2" t="s">
        <v>27</v>
      </c>
      <c r="C987" s="3" t="s">
        <v>297</v>
      </c>
      <c r="D987" s="3" t="s">
        <v>412</v>
      </c>
      <c r="E987" s="3" t="s">
        <v>384</v>
      </c>
      <c r="F987" s="4" t="s">
        <v>484</v>
      </c>
      <c r="G987" s="4">
        <v>347</v>
      </c>
    </row>
    <row r="988" spans="1:7" x14ac:dyDescent="0.3">
      <c r="A988" s="90" t="s">
        <v>619</v>
      </c>
      <c r="B988" s="2" t="s">
        <v>23</v>
      </c>
      <c r="C988" s="3" t="s">
        <v>297</v>
      </c>
      <c r="D988" s="3" t="s">
        <v>412</v>
      </c>
      <c r="E988" s="3" t="s">
        <v>384</v>
      </c>
      <c r="F988" s="4" t="s">
        <v>637</v>
      </c>
      <c r="G988" s="4">
        <v>348</v>
      </c>
    </row>
    <row r="989" spans="1:7" x14ac:dyDescent="0.3">
      <c r="A989" s="90" t="s">
        <v>619</v>
      </c>
      <c r="B989" s="2" t="s">
        <v>127</v>
      </c>
      <c r="C989" s="3" t="s">
        <v>297</v>
      </c>
      <c r="D989" s="3" t="s">
        <v>412</v>
      </c>
      <c r="E989" s="3" t="s">
        <v>384</v>
      </c>
      <c r="F989" s="4" t="s">
        <v>607</v>
      </c>
      <c r="G989" s="4">
        <v>200</v>
      </c>
    </row>
    <row r="990" spans="1:7" x14ac:dyDescent="0.3">
      <c r="A990" s="90" t="s">
        <v>614</v>
      </c>
      <c r="B990" s="2" t="s">
        <v>27</v>
      </c>
      <c r="C990" s="3" t="s">
        <v>205</v>
      </c>
      <c r="D990" s="3" t="s">
        <v>320</v>
      </c>
      <c r="E990" s="3" t="s">
        <v>8</v>
      </c>
      <c r="F990" s="4" t="s">
        <v>500</v>
      </c>
      <c r="G990" s="4">
        <v>84</v>
      </c>
    </row>
    <row r="991" spans="1:7" x14ac:dyDescent="0.3">
      <c r="A991" s="90" t="s">
        <v>614</v>
      </c>
      <c r="B991" s="2" t="s">
        <v>27</v>
      </c>
      <c r="C991" s="3" t="s">
        <v>205</v>
      </c>
      <c r="D991" s="3" t="s">
        <v>320</v>
      </c>
      <c r="E991" s="3" t="s">
        <v>229</v>
      </c>
      <c r="F991" s="4" t="s">
        <v>532</v>
      </c>
      <c r="G991" s="4">
        <v>172</v>
      </c>
    </row>
    <row r="992" spans="1:7" x14ac:dyDescent="0.3">
      <c r="A992" s="90" t="s">
        <v>614</v>
      </c>
      <c r="B992" s="2" t="s">
        <v>48</v>
      </c>
      <c r="C992" s="3" t="s">
        <v>205</v>
      </c>
      <c r="D992" s="3" t="s">
        <v>320</v>
      </c>
      <c r="E992" s="3" t="s">
        <v>229</v>
      </c>
      <c r="F992" s="4" t="s">
        <v>543</v>
      </c>
      <c r="G992" s="4">
        <v>52</v>
      </c>
    </row>
    <row r="993" spans="1:7" x14ac:dyDescent="0.3">
      <c r="A993" s="90" t="s">
        <v>614</v>
      </c>
      <c r="B993" s="2" t="s">
        <v>23</v>
      </c>
      <c r="C993" s="3" t="s">
        <v>205</v>
      </c>
      <c r="D993" s="3" t="s">
        <v>320</v>
      </c>
      <c r="E993" s="3" t="s">
        <v>229</v>
      </c>
      <c r="F993" s="4" t="s">
        <v>509</v>
      </c>
      <c r="G993" s="4">
        <v>52</v>
      </c>
    </row>
    <row r="994" spans="1:7" x14ac:dyDescent="0.3">
      <c r="A994" s="90" t="s">
        <v>614</v>
      </c>
      <c r="B994" s="2" t="s">
        <v>27</v>
      </c>
      <c r="C994" s="3" t="s">
        <v>50</v>
      </c>
      <c r="D994" s="3" t="s">
        <v>230</v>
      </c>
      <c r="E994" s="3" t="s">
        <v>229</v>
      </c>
      <c r="F994" s="4" t="s">
        <v>532</v>
      </c>
      <c r="G994" s="4">
        <v>52</v>
      </c>
    </row>
    <row r="995" spans="1:7" x14ac:dyDescent="0.3">
      <c r="A995" s="90" t="s">
        <v>614</v>
      </c>
      <c r="B995" s="2" t="s">
        <v>48</v>
      </c>
      <c r="C995" s="3" t="s">
        <v>50</v>
      </c>
      <c r="D995" s="3" t="s">
        <v>231</v>
      </c>
      <c r="E995" s="3" t="s">
        <v>229</v>
      </c>
      <c r="F995" s="4" t="s">
        <v>543</v>
      </c>
      <c r="G995" s="4">
        <v>462</v>
      </c>
    </row>
    <row r="996" spans="1:7" x14ac:dyDescent="0.3">
      <c r="A996" s="90" t="s">
        <v>614</v>
      </c>
      <c r="B996" s="2" t="s">
        <v>23</v>
      </c>
      <c r="C996" s="3" t="s">
        <v>50</v>
      </c>
      <c r="D996" s="3" t="s">
        <v>230</v>
      </c>
      <c r="E996" s="3" t="s">
        <v>229</v>
      </c>
      <c r="F996" s="4" t="s">
        <v>509</v>
      </c>
      <c r="G996" s="4">
        <v>14</v>
      </c>
    </row>
    <row r="997" spans="1:7" x14ac:dyDescent="0.3">
      <c r="A997" s="90" t="s">
        <v>614</v>
      </c>
      <c r="B997" s="2" t="s">
        <v>23</v>
      </c>
      <c r="C997" s="3" t="s">
        <v>50</v>
      </c>
      <c r="D997" s="3" t="s">
        <v>231</v>
      </c>
      <c r="E997" s="3" t="s">
        <v>229</v>
      </c>
      <c r="F997" s="4" t="s">
        <v>509</v>
      </c>
      <c r="G997" s="4">
        <v>238</v>
      </c>
    </row>
    <row r="998" spans="1:7" x14ac:dyDescent="0.3">
      <c r="A998" s="90" t="s">
        <v>619</v>
      </c>
      <c r="B998" s="2" t="s">
        <v>27</v>
      </c>
      <c r="C998" s="3" t="s">
        <v>50</v>
      </c>
      <c r="D998" s="3" t="s">
        <v>231</v>
      </c>
      <c r="E998" s="3" t="s">
        <v>229</v>
      </c>
      <c r="F998" s="4" t="s">
        <v>534</v>
      </c>
      <c r="G998" s="4">
        <v>280</v>
      </c>
    </row>
    <row r="999" spans="1:7" x14ac:dyDescent="0.3">
      <c r="A999" s="90" t="s">
        <v>619</v>
      </c>
      <c r="B999" s="2" t="s">
        <v>48</v>
      </c>
      <c r="C999" s="3" t="s">
        <v>50</v>
      </c>
      <c r="D999" s="3" t="s">
        <v>230</v>
      </c>
      <c r="E999" s="3" t="s">
        <v>229</v>
      </c>
      <c r="F999" s="4" t="s">
        <v>543</v>
      </c>
      <c r="G999" s="4">
        <v>200</v>
      </c>
    </row>
    <row r="1000" spans="1:7" x14ac:dyDescent="0.3">
      <c r="A1000" s="90" t="s">
        <v>619</v>
      </c>
      <c r="B1000" s="2" t="s">
        <v>23</v>
      </c>
      <c r="C1000" s="3" t="s">
        <v>50</v>
      </c>
      <c r="D1000" s="3" t="s">
        <v>231</v>
      </c>
      <c r="E1000" s="3" t="s">
        <v>229</v>
      </c>
      <c r="F1000" s="4" t="s">
        <v>532</v>
      </c>
      <c r="G1000" s="4">
        <v>528</v>
      </c>
    </row>
    <row r="1001" spans="1:7" x14ac:dyDescent="0.3">
      <c r="A1001" s="90" t="s">
        <v>614</v>
      </c>
      <c r="B1001" s="2" t="s">
        <v>27</v>
      </c>
      <c r="C1001" s="3" t="s">
        <v>297</v>
      </c>
      <c r="D1001" s="3" t="s">
        <v>412</v>
      </c>
      <c r="E1001" s="3" t="s">
        <v>420</v>
      </c>
      <c r="F1001" s="4" t="s">
        <v>639</v>
      </c>
      <c r="G1001" s="4">
        <v>50</v>
      </c>
    </row>
    <row r="1002" spans="1:7" x14ac:dyDescent="0.3">
      <c r="A1002" s="90" t="s">
        <v>614</v>
      </c>
      <c r="B1002" s="2" t="s">
        <v>27</v>
      </c>
      <c r="C1002" s="3" t="s">
        <v>297</v>
      </c>
      <c r="D1002" s="3" t="s">
        <v>412</v>
      </c>
      <c r="E1002" s="3" t="s">
        <v>385</v>
      </c>
      <c r="F1002" s="4" t="s">
        <v>528</v>
      </c>
      <c r="G1002" s="4">
        <v>50</v>
      </c>
    </row>
    <row r="1003" spans="1:7" x14ac:dyDescent="0.3">
      <c r="A1003" s="90" t="s">
        <v>614</v>
      </c>
      <c r="B1003" s="2" t="s">
        <v>27</v>
      </c>
      <c r="C1003" s="3" t="s">
        <v>297</v>
      </c>
      <c r="D1003" s="3" t="s">
        <v>412</v>
      </c>
      <c r="E1003" s="3" t="s">
        <v>413</v>
      </c>
      <c r="F1003" s="4" t="s">
        <v>640</v>
      </c>
      <c r="G1003" s="4">
        <v>340</v>
      </c>
    </row>
    <row r="1004" spans="1:7" x14ac:dyDescent="0.3">
      <c r="A1004" s="90" t="s">
        <v>614</v>
      </c>
      <c r="B1004" s="2" t="s">
        <v>27</v>
      </c>
      <c r="C1004" s="3" t="s">
        <v>297</v>
      </c>
      <c r="D1004" s="3" t="s">
        <v>412</v>
      </c>
      <c r="E1004" s="3" t="s">
        <v>414</v>
      </c>
      <c r="F1004" s="4" t="s">
        <v>641</v>
      </c>
      <c r="G1004" s="4">
        <v>360</v>
      </c>
    </row>
    <row r="1005" spans="1:7" x14ac:dyDescent="0.3">
      <c r="A1005" s="90" t="s">
        <v>614</v>
      </c>
      <c r="B1005" s="2" t="s">
        <v>27</v>
      </c>
      <c r="C1005" s="3" t="s">
        <v>297</v>
      </c>
      <c r="D1005" s="3" t="s">
        <v>412</v>
      </c>
      <c r="E1005" s="3" t="s">
        <v>47</v>
      </c>
      <c r="F1005" s="4" t="s">
        <v>588</v>
      </c>
      <c r="G1005" s="4">
        <v>380</v>
      </c>
    </row>
    <row r="1006" spans="1:7" x14ac:dyDescent="0.3">
      <c r="A1006" s="90" t="s">
        <v>614</v>
      </c>
      <c r="B1006" s="2" t="s">
        <v>27</v>
      </c>
      <c r="C1006" s="3" t="s">
        <v>297</v>
      </c>
      <c r="D1006" s="3" t="s">
        <v>412</v>
      </c>
      <c r="E1006" s="3" t="s">
        <v>438</v>
      </c>
      <c r="F1006" s="4" t="s">
        <v>519</v>
      </c>
      <c r="G1006" s="4">
        <v>120</v>
      </c>
    </row>
    <row r="1007" spans="1:7" x14ac:dyDescent="0.3">
      <c r="A1007" s="90" t="s">
        <v>614</v>
      </c>
      <c r="B1007" s="2" t="s">
        <v>27</v>
      </c>
      <c r="C1007" s="3" t="s">
        <v>297</v>
      </c>
      <c r="D1007" s="3" t="s">
        <v>412</v>
      </c>
      <c r="E1007" s="3" t="s">
        <v>419</v>
      </c>
      <c r="F1007" s="4" t="s">
        <v>519</v>
      </c>
      <c r="G1007" s="4">
        <v>140</v>
      </c>
    </row>
    <row r="1008" spans="1:7" x14ac:dyDescent="0.3">
      <c r="A1008" s="90" t="s">
        <v>614</v>
      </c>
      <c r="B1008" s="2" t="s">
        <v>27</v>
      </c>
      <c r="C1008" s="3" t="s">
        <v>297</v>
      </c>
      <c r="D1008" s="3" t="s">
        <v>412</v>
      </c>
      <c r="E1008" s="3" t="s">
        <v>229</v>
      </c>
      <c r="F1008" s="4" t="s">
        <v>532</v>
      </c>
      <c r="G1008" s="4">
        <v>30</v>
      </c>
    </row>
    <row r="1009" spans="1:8" x14ac:dyDescent="0.3">
      <c r="A1009" s="90" t="s">
        <v>614</v>
      </c>
      <c r="B1009" s="2" t="s">
        <v>27</v>
      </c>
      <c r="C1009" s="3" t="s">
        <v>297</v>
      </c>
      <c r="D1009" s="3" t="s">
        <v>412</v>
      </c>
      <c r="E1009" s="3" t="s">
        <v>382</v>
      </c>
      <c r="F1009" s="4" t="s">
        <v>527</v>
      </c>
      <c r="G1009" s="4">
        <v>261</v>
      </c>
    </row>
    <row r="1010" spans="1:8" x14ac:dyDescent="0.3">
      <c r="A1010" s="90" t="s">
        <v>614</v>
      </c>
      <c r="B1010" s="2" t="s">
        <v>48</v>
      </c>
      <c r="C1010" s="3" t="s">
        <v>297</v>
      </c>
      <c r="D1010" s="3" t="s">
        <v>412</v>
      </c>
      <c r="E1010" s="3" t="s">
        <v>229</v>
      </c>
      <c r="F1010" s="4" t="s">
        <v>512</v>
      </c>
      <c r="G1010" s="4">
        <v>240</v>
      </c>
    </row>
    <row r="1011" spans="1:8" x14ac:dyDescent="0.3">
      <c r="A1011" s="90" t="s">
        <v>614</v>
      </c>
      <c r="B1011" s="2" t="s">
        <v>23</v>
      </c>
      <c r="C1011" s="3" t="s">
        <v>297</v>
      </c>
      <c r="D1011" s="3" t="s">
        <v>412</v>
      </c>
      <c r="E1011" s="3" t="s">
        <v>413</v>
      </c>
      <c r="F1011" s="4" t="s">
        <v>595</v>
      </c>
      <c r="G1011" s="4">
        <v>350</v>
      </c>
    </row>
    <row r="1012" spans="1:8" x14ac:dyDescent="0.3">
      <c r="A1012" s="90" t="s">
        <v>614</v>
      </c>
      <c r="B1012" s="2" t="s">
        <v>23</v>
      </c>
      <c r="C1012" s="3" t="s">
        <v>297</v>
      </c>
      <c r="D1012" s="3" t="s">
        <v>412</v>
      </c>
      <c r="E1012" s="3" t="s">
        <v>414</v>
      </c>
      <c r="F1012" s="4" t="s">
        <v>537</v>
      </c>
      <c r="G1012" s="4">
        <v>350</v>
      </c>
    </row>
    <row r="1013" spans="1:8" x14ac:dyDescent="0.3">
      <c r="A1013" s="90" t="s">
        <v>614</v>
      </c>
      <c r="B1013" s="2" t="s">
        <v>23</v>
      </c>
      <c r="C1013" s="3" t="s">
        <v>297</v>
      </c>
      <c r="D1013" s="3" t="s">
        <v>412</v>
      </c>
      <c r="E1013" s="3" t="s">
        <v>47</v>
      </c>
      <c r="F1013" s="4" t="s">
        <v>526</v>
      </c>
      <c r="G1013" s="4">
        <v>320</v>
      </c>
    </row>
    <row r="1014" spans="1:8" x14ac:dyDescent="0.3">
      <c r="A1014" s="90" t="s">
        <v>614</v>
      </c>
      <c r="B1014" s="2" t="s">
        <v>23</v>
      </c>
      <c r="C1014" s="3" t="s">
        <v>297</v>
      </c>
      <c r="D1014" s="3" t="s">
        <v>412</v>
      </c>
      <c r="E1014" s="3" t="s">
        <v>438</v>
      </c>
      <c r="F1014" s="4" t="s">
        <v>590</v>
      </c>
      <c r="G1014" s="4">
        <v>300</v>
      </c>
    </row>
    <row r="1015" spans="1:8" x14ac:dyDescent="0.3">
      <c r="A1015" s="90" t="s">
        <v>614</v>
      </c>
      <c r="B1015" s="2" t="s">
        <v>23</v>
      </c>
      <c r="C1015" s="3" t="s">
        <v>297</v>
      </c>
      <c r="D1015" s="3" t="s">
        <v>412</v>
      </c>
      <c r="E1015" s="3" t="s">
        <v>419</v>
      </c>
      <c r="F1015" s="4" t="s">
        <v>590</v>
      </c>
      <c r="G1015" s="4">
        <v>300</v>
      </c>
    </row>
    <row r="1016" spans="1:8" x14ac:dyDescent="0.3">
      <c r="A1016" s="90" t="s">
        <v>614</v>
      </c>
      <c r="B1016" s="2" t="s">
        <v>23</v>
      </c>
      <c r="C1016" s="3" t="s">
        <v>297</v>
      </c>
      <c r="D1016" s="3" t="s">
        <v>412</v>
      </c>
      <c r="E1016" s="3" t="s">
        <v>438</v>
      </c>
      <c r="F1016" s="4" t="s">
        <v>642</v>
      </c>
      <c r="G1016" s="4">
        <v>300</v>
      </c>
    </row>
    <row r="1017" spans="1:8" x14ac:dyDescent="0.3">
      <c r="A1017" s="90" t="s">
        <v>614</v>
      </c>
      <c r="B1017" s="2" t="s">
        <v>23</v>
      </c>
      <c r="C1017" s="3" t="s">
        <v>297</v>
      </c>
      <c r="D1017" s="3" t="s">
        <v>412</v>
      </c>
      <c r="E1017" s="3" t="s">
        <v>419</v>
      </c>
      <c r="F1017" s="4" t="s">
        <v>642</v>
      </c>
      <c r="G1017" s="4">
        <v>300</v>
      </c>
    </row>
    <row r="1018" spans="1:8" x14ac:dyDescent="0.3">
      <c r="A1018" s="90" t="s">
        <v>614</v>
      </c>
      <c r="B1018" s="2" t="s">
        <v>23</v>
      </c>
      <c r="C1018" s="3" t="s">
        <v>297</v>
      </c>
      <c r="D1018" s="3" t="s">
        <v>412</v>
      </c>
      <c r="E1018" s="3" t="s">
        <v>382</v>
      </c>
      <c r="F1018" s="4" t="s">
        <v>514</v>
      </c>
      <c r="G1018" s="4">
        <v>210</v>
      </c>
    </row>
    <row r="1019" spans="1:8" x14ac:dyDescent="0.3">
      <c r="A1019" s="90" t="s">
        <v>614</v>
      </c>
      <c r="B1019" s="2" t="s">
        <v>23</v>
      </c>
      <c r="C1019" s="3" t="s">
        <v>297</v>
      </c>
      <c r="D1019" s="3" t="s">
        <v>412</v>
      </c>
      <c r="E1019" s="3" t="s">
        <v>229</v>
      </c>
      <c r="F1019" s="4" t="s">
        <v>534</v>
      </c>
      <c r="G1019" s="4">
        <v>300</v>
      </c>
    </row>
    <row r="1020" spans="1:8" x14ac:dyDescent="0.3">
      <c r="A1020" s="90" t="s">
        <v>614</v>
      </c>
      <c r="B1020" s="2" t="s">
        <v>127</v>
      </c>
      <c r="C1020" s="3" t="s">
        <v>297</v>
      </c>
      <c r="D1020" s="3" t="s">
        <v>412</v>
      </c>
      <c r="E1020" s="3" t="s">
        <v>413</v>
      </c>
      <c r="F1020" s="4" t="s">
        <v>643</v>
      </c>
      <c r="G1020" s="4">
        <v>250</v>
      </c>
    </row>
    <row r="1021" spans="1:8" x14ac:dyDescent="0.3">
      <c r="A1021" s="90" t="s">
        <v>614</v>
      </c>
      <c r="B1021" s="2" t="s">
        <v>127</v>
      </c>
      <c r="C1021" s="3" t="s">
        <v>297</v>
      </c>
      <c r="D1021" s="3" t="s">
        <v>412</v>
      </c>
      <c r="E1021" s="3" t="s">
        <v>414</v>
      </c>
      <c r="F1021" s="4" t="s">
        <v>579</v>
      </c>
      <c r="G1021" s="4">
        <v>230</v>
      </c>
    </row>
    <row r="1022" spans="1:8" x14ac:dyDescent="0.3">
      <c r="A1022" s="90" t="s">
        <v>614</v>
      </c>
      <c r="B1022" s="2" t="s">
        <v>127</v>
      </c>
      <c r="C1022" s="3" t="s">
        <v>297</v>
      </c>
      <c r="D1022" s="3" t="s">
        <v>412</v>
      </c>
      <c r="E1022" s="3" t="s">
        <v>47</v>
      </c>
      <c r="F1022" s="4" t="s">
        <v>644</v>
      </c>
      <c r="G1022" s="4">
        <v>260</v>
      </c>
    </row>
    <row r="1023" spans="1:8" x14ac:dyDescent="0.3">
      <c r="A1023" s="90" t="s">
        <v>619</v>
      </c>
      <c r="B1023" s="2" t="s">
        <v>27</v>
      </c>
      <c r="C1023" s="3" t="s">
        <v>297</v>
      </c>
      <c r="D1023" s="3" t="s">
        <v>412</v>
      </c>
      <c r="E1023" s="3" t="s">
        <v>229</v>
      </c>
      <c r="F1023" s="4" t="s">
        <v>534</v>
      </c>
      <c r="G1023" s="4">
        <v>40</v>
      </c>
      <c r="H1023" s="3"/>
    </row>
    <row r="1024" spans="1:8" x14ac:dyDescent="0.3">
      <c r="A1024" s="90" t="s">
        <v>619</v>
      </c>
      <c r="B1024" s="2" t="s">
        <v>27</v>
      </c>
      <c r="C1024" s="3" t="s">
        <v>297</v>
      </c>
      <c r="D1024" s="3" t="s">
        <v>412</v>
      </c>
      <c r="E1024" s="3" t="s">
        <v>413</v>
      </c>
      <c r="F1024" s="4" t="s">
        <v>515</v>
      </c>
      <c r="G1024" s="4">
        <v>350</v>
      </c>
    </row>
    <row r="1025" spans="1:8" x14ac:dyDescent="0.3">
      <c r="A1025" s="90" t="s">
        <v>619</v>
      </c>
      <c r="B1025" s="2" t="s">
        <v>27</v>
      </c>
      <c r="C1025" s="3" t="s">
        <v>297</v>
      </c>
      <c r="D1025" s="3" t="s">
        <v>412</v>
      </c>
      <c r="E1025" s="3" t="s">
        <v>414</v>
      </c>
      <c r="F1025" s="4" t="s">
        <v>537</v>
      </c>
      <c r="G1025" s="4">
        <v>350</v>
      </c>
      <c r="H1025" s="93"/>
    </row>
    <row r="1026" spans="1:8" ht="15.75" customHeight="1" x14ac:dyDescent="0.3">
      <c r="A1026" s="90" t="s">
        <v>619</v>
      </c>
      <c r="B1026" s="2" t="s">
        <v>27</v>
      </c>
      <c r="C1026" s="3" t="s">
        <v>297</v>
      </c>
      <c r="D1026" s="3" t="s">
        <v>412</v>
      </c>
      <c r="E1026" s="3" t="s">
        <v>47</v>
      </c>
      <c r="F1026" s="4" t="s">
        <v>526</v>
      </c>
      <c r="G1026" s="4">
        <v>300</v>
      </c>
      <c r="H1026" s="93"/>
    </row>
    <row r="1027" spans="1:8" x14ac:dyDescent="0.3">
      <c r="A1027" s="90" t="s">
        <v>619</v>
      </c>
      <c r="B1027" s="2" t="s">
        <v>27</v>
      </c>
      <c r="C1027" s="3" t="s">
        <v>297</v>
      </c>
      <c r="D1027" s="3" t="s">
        <v>412</v>
      </c>
      <c r="E1027" s="3" t="s">
        <v>438</v>
      </c>
      <c r="F1027" s="4" t="s">
        <v>567</v>
      </c>
      <c r="G1027" s="4">
        <v>300</v>
      </c>
    </row>
    <row r="1028" spans="1:8" x14ac:dyDescent="0.3">
      <c r="A1028" s="90" t="s">
        <v>619</v>
      </c>
      <c r="B1028" s="2" t="s">
        <v>27</v>
      </c>
      <c r="C1028" s="3" t="s">
        <v>297</v>
      </c>
      <c r="D1028" s="3" t="s">
        <v>412</v>
      </c>
      <c r="E1028" s="3" t="s">
        <v>419</v>
      </c>
      <c r="F1028" s="4" t="s">
        <v>567</v>
      </c>
      <c r="G1028" s="4">
        <v>300</v>
      </c>
    </row>
    <row r="1029" spans="1:8" x14ac:dyDescent="0.3">
      <c r="A1029" s="90" t="s">
        <v>619</v>
      </c>
      <c r="B1029" s="2" t="s">
        <v>48</v>
      </c>
      <c r="C1029" s="3" t="s">
        <v>297</v>
      </c>
      <c r="D1029" s="3" t="s">
        <v>412</v>
      </c>
      <c r="E1029" s="3" t="s">
        <v>229</v>
      </c>
      <c r="F1029" s="4" t="s">
        <v>512</v>
      </c>
      <c r="G1029" s="4">
        <v>194</v>
      </c>
    </row>
    <row r="1030" spans="1:8" x14ac:dyDescent="0.3">
      <c r="A1030" s="90" t="s">
        <v>619</v>
      </c>
      <c r="B1030" s="2" t="s">
        <v>23</v>
      </c>
      <c r="C1030" s="3" t="s">
        <v>297</v>
      </c>
      <c r="D1030" s="3" t="s">
        <v>412</v>
      </c>
      <c r="E1030" s="3" t="s">
        <v>413</v>
      </c>
      <c r="F1030" s="4" t="s">
        <v>645</v>
      </c>
      <c r="G1030" s="4">
        <v>350</v>
      </c>
    </row>
    <row r="1031" spans="1:8" x14ac:dyDescent="0.3">
      <c r="A1031" s="90" t="s">
        <v>619</v>
      </c>
      <c r="B1031" s="2" t="s">
        <v>23</v>
      </c>
      <c r="C1031" s="3" t="s">
        <v>297</v>
      </c>
      <c r="D1031" s="3" t="s">
        <v>412</v>
      </c>
      <c r="E1031" s="3" t="s">
        <v>414</v>
      </c>
      <c r="F1031" s="4" t="s">
        <v>646</v>
      </c>
      <c r="G1031" s="4">
        <v>230</v>
      </c>
    </row>
    <row r="1032" spans="1:8" x14ac:dyDescent="0.3">
      <c r="A1032" s="90" t="s">
        <v>619</v>
      </c>
      <c r="B1032" s="2" t="s">
        <v>23</v>
      </c>
      <c r="C1032" s="3" t="s">
        <v>297</v>
      </c>
      <c r="D1032" s="3" t="s">
        <v>412</v>
      </c>
      <c r="E1032" s="3" t="s">
        <v>414</v>
      </c>
      <c r="F1032" s="4" t="s">
        <v>591</v>
      </c>
      <c r="G1032" s="4">
        <v>118</v>
      </c>
    </row>
    <row r="1033" spans="1:8" x14ac:dyDescent="0.3">
      <c r="A1033" s="90" t="s">
        <v>619</v>
      </c>
      <c r="B1033" s="2" t="s">
        <v>23</v>
      </c>
      <c r="C1033" s="3" t="s">
        <v>297</v>
      </c>
      <c r="D1033" s="3" t="s">
        <v>412</v>
      </c>
      <c r="E1033" s="3" t="s">
        <v>47</v>
      </c>
      <c r="F1033" s="4" t="s">
        <v>589</v>
      </c>
      <c r="G1033" s="4">
        <v>300</v>
      </c>
    </row>
    <row r="1034" spans="1:8" ht="18" customHeight="1" x14ac:dyDescent="0.3">
      <c r="A1034" s="90" t="s">
        <v>619</v>
      </c>
      <c r="B1034" s="2" t="s">
        <v>23</v>
      </c>
      <c r="C1034" s="3" t="s">
        <v>297</v>
      </c>
      <c r="D1034" s="3" t="s">
        <v>412</v>
      </c>
      <c r="E1034" s="3" t="s">
        <v>382</v>
      </c>
      <c r="F1034" s="4" t="s">
        <v>527</v>
      </c>
      <c r="G1034" s="4">
        <v>150</v>
      </c>
    </row>
    <row r="1035" spans="1:8" x14ac:dyDescent="0.3">
      <c r="A1035" s="90" t="s">
        <v>619</v>
      </c>
      <c r="B1035" s="2" t="s">
        <v>23</v>
      </c>
      <c r="C1035" s="3" t="s">
        <v>297</v>
      </c>
      <c r="D1035" s="3" t="s">
        <v>412</v>
      </c>
      <c r="E1035" s="3" t="s">
        <v>229</v>
      </c>
      <c r="F1035" s="4" t="s">
        <v>509</v>
      </c>
      <c r="G1035" s="4">
        <v>120</v>
      </c>
    </row>
    <row r="1036" spans="1:8" x14ac:dyDescent="0.3">
      <c r="A1036" s="90" t="s">
        <v>619</v>
      </c>
      <c r="B1036" s="2" t="s">
        <v>23</v>
      </c>
      <c r="C1036" s="3" t="s">
        <v>297</v>
      </c>
      <c r="D1036" s="3" t="s">
        <v>412</v>
      </c>
      <c r="E1036" s="3" t="s">
        <v>413</v>
      </c>
      <c r="F1036" s="4" t="s">
        <v>647</v>
      </c>
      <c r="G1036" s="4">
        <v>200</v>
      </c>
    </row>
    <row r="1037" spans="1:8" x14ac:dyDescent="0.3">
      <c r="A1037" s="90" t="s">
        <v>619</v>
      </c>
      <c r="B1037" s="2" t="s">
        <v>23</v>
      </c>
      <c r="C1037" s="3" t="s">
        <v>297</v>
      </c>
      <c r="D1037" s="3" t="s">
        <v>412</v>
      </c>
      <c r="E1037" s="3" t="s">
        <v>414</v>
      </c>
      <c r="F1037" s="4" t="s">
        <v>521</v>
      </c>
      <c r="G1037" s="4">
        <v>200</v>
      </c>
    </row>
    <row r="1038" spans="1:8" x14ac:dyDescent="0.3">
      <c r="A1038" s="90" t="s">
        <v>619</v>
      </c>
      <c r="B1038" s="2" t="s">
        <v>23</v>
      </c>
      <c r="C1038" s="3" t="s">
        <v>297</v>
      </c>
      <c r="D1038" s="3" t="s">
        <v>412</v>
      </c>
      <c r="E1038" s="3" t="s">
        <v>47</v>
      </c>
      <c r="F1038" s="4" t="s">
        <v>588</v>
      </c>
      <c r="G1038" s="4">
        <v>220</v>
      </c>
    </row>
    <row r="1039" spans="1:8" x14ac:dyDescent="0.3">
      <c r="A1039" s="90" t="s">
        <v>614</v>
      </c>
      <c r="B1039" s="2" t="s">
        <v>48</v>
      </c>
      <c r="C1039" s="3" t="s">
        <v>145</v>
      </c>
      <c r="D1039" s="3" t="s">
        <v>250</v>
      </c>
      <c r="E1039" s="3" t="s">
        <v>229</v>
      </c>
      <c r="F1039" s="4" t="s">
        <v>585</v>
      </c>
      <c r="G1039" s="4">
        <v>79</v>
      </c>
    </row>
    <row r="1040" spans="1:8" x14ac:dyDescent="0.3">
      <c r="A1040" s="90" t="s">
        <v>614</v>
      </c>
      <c r="B1040" s="2" t="s">
        <v>48</v>
      </c>
      <c r="C1040" s="3" t="s">
        <v>145</v>
      </c>
      <c r="D1040" s="3" t="s">
        <v>257</v>
      </c>
      <c r="E1040" s="3" t="s">
        <v>229</v>
      </c>
      <c r="F1040" s="4" t="s">
        <v>585</v>
      </c>
      <c r="G1040" s="4">
        <v>242</v>
      </c>
    </row>
    <row r="1041" spans="1:7" x14ac:dyDescent="0.3">
      <c r="A1041" s="90" t="s">
        <v>627</v>
      </c>
      <c r="B1041" s="2" t="s">
        <v>27</v>
      </c>
      <c r="C1041" s="3" t="s">
        <v>17</v>
      </c>
      <c r="D1041" s="3" t="s">
        <v>242</v>
      </c>
      <c r="E1041" s="3" t="s">
        <v>401</v>
      </c>
      <c r="F1041" s="4" t="s">
        <v>582</v>
      </c>
      <c r="G1041" s="4">
        <v>660</v>
      </c>
    </row>
    <row r="1042" spans="1:7" x14ac:dyDescent="0.3">
      <c r="A1042" s="90" t="s">
        <v>648</v>
      </c>
      <c r="B1042" s="2" t="s">
        <v>27</v>
      </c>
      <c r="C1042" s="3" t="s">
        <v>17</v>
      </c>
      <c r="D1042" s="3" t="s">
        <v>45</v>
      </c>
      <c r="E1042" s="3" t="s">
        <v>401</v>
      </c>
      <c r="F1042" s="4" t="s">
        <v>582</v>
      </c>
      <c r="G1042" s="4">
        <v>544</v>
      </c>
    </row>
    <row r="1043" spans="1:7" x14ac:dyDescent="0.3">
      <c r="A1043" s="90" t="s">
        <v>648</v>
      </c>
      <c r="B1043" s="2" t="s">
        <v>27</v>
      </c>
      <c r="C1043" s="3" t="s">
        <v>17</v>
      </c>
      <c r="D1043" s="3" t="s">
        <v>242</v>
      </c>
      <c r="E1043" s="3" t="s">
        <v>401</v>
      </c>
      <c r="F1043" s="4" t="s">
        <v>582</v>
      </c>
      <c r="G1043" s="4">
        <v>80</v>
      </c>
    </row>
    <row r="1044" spans="1:7" x14ac:dyDescent="0.3">
      <c r="A1044" s="90" t="s">
        <v>648</v>
      </c>
      <c r="B1044" s="2" t="s">
        <v>23</v>
      </c>
      <c r="C1044" s="3" t="s">
        <v>17</v>
      </c>
      <c r="D1044" s="3" t="s">
        <v>45</v>
      </c>
      <c r="E1044" s="3" t="s">
        <v>401</v>
      </c>
      <c r="F1044" s="4" t="s">
        <v>579</v>
      </c>
      <c r="G1044" s="4">
        <v>620</v>
      </c>
    </row>
    <row r="1045" spans="1:7" x14ac:dyDescent="0.3">
      <c r="A1045" s="90" t="s">
        <v>627</v>
      </c>
      <c r="B1045" s="2" t="s">
        <v>27</v>
      </c>
      <c r="C1045" s="3" t="s">
        <v>17</v>
      </c>
      <c r="D1045" s="3" t="s">
        <v>309</v>
      </c>
      <c r="E1045" s="3" t="s">
        <v>402</v>
      </c>
      <c r="F1045" s="4" t="s">
        <v>598</v>
      </c>
      <c r="G1045" s="4">
        <v>650</v>
      </c>
    </row>
    <row r="1046" spans="1:7" x14ac:dyDescent="0.3">
      <c r="A1046" s="90" t="s">
        <v>627</v>
      </c>
      <c r="B1046" s="2" t="s">
        <v>27</v>
      </c>
      <c r="C1046" s="3" t="s">
        <v>17</v>
      </c>
      <c r="D1046" s="3" t="s">
        <v>309</v>
      </c>
      <c r="E1046" s="3" t="s">
        <v>402</v>
      </c>
      <c r="F1046" s="4" t="s">
        <v>581</v>
      </c>
      <c r="G1046" s="4">
        <v>520</v>
      </c>
    </row>
    <row r="1047" spans="1:7" x14ac:dyDescent="0.3">
      <c r="A1047" s="90" t="s">
        <v>627</v>
      </c>
      <c r="B1047" s="2" t="s">
        <v>23</v>
      </c>
      <c r="C1047" s="3" t="s">
        <v>17</v>
      </c>
      <c r="D1047" s="3" t="s">
        <v>309</v>
      </c>
      <c r="E1047" s="3" t="s">
        <v>402</v>
      </c>
      <c r="F1047" s="4" t="s">
        <v>580</v>
      </c>
      <c r="G1047" s="4">
        <v>700</v>
      </c>
    </row>
    <row r="1048" spans="1:7" x14ac:dyDescent="0.3">
      <c r="A1048" s="90" t="s">
        <v>627</v>
      </c>
      <c r="B1048" s="2" t="s">
        <v>23</v>
      </c>
      <c r="C1048" s="3" t="s">
        <v>17</v>
      </c>
      <c r="D1048" s="3" t="s">
        <v>309</v>
      </c>
      <c r="E1048" s="3" t="s">
        <v>402</v>
      </c>
      <c r="F1048" s="4" t="s">
        <v>579</v>
      </c>
      <c r="G1048" s="4">
        <v>610</v>
      </c>
    </row>
    <row r="1049" spans="1:7" x14ac:dyDescent="0.3">
      <c r="A1049" s="90" t="s">
        <v>627</v>
      </c>
      <c r="B1049" s="2" t="s">
        <v>23</v>
      </c>
      <c r="C1049" s="3" t="s">
        <v>17</v>
      </c>
      <c r="D1049" s="3" t="s">
        <v>410</v>
      </c>
      <c r="E1049" s="3" t="s">
        <v>426</v>
      </c>
      <c r="F1049" s="4" t="s">
        <v>579</v>
      </c>
      <c r="G1049" s="4">
        <v>30</v>
      </c>
    </row>
    <row r="1050" spans="1:7" x14ac:dyDescent="0.3">
      <c r="A1050" s="90" t="s">
        <v>627</v>
      </c>
      <c r="B1050" s="2" t="s">
        <v>127</v>
      </c>
      <c r="C1050" s="3" t="s">
        <v>17</v>
      </c>
      <c r="D1050" s="3" t="s">
        <v>410</v>
      </c>
      <c r="E1050" s="3" t="s">
        <v>426</v>
      </c>
      <c r="F1050" s="4" t="s">
        <v>621</v>
      </c>
      <c r="G1050" s="4">
        <v>504</v>
      </c>
    </row>
    <row r="1051" spans="1:7" x14ac:dyDescent="0.3">
      <c r="A1051" s="90" t="s">
        <v>648</v>
      </c>
      <c r="B1051" s="2" t="s">
        <v>27</v>
      </c>
      <c r="C1051" s="3" t="s">
        <v>17</v>
      </c>
      <c r="D1051" s="3" t="s">
        <v>410</v>
      </c>
      <c r="E1051" s="3" t="s">
        <v>426</v>
      </c>
      <c r="F1051" s="4" t="s">
        <v>582</v>
      </c>
      <c r="G1051" s="4">
        <v>30</v>
      </c>
    </row>
    <row r="1052" spans="1:7" x14ac:dyDescent="0.3">
      <c r="A1052" s="90" t="s">
        <v>648</v>
      </c>
      <c r="B1052" s="2" t="s">
        <v>27</v>
      </c>
      <c r="C1052" s="3" t="s">
        <v>17</v>
      </c>
      <c r="D1052" s="3" t="s">
        <v>309</v>
      </c>
      <c r="E1052" s="3" t="s">
        <v>402</v>
      </c>
      <c r="F1052" s="4" t="s">
        <v>581</v>
      </c>
      <c r="G1052" s="4">
        <v>640</v>
      </c>
    </row>
    <row r="1053" spans="1:7" x14ac:dyDescent="0.3">
      <c r="A1053" s="90" t="s">
        <v>648</v>
      </c>
      <c r="B1053" s="2" t="s">
        <v>23</v>
      </c>
      <c r="C1053" s="3" t="s">
        <v>17</v>
      </c>
      <c r="D1053" s="3" t="s">
        <v>309</v>
      </c>
      <c r="E1053" s="3" t="s">
        <v>402</v>
      </c>
      <c r="F1053" s="4" t="s">
        <v>580</v>
      </c>
      <c r="G1053" s="4">
        <v>700</v>
      </c>
    </row>
    <row r="1054" spans="1:7" x14ac:dyDescent="0.3">
      <c r="A1054" s="90" t="s">
        <v>648</v>
      </c>
      <c r="B1054" s="2" t="s">
        <v>127</v>
      </c>
      <c r="C1054" s="3" t="s">
        <v>17</v>
      </c>
      <c r="D1054" s="3" t="s">
        <v>309</v>
      </c>
      <c r="E1054" s="3" t="s">
        <v>402</v>
      </c>
      <c r="F1054" s="4" t="s">
        <v>621</v>
      </c>
      <c r="G1054" s="4">
        <v>408</v>
      </c>
    </row>
    <row r="1055" spans="1:7" x14ac:dyDescent="0.3">
      <c r="A1055" s="90" t="s">
        <v>627</v>
      </c>
      <c r="B1055" s="2" t="s">
        <v>48</v>
      </c>
      <c r="C1055" s="3" t="s">
        <v>17</v>
      </c>
      <c r="D1055" s="3" t="s">
        <v>45</v>
      </c>
      <c r="E1055" s="3" t="s">
        <v>8</v>
      </c>
      <c r="F1055" s="4" t="s">
        <v>503</v>
      </c>
      <c r="G1055" s="4">
        <v>470</v>
      </c>
    </row>
    <row r="1056" spans="1:7" x14ac:dyDescent="0.3">
      <c r="A1056" s="90" t="s">
        <v>648</v>
      </c>
      <c r="B1056" s="2" t="s">
        <v>48</v>
      </c>
      <c r="C1056" s="3" t="s">
        <v>17</v>
      </c>
      <c r="D1056" s="3" t="s">
        <v>45</v>
      </c>
      <c r="E1056" s="3" t="s">
        <v>8</v>
      </c>
      <c r="F1056" s="4" t="s">
        <v>503</v>
      </c>
      <c r="G1056" s="4">
        <v>370</v>
      </c>
    </row>
    <row r="1057" spans="1:8" x14ac:dyDescent="0.3">
      <c r="A1057" s="90" t="s">
        <v>648</v>
      </c>
      <c r="B1057" s="2" t="s">
        <v>23</v>
      </c>
      <c r="C1057" s="3" t="s">
        <v>17</v>
      </c>
      <c r="D1057" s="3" t="s">
        <v>45</v>
      </c>
      <c r="E1057" s="3" t="s">
        <v>8</v>
      </c>
      <c r="F1057" s="4" t="s">
        <v>502</v>
      </c>
      <c r="G1057" s="4">
        <v>660</v>
      </c>
    </row>
    <row r="1058" spans="1:8" x14ac:dyDescent="0.3">
      <c r="A1058" s="90" t="s">
        <v>627</v>
      </c>
      <c r="B1058" s="2" t="s">
        <v>48</v>
      </c>
      <c r="C1058" s="3" t="s">
        <v>17</v>
      </c>
      <c r="D1058" s="3" t="s">
        <v>309</v>
      </c>
      <c r="E1058" s="3" t="s">
        <v>8</v>
      </c>
      <c r="F1058" s="4" t="s">
        <v>503</v>
      </c>
      <c r="G1058" s="4">
        <v>400</v>
      </c>
    </row>
    <row r="1059" spans="1:8" x14ac:dyDescent="0.3">
      <c r="A1059" s="90" t="s">
        <v>627</v>
      </c>
      <c r="B1059" s="2" t="s">
        <v>23</v>
      </c>
      <c r="C1059" s="3" t="s">
        <v>17</v>
      </c>
      <c r="D1059" s="3" t="s">
        <v>309</v>
      </c>
      <c r="E1059" s="3" t="s">
        <v>8</v>
      </c>
      <c r="F1059" s="4" t="s">
        <v>502</v>
      </c>
      <c r="G1059" s="4">
        <v>720</v>
      </c>
    </row>
    <row r="1060" spans="1:8" x14ac:dyDescent="0.3">
      <c r="A1060" s="90" t="s">
        <v>627</v>
      </c>
      <c r="B1060" s="2" t="s">
        <v>23</v>
      </c>
      <c r="C1060" s="3" t="s">
        <v>17</v>
      </c>
      <c r="D1060" s="3" t="s">
        <v>309</v>
      </c>
      <c r="E1060" s="3" t="s">
        <v>8</v>
      </c>
      <c r="F1060" s="4" t="s">
        <v>509</v>
      </c>
      <c r="G1060" s="4">
        <v>880</v>
      </c>
    </row>
    <row r="1061" spans="1:8" x14ac:dyDescent="0.3">
      <c r="A1061" s="90" t="s">
        <v>648</v>
      </c>
      <c r="B1061" s="2" t="s">
        <v>48</v>
      </c>
      <c r="C1061" s="3" t="s">
        <v>17</v>
      </c>
      <c r="D1061" s="3" t="s">
        <v>309</v>
      </c>
      <c r="E1061" s="3" t="s">
        <v>8</v>
      </c>
      <c r="F1061" s="4" t="s">
        <v>503</v>
      </c>
      <c r="G1061" s="4">
        <v>400</v>
      </c>
    </row>
    <row r="1062" spans="1:8" x14ac:dyDescent="0.3">
      <c r="A1062" s="90" t="s">
        <v>648</v>
      </c>
      <c r="B1062" s="2" t="s">
        <v>48</v>
      </c>
      <c r="C1062" s="3" t="s">
        <v>17</v>
      </c>
      <c r="D1062" s="3" t="s">
        <v>309</v>
      </c>
      <c r="E1062" s="3" t="s">
        <v>8</v>
      </c>
      <c r="F1062" s="4" t="s">
        <v>498</v>
      </c>
      <c r="G1062" s="4">
        <v>80</v>
      </c>
    </row>
    <row r="1063" spans="1:8" x14ac:dyDescent="0.3">
      <c r="A1063" s="90" t="s">
        <v>648</v>
      </c>
      <c r="B1063" s="2" t="s">
        <v>23</v>
      </c>
      <c r="C1063" s="3" t="s">
        <v>17</v>
      </c>
      <c r="D1063" s="3" t="s">
        <v>309</v>
      </c>
      <c r="E1063" s="3" t="s">
        <v>8</v>
      </c>
      <c r="F1063" s="4" t="s">
        <v>509</v>
      </c>
      <c r="G1063" s="4">
        <v>880</v>
      </c>
    </row>
    <row r="1064" spans="1:8" x14ac:dyDescent="0.3">
      <c r="A1064" s="90" t="s">
        <v>627</v>
      </c>
      <c r="B1064" s="2" t="s">
        <v>48</v>
      </c>
      <c r="C1064" s="3" t="s">
        <v>17</v>
      </c>
      <c r="D1064" s="3" t="s">
        <v>411</v>
      </c>
      <c r="E1064" s="3" t="s">
        <v>8</v>
      </c>
      <c r="F1064" s="4" t="s">
        <v>498</v>
      </c>
      <c r="G1064" s="4">
        <v>533</v>
      </c>
    </row>
    <row r="1065" spans="1:8" x14ac:dyDescent="0.3">
      <c r="A1065" s="90" t="s">
        <v>648</v>
      </c>
      <c r="B1065" s="2" t="s">
        <v>48</v>
      </c>
      <c r="C1065" s="3" t="s">
        <v>17</v>
      </c>
      <c r="D1065" s="3" t="s">
        <v>410</v>
      </c>
      <c r="E1065" s="3" t="s">
        <v>8</v>
      </c>
      <c r="F1065" s="4" t="s">
        <v>498</v>
      </c>
      <c r="G1065" s="4">
        <v>450</v>
      </c>
    </row>
    <row r="1066" spans="1:8" x14ac:dyDescent="0.3">
      <c r="A1066" s="90" t="s">
        <v>648</v>
      </c>
      <c r="B1066" s="2" t="s">
        <v>23</v>
      </c>
      <c r="C1066" s="3" t="s">
        <v>17</v>
      </c>
      <c r="D1066" s="3" t="s">
        <v>410</v>
      </c>
      <c r="E1066" s="3" t="s">
        <v>8</v>
      </c>
      <c r="F1066" s="4" t="s">
        <v>502</v>
      </c>
      <c r="G1066" s="4">
        <v>102</v>
      </c>
      <c r="H1066" s="3"/>
    </row>
    <row r="1067" spans="1:8" x14ac:dyDescent="0.3">
      <c r="A1067" s="90" t="s">
        <v>627</v>
      </c>
      <c r="B1067" s="2" t="s">
        <v>48</v>
      </c>
      <c r="C1067" s="3" t="s">
        <v>17</v>
      </c>
      <c r="D1067" s="3" t="s">
        <v>309</v>
      </c>
      <c r="E1067" s="3" t="s">
        <v>35</v>
      </c>
      <c r="F1067" s="4" t="s">
        <v>623</v>
      </c>
      <c r="G1067" s="4">
        <v>1000</v>
      </c>
      <c r="H1067" s="3"/>
    </row>
    <row r="1068" spans="1:8" x14ac:dyDescent="0.3">
      <c r="A1068" s="90" t="s">
        <v>627</v>
      </c>
      <c r="B1068" s="2" t="s">
        <v>48</v>
      </c>
      <c r="C1068" s="3" t="s">
        <v>17</v>
      </c>
      <c r="D1068" s="3" t="s">
        <v>309</v>
      </c>
      <c r="E1068" s="3" t="s">
        <v>229</v>
      </c>
      <c r="F1068" s="4" t="s">
        <v>624</v>
      </c>
      <c r="G1068" s="4">
        <v>1000</v>
      </c>
    </row>
    <row r="1069" spans="1:8" x14ac:dyDescent="0.3">
      <c r="A1069" s="90" t="s">
        <v>627</v>
      </c>
      <c r="B1069" s="2" t="s">
        <v>48</v>
      </c>
      <c r="C1069" s="3" t="s">
        <v>17</v>
      </c>
      <c r="D1069" s="3" t="s">
        <v>45</v>
      </c>
      <c r="E1069" s="3" t="s">
        <v>229</v>
      </c>
      <c r="F1069" s="4" t="s">
        <v>533</v>
      </c>
      <c r="G1069" s="4">
        <v>360</v>
      </c>
    </row>
    <row r="1070" spans="1:8" x14ac:dyDescent="0.3">
      <c r="A1070" s="90" t="s">
        <v>627</v>
      </c>
      <c r="B1070" s="2" t="s">
        <v>48</v>
      </c>
      <c r="C1070" s="3" t="s">
        <v>17</v>
      </c>
      <c r="D1070" s="3" t="s">
        <v>45</v>
      </c>
      <c r="E1070" s="3" t="s">
        <v>35</v>
      </c>
      <c r="F1070" s="4" t="s">
        <v>518</v>
      </c>
      <c r="G1070" s="4">
        <v>300</v>
      </c>
    </row>
    <row r="1071" spans="1:8" x14ac:dyDescent="0.3">
      <c r="A1071" s="90" t="s">
        <v>627</v>
      </c>
      <c r="B1071" s="2" t="s">
        <v>48</v>
      </c>
      <c r="C1071" s="3" t="s">
        <v>17</v>
      </c>
      <c r="D1071" s="3" t="s">
        <v>309</v>
      </c>
      <c r="E1071" s="3" t="s">
        <v>35</v>
      </c>
      <c r="F1071" s="4" t="s">
        <v>626</v>
      </c>
      <c r="G1071" s="4">
        <v>520</v>
      </c>
    </row>
    <row r="1072" spans="1:8" x14ac:dyDescent="0.3">
      <c r="A1072" s="90" t="s">
        <v>627</v>
      </c>
      <c r="B1072" s="2" t="s">
        <v>48</v>
      </c>
      <c r="C1072" s="3" t="s">
        <v>17</v>
      </c>
      <c r="D1072" s="3" t="s">
        <v>411</v>
      </c>
      <c r="E1072" s="3" t="s">
        <v>35</v>
      </c>
      <c r="F1072" s="4" t="s">
        <v>626</v>
      </c>
      <c r="G1072" s="4">
        <v>334</v>
      </c>
    </row>
    <row r="1073" spans="1:7" x14ac:dyDescent="0.3">
      <c r="A1073" s="90" t="s">
        <v>627</v>
      </c>
      <c r="B1073" s="2" t="s">
        <v>48</v>
      </c>
      <c r="C1073" s="3" t="s">
        <v>17</v>
      </c>
      <c r="D1073" s="3" t="s">
        <v>309</v>
      </c>
      <c r="E1073" s="3" t="s">
        <v>229</v>
      </c>
      <c r="F1073" s="4" t="s">
        <v>622</v>
      </c>
      <c r="G1073" s="4">
        <v>520</v>
      </c>
    </row>
    <row r="1074" spans="1:7" x14ac:dyDescent="0.3">
      <c r="A1074" s="90" t="s">
        <v>627</v>
      </c>
      <c r="B1074" s="2" t="s">
        <v>48</v>
      </c>
      <c r="C1074" s="3" t="s">
        <v>17</v>
      </c>
      <c r="D1074" s="3" t="s">
        <v>411</v>
      </c>
      <c r="E1074" s="3" t="s">
        <v>229</v>
      </c>
      <c r="F1074" s="4" t="s">
        <v>622</v>
      </c>
      <c r="G1074" s="4">
        <v>374</v>
      </c>
    </row>
    <row r="1075" spans="1:7" x14ac:dyDescent="0.3">
      <c r="A1075" s="90" t="s">
        <v>627</v>
      </c>
      <c r="B1075" s="2" t="s">
        <v>23</v>
      </c>
      <c r="C1075" s="3" t="s">
        <v>17</v>
      </c>
      <c r="D1075" s="3" t="s">
        <v>45</v>
      </c>
      <c r="E1075" s="3" t="s">
        <v>229</v>
      </c>
      <c r="F1075" s="4" t="s">
        <v>513</v>
      </c>
      <c r="G1075" s="4">
        <v>450</v>
      </c>
    </row>
    <row r="1076" spans="1:7" x14ac:dyDescent="0.3">
      <c r="A1076" s="90" t="s">
        <v>627</v>
      </c>
      <c r="B1076" s="2" t="s">
        <v>23</v>
      </c>
      <c r="C1076" s="3" t="s">
        <v>17</v>
      </c>
      <c r="D1076" s="3" t="s">
        <v>309</v>
      </c>
      <c r="E1076" s="3" t="s">
        <v>229</v>
      </c>
      <c r="F1076" s="4" t="s">
        <v>513</v>
      </c>
      <c r="G1076" s="4">
        <v>400</v>
      </c>
    </row>
    <row r="1077" spans="1:7" x14ac:dyDescent="0.3">
      <c r="A1077" s="90" t="s">
        <v>627</v>
      </c>
      <c r="B1077" s="2" t="s">
        <v>23</v>
      </c>
      <c r="C1077" s="3" t="s">
        <v>17</v>
      </c>
      <c r="D1077" s="3" t="s">
        <v>309</v>
      </c>
      <c r="E1077" s="3" t="s">
        <v>35</v>
      </c>
      <c r="F1077" s="4" t="s">
        <v>519</v>
      </c>
      <c r="G1077" s="4">
        <v>880</v>
      </c>
    </row>
    <row r="1078" spans="1:7" x14ac:dyDescent="0.3">
      <c r="A1078" s="90" t="s">
        <v>627</v>
      </c>
      <c r="B1078" s="2" t="s">
        <v>23</v>
      </c>
      <c r="C1078" s="3" t="s">
        <v>17</v>
      </c>
      <c r="D1078" s="3" t="s">
        <v>309</v>
      </c>
      <c r="E1078" s="3" t="s">
        <v>229</v>
      </c>
      <c r="F1078" s="3" t="s">
        <v>156</v>
      </c>
      <c r="G1078" s="4">
        <v>680</v>
      </c>
    </row>
    <row r="1079" spans="1:7" x14ac:dyDescent="0.3">
      <c r="A1079" s="90" t="s">
        <v>627</v>
      </c>
      <c r="B1079" s="2" t="s">
        <v>23</v>
      </c>
      <c r="C1079" s="3" t="s">
        <v>17</v>
      </c>
      <c r="D1079" s="3" t="s">
        <v>309</v>
      </c>
      <c r="E1079" s="3" t="s">
        <v>35</v>
      </c>
      <c r="F1079" s="3" t="s">
        <v>573</v>
      </c>
      <c r="G1079" s="4">
        <v>440</v>
      </c>
    </row>
    <row r="1080" spans="1:7" x14ac:dyDescent="0.3">
      <c r="A1080" s="90" t="s">
        <v>627</v>
      </c>
      <c r="B1080" s="2" t="s">
        <v>23</v>
      </c>
      <c r="C1080" s="3" t="s">
        <v>17</v>
      </c>
      <c r="D1080" s="3" t="s">
        <v>45</v>
      </c>
      <c r="E1080" s="3" t="s">
        <v>35</v>
      </c>
      <c r="F1080" s="3" t="s">
        <v>573</v>
      </c>
      <c r="G1080" s="4">
        <v>120</v>
      </c>
    </row>
    <row r="1081" spans="1:7" x14ac:dyDescent="0.3">
      <c r="A1081" s="90" t="s">
        <v>627</v>
      </c>
      <c r="B1081" s="2" t="s">
        <v>127</v>
      </c>
      <c r="C1081" s="3" t="s">
        <v>17</v>
      </c>
      <c r="D1081" s="3" t="s">
        <v>410</v>
      </c>
      <c r="E1081" s="3" t="s">
        <v>35</v>
      </c>
      <c r="F1081" s="4" t="s">
        <v>524</v>
      </c>
      <c r="G1081" s="9">
        <v>112</v>
      </c>
    </row>
    <row r="1082" spans="1:7" x14ac:dyDescent="0.3">
      <c r="A1082" s="90" t="s">
        <v>648</v>
      </c>
      <c r="B1082" s="2" t="s">
        <v>48</v>
      </c>
      <c r="C1082" s="3" t="s">
        <v>17</v>
      </c>
      <c r="D1082" s="3" t="s">
        <v>309</v>
      </c>
      <c r="E1082" s="3" t="s">
        <v>35</v>
      </c>
      <c r="F1082" s="4" t="s">
        <v>623</v>
      </c>
      <c r="G1082" s="9">
        <v>680</v>
      </c>
    </row>
    <row r="1083" spans="1:7" x14ac:dyDescent="0.3">
      <c r="A1083" s="90" t="s">
        <v>648</v>
      </c>
      <c r="B1083" s="2" t="s">
        <v>48</v>
      </c>
      <c r="C1083" s="3" t="s">
        <v>17</v>
      </c>
      <c r="D1083" s="3" t="s">
        <v>309</v>
      </c>
      <c r="E1083" s="3" t="s">
        <v>229</v>
      </c>
      <c r="F1083" s="4" t="s">
        <v>624</v>
      </c>
      <c r="G1083" s="4">
        <v>800</v>
      </c>
    </row>
    <row r="1084" spans="1:7" x14ac:dyDescent="0.3">
      <c r="A1084" s="90" t="s">
        <v>648</v>
      </c>
      <c r="B1084" s="2" t="s">
        <v>48</v>
      </c>
      <c r="C1084" s="3" t="s">
        <v>17</v>
      </c>
      <c r="D1084" s="3" t="s">
        <v>45</v>
      </c>
      <c r="E1084" s="3" t="s">
        <v>35</v>
      </c>
      <c r="F1084" s="4" t="s">
        <v>518</v>
      </c>
      <c r="G1084" s="4">
        <v>480</v>
      </c>
    </row>
    <row r="1085" spans="1:7" x14ac:dyDescent="0.3">
      <c r="A1085" s="90" t="s">
        <v>648</v>
      </c>
      <c r="B1085" s="2" t="s">
        <v>48</v>
      </c>
      <c r="C1085" s="3" t="s">
        <v>17</v>
      </c>
      <c r="D1085" s="3" t="s">
        <v>242</v>
      </c>
      <c r="E1085" s="3" t="s">
        <v>35</v>
      </c>
      <c r="F1085" s="4" t="s">
        <v>518</v>
      </c>
      <c r="G1085" s="4">
        <v>240</v>
      </c>
    </row>
    <row r="1086" spans="1:7" x14ac:dyDescent="0.3">
      <c r="A1086" s="90" t="s">
        <v>648</v>
      </c>
      <c r="B1086" s="2" t="s">
        <v>48</v>
      </c>
      <c r="C1086" s="3" t="s">
        <v>17</v>
      </c>
      <c r="D1086" s="3" t="s">
        <v>410</v>
      </c>
      <c r="E1086" s="3" t="s">
        <v>229</v>
      </c>
      <c r="F1086" s="4" t="s">
        <v>622</v>
      </c>
      <c r="G1086" s="4">
        <v>562</v>
      </c>
    </row>
    <row r="1087" spans="1:7" x14ac:dyDescent="0.3">
      <c r="A1087" s="90" t="s">
        <v>648</v>
      </c>
      <c r="B1087" s="2" t="s">
        <v>48</v>
      </c>
      <c r="C1087" s="3" t="s">
        <v>17</v>
      </c>
      <c r="D1087" s="3" t="s">
        <v>410</v>
      </c>
      <c r="E1087" s="3" t="s">
        <v>35</v>
      </c>
      <c r="F1087" s="4" t="s">
        <v>626</v>
      </c>
      <c r="G1087" s="4">
        <v>450</v>
      </c>
    </row>
    <row r="1088" spans="1:7" x14ac:dyDescent="0.3">
      <c r="A1088" s="90" t="s">
        <v>648</v>
      </c>
      <c r="B1088" s="2" t="s">
        <v>23</v>
      </c>
      <c r="C1088" s="3" t="s">
        <v>17</v>
      </c>
      <c r="D1088" s="3" t="s">
        <v>309</v>
      </c>
      <c r="E1088" s="3" t="s">
        <v>229</v>
      </c>
      <c r="F1088" s="4" t="s">
        <v>156</v>
      </c>
      <c r="G1088" s="4">
        <v>200</v>
      </c>
    </row>
    <row r="1089" spans="1:7" x14ac:dyDescent="0.3">
      <c r="A1089" s="90" t="s">
        <v>648</v>
      </c>
      <c r="B1089" s="2" t="s">
        <v>23</v>
      </c>
      <c r="C1089" s="3" t="s">
        <v>17</v>
      </c>
      <c r="D1089" s="3" t="s">
        <v>45</v>
      </c>
      <c r="E1089" s="3" t="s">
        <v>229</v>
      </c>
      <c r="F1089" s="4" t="s">
        <v>513</v>
      </c>
      <c r="G1089" s="4">
        <v>660</v>
      </c>
    </row>
    <row r="1090" spans="1:7" x14ac:dyDescent="0.3">
      <c r="A1090" s="90" t="s">
        <v>648</v>
      </c>
      <c r="B1090" s="2" t="s">
        <v>23</v>
      </c>
      <c r="C1090" s="3" t="s">
        <v>17</v>
      </c>
      <c r="D1090" s="3" t="s">
        <v>242</v>
      </c>
      <c r="E1090" s="3" t="s">
        <v>229</v>
      </c>
      <c r="F1090" s="4" t="s">
        <v>513</v>
      </c>
      <c r="G1090" s="4">
        <v>160</v>
      </c>
    </row>
    <row r="1091" spans="1:7" x14ac:dyDescent="0.3">
      <c r="A1091" s="90" t="s">
        <v>648</v>
      </c>
      <c r="B1091" s="2" t="s">
        <v>23</v>
      </c>
      <c r="C1091" s="3" t="s">
        <v>17</v>
      </c>
      <c r="D1091" s="3" t="s">
        <v>45</v>
      </c>
      <c r="E1091" s="3" t="s">
        <v>35</v>
      </c>
      <c r="F1091" s="3" t="s">
        <v>573</v>
      </c>
      <c r="G1091" s="4">
        <v>630</v>
      </c>
    </row>
    <row r="1092" spans="1:7" x14ac:dyDescent="0.3">
      <c r="A1092" s="90" t="s">
        <v>648</v>
      </c>
      <c r="B1092" s="2" t="s">
        <v>23</v>
      </c>
      <c r="C1092" s="3" t="s">
        <v>17</v>
      </c>
      <c r="D1092" s="3" t="s">
        <v>309</v>
      </c>
      <c r="E1092" s="3" t="s">
        <v>35</v>
      </c>
      <c r="F1092" s="3" t="s">
        <v>519</v>
      </c>
      <c r="G1092" s="4">
        <v>600</v>
      </c>
    </row>
    <row r="1093" spans="1:7" x14ac:dyDescent="0.3">
      <c r="A1093" s="90" t="s">
        <v>627</v>
      </c>
      <c r="B1093" s="2" t="s">
        <v>27</v>
      </c>
      <c r="C1093" s="3" t="s">
        <v>17</v>
      </c>
      <c r="D1093" s="3" t="s">
        <v>350</v>
      </c>
      <c r="E1093" s="3" t="s">
        <v>429</v>
      </c>
      <c r="F1093" s="4" t="s">
        <v>552</v>
      </c>
      <c r="G1093" s="4">
        <v>1011</v>
      </c>
    </row>
    <row r="1094" spans="1:7" x14ac:dyDescent="0.3">
      <c r="A1094" s="90" t="s">
        <v>627</v>
      </c>
      <c r="B1094" s="2" t="s">
        <v>48</v>
      </c>
      <c r="C1094" s="3" t="s">
        <v>17</v>
      </c>
      <c r="D1094" s="3" t="s">
        <v>350</v>
      </c>
      <c r="E1094" s="3" t="s">
        <v>430</v>
      </c>
      <c r="F1094" s="4" t="s">
        <v>550</v>
      </c>
      <c r="G1094" s="4">
        <v>902</v>
      </c>
    </row>
    <row r="1095" spans="1:7" x14ac:dyDescent="0.3">
      <c r="A1095" s="90" t="s">
        <v>627</v>
      </c>
      <c r="B1095" s="2" t="s">
        <v>23</v>
      </c>
      <c r="C1095" s="3" t="s">
        <v>17</v>
      </c>
      <c r="D1095" s="3" t="s">
        <v>350</v>
      </c>
      <c r="E1095" s="3" t="s">
        <v>430</v>
      </c>
      <c r="F1095" s="4" t="s">
        <v>534</v>
      </c>
      <c r="G1095" s="4">
        <v>900</v>
      </c>
    </row>
    <row r="1096" spans="1:7" x14ac:dyDescent="0.3">
      <c r="A1096" s="90" t="s">
        <v>627</v>
      </c>
      <c r="B1096" s="2" t="s">
        <v>23</v>
      </c>
      <c r="C1096" s="3" t="s">
        <v>17</v>
      </c>
      <c r="D1096" s="3" t="s">
        <v>350</v>
      </c>
      <c r="E1096" s="3" t="s">
        <v>429</v>
      </c>
      <c r="F1096" s="4" t="s">
        <v>554</v>
      </c>
      <c r="G1096" s="4">
        <v>870</v>
      </c>
    </row>
    <row r="1097" spans="1:7" x14ac:dyDescent="0.3">
      <c r="A1097" s="90" t="s">
        <v>627</v>
      </c>
      <c r="B1097" s="2" t="s">
        <v>127</v>
      </c>
      <c r="C1097" s="3" t="s">
        <v>17</v>
      </c>
      <c r="D1097" s="3" t="s">
        <v>350</v>
      </c>
      <c r="E1097" s="3" t="s">
        <v>430</v>
      </c>
      <c r="F1097" s="4" t="s">
        <v>609</v>
      </c>
      <c r="G1097" s="4">
        <v>600</v>
      </c>
    </row>
    <row r="1098" spans="1:7" x14ac:dyDescent="0.3">
      <c r="A1098" s="90" t="s">
        <v>627</v>
      </c>
      <c r="B1098" s="2" t="s">
        <v>127</v>
      </c>
      <c r="C1098" s="3" t="s">
        <v>17</v>
      </c>
      <c r="D1098" s="3" t="s">
        <v>350</v>
      </c>
      <c r="E1098" s="3" t="s">
        <v>429</v>
      </c>
      <c r="F1098" s="4" t="s">
        <v>551</v>
      </c>
      <c r="G1098" s="4">
        <v>780</v>
      </c>
    </row>
    <row r="1099" spans="1:7" x14ac:dyDescent="0.3">
      <c r="A1099" s="90" t="s">
        <v>648</v>
      </c>
      <c r="B1099" s="2" t="s">
        <v>27</v>
      </c>
      <c r="C1099" s="3" t="s">
        <v>17</v>
      </c>
      <c r="D1099" s="3" t="s">
        <v>350</v>
      </c>
      <c r="E1099" s="3" t="s">
        <v>430</v>
      </c>
      <c r="F1099" s="4" t="s">
        <v>552</v>
      </c>
      <c r="G1099" s="4">
        <v>1006</v>
      </c>
    </row>
    <row r="1100" spans="1:7" x14ac:dyDescent="0.3">
      <c r="A1100" s="90" t="s">
        <v>648</v>
      </c>
      <c r="B1100" s="2" t="s">
        <v>48</v>
      </c>
      <c r="C1100" s="3" t="s">
        <v>17</v>
      </c>
      <c r="D1100" s="3" t="s">
        <v>350</v>
      </c>
      <c r="E1100" s="3" t="s">
        <v>429</v>
      </c>
      <c r="F1100" s="4" t="s">
        <v>550</v>
      </c>
      <c r="G1100" s="4">
        <v>940</v>
      </c>
    </row>
    <row r="1101" spans="1:7" x14ac:dyDescent="0.3">
      <c r="A1101" s="90" t="s">
        <v>648</v>
      </c>
      <c r="B1101" s="2" t="s">
        <v>23</v>
      </c>
      <c r="C1101" s="3" t="s">
        <v>17</v>
      </c>
      <c r="D1101" s="3" t="s">
        <v>350</v>
      </c>
      <c r="E1101" s="3" t="s">
        <v>429</v>
      </c>
      <c r="F1101" s="4" t="s">
        <v>534</v>
      </c>
      <c r="G1101" s="4">
        <v>900</v>
      </c>
    </row>
    <row r="1102" spans="1:7" x14ac:dyDescent="0.3">
      <c r="A1102" s="90" t="s">
        <v>648</v>
      </c>
      <c r="B1102" s="2" t="s">
        <v>23</v>
      </c>
      <c r="C1102" s="3" t="s">
        <v>17</v>
      </c>
      <c r="D1102" s="3" t="s">
        <v>350</v>
      </c>
      <c r="E1102" s="3" t="s">
        <v>430</v>
      </c>
      <c r="F1102" s="4" t="s">
        <v>554</v>
      </c>
      <c r="G1102" s="4">
        <v>1003</v>
      </c>
    </row>
    <row r="1103" spans="1:7" x14ac:dyDescent="0.3">
      <c r="A1103" s="90" t="s">
        <v>648</v>
      </c>
      <c r="B1103" s="2" t="s">
        <v>127</v>
      </c>
      <c r="C1103" s="3" t="s">
        <v>17</v>
      </c>
      <c r="D1103" s="3" t="s">
        <v>350</v>
      </c>
      <c r="E1103" s="3" t="s">
        <v>430</v>
      </c>
      <c r="F1103" s="4" t="s">
        <v>609</v>
      </c>
      <c r="G1103" s="4">
        <v>599</v>
      </c>
    </row>
    <row r="1104" spans="1:7" ht="14.25" customHeight="1" x14ac:dyDescent="0.3">
      <c r="A1104" s="90" t="s">
        <v>648</v>
      </c>
      <c r="B1104" s="2" t="s">
        <v>127</v>
      </c>
      <c r="C1104" s="3" t="s">
        <v>17</v>
      </c>
      <c r="D1104" s="3" t="s">
        <v>350</v>
      </c>
      <c r="E1104" s="3" t="s">
        <v>429</v>
      </c>
      <c r="F1104" s="4" t="s">
        <v>551</v>
      </c>
      <c r="G1104" s="4">
        <v>800</v>
      </c>
    </row>
    <row r="1105" spans="1:7" x14ac:dyDescent="0.3">
      <c r="A1105" s="90" t="s">
        <v>627</v>
      </c>
      <c r="B1105" s="2" t="s">
        <v>27</v>
      </c>
      <c r="C1105" s="3" t="s">
        <v>17</v>
      </c>
      <c r="D1105" s="3" t="s">
        <v>350</v>
      </c>
      <c r="E1105" s="3" t="s">
        <v>386</v>
      </c>
      <c r="F1105" s="4" t="s">
        <v>514</v>
      </c>
      <c r="G1105" s="4">
        <v>2176</v>
      </c>
    </row>
    <row r="1106" spans="1:7" x14ac:dyDescent="0.3">
      <c r="A1106" s="90" t="s">
        <v>627</v>
      </c>
      <c r="B1106" s="2" t="s">
        <v>27</v>
      </c>
      <c r="C1106" s="3" t="s">
        <v>17</v>
      </c>
      <c r="D1106" s="3" t="s">
        <v>350</v>
      </c>
      <c r="E1106" s="3" t="s">
        <v>20</v>
      </c>
      <c r="F1106" s="4" t="s">
        <v>522</v>
      </c>
      <c r="G1106" s="4">
        <v>1200</v>
      </c>
    </row>
    <row r="1107" spans="1:7" x14ac:dyDescent="0.3">
      <c r="A1107" s="90" t="s">
        <v>627</v>
      </c>
      <c r="B1107" s="2" t="s">
        <v>27</v>
      </c>
      <c r="C1107" s="3" t="s">
        <v>17</v>
      </c>
      <c r="D1107" s="3" t="s">
        <v>350</v>
      </c>
      <c r="E1107" s="3" t="s">
        <v>347</v>
      </c>
      <c r="F1107" s="4" t="s">
        <v>538</v>
      </c>
      <c r="G1107" s="4">
        <v>1100</v>
      </c>
    </row>
    <row r="1108" spans="1:7" x14ac:dyDescent="0.3">
      <c r="A1108" s="90" t="s">
        <v>627</v>
      </c>
      <c r="B1108" s="2" t="s">
        <v>27</v>
      </c>
      <c r="C1108" s="3" t="s">
        <v>17</v>
      </c>
      <c r="D1108" s="3" t="s">
        <v>350</v>
      </c>
      <c r="E1108" s="3" t="s">
        <v>348</v>
      </c>
      <c r="F1108" s="4" t="s">
        <v>563</v>
      </c>
      <c r="G1108" s="4">
        <v>1200</v>
      </c>
    </row>
    <row r="1109" spans="1:7" x14ac:dyDescent="0.3">
      <c r="A1109" s="90" t="s">
        <v>627</v>
      </c>
      <c r="B1109" s="2" t="s">
        <v>27</v>
      </c>
      <c r="C1109" s="3" t="s">
        <v>17</v>
      </c>
      <c r="D1109" s="3" t="s">
        <v>350</v>
      </c>
      <c r="E1109" s="3" t="s">
        <v>20</v>
      </c>
      <c r="F1109" s="4" t="s">
        <v>556</v>
      </c>
      <c r="G1109" s="4">
        <v>1200</v>
      </c>
    </row>
    <row r="1110" spans="1:7" x14ac:dyDescent="0.3">
      <c r="A1110" s="90" t="s">
        <v>627</v>
      </c>
      <c r="B1110" s="2" t="s">
        <v>27</v>
      </c>
      <c r="C1110" s="3" t="s">
        <v>17</v>
      </c>
      <c r="D1110" s="3" t="s">
        <v>350</v>
      </c>
      <c r="E1110" s="3" t="s">
        <v>229</v>
      </c>
      <c r="F1110" s="4" t="s">
        <v>566</v>
      </c>
      <c r="G1110" s="4">
        <v>400</v>
      </c>
    </row>
    <row r="1111" spans="1:7" x14ac:dyDescent="0.3">
      <c r="A1111" s="90" t="s">
        <v>627</v>
      </c>
      <c r="B1111" s="2" t="s">
        <v>27</v>
      </c>
      <c r="C1111" s="3" t="s">
        <v>17</v>
      </c>
      <c r="D1111" s="3" t="s">
        <v>350</v>
      </c>
      <c r="E1111" s="3" t="s">
        <v>348</v>
      </c>
      <c r="F1111" s="4" t="s">
        <v>566</v>
      </c>
      <c r="G1111" s="4">
        <v>570</v>
      </c>
    </row>
    <row r="1112" spans="1:7" x14ac:dyDescent="0.3">
      <c r="A1112" s="90" t="s">
        <v>627</v>
      </c>
      <c r="B1112" s="2" t="s">
        <v>27</v>
      </c>
      <c r="C1112" s="3" t="s">
        <v>17</v>
      </c>
      <c r="D1112" s="3" t="s">
        <v>350</v>
      </c>
      <c r="E1112" s="3" t="s">
        <v>347</v>
      </c>
      <c r="F1112" s="4" t="s">
        <v>566</v>
      </c>
      <c r="G1112" s="4">
        <v>240</v>
      </c>
    </row>
    <row r="1113" spans="1:7" x14ac:dyDescent="0.3">
      <c r="A1113" s="90" t="s">
        <v>627</v>
      </c>
      <c r="B1113" s="2" t="s">
        <v>27</v>
      </c>
      <c r="C1113" s="3" t="s">
        <v>17</v>
      </c>
      <c r="D1113" s="3" t="s">
        <v>350</v>
      </c>
      <c r="E1113" s="3" t="s">
        <v>407</v>
      </c>
      <c r="F1113" s="4" t="s">
        <v>118</v>
      </c>
      <c r="G1113" s="4">
        <v>4500</v>
      </c>
    </row>
    <row r="1114" spans="1:7" x14ac:dyDescent="0.3">
      <c r="A1114" s="90" t="s">
        <v>627</v>
      </c>
      <c r="B1114" s="2" t="s">
        <v>48</v>
      </c>
      <c r="C1114" s="3" t="s">
        <v>17</v>
      </c>
      <c r="D1114" s="3" t="s">
        <v>350</v>
      </c>
      <c r="E1114" s="3" t="s">
        <v>347</v>
      </c>
      <c r="F1114" s="4" t="s">
        <v>576</v>
      </c>
      <c r="G1114" s="4">
        <v>1120</v>
      </c>
    </row>
    <row r="1115" spans="1:7" x14ac:dyDescent="0.3">
      <c r="A1115" s="90" t="s">
        <v>627</v>
      </c>
      <c r="B1115" s="2" t="s">
        <v>48</v>
      </c>
      <c r="C1115" s="3" t="s">
        <v>17</v>
      </c>
      <c r="D1115" s="3" t="s">
        <v>350</v>
      </c>
      <c r="E1115" s="3" t="s">
        <v>348</v>
      </c>
      <c r="F1115" s="4" t="s">
        <v>620</v>
      </c>
      <c r="G1115" s="4">
        <v>980</v>
      </c>
    </row>
    <row r="1116" spans="1:7" x14ac:dyDescent="0.3">
      <c r="A1116" s="90" t="s">
        <v>627</v>
      </c>
      <c r="B1116" s="2" t="s">
        <v>48</v>
      </c>
      <c r="C1116" s="3" t="s">
        <v>17</v>
      </c>
      <c r="D1116" s="3" t="s">
        <v>350</v>
      </c>
      <c r="E1116" s="3" t="s">
        <v>229</v>
      </c>
      <c r="F1116" s="4" t="s">
        <v>572</v>
      </c>
      <c r="G1116" s="4">
        <v>2000</v>
      </c>
    </row>
    <row r="1117" spans="1:7" x14ac:dyDescent="0.3">
      <c r="A1117" s="90" t="s">
        <v>627</v>
      </c>
      <c r="B1117" s="2" t="s">
        <v>23</v>
      </c>
      <c r="C1117" s="3" t="s">
        <v>17</v>
      </c>
      <c r="D1117" s="3" t="s">
        <v>350</v>
      </c>
      <c r="E1117" s="3" t="s">
        <v>347</v>
      </c>
      <c r="F1117" s="4" t="s">
        <v>555</v>
      </c>
      <c r="G1117" s="4">
        <v>1100</v>
      </c>
    </row>
    <row r="1118" spans="1:7" x14ac:dyDescent="0.3">
      <c r="A1118" s="90" t="s">
        <v>627</v>
      </c>
      <c r="B1118" s="2" t="s">
        <v>23</v>
      </c>
      <c r="C1118" s="3" t="s">
        <v>17</v>
      </c>
      <c r="D1118" s="3" t="s">
        <v>350</v>
      </c>
      <c r="E1118" s="3" t="s">
        <v>347</v>
      </c>
      <c r="F1118" s="4" t="s">
        <v>561</v>
      </c>
      <c r="G1118" s="4">
        <v>1100</v>
      </c>
    </row>
    <row r="1119" spans="1:7" x14ac:dyDescent="0.3">
      <c r="A1119" s="90" t="s">
        <v>627</v>
      </c>
      <c r="B1119" s="2" t="s">
        <v>23</v>
      </c>
      <c r="C1119" s="3" t="s">
        <v>17</v>
      </c>
      <c r="D1119" s="3" t="s">
        <v>350</v>
      </c>
      <c r="E1119" s="3" t="s">
        <v>20</v>
      </c>
      <c r="F1119" s="4" t="s">
        <v>557</v>
      </c>
      <c r="G1119" s="4">
        <v>1200</v>
      </c>
    </row>
    <row r="1120" spans="1:7" x14ac:dyDescent="0.3">
      <c r="A1120" s="90" t="s">
        <v>627</v>
      </c>
      <c r="B1120" s="2" t="s">
        <v>23</v>
      </c>
      <c r="C1120" s="3" t="s">
        <v>17</v>
      </c>
      <c r="D1120" s="3" t="s">
        <v>350</v>
      </c>
      <c r="E1120" s="3" t="s">
        <v>20</v>
      </c>
      <c r="F1120" s="4" t="s">
        <v>562</v>
      </c>
      <c r="G1120" s="4">
        <v>1200</v>
      </c>
    </row>
    <row r="1121" spans="1:7" x14ac:dyDescent="0.3">
      <c r="A1121" s="90" t="s">
        <v>627</v>
      </c>
      <c r="B1121" s="2" t="s">
        <v>23</v>
      </c>
      <c r="C1121" s="3" t="s">
        <v>17</v>
      </c>
      <c r="D1121" s="3" t="s">
        <v>350</v>
      </c>
      <c r="E1121" s="3" t="s">
        <v>650</v>
      </c>
      <c r="F1121" s="4" t="s">
        <v>558</v>
      </c>
      <c r="G1121" s="4">
        <v>1200</v>
      </c>
    </row>
    <row r="1122" spans="1:7" x14ac:dyDescent="0.3">
      <c r="A1122" s="90" t="s">
        <v>627</v>
      </c>
      <c r="B1122" s="2" t="s">
        <v>23</v>
      </c>
      <c r="C1122" s="3" t="s">
        <v>17</v>
      </c>
      <c r="D1122" s="3" t="s">
        <v>350</v>
      </c>
      <c r="E1122" s="3" t="s">
        <v>348</v>
      </c>
      <c r="F1122" s="4" t="s">
        <v>618</v>
      </c>
      <c r="G1122" s="4">
        <v>1060</v>
      </c>
    </row>
    <row r="1123" spans="1:7" x14ac:dyDescent="0.3">
      <c r="A1123" s="90" t="s">
        <v>627</v>
      </c>
      <c r="B1123" s="2" t="s">
        <v>23</v>
      </c>
      <c r="C1123" s="3" t="s">
        <v>17</v>
      </c>
      <c r="D1123" s="3" t="s">
        <v>350</v>
      </c>
      <c r="E1123" s="3" t="s">
        <v>229</v>
      </c>
      <c r="F1123" s="4" t="s">
        <v>574</v>
      </c>
      <c r="G1123" s="4">
        <v>2200</v>
      </c>
    </row>
    <row r="1124" spans="1:7" x14ac:dyDescent="0.3">
      <c r="A1124" s="90" t="s">
        <v>627</v>
      </c>
      <c r="B1124" s="2" t="s">
        <v>23</v>
      </c>
      <c r="C1124" s="3" t="s">
        <v>17</v>
      </c>
      <c r="D1124" s="3" t="s">
        <v>350</v>
      </c>
      <c r="E1124" s="3" t="s">
        <v>229</v>
      </c>
      <c r="F1124" s="4" t="s">
        <v>156</v>
      </c>
      <c r="G1124" s="4">
        <v>470</v>
      </c>
    </row>
    <row r="1125" spans="1:7" x14ac:dyDescent="0.3">
      <c r="A1125" s="90" t="s">
        <v>627</v>
      </c>
      <c r="B1125" s="2" t="s">
        <v>23</v>
      </c>
      <c r="C1125" s="3" t="s">
        <v>17</v>
      </c>
      <c r="D1125" s="3" t="s">
        <v>350</v>
      </c>
      <c r="E1125" s="3" t="s">
        <v>386</v>
      </c>
      <c r="F1125" s="4" t="s">
        <v>560</v>
      </c>
      <c r="G1125" s="4">
        <v>2304</v>
      </c>
    </row>
    <row r="1126" spans="1:7" x14ac:dyDescent="0.3">
      <c r="A1126" s="90" t="s">
        <v>627</v>
      </c>
      <c r="B1126" s="2" t="s">
        <v>127</v>
      </c>
      <c r="C1126" s="3" t="s">
        <v>17</v>
      </c>
      <c r="D1126" s="3" t="s">
        <v>350</v>
      </c>
      <c r="E1126" s="3" t="s">
        <v>349</v>
      </c>
      <c r="F1126" s="4" t="s">
        <v>524</v>
      </c>
      <c r="G1126" s="4">
        <v>750</v>
      </c>
    </row>
    <row r="1127" spans="1:7" x14ac:dyDescent="0.3">
      <c r="A1127" s="90" t="s">
        <v>627</v>
      </c>
      <c r="B1127" s="2" t="s">
        <v>127</v>
      </c>
      <c r="C1127" s="3" t="s">
        <v>17</v>
      </c>
      <c r="D1127" s="3" t="s">
        <v>350</v>
      </c>
      <c r="E1127" s="3" t="s">
        <v>349</v>
      </c>
      <c r="F1127" s="4" t="s">
        <v>565</v>
      </c>
      <c r="G1127" s="4">
        <v>760</v>
      </c>
    </row>
    <row r="1128" spans="1:7" x14ac:dyDescent="0.3">
      <c r="A1128" s="90" t="s">
        <v>627</v>
      </c>
      <c r="B1128" s="2" t="s">
        <v>127</v>
      </c>
      <c r="C1128" s="3" t="s">
        <v>17</v>
      </c>
      <c r="D1128" s="3" t="s">
        <v>350</v>
      </c>
      <c r="E1128" s="3" t="s">
        <v>348</v>
      </c>
      <c r="F1128" s="4" t="s">
        <v>528</v>
      </c>
      <c r="G1128" s="4">
        <v>730</v>
      </c>
    </row>
    <row r="1129" spans="1:7" x14ac:dyDescent="0.3">
      <c r="A1129" s="90" t="s">
        <v>627</v>
      </c>
      <c r="B1129" s="2" t="s">
        <v>127</v>
      </c>
      <c r="C1129" s="3" t="s">
        <v>17</v>
      </c>
      <c r="D1129" s="3" t="s">
        <v>350</v>
      </c>
      <c r="E1129" s="3" t="s">
        <v>347</v>
      </c>
      <c r="F1129" s="4" t="s">
        <v>524</v>
      </c>
      <c r="G1129" s="4">
        <v>700</v>
      </c>
    </row>
    <row r="1130" spans="1:7" x14ac:dyDescent="0.3">
      <c r="A1130" s="90" t="s">
        <v>648</v>
      </c>
      <c r="B1130" s="2" t="s">
        <v>27</v>
      </c>
      <c r="C1130" s="3" t="s">
        <v>17</v>
      </c>
      <c r="D1130" s="3" t="s">
        <v>350</v>
      </c>
      <c r="E1130" s="3" t="s">
        <v>386</v>
      </c>
      <c r="F1130" s="4" t="s">
        <v>514</v>
      </c>
      <c r="G1130" s="4">
        <v>2560</v>
      </c>
    </row>
    <row r="1131" spans="1:7" x14ac:dyDescent="0.3">
      <c r="A1131" s="90" t="s">
        <v>648</v>
      </c>
      <c r="B1131" s="2" t="s">
        <v>27</v>
      </c>
      <c r="C1131" s="3" t="s">
        <v>17</v>
      </c>
      <c r="D1131" s="3" t="s">
        <v>350</v>
      </c>
      <c r="E1131" s="3" t="s">
        <v>407</v>
      </c>
      <c r="F1131" s="4" t="s">
        <v>118</v>
      </c>
      <c r="G1131" s="4">
        <v>4500</v>
      </c>
    </row>
    <row r="1132" spans="1:7" x14ac:dyDescent="0.3">
      <c r="A1132" s="90" t="s">
        <v>648</v>
      </c>
      <c r="B1132" s="2" t="s">
        <v>27</v>
      </c>
      <c r="C1132" s="3" t="s">
        <v>17</v>
      </c>
      <c r="D1132" s="3" t="s">
        <v>350</v>
      </c>
      <c r="E1132" s="3" t="s">
        <v>349</v>
      </c>
      <c r="F1132" s="4" t="s">
        <v>567</v>
      </c>
      <c r="G1132" s="4">
        <v>790</v>
      </c>
    </row>
    <row r="1133" spans="1:7" x14ac:dyDescent="0.3">
      <c r="A1133" s="90" t="s">
        <v>648</v>
      </c>
      <c r="B1133" s="2" t="s">
        <v>27</v>
      </c>
      <c r="C1133" s="3" t="s">
        <v>17</v>
      </c>
      <c r="D1133" s="3" t="s">
        <v>350</v>
      </c>
      <c r="E1133" s="3" t="s">
        <v>349</v>
      </c>
      <c r="F1133" s="4" t="s">
        <v>568</v>
      </c>
      <c r="G1133" s="4">
        <v>960</v>
      </c>
    </row>
    <row r="1134" spans="1:7" x14ac:dyDescent="0.3">
      <c r="A1134" s="90" t="s">
        <v>648</v>
      </c>
      <c r="B1134" s="2" t="s">
        <v>27</v>
      </c>
      <c r="C1134" s="3" t="s">
        <v>17</v>
      </c>
      <c r="D1134" s="3" t="s">
        <v>350</v>
      </c>
      <c r="E1134" s="3" t="s">
        <v>20</v>
      </c>
      <c r="F1134" s="4" t="s">
        <v>522</v>
      </c>
      <c r="G1134" s="4">
        <v>1200</v>
      </c>
    </row>
    <row r="1135" spans="1:7" x14ac:dyDescent="0.3">
      <c r="A1135" s="90" t="s">
        <v>648</v>
      </c>
      <c r="B1135" s="2" t="s">
        <v>27</v>
      </c>
      <c r="C1135" s="3" t="s">
        <v>17</v>
      </c>
      <c r="D1135" s="3" t="s">
        <v>350</v>
      </c>
      <c r="E1135" s="3" t="s">
        <v>348</v>
      </c>
      <c r="F1135" s="4" t="s">
        <v>566</v>
      </c>
      <c r="G1135" s="4">
        <v>250</v>
      </c>
    </row>
    <row r="1136" spans="1:7" x14ac:dyDescent="0.3">
      <c r="A1136" s="90" t="s">
        <v>648</v>
      </c>
      <c r="B1136" s="2" t="s">
        <v>27</v>
      </c>
      <c r="C1136" s="3" t="s">
        <v>17</v>
      </c>
      <c r="D1136" s="3" t="s">
        <v>350</v>
      </c>
      <c r="E1136" s="3" t="s">
        <v>347</v>
      </c>
      <c r="F1136" s="4" t="s">
        <v>566</v>
      </c>
      <c r="G1136" s="4">
        <v>560</v>
      </c>
    </row>
    <row r="1137" spans="1:7" x14ac:dyDescent="0.3">
      <c r="A1137" s="90" t="s">
        <v>648</v>
      </c>
      <c r="B1137" s="2" t="s">
        <v>27</v>
      </c>
      <c r="C1137" s="3" t="s">
        <v>17</v>
      </c>
      <c r="D1137" s="3" t="s">
        <v>350</v>
      </c>
      <c r="E1137" s="3" t="s">
        <v>229</v>
      </c>
      <c r="F1137" s="4" t="s">
        <v>566</v>
      </c>
      <c r="G1137" s="4">
        <v>200</v>
      </c>
    </row>
    <row r="1138" spans="1:7" x14ac:dyDescent="0.3">
      <c r="A1138" s="90" t="s">
        <v>648</v>
      </c>
      <c r="B1138" s="2" t="s">
        <v>27</v>
      </c>
      <c r="C1138" s="3" t="s">
        <v>17</v>
      </c>
      <c r="D1138" s="3" t="s">
        <v>350</v>
      </c>
      <c r="E1138" s="3" t="s">
        <v>20</v>
      </c>
      <c r="F1138" s="4" t="s">
        <v>566</v>
      </c>
      <c r="G1138" s="4">
        <v>100</v>
      </c>
    </row>
    <row r="1139" spans="1:7" x14ac:dyDescent="0.3">
      <c r="A1139" s="90" t="s">
        <v>648</v>
      </c>
      <c r="B1139" s="2" t="s">
        <v>27</v>
      </c>
      <c r="C1139" s="3" t="s">
        <v>17</v>
      </c>
      <c r="D1139" s="3" t="s">
        <v>350</v>
      </c>
      <c r="E1139" s="3" t="s">
        <v>347</v>
      </c>
      <c r="F1139" s="4" t="s">
        <v>538</v>
      </c>
      <c r="G1139" s="4">
        <v>1100</v>
      </c>
    </row>
    <row r="1140" spans="1:7" x14ac:dyDescent="0.3">
      <c r="A1140" s="90" t="s">
        <v>648</v>
      </c>
      <c r="B1140" s="2" t="s">
        <v>27</v>
      </c>
      <c r="C1140" s="3" t="s">
        <v>17</v>
      </c>
      <c r="D1140" s="3" t="s">
        <v>350</v>
      </c>
      <c r="E1140" s="3" t="s">
        <v>348</v>
      </c>
      <c r="F1140" s="4" t="s">
        <v>563</v>
      </c>
      <c r="G1140" s="4">
        <v>1200</v>
      </c>
    </row>
    <row r="1141" spans="1:7" x14ac:dyDescent="0.3">
      <c r="A1141" s="90" t="s">
        <v>648</v>
      </c>
      <c r="B1141" s="2" t="s">
        <v>27</v>
      </c>
      <c r="C1141" s="3" t="s">
        <v>17</v>
      </c>
      <c r="D1141" s="3" t="s">
        <v>350</v>
      </c>
      <c r="E1141" s="3" t="s">
        <v>20</v>
      </c>
      <c r="F1141" s="4" t="s">
        <v>556</v>
      </c>
      <c r="G1141" s="4">
        <v>1200</v>
      </c>
    </row>
    <row r="1142" spans="1:7" x14ac:dyDescent="0.3">
      <c r="A1142" s="90" t="s">
        <v>648</v>
      </c>
      <c r="B1142" s="2" t="s">
        <v>48</v>
      </c>
      <c r="C1142" s="3" t="s">
        <v>17</v>
      </c>
      <c r="D1142" s="3" t="s">
        <v>350</v>
      </c>
      <c r="E1142" s="3" t="s">
        <v>347</v>
      </c>
      <c r="F1142" s="4" t="s">
        <v>576</v>
      </c>
      <c r="G1142" s="4">
        <v>760</v>
      </c>
    </row>
    <row r="1143" spans="1:7" x14ac:dyDescent="0.3">
      <c r="A1143" s="90" t="s">
        <v>648</v>
      </c>
      <c r="B1143" s="2" t="s">
        <v>48</v>
      </c>
      <c r="C1143" s="3" t="s">
        <v>17</v>
      </c>
      <c r="D1143" s="3" t="s">
        <v>350</v>
      </c>
      <c r="E1143" s="3" t="s">
        <v>348</v>
      </c>
      <c r="F1143" s="4" t="s">
        <v>620</v>
      </c>
      <c r="G1143" s="4">
        <v>980</v>
      </c>
    </row>
    <row r="1144" spans="1:7" x14ac:dyDescent="0.3">
      <c r="A1144" s="90" t="s">
        <v>648</v>
      </c>
      <c r="B1144" s="2" t="s">
        <v>48</v>
      </c>
      <c r="C1144" s="3" t="s">
        <v>17</v>
      </c>
      <c r="D1144" s="3" t="s">
        <v>350</v>
      </c>
      <c r="E1144" s="3" t="s">
        <v>229</v>
      </c>
      <c r="F1144" s="4" t="s">
        <v>572</v>
      </c>
      <c r="G1144" s="4">
        <v>2000</v>
      </c>
    </row>
    <row r="1145" spans="1:7" x14ac:dyDescent="0.3">
      <c r="A1145" s="90" t="s">
        <v>648</v>
      </c>
      <c r="B1145" s="2" t="s">
        <v>23</v>
      </c>
      <c r="C1145" s="3" t="s">
        <v>17</v>
      </c>
      <c r="D1145" s="3" t="s">
        <v>350</v>
      </c>
      <c r="E1145" s="3" t="s">
        <v>347</v>
      </c>
      <c r="F1145" s="4" t="s">
        <v>555</v>
      </c>
      <c r="G1145" s="4">
        <v>1100</v>
      </c>
    </row>
    <row r="1146" spans="1:7" x14ac:dyDescent="0.3">
      <c r="A1146" s="90" t="s">
        <v>648</v>
      </c>
      <c r="B1146" s="2" t="s">
        <v>23</v>
      </c>
      <c r="C1146" s="3" t="s">
        <v>17</v>
      </c>
      <c r="D1146" s="3" t="s">
        <v>350</v>
      </c>
      <c r="E1146" s="3" t="s">
        <v>347</v>
      </c>
      <c r="F1146" s="4" t="s">
        <v>561</v>
      </c>
      <c r="G1146" s="4">
        <v>1100</v>
      </c>
    </row>
    <row r="1147" spans="1:7" x14ac:dyDescent="0.3">
      <c r="A1147" s="90" t="s">
        <v>648</v>
      </c>
      <c r="B1147" s="2" t="s">
        <v>23</v>
      </c>
      <c r="C1147" s="3" t="s">
        <v>17</v>
      </c>
      <c r="D1147" s="3" t="s">
        <v>350</v>
      </c>
      <c r="E1147" s="3" t="s">
        <v>20</v>
      </c>
      <c r="F1147" s="4" t="s">
        <v>557</v>
      </c>
      <c r="G1147" s="4">
        <v>1200</v>
      </c>
    </row>
    <row r="1148" spans="1:7" x14ac:dyDescent="0.3">
      <c r="A1148" s="90" t="s">
        <v>648</v>
      </c>
      <c r="B1148" s="2" t="s">
        <v>23</v>
      </c>
      <c r="C1148" s="3" t="s">
        <v>17</v>
      </c>
      <c r="D1148" s="3" t="s">
        <v>350</v>
      </c>
      <c r="E1148" s="3" t="s">
        <v>20</v>
      </c>
      <c r="F1148" s="4" t="s">
        <v>562</v>
      </c>
      <c r="G1148" s="4">
        <v>1200</v>
      </c>
    </row>
    <row r="1149" spans="1:7" x14ac:dyDescent="0.3">
      <c r="A1149" s="90" t="s">
        <v>648</v>
      </c>
      <c r="B1149" s="2" t="s">
        <v>23</v>
      </c>
      <c r="C1149" s="3" t="s">
        <v>17</v>
      </c>
      <c r="D1149" s="3" t="s">
        <v>350</v>
      </c>
      <c r="E1149" s="3" t="s">
        <v>348</v>
      </c>
      <c r="F1149" s="4" t="s">
        <v>558</v>
      </c>
      <c r="G1149" s="4">
        <v>1200</v>
      </c>
    </row>
    <row r="1150" spans="1:7" x14ac:dyDescent="0.3">
      <c r="A1150" s="90" t="s">
        <v>648</v>
      </c>
      <c r="B1150" s="2" t="s">
        <v>23</v>
      </c>
      <c r="C1150" s="3" t="s">
        <v>17</v>
      </c>
      <c r="D1150" s="3" t="s">
        <v>350</v>
      </c>
      <c r="E1150" s="3" t="s">
        <v>348</v>
      </c>
      <c r="F1150" s="4" t="s">
        <v>618</v>
      </c>
      <c r="G1150" s="4">
        <v>1040</v>
      </c>
    </row>
    <row r="1151" spans="1:7" x14ac:dyDescent="0.3">
      <c r="A1151" s="90" t="s">
        <v>648</v>
      </c>
      <c r="B1151" s="2" t="s">
        <v>23</v>
      </c>
      <c r="C1151" s="3" t="s">
        <v>17</v>
      </c>
      <c r="D1151" s="3" t="s">
        <v>350</v>
      </c>
      <c r="E1151" s="3" t="s">
        <v>229</v>
      </c>
      <c r="F1151" s="4" t="s">
        <v>574</v>
      </c>
      <c r="G1151" s="4">
        <v>2200</v>
      </c>
    </row>
    <row r="1152" spans="1:7" x14ac:dyDescent="0.3">
      <c r="A1152" s="90" t="s">
        <v>648</v>
      </c>
      <c r="B1152" s="2" t="s">
        <v>23</v>
      </c>
      <c r="C1152" s="3" t="s">
        <v>17</v>
      </c>
      <c r="D1152" s="3" t="s">
        <v>350</v>
      </c>
      <c r="E1152" s="3" t="s">
        <v>229</v>
      </c>
      <c r="F1152" s="4" t="s">
        <v>156</v>
      </c>
      <c r="G1152" s="4">
        <v>1080</v>
      </c>
    </row>
    <row r="1153" spans="1:7" x14ac:dyDescent="0.3">
      <c r="A1153" s="90" t="s">
        <v>648</v>
      </c>
      <c r="B1153" s="2" t="s">
        <v>23</v>
      </c>
      <c r="C1153" s="3" t="s">
        <v>17</v>
      </c>
      <c r="D1153" s="3" t="s">
        <v>350</v>
      </c>
      <c r="E1153" s="3" t="s">
        <v>349</v>
      </c>
      <c r="F1153" s="4" t="s">
        <v>525</v>
      </c>
      <c r="G1153" s="4">
        <v>1200</v>
      </c>
    </row>
    <row r="1154" spans="1:7" x14ac:dyDescent="0.3">
      <c r="A1154" s="90" t="s">
        <v>648</v>
      </c>
      <c r="B1154" s="2" t="s">
        <v>23</v>
      </c>
      <c r="C1154" s="3" t="s">
        <v>17</v>
      </c>
      <c r="D1154" s="3" t="s">
        <v>350</v>
      </c>
      <c r="E1154" s="3" t="s">
        <v>349</v>
      </c>
      <c r="F1154" s="4" t="s">
        <v>651</v>
      </c>
      <c r="G1154" s="4">
        <v>1100</v>
      </c>
    </row>
    <row r="1155" spans="1:7" x14ac:dyDescent="0.3">
      <c r="A1155" s="90" t="s">
        <v>648</v>
      </c>
      <c r="B1155" s="2" t="s">
        <v>23</v>
      </c>
      <c r="C1155" s="3" t="s">
        <v>17</v>
      </c>
      <c r="D1155" s="3" t="s">
        <v>350</v>
      </c>
      <c r="E1155" s="3" t="s">
        <v>386</v>
      </c>
      <c r="F1155" s="4" t="s">
        <v>560</v>
      </c>
      <c r="G1155" s="4">
        <v>2304</v>
      </c>
    </row>
    <row r="1156" spans="1:7" x14ac:dyDescent="0.3">
      <c r="A1156" s="90" t="s">
        <v>648</v>
      </c>
      <c r="B1156" s="2" t="s">
        <v>127</v>
      </c>
      <c r="C1156" s="3" t="s">
        <v>17</v>
      </c>
      <c r="D1156" s="3" t="s">
        <v>350</v>
      </c>
      <c r="E1156" s="3" t="s">
        <v>20</v>
      </c>
      <c r="F1156" s="4" t="s">
        <v>528</v>
      </c>
      <c r="G1156" s="4">
        <v>300</v>
      </c>
    </row>
    <row r="1157" spans="1:7" x14ac:dyDescent="0.3">
      <c r="A1157" s="90" t="s">
        <v>648</v>
      </c>
      <c r="B1157" s="2" t="s">
        <v>127</v>
      </c>
      <c r="C1157" s="3" t="s">
        <v>17</v>
      </c>
      <c r="D1157" s="3" t="s">
        <v>350</v>
      </c>
      <c r="E1157" s="3" t="s">
        <v>348</v>
      </c>
      <c r="F1157" s="4" t="s">
        <v>528</v>
      </c>
      <c r="G1157" s="4">
        <v>500</v>
      </c>
    </row>
    <row r="1158" spans="1:7" x14ac:dyDescent="0.3">
      <c r="A1158" s="90" t="s">
        <v>648</v>
      </c>
      <c r="B1158" s="2" t="s">
        <v>127</v>
      </c>
      <c r="C1158" s="3" t="s">
        <v>17</v>
      </c>
      <c r="D1158" s="3" t="s">
        <v>350</v>
      </c>
      <c r="E1158" s="3" t="s">
        <v>347</v>
      </c>
      <c r="F1158" s="4" t="s">
        <v>524</v>
      </c>
      <c r="G1158" s="4">
        <v>780</v>
      </c>
    </row>
    <row r="1159" spans="1:7" x14ac:dyDescent="0.3">
      <c r="A1159" s="90" t="s">
        <v>648</v>
      </c>
      <c r="B1159" s="2" t="s">
        <v>127</v>
      </c>
      <c r="C1159" s="3" t="s">
        <v>17</v>
      </c>
      <c r="D1159" s="3" t="s">
        <v>350</v>
      </c>
      <c r="E1159" s="3" t="s">
        <v>349</v>
      </c>
      <c r="F1159" s="4" t="s">
        <v>565</v>
      </c>
      <c r="G1159" s="4">
        <v>820</v>
      </c>
    </row>
    <row r="1160" spans="1:7" x14ac:dyDescent="0.3">
      <c r="A1160" s="90" t="s">
        <v>648</v>
      </c>
      <c r="B1160" s="2" t="s">
        <v>127</v>
      </c>
      <c r="C1160" s="3" t="s">
        <v>17</v>
      </c>
      <c r="D1160" s="3" t="s">
        <v>350</v>
      </c>
      <c r="E1160" s="3" t="s">
        <v>349</v>
      </c>
      <c r="F1160" s="4" t="s">
        <v>524</v>
      </c>
      <c r="G1160" s="4">
        <v>600</v>
      </c>
    </row>
    <row r="1161" spans="1:7" x14ac:dyDescent="0.3">
      <c r="A1161" s="90" t="s">
        <v>492</v>
      </c>
      <c r="B1161" s="2" t="s">
        <v>27</v>
      </c>
      <c r="C1161" s="3" t="s">
        <v>297</v>
      </c>
      <c r="D1161" s="3" t="s">
        <v>412</v>
      </c>
      <c r="E1161" s="3" t="s">
        <v>408</v>
      </c>
      <c r="F1161" s="4" t="s">
        <v>536</v>
      </c>
      <c r="G1161" s="4">
        <v>260</v>
      </c>
    </row>
    <row r="1162" spans="1:7" x14ac:dyDescent="0.3">
      <c r="A1162" s="90" t="s">
        <v>492</v>
      </c>
      <c r="B1162" s="2" t="s">
        <v>23</v>
      </c>
      <c r="C1162" s="3" t="s">
        <v>297</v>
      </c>
      <c r="D1162" s="3" t="s">
        <v>412</v>
      </c>
      <c r="E1162" s="3" t="s">
        <v>408</v>
      </c>
      <c r="F1162" s="4" t="s">
        <v>519</v>
      </c>
      <c r="G1162" s="4">
        <v>254</v>
      </c>
    </row>
    <row r="1163" spans="1:7" x14ac:dyDescent="0.3">
      <c r="A1163" s="90" t="s">
        <v>492</v>
      </c>
      <c r="B1163" s="2" t="s">
        <v>127</v>
      </c>
      <c r="C1163" s="3" t="s">
        <v>297</v>
      </c>
      <c r="D1163" s="3" t="s">
        <v>412</v>
      </c>
      <c r="E1163" s="3" t="s">
        <v>408</v>
      </c>
      <c r="F1163" s="4" t="s">
        <v>652</v>
      </c>
      <c r="G1163" s="4">
        <v>182</v>
      </c>
    </row>
    <row r="1164" spans="1:7" x14ac:dyDescent="0.3">
      <c r="A1164" s="90" t="s">
        <v>494</v>
      </c>
      <c r="B1164" s="2" t="s">
        <v>27</v>
      </c>
      <c r="C1164" s="3" t="s">
        <v>297</v>
      </c>
      <c r="D1164" s="3" t="s">
        <v>412</v>
      </c>
      <c r="E1164" s="3" t="s">
        <v>408</v>
      </c>
      <c r="F1164" s="4" t="s">
        <v>536</v>
      </c>
      <c r="G1164" s="4">
        <v>260</v>
      </c>
    </row>
    <row r="1165" spans="1:7" x14ac:dyDescent="0.3">
      <c r="A1165" s="90" t="s">
        <v>494</v>
      </c>
      <c r="B1165" s="2" t="s">
        <v>23</v>
      </c>
      <c r="C1165" s="3" t="s">
        <v>297</v>
      </c>
      <c r="D1165" s="3" t="s">
        <v>412</v>
      </c>
      <c r="E1165" s="3" t="s">
        <v>408</v>
      </c>
      <c r="F1165" s="4" t="s">
        <v>519</v>
      </c>
      <c r="G1165" s="4">
        <v>120</v>
      </c>
    </row>
    <row r="1166" spans="1:7" x14ac:dyDescent="0.3">
      <c r="A1166" s="90" t="s">
        <v>494</v>
      </c>
      <c r="B1166" s="2" t="s">
        <v>127</v>
      </c>
      <c r="C1166" s="3" t="s">
        <v>297</v>
      </c>
      <c r="D1166" s="3" t="s">
        <v>412</v>
      </c>
      <c r="E1166" s="3" t="s">
        <v>408</v>
      </c>
      <c r="F1166" s="4" t="s">
        <v>399</v>
      </c>
      <c r="G1166" s="4">
        <v>152</v>
      </c>
    </row>
    <row r="1167" spans="1:7" x14ac:dyDescent="0.3">
      <c r="A1167" s="90" t="s">
        <v>495</v>
      </c>
      <c r="B1167" s="2" t="s">
        <v>27</v>
      </c>
      <c r="C1167" s="3" t="s">
        <v>297</v>
      </c>
      <c r="D1167" s="3" t="s">
        <v>412</v>
      </c>
      <c r="E1167" s="3" t="s">
        <v>408</v>
      </c>
      <c r="F1167" s="4" t="s">
        <v>536</v>
      </c>
      <c r="G1167" s="4">
        <v>60</v>
      </c>
    </row>
    <row r="1168" spans="1:7" x14ac:dyDescent="0.3">
      <c r="A1168" s="90" t="s">
        <v>495</v>
      </c>
      <c r="B1168" s="2" t="s">
        <v>23</v>
      </c>
      <c r="C1168" s="3" t="s">
        <v>297</v>
      </c>
      <c r="D1168" s="3" t="s">
        <v>412</v>
      </c>
      <c r="E1168" s="3" t="s">
        <v>408</v>
      </c>
      <c r="F1168" s="4" t="s">
        <v>519</v>
      </c>
      <c r="G1168" s="4">
        <v>242</v>
      </c>
    </row>
    <row r="1169" spans="1:7" x14ac:dyDescent="0.3">
      <c r="A1169" s="90" t="s">
        <v>495</v>
      </c>
      <c r="B1169" s="2" t="s">
        <v>127</v>
      </c>
      <c r="C1169" s="3" t="s">
        <v>297</v>
      </c>
      <c r="D1169" s="3" t="s">
        <v>412</v>
      </c>
      <c r="E1169" s="3" t="s">
        <v>408</v>
      </c>
      <c r="F1169" s="4" t="s">
        <v>652</v>
      </c>
      <c r="G1169" s="4">
        <v>180</v>
      </c>
    </row>
    <row r="1170" spans="1:7" x14ac:dyDescent="0.3">
      <c r="A1170" s="90" t="s">
        <v>496</v>
      </c>
      <c r="B1170" s="2" t="s">
        <v>27</v>
      </c>
      <c r="C1170" s="3" t="s">
        <v>297</v>
      </c>
      <c r="D1170" s="3" t="s">
        <v>412</v>
      </c>
      <c r="E1170" s="3" t="s">
        <v>408</v>
      </c>
      <c r="F1170" s="4" t="s">
        <v>519</v>
      </c>
      <c r="G1170" s="4">
        <v>114</v>
      </c>
    </row>
    <row r="1171" spans="1:7" x14ac:dyDescent="0.3">
      <c r="A1171" s="90" t="s">
        <v>496</v>
      </c>
      <c r="B1171" s="2" t="s">
        <v>23</v>
      </c>
      <c r="C1171" s="3" t="s">
        <v>297</v>
      </c>
      <c r="D1171" s="3" t="s">
        <v>412</v>
      </c>
      <c r="E1171" s="3" t="s">
        <v>408</v>
      </c>
      <c r="F1171" s="4" t="s">
        <v>652</v>
      </c>
      <c r="G1171" s="4">
        <v>148</v>
      </c>
    </row>
    <row r="1172" spans="1:7" x14ac:dyDescent="0.3">
      <c r="A1172" s="90" t="s">
        <v>496</v>
      </c>
      <c r="B1172" s="2" t="s">
        <v>127</v>
      </c>
      <c r="C1172" s="3" t="s">
        <v>297</v>
      </c>
      <c r="D1172" s="3" t="s">
        <v>412</v>
      </c>
      <c r="E1172" s="3" t="s">
        <v>408</v>
      </c>
      <c r="F1172" s="4" t="s">
        <v>536</v>
      </c>
      <c r="G1172" s="4">
        <v>120</v>
      </c>
    </row>
    <row r="1173" spans="1:7" x14ac:dyDescent="0.3">
      <c r="A1173" s="90" t="s">
        <v>497</v>
      </c>
      <c r="B1173" s="2" t="s">
        <v>27</v>
      </c>
      <c r="C1173" s="3" t="s">
        <v>297</v>
      </c>
      <c r="D1173" s="3" t="s">
        <v>412</v>
      </c>
      <c r="E1173" s="3" t="s">
        <v>408</v>
      </c>
      <c r="F1173" s="4" t="s">
        <v>519</v>
      </c>
      <c r="G1173" s="4">
        <v>254</v>
      </c>
    </row>
    <row r="1174" spans="1:7" x14ac:dyDescent="0.3">
      <c r="A1174" s="90" t="s">
        <v>497</v>
      </c>
      <c r="B1174" s="2" t="s">
        <v>23</v>
      </c>
      <c r="C1174" s="3" t="s">
        <v>297</v>
      </c>
      <c r="D1174" s="3" t="s">
        <v>412</v>
      </c>
      <c r="E1174" s="3" t="s">
        <v>408</v>
      </c>
      <c r="F1174" s="4" t="s">
        <v>513</v>
      </c>
      <c r="G1174" s="4">
        <v>256</v>
      </c>
    </row>
    <row r="1175" spans="1:7" x14ac:dyDescent="0.3">
      <c r="A1175" s="90" t="s">
        <v>497</v>
      </c>
      <c r="B1175" s="2" t="s">
        <v>127</v>
      </c>
      <c r="C1175" s="3" t="s">
        <v>297</v>
      </c>
      <c r="D1175" s="3" t="s">
        <v>412</v>
      </c>
      <c r="E1175" s="3" t="s">
        <v>408</v>
      </c>
      <c r="F1175" s="4" t="s">
        <v>536</v>
      </c>
      <c r="G1175" s="4">
        <v>180</v>
      </c>
    </row>
    <row r="1176" spans="1:7" x14ac:dyDescent="0.3">
      <c r="A1176" s="90" t="s">
        <v>547</v>
      </c>
      <c r="B1176" s="2" t="s">
        <v>27</v>
      </c>
      <c r="C1176" s="3" t="s">
        <v>297</v>
      </c>
      <c r="D1176" s="3" t="s">
        <v>412</v>
      </c>
      <c r="E1176" s="3" t="s">
        <v>408</v>
      </c>
      <c r="F1176" s="4" t="s">
        <v>519</v>
      </c>
      <c r="G1176" s="4">
        <v>252</v>
      </c>
    </row>
    <row r="1177" spans="1:7" x14ac:dyDescent="0.3">
      <c r="A1177" s="90" t="s">
        <v>547</v>
      </c>
      <c r="B1177" s="2" t="s">
        <v>23</v>
      </c>
      <c r="C1177" s="3" t="s">
        <v>297</v>
      </c>
      <c r="D1177" s="3" t="s">
        <v>412</v>
      </c>
      <c r="E1177" s="3" t="s">
        <v>408</v>
      </c>
      <c r="F1177" s="4" t="s">
        <v>513</v>
      </c>
      <c r="G1177" s="4">
        <v>40</v>
      </c>
    </row>
    <row r="1178" spans="1:7" x14ac:dyDescent="0.3">
      <c r="A1178" s="90" t="s">
        <v>547</v>
      </c>
      <c r="B1178" s="2" t="s">
        <v>23</v>
      </c>
      <c r="C1178" s="3" t="s">
        <v>297</v>
      </c>
      <c r="D1178" s="3" t="s">
        <v>412</v>
      </c>
      <c r="E1178" s="3" t="s">
        <v>408</v>
      </c>
      <c r="F1178" s="4" t="s">
        <v>513</v>
      </c>
      <c r="G1178" s="4">
        <v>170</v>
      </c>
    </row>
    <row r="1179" spans="1:7" x14ac:dyDescent="0.3">
      <c r="A1179" s="90" t="s">
        <v>547</v>
      </c>
      <c r="B1179" s="2" t="s">
        <v>127</v>
      </c>
      <c r="C1179" s="3" t="s">
        <v>297</v>
      </c>
      <c r="D1179" s="3" t="s">
        <v>412</v>
      </c>
      <c r="E1179" s="3" t="s">
        <v>408</v>
      </c>
      <c r="F1179" s="4" t="s">
        <v>536</v>
      </c>
      <c r="G1179" s="4">
        <v>180</v>
      </c>
    </row>
    <row r="1180" spans="1:7" x14ac:dyDescent="0.3">
      <c r="A1180" s="90" t="s">
        <v>548</v>
      </c>
      <c r="B1180" s="2" t="s">
        <v>27</v>
      </c>
      <c r="C1180" s="3" t="s">
        <v>297</v>
      </c>
      <c r="D1180" s="3" t="s">
        <v>412</v>
      </c>
      <c r="E1180" s="3" t="s">
        <v>408</v>
      </c>
      <c r="F1180" s="4" t="s">
        <v>519</v>
      </c>
      <c r="G1180" s="4">
        <v>246</v>
      </c>
    </row>
    <row r="1181" spans="1:7" x14ac:dyDescent="0.3">
      <c r="A1181" s="90" t="s">
        <v>548</v>
      </c>
      <c r="B1181" s="2" t="s">
        <v>23</v>
      </c>
      <c r="C1181" s="3" t="s">
        <v>297</v>
      </c>
      <c r="D1181" s="3" t="s">
        <v>412</v>
      </c>
      <c r="E1181" s="3" t="s">
        <v>408</v>
      </c>
      <c r="F1181" s="4" t="s">
        <v>513</v>
      </c>
      <c r="G1181" s="4">
        <v>40</v>
      </c>
    </row>
    <row r="1182" spans="1:7" x14ac:dyDescent="0.3">
      <c r="A1182" s="90" t="s">
        <v>548</v>
      </c>
      <c r="B1182" s="2" t="s">
        <v>23</v>
      </c>
      <c r="C1182" s="3" t="s">
        <v>297</v>
      </c>
      <c r="D1182" s="3" t="s">
        <v>412</v>
      </c>
      <c r="E1182" s="3" t="s">
        <v>408</v>
      </c>
      <c r="F1182" s="4" t="s">
        <v>513</v>
      </c>
      <c r="G1182" s="4">
        <v>140</v>
      </c>
    </row>
    <row r="1183" spans="1:7" x14ac:dyDescent="0.3">
      <c r="A1183" s="90" t="s">
        <v>548</v>
      </c>
      <c r="B1183" s="2" t="s">
        <v>127</v>
      </c>
      <c r="C1183" s="3" t="s">
        <v>297</v>
      </c>
      <c r="D1183" s="3" t="s">
        <v>412</v>
      </c>
      <c r="E1183" s="3" t="s">
        <v>408</v>
      </c>
      <c r="F1183" s="4" t="s">
        <v>536</v>
      </c>
      <c r="G1183" s="4">
        <v>180</v>
      </c>
    </row>
    <row r="1184" spans="1:7" x14ac:dyDescent="0.3">
      <c r="A1184" s="90" t="s">
        <v>583</v>
      </c>
      <c r="B1184" s="2" t="s">
        <v>27</v>
      </c>
      <c r="C1184" s="3" t="s">
        <v>297</v>
      </c>
      <c r="D1184" s="3" t="s">
        <v>412</v>
      </c>
      <c r="E1184" s="3" t="s">
        <v>408</v>
      </c>
      <c r="F1184" s="4" t="s">
        <v>519</v>
      </c>
      <c r="G1184" s="4">
        <v>150</v>
      </c>
    </row>
    <row r="1185" spans="1:8" x14ac:dyDescent="0.3">
      <c r="A1185" s="90" t="s">
        <v>583</v>
      </c>
      <c r="B1185" s="2" t="s">
        <v>27</v>
      </c>
      <c r="C1185" s="3" t="s">
        <v>297</v>
      </c>
      <c r="D1185" s="3" t="s">
        <v>412</v>
      </c>
      <c r="E1185" s="3" t="s">
        <v>408</v>
      </c>
      <c r="F1185" s="4" t="s">
        <v>519</v>
      </c>
      <c r="G1185" s="4">
        <v>80</v>
      </c>
    </row>
    <row r="1186" spans="1:8" x14ac:dyDescent="0.3">
      <c r="A1186" s="90" t="s">
        <v>583</v>
      </c>
      <c r="B1186" s="2" t="s">
        <v>23</v>
      </c>
      <c r="C1186" s="3" t="s">
        <v>297</v>
      </c>
      <c r="D1186" s="3" t="s">
        <v>412</v>
      </c>
      <c r="E1186" s="3" t="s">
        <v>408</v>
      </c>
      <c r="F1186" s="4" t="s">
        <v>513</v>
      </c>
      <c r="G1186" s="4">
        <v>135</v>
      </c>
    </row>
    <row r="1187" spans="1:8" x14ac:dyDescent="0.3">
      <c r="A1187" s="90" t="s">
        <v>583</v>
      </c>
      <c r="B1187" s="2" t="s">
        <v>23</v>
      </c>
      <c r="C1187" s="3" t="s">
        <v>297</v>
      </c>
      <c r="D1187" s="3" t="s">
        <v>412</v>
      </c>
      <c r="E1187" s="3" t="s">
        <v>408</v>
      </c>
      <c r="F1187" s="4" t="s">
        <v>566</v>
      </c>
      <c r="G1187" s="4">
        <v>48</v>
      </c>
    </row>
    <row r="1188" spans="1:8" x14ac:dyDescent="0.3">
      <c r="A1188" s="90" t="s">
        <v>583</v>
      </c>
      <c r="B1188" s="2" t="s">
        <v>23</v>
      </c>
      <c r="C1188" s="3" t="s">
        <v>297</v>
      </c>
      <c r="D1188" s="3" t="s">
        <v>412</v>
      </c>
      <c r="E1188" s="3" t="s">
        <v>408</v>
      </c>
      <c r="F1188" s="4" t="s">
        <v>513</v>
      </c>
      <c r="G1188" s="4">
        <v>111</v>
      </c>
    </row>
    <row r="1189" spans="1:8" x14ac:dyDescent="0.3">
      <c r="A1189" s="90" t="s">
        <v>583</v>
      </c>
      <c r="B1189" s="2" t="s">
        <v>127</v>
      </c>
      <c r="C1189" s="3" t="s">
        <v>297</v>
      </c>
      <c r="D1189" s="3" t="s">
        <v>412</v>
      </c>
      <c r="E1189" s="3" t="s">
        <v>408</v>
      </c>
      <c r="F1189" s="4" t="s">
        <v>536</v>
      </c>
      <c r="G1189" s="4">
        <v>170</v>
      </c>
    </row>
    <row r="1190" spans="1:8" x14ac:dyDescent="0.3">
      <c r="A1190" s="90" t="s">
        <v>614</v>
      </c>
      <c r="B1190" s="2" t="s">
        <v>27</v>
      </c>
      <c r="C1190" s="3" t="s">
        <v>297</v>
      </c>
      <c r="D1190" s="3" t="s">
        <v>412</v>
      </c>
      <c r="E1190" s="3" t="s">
        <v>408</v>
      </c>
      <c r="F1190" s="4" t="s">
        <v>519</v>
      </c>
      <c r="G1190" s="4">
        <v>90</v>
      </c>
    </row>
    <row r="1191" spans="1:8" x14ac:dyDescent="0.3">
      <c r="A1191" s="90" t="s">
        <v>614</v>
      </c>
      <c r="B1191" s="2" t="s">
        <v>23</v>
      </c>
      <c r="C1191" s="3" t="s">
        <v>297</v>
      </c>
      <c r="D1191" s="3" t="s">
        <v>412</v>
      </c>
      <c r="E1191" s="3" t="s">
        <v>408</v>
      </c>
      <c r="F1191" s="4" t="s">
        <v>513</v>
      </c>
      <c r="G1191" s="4">
        <v>210</v>
      </c>
    </row>
    <row r="1192" spans="1:8" x14ac:dyDescent="0.3">
      <c r="A1192" s="90" t="s">
        <v>619</v>
      </c>
      <c r="B1192" s="2" t="s">
        <v>27</v>
      </c>
      <c r="C1192" s="3" t="s">
        <v>297</v>
      </c>
      <c r="D1192" s="3" t="s">
        <v>412</v>
      </c>
      <c r="E1192" s="3" t="s">
        <v>408</v>
      </c>
      <c r="F1192" s="4" t="s">
        <v>513</v>
      </c>
      <c r="G1192" s="4">
        <v>30</v>
      </c>
    </row>
    <row r="1193" spans="1:8" x14ac:dyDescent="0.3">
      <c r="A1193" s="90" t="s">
        <v>619</v>
      </c>
      <c r="B1193" s="2" t="s">
        <v>23</v>
      </c>
      <c r="C1193" s="3" t="s">
        <v>297</v>
      </c>
      <c r="D1193" s="3" t="s">
        <v>412</v>
      </c>
      <c r="E1193" s="3" t="s">
        <v>408</v>
      </c>
      <c r="F1193" s="4" t="s">
        <v>536</v>
      </c>
      <c r="G1193" s="4">
        <v>120</v>
      </c>
    </row>
    <row r="1194" spans="1:8" x14ac:dyDescent="0.3">
      <c r="A1194" s="90" t="s">
        <v>619</v>
      </c>
      <c r="B1194" s="2" t="s">
        <v>23</v>
      </c>
      <c r="C1194" s="3" t="s">
        <v>297</v>
      </c>
      <c r="D1194" s="3" t="s">
        <v>412</v>
      </c>
      <c r="E1194" s="3" t="s">
        <v>408</v>
      </c>
      <c r="F1194" s="4" t="s">
        <v>536</v>
      </c>
      <c r="G1194" s="4">
        <v>4</v>
      </c>
      <c r="H1194" s="9" t="s">
        <v>653</v>
      </c>
    </row>
    <row r="1195" spans="1:8" x14ac:dyDescent="0.3">
      <c r="A1195" s="90" t="s">
        <v>619</v>
      </c>
      <c r="B1195" s="2" t="s">
        <v>127</v>
      </c>
      <c r="C1195" s="3" t="s">
        <v>297</v>
      </c>
      <c r="D1195" s="3" t="s">
        <v>412</v>
      </c>
      <c r="E1195" s="3" t="s">
        <v>408</v>
      </c>
      <c r="F1195" s="4" t="s">
        <v>519</v>
      </c>
      <c r="G1195" s="4">
        <v>180</v>
      </c>
    </row>
    <row r="1196" spans="1:8" x14ac:dyDescent="0.3">
      <c r="A1196" s="90" t="s">
        <v>627</v>
      </c>
      <c r="B1196" s="2" t="s">
        <v>27</v>
      </c>
      <c r="C1196" s="3" t="s">
        <v>297</v>
      </c>
      <c r="D1196" s="3" t="s">
        <v>412</v>
      </c>
      <c r="E1196" s="3" t="s">
        <v>408</v>
      </c>
      <c r="F1196" s="4" t="s">
        <v>536</v>
      </c>
      <c r="G1196" s="4">
        <v>30</v>
      </c>
    </row>
    <row r="1197" spans="1:8" x14ac:dyDescent="0.3">
      <c r="A1197" s="90" t="s">
        <v>627</v>
      </c>
      <c r="B1197" s="2" t="s">
        <v>27</v>
      </c>
      <c r="C1197" s="3" t="s">
        <v>297</v>
      </c>
      <c r="D1197" s="3" t="s">
        <v>412</v>
      </c>
      <c r="E1197" s="3" t="s">
        <v>408</v>
      </c>
      <c r="F1197" s="4" t="s">
        <v>536</v>
      </c>
      <c r="G1197" s="4">
        <v>60</v>
      </c>
    </row>
    <row r="1198" spans="1:8" x14ac:dyDescent="0.3">
      <c r="A1198" s="90" t="s">
        <v>627</v>
      </c>
      <c r="B1198" s="2" t="s">
        <v>27</v>
      </c>
      <c r="C1198" s="3" t="s">
        <v>297</v>
      </c>
      <c r="D1198" s="3" t="s">
        <v>412</v>
      </c>
      <c r="E1198" s="3" t="s">
        <v>408</v>
      </c>
      <c r="F1198" s="4" t="s">
        <v>536</v>
      </c>
      <c r="G1198" s="4">
        <v>30</v>
      </c>
    </row>
    <row r="1199" spans="1:8" x14ac:dyDescent="0.3">
      <c r="A1199" s="90" t="s">
        <v>627</v>
      </c>
      <c r="B1199" s="2" t="s">
        <v>23</v>
      </c>
      <c r="C1199" s="3" t="s">
        <v>297</v>
      </c>
      <c r="D1199" s="3" t="s">
        <v>412</v>
      </c>
      <c r="E1199" s="3" t="s">
        <v>408</v>
      </c>
      <c r="F1199" s="4" t="s">
        <v>519</v>
      </c>
      <c r="G1199" s="4">
        <v>180</v>
      </c>
    </row>
    <row r="1200" spans="1:8" x14ac:dyDescent="0.3">
      <c r="A1200" s="90" t="s">
        <v>648</v>
      </c>
      <c r="B1200" s="2" t="s">
        <v>27</v>
      </c>
      <c r="C1200" s="3" t="s">
        <v>297</v>
      </c>
      <c r="D1200" s="3" t="s">
        <v>412</v>
      </c>
      <c r="E1200" s="3" t="s">
        <v>408</v>
      </c>
      <c r="F1200" s="4" t="s">
        <v>513</v>
      </c>
      <c r="G1200" s="4">
        <v>250</v>
      </c>
    </row>
    <row r="1201" spans="1:7" x14ac:dyDescent="0.3">
      <c r="A1201" s="90" t="s">
        <v>648</v>
      </c>
      <c r="B1201" s="2" t="s">
        <v>127</v>
      </c>
      <c r="C1201" s="3" t="s">
        <v>297</v>
      </c>
      <c r="D1201" s="3" t="s">
        <v>412</v>
      </c>
      <c r="E1201" s="3" t="s">
        <v>408</v>
      </c>
      <c r="F1201" s="4" t="s">
        <v>519</v>
      </c>
      <c r="G1201" s="4">
        <v>180</v>
      </c>
    </row>
    <row r="1202" spans="1:7" x14ac:dyDescent="0.3">
      <c r="A1202" s="90" t="s">
        <v>494</v>
      </c>
      <c r="B1202" s="2" t="s">
        <v>27</v>
      </c>
      <c r="C1202" s="3" t="s">
        <v>114</v>
      </c>
      <c r="D1202" s="3" t="s">
        <v>460</v>
      </c>
      <c r="E1202" s="3" t="s">
        <v>8</v>
      </c>
      <c r="F1202" s="4" t="s">
        <v>654</v>
      </c>
      <c r="G1202" s="4">
        <v>37</v>
      </c>
    </row>
    <row r="1203" spans="1:7" x14ac:dyDescent="0.3">
      <c r="A1203" s="90" t="s">
        <v>494</v>
      </c>
      <c r="B1203" s="2" t="s">
        <v>48</v>
      </c>
      <c r="C1203" s="3" t="s">
        <v>114</v>
      </c>
      <c r="D1203" s="3" t="s">
        <v>460</v>
      </c>
      <c r="E1203" s="3" t="s">
        <v>8</v>
      </c>
      <c r="F1203" s="4" t="s">
        <v>656</v>
      </c>
      <c r="G1203" s="4">
        <v>38</v>
      </c>
    </row>
    <row r="1204" spans="1:7" x14ac:dyDescent="0.3">
      <c r="A1204" s="90" t="s">
        <v>494</v>
      </c>
      <c r="B1204" s="2" t="s">
        <v>48</v>
      </c>
      <c r="C1204" s="3" t="s">
        <v>114</v>
      </c>
      <c r="D1204" s="3" t="s">
        <v>655</v>
      </c>
      <c r="E1204" s="3" t="s">
        <v>8</v>
      </c>
      <c r="F1204" s="4" t="s">
        <v>656</v>
      </c>
      <c r="G1204" s="4">
        <v>11</v>
      </c>
    </row>
    <row r="1205" spans="1:7" x14ac:dyDescent="0.3">
      <c r="A1205" s="90" t="s">
        <v>494</v>
      </c>
      <c r="B1205" s="2" t="s">
        <v>48</v>
      </c>
      <c r="C1205" s="3" t="s">
        <v>114</v>
      </c>
      <c r="D1205" s="3" t="s">
        <v>456</v>
      </c>
      <c r="E1205" s="3" t="s">
        <v>8</v>
      </c>
      <c r="F1205" s="4" t="s">
        <v>656</v>
      </c>
      <c r="G1205" s="4">
        <v>41</v>
      </c>
    </row>
    <row r="1206" spans="1:7" x14ac:dyDescent="0.3">
      <c r="A1206" s="90" t="s">
        <v>494</v>
      </c>
      <c r="B1206" s="2" t="s">
        <v>23</v>
      </c>
      <c r="C1206" s="3" t="s">
        <v>114</v>
      </c>
      <c r="D1206" s="3" t="s">
        <v>456</v>
      </c>
      <c r="E1206" s="3" t="s">
        <v>8</v>
      </c>
      <c r="F1206" s="4" t="s">
        <v>118</v>
      </c>
      <c r="G1206" s="4">
        <v>115</v>
      </c>
    </row>
    <row r="1207" spans="1:7" x14ac:dyDescent="0.3">
      <c r="A1207" s="90" t="s">
        <v>495</v>
      </c>
      <c r="B1207" s="2" t="s">
        <v>27</v>
      </c>
      <c r="C1207" s="3" t="s">
        <v>114</v>
      </c>
      <c r="D1207" s="3" t="s">
        <v>456</v>
      </c>
      <c r="E1207" s="3" t="s">
        <v>8</v>
      </c>
      <c r="F1207" s="4" t="s">
        <v>654</v>
      </c>
      <c r="G1207" s="4">
        <v>150</v>
      </c>
    </row>
    <row r="1208" spans="1:7" x14ac:dyDescent="0.3">
      <c r="A1208" s="90" t="s">
        <v>495</v>
      </c>
      <c r="B1208" s="2" t="s">
        <v>23</v>
      </c>
      <c r="C1208" s="3" t="s">
        <v>114</v>
      </c>
      <c r="D1208" s="3" t="s">
        <v>455</v>
      </c>
      <c r="E1208" s="3" t="s">
        <v>8</v>
      </c>
      <c r="F1208" s="4" t="s">
        <v>118</v>
      </c>
      <c r="G1208" s="4">
        <v>72</v>
      </c>
    </row>
    <row r="1209" spans="1:7" x14ac:dyDescent="0.3">
      <c r="A1209" s="90" t="s">
        <v>495</v>
      </c>
      <c r="B1209" s="2" t="s">
        <v>23</v>
      </c>
      <c r="C1209" s="3" t="s">
        <v>114</v>
      </c>
      <c r="D1209" s="3" t="s">
        <v>456</v>
      </c>
      <c r="E1209" s="3" t="s">
        <v>8</v>
      </c>
      <c r="F1209" s="4" t="s">
        <v>118</v>
      </c>
      <c r="G1209" s="4">
        <v>72</v>
      </c>
    </row>
    <row r="1210" spans="1:7" x14ac:dyDescent="0.3">
      <c r="A1210" s="90" t="s">
        <v>553</v>
      </c>
      <c r="B1210" s="2" t="s">
        <v>48</v>
      </c>
      <c r="C1210" s="3" t="s">
        <v>114</v>
      </c>
      <c r="D1210" s="3" t="s">
        <v>455</v>
      </c>
      <c r="E1210" s="3" t="s">
        <v>8</v>
      </c>
      <c r="F1210" s="4" t="s">
        <v>654</v>
      </c>
      <c r="G1210" s="4">
        <v>171</v>
      </c>
    </row>
    <row r="1211" spans="1:7" x14ac:dyDescent="0.3">
      <c r="A1211" s="90" t="s">
        <v>496</v>
      </c>
      <c r="B1211" s="2" t="s">
        <v>48</v>
      </c>
      <c r="C1211" s="3" t="s">
        <v>114</v>
      </c>
      <c r="D1211" s="3" t="s">
        <v>455</v>
      </c>
      <c r="E1211" s="3" t="s">
        <v>8</v>
      </c>
      <c r="F1211" s="4" t="s">
        <v>656</v>
      </c>
      <c r="G1211" s="4">
        <v>165</v>
      </c>
    </row>
    <row r="1212" spans="1:7" x14ac:dyDescent="0.3">
      <c r="A1212" s="90" t="s">
        <v>496</v>
      </c>
      <c r="B1212" s="2" t="s">
        <v>23</v>
      </c>
      <c r="C1212" s="3" t="s">
        <v>114</v>
      </c>
      <c r="D1212" s="3" t="s">
        <v>455</v>
      </c>
      <c r="E1212" s="3" t="s">
        <v>8</v>
      </c>
      <c r="F1212" s="4" t="s">
        <v>654</v>
      </c>
      <c r="G1212" s="4">
        <v>55</v>
      </c>
    </row>
    <row r="1213" spans="1:7" x14ac:dyDescent="0.3">
      <c r="A1213" s="90" t="s">
        <v>496</v>
      </c>
      <c r="B1213" s="2" t="s">
        <v>23</v>
      </c>
      <c r="C1213" s="3" t="s">
        <v>114</v>
      </c>
      <c r="D1213" s="3" t="s">
        <v>657</v>
      </c>
      <c r="E1213" s="3" t="s">
        <v>8</v>
      </c>
      <c r="F1213" s="4" t="s">
        <v>654</v>
      </c>
      <c r="G1213" s="4">
        <v>74</v>
      </c>
    </row>
    <row r="1214" spans="1:7" x14ac:dyDescent="0.3">
      <c r="A1214" s="90" t="s">
        <v>497</v>
      </c>
      <c r="B1214" s="2" t="s">
        <v>48</v>
      </c>
      <c r="C1214" s="3" t="s">
        <v>114</v>
      </c>
      <c r="D1214" s="3" t="s">
        <v>657</v>
      </c>
      <c r="E1214" s="3" t="s">
        <v>8</v>
      </c>
      <c r="F1214" s="4" t="s">
        <v>656</v>
      </c>
      <c r="G1214" s="4">
        <v>110</v>
      </c>
    </row>
    <row r="1215" spans="1:7" x14ac:dyDescent="0.3">
      <c r="A1215" s="90" t="s">
        <v>497</v>
      </c>
      <c r="B1215" s="2" t="s">
        <v>23</v>
      </c>
      <c r="C1215" s="3" t="s">
        <v>114</v>
      </c>
      <c r="D1215" s="3" t="s">
        <v>657</v>
      </c>
      <c r="E1215" s="3" t="s">
        <v>8</v>
      </c>
      <c r="F1215" s="4" t="s">
        <v>654</v>
      </c>
      <c r="G1215" s="4">
        <v>115</v>
      </c>
    </row>
    <row r="1216" spans="1:7" x14ac:dyDescent="0.3">
      <c r="A1216" s="90" t="s">
        <v>547</v>
      </c>
      <c r="B1216" s="2" t="s">
        <v>48</v>
      </c>
      <c r="C1216" s="3" t="s">
        <v>114</v>
      </c>
      <c r="D1216" s="3" t="s">
        <v>657</v>
      </c>
      <c r="E1216" s="3" t="s">
        <v>8</v>
      </c>
      <c r="F1216" s="4" t="s">
        <v>656</v>
      </c>
      <c r="G1216" s="4">
        <v>82</v>
      </c>
    </row>
    <row r="1217" spans="1:8" x14ac:dyDescent="0.3">
      <c r="A1217" s="90" t="s">
        <v>547</v>
      </c>
      <c r="B1217" s="2" t="s">
        <v>23</v>
      </c>
      <c r="C1217" s="3" t="s">
        <v>114</v>
      </c>
      <c r="D1217" s="3" t="s">
        <v>657</v>
      </c>
      <c r="E1217" s="3" t="s">
        <v>8</v>
      </c>
      <c r="F1217" s="4" t="s">
        <v>654</v>
      </c>
      <c r="G1217" s="4">
        <v>123</v>
      </c>
    </row>
    <row r="1218" spans="1:8" x14ac:dyDescent="0.3">
      <c r="A1218" s="90" t="s">
        <v>548</v>
      </c>
      <c r="B1218" s="2" t="s">
        <v>48</v>
      </c>
      <c r="C1218" s="3" t="s">
        <v>114</v>
      </c>
      <c r="D1218" s="3" t="s">
        <v>657</v>
      </c>
      <c r="E1218" s="3" t="s">
        <v>8</v>
      </c>
      <c r="F1218" s="4" t="s">
        <v>656</v>
      </c>
      <c r="G1218" s="4">
        <v>77</v>
      </c>
    </row>
    <row r="1219" spans="1:8" x14ac:dyDescent="0.3">
      <c r="A1219" s="90" t="s">
        <v>548</v>
      </c>
      <c r="B1219" s="2" t="s">
        <v>48</v>
      </c>
      <c r="C1219" s="3" t="s">
        <v>114</v>
      </c>
      <c r="D1219" s="3" t="s">
        <v>455</v>
      </c>
      <c r="E1219" s="3" t="s">
        <v>8</v>
      </c>
      <c r="F1219" s="4" t="s">
        <v>656</v>
      </c>
      <c r="G1219" s="4">
        <v>4</v>
      </c>
    </row>
    <row r="1220" spans="1:8" x14ac:dyDescent="0.3">
      <c r="A1220" s="90" t="s">
        <v>548</v>
      </c>
      <c r="B1220" s="2" t="s">
        <v>48</v>
      </c>
      <c r="C1220" s="3" t="s">
        <v>114</v>
      </c>
      <c r="D1220" s="3" t="s">
        <v>452</v>
      </c>
      <c r="E1220" s="3" t="s">
        <v>8</v>
      </c>
      <c r="F1220" s="4" t="s">
        <v>656</v>
      </c>
      <c r="G1220" s="4">
        <v>14</v>
      </c>
    </row>
    <row r="1221" spans="1:8" x14ac:dyDescent="0.3">
      <c r="A1221" s="90" t="s">
        <v>548</v>
      </c>
      <c r="B1221" s="2" t="s">
        <v>23</v>
      </c>
      <c r="C1221" s="3" t="s">
        <v>114</v>
      </c>
      <c r="D1221" s="3" t="s">
        <v>456</v>
      </c>
      <c r="E1221" s="3" t="s">
        <v>8</v>
      </c>
      <c r="F1221" s="4" t="s">
        <v>654</v>
      </c>
      <c r="G1221" s="4">
        <v>40</v>
      </c>
      <c r="H1221" s="3"/>
    </row>
    <row r="1222" spans="1:8" x14ac:dyDescent="0.3">
      <c r="A1222" s="90" t="s">
        <v>548</v>
      </c>
      <c r="B1222" s="2" t="s">
        <v>23</v>
      </c>
      <c r="C1222" s="3" t="s">
        <v>114</v>
      </c>
      <c r="D1222" s="3" t="s">
        <v>453</v>
      </c>
      <c r="E1222" s="3" t="s">
        <v>8</v>
      </c>
      <c r="F1222" s="4" t="s">
        <v>654</v>
      </c>
      <c r="G1222" s="4">
        <v>40</v>
      </c>
    </row>
    <row r="1223" spans="1:8" x14ac:dyDescent="0.3">
      <c r="A1223" s="90" t="s">
        <v>583</v>
      </c>
      <c r="B1223" s="2" t="s">
        <v>48</v>
      </c>
      <c r="C1223" s="3" t="s">
        <v>114</v>
      </c>
      <c r="D1223" s="3" t="s">
        <v>453</v>
      </c>
      <c r="E1223" s="3" t="s">
        <v>8</v>
      </c>
      <c r="F1223" s="4" t="s">
        <v>656</v>
      </c>
      <c r="G1223" s="4">
        <v>105</v>
      </c>
    </row>
    <row r="1224" spans="1:8" x14ac:dyDescent="0.3">
      <c r="A1224" s="90" t="s">
        <v>583</v>
      </c>
      <c r="B1224" s="2" t="s">
        <v>23</v>
      </c>
      <c r="C1224" s="3" t="s">
        <v>114</v>
      </c>
      <c r="D1224" s="3" t="s">
        <v>453</v>
      </c>
      <c r="E1224" s="3" t="s">
        <v>8</v>
      </c>
      <c r="F1224" s="4" t="s">
        <v>654</v>
      </c>
      <c r="G1224" s="4">
        <v>75</v>
      </c>
    </row>
    <row r="1225" spans="1:8" x14ac:dyDescent="0.3">
      <c r="A1225" s="90" t="s">
        <v>614</v>
      </c>
      <c r="B1225" s="2" t="s">
        <v>27</v>
      </c>
      <c r="C1225" s="3" t="s">
        <v>114</v>
      </c>
      <c r="D1225" s="3" t="s">
        <v>453</v>
      </c>
      <c r="E1225" s="3" t="s">
        <v>8</v>
      </c>
      <c r="F1225" s="4" t="s">
        <v>118</v>
      </c>
      <c r="G1225" s="4">
        <v>46</v>
      </c>
    </row>
    <row r="1226" spans="1:8" x14ac:dyDescent="0.3">
      <c r="A1226" s="90" t="s">
        <v>614</v>
      </c>
      <c r="B1226" s="2" t="s">
        <v>48</v>
      </c>
      <c r="C1226" s="3" t="s">
        <v>114</v>
      </c>
      <c r="D1226" s="3" t="s">
        <v>453</v>
      </c>
      <c r="E1226" s="3" t="s">
        <v>8</v>
      </c>
      <c r="F1226" s="4" t="s">
        <v>658</v>
      </c>
      <c r="G1226" s="4">
        <v>48</v>
      </c>
    </row>
    <row r="1227" spans="1:8" x14ac:dyDescent="0.3">
      <c r="A1227" s="90" t="s">
        <v>614</v>
      </c>
      <c r="B1227" s="2" t="s">
        <v>23</v>
      </c>
      <c r="C1227" s="3" t="s">
        <v>114</v>
      </c>
      <c r="D1227" s="3" t="s">
        <v>453</v>
      </c>
      <c r="E1227" s="3" t="s">
        <v>8</v>
      </c>
      <c r="F1227" s="4" t="s">
        <v>654</v>
      </c>
      <c r="G1227" s="4">
        <v>128</v>
      </c>
    </row>
    <row r="1228" spans="1:8" x14ac:dyDescent="0.3">
      <c r="A1228" s="90" t="s">
        <v>619</v>
      </c>
      <c r="B1228" s="2" t="s">
        <v>48</v>
      </c>
      <c r="C1228" s="3" t="s">
        <v>114</v>
      </c>
      <c r="D1228" s="3" t="s">
        <v>453</v>
      </c>
      <c r="E1228" s="3" t="s">
        <v>8</v>
      </c>
      <c r="F1228" s="4" t="s">
        <v>656</v>
      </c>
      <c r="G1228" s="4">
        <v>151</v>
      </c>
    </row>
    <row r="1229" spans="1:8" x14ac:dyDescent="0.3">
      <c r="A1229" s="90" t="s">
        <v>619</v>
      </c>
      <c r="B1229" s="2" t="s">
        <v>23</v>
      </c>
      <c r="C1229" s="3" t="s">
        <v>114</v>
      </c>
      <c r="D1229" s="3" t="s">
        <v>453</v>
      </c>
      <c r="E1229" s="3" t="s">
        <v>8</v>
      </c>
      <c r="F1229" s="4" t="s">
        <v>118</v>
      </c>
      <c r="G1229" s="4">
        <v>134</v>
      </c>
    </row>
    <row r="1230" spans="1:8" x14ac:dyDescent="0.3">
      <c r="A1230" s="90" t="s">
        <v>619</v>
      </c>
      <c r="B1230" s="2" t="s">
        <v>127</v>
      </c>
      <c r="C1230" s="3" t="s">
        <v>114</v>
      </c>
      <c r="D1230" s="3" t="s">
        <v>453</v>
      </c>
      <c r="E1230" s="3" t="s">
        <v>8</v>
      </c>
      <c r="F1230" s="4" t="s">
        <v>654</v>
      </c>
      <c r="G1230" s="4">
        <v>147</v>
      </c>
    </row>
    <row r="1231" spans="1:8" x14ac:dyDescent="0.3">
      <c r="A1231" s="90" t="s">
        <v>627</v>
      </c>
      <c r="B1231" s="2" t="s">
        <v>48</v>
      </c>
      <c r="C1231" s="3" t="s">
        <v>114</v>
      </c>
      <c r="D1231" s="3" t="s">
        <v>453</v>
      </c>
      <c r="E1231" s="3" t="s">
        <v>8</v>
      </c>
      <c r="F1231" s="4" t="s">
        <v>656</v>
      </c>
      <c r="G1231" s="4">
        <v>181</v>
      </c>
    </row>
    <row r="1232" spans="1:8" x14ac:dyDescent="0.3">
      <c r="A1232" s="90" t="s">
        <v>627</v>
      </c>
      <c r="B1232" s="2" t="s">
        <v>23</v>
      </c>
      <c r="C1232" s="3" t="s">
        <v>114</v>
      </c>
      <c r="D1232" s="3" t="s">
        <v>452</v>
      </c>
      <c r="E1232" s="3" t="s">
        <v>8</v>
      </c>
      <c r="F1232" s="4" t="s">
        <v>118</v>
      </c>
      <c r="G1232" s="4">
        <v>108</v>
      </c>
    </row>
    <row r="1233" spans="1:7" x14ac:dyDescent="0.3">
      <c r="A1233" s="90" t="s">
        <v>627</v>
      </c>
      <c r="B1233" s="2" t="s">
        <v>23</v>
      </c>
      <c r="C1233" s="3" t="s">
        <v>114</v>
      </c>
      <c r="D1233" s="3" t="s">
        <v>453</v>
      </c>
      <c r="E1233" s="3" t="s">
        <v>8</v>
      </c>
      <c r="F1233" s="4" t="s">
        <v>118</v>
      </c>
      <c r="G1233" s="4">
        <v>29</v>
      </c>
    </row>
    <row r="1234" spans="1:7" x14ac:dyDescent="0.3">
      <c r="A1234" s="90" t="s">
        <v>627</v>
      </c>
      <c r="B1234" s="2" t="s">
        <v>127</v>
      </c>
      <c r="C1234" s="3" t="s">
        <v>114</v>
      </c>
      <c r="D1234" s="3" t="s">
        <v>452</v>
      </c>
      <c r="E1234" s="3" t="s">
        <v>8</v>
      </c>
      <c r="F1234" s="4" t="s">
        <v>654</v>
      </c>
      <c r="G1234" s="4">
        <v>111</v>
      </c>
    </row>
    <row r="1235" spans="1:7" x14ac:dyDescent="0.3">
      <c r="A1235" s="90" t="s">
        <v>648</v>
      </c>
      <c r="B1235" s="2" t="s">
        <v>48</v>
      </c>
      <c r="C1235" s="3" t="s">
        <v>114</v>
      </c>
      <c r="D1235" s="3" t="s">
        <v>452</v>
      </c>
      <c r="E1235" s="3" t="s">
        <v>8</v>
      </c>
      <c r="F1235" s="4" t="s">
        <v>656</v>
      </c>
      <c r="G1235" s="4">
        <v>47</v>
      </c>
    </row>
    <row r="1236" spans="1:7" x14ac:dyDescent="0.3">
      <c r="A1236" s="90" t="s">
        <v>648</v>
      </c>
      <c r="B1236" s="2" t="s">
        <v>48</v>
      </c>
      <c r="C1236" s="3" t="s">
        <v>114</v>
      </c>
      <c r="D1236" s="3" t="s">
        <v>460</v>
      </c>
      <c r="E1236" s="3" t="s">
        <v>8</v>
      </c>
      <c r="F1236" s="4" t="s">
        <v>656</v>
      </c>
      <c r="G1236" s="4">
        <v>68</v>
      </c>
    </row>
    <row r="1237" spans="1:7" x14ac:dyDescent="0.3">
      <c r="A1237" s="90" t="s">
        <v>648</v>
      </c>
      <c r="B1237" s="2" t="s">
        <v>48</v>
      </c>
      <c r="C1237" s="3" t="s">
        <v>114</v>
      </c>
      <c r="D1237" s="3" t="s">
        <v>459</v>
      </c>
      <c r="E1237" s="3" t="s">
        <v>8</v>
      </c>
      <c r="F1237" s="4" t="s">
        <v>656</v>
      </c>
      <c r="G1237" s="4">
        <v>38</v>
      </c>
    </row>
    <row r="1238" spans="1:7" x14ac:dyDescent="0.3">
      <c r="A1238" s="90" t="s">
        <v>648</v>
      </c>
      <c r="B1238" s="2" t="s">
        <v>23</v>
      </c>
      <c r="C1238" s="3" t="s">
        <v>114</v>
      </c>
      <c r="D1238" s="3" t="s">
        <v>459</v>
      </c>
      <c r="E1238" s="3" t="s">
        <v>8</v>
      </c>
      <c r="F1238" s="4" t="s">
        <v>118</v>
      </c>
      <c r="G1238" s="4">
        <v>127</v>
      </c>
    </row>
    <row r="1239" spans="1:7" x14ac:dyDescent="0.3">
      <c r="A1239" s="90" t="s">
        <v>648</v>
      </c>
      <c r="B1239" s="2" t="s">
        <v>127</v>
      </c>
      <c r="C1239" s="3" t="s">
        <v>114</v>
      </c>
      <c r="D1239" s="3" t="s">
        <v>459</v>
      </c>
      <c r="E1239" s="3" t="s">
        <v>8</v>
      </c>
      <c r="F1239" s="4" t="s">
        <v>654</v>
      </c>
      <c r="G1239" s="4">
        <v>118</v>
      </c>
    </row>
    <row r="1240" spans="1:7" x14ac:dyDescent="0.3">
      <c r="A1240" s="90" t="s">
        <v>627</v>
      </c>
      <c r="B1240" s="2" t="s">
        <v>27</v>
      </c>
      <c r="C1240" s="3" t="s">
        <v>17</v>
      </c>
      <c r="D1240" s="3" t="s">
        <v>350</v>
      </c>
      <c r="E1240" s="3" t="s">
        <v>303</v>
      </c>
      <c r="F1240" s="4" t="s">
        <v>602</v>
      </c>
      <c r="G1240" s="4">
        <f>100*40</f>
        <v>4000</v>
      </c>
    </row>
    <row r="1241" spans="1:7" x14ac:dyDescent="0.3">
      <c r="A1241" s="90" t="s">
        <v>627</v>
      </c>
      <c r="B1241" s="2" t="s">
        <v>23</v>
      </c>
      <c r="C1241" s="3" t="s">
        <v>17</v>
      </c>
      <c r="D1241" s="3" t="s">
        <v>350</v>
      </c>
      <c r="E1241" s="3" t="s">
        <v>303</v>
      </c>
      <c r="F1241" s="4" t="s">
        <v>605</v>
      </c>
      <c r="G1241" s="4">
        <f>107*40</f>
        <v>4280</v>
      </c>
    </row>
    <row r="1242" spans="1:7" x14ac:dyDescent="0.3">
      <c r="A1242" s="90" t="s">
        <v>648</v>
      </c>
      <c r="B1242" s="2" t="s">
        <v>27</v>
      </c>
      <c r="C1242" s="3" t="s">
        <v>17</v>
      </c>
      <c r="D1242" s="3" t="s">
        <v>309</v>
      </c>
      <c r="E1242" s="3" t="s">
        <v>303</v>
      </c>
      <c r="F1242" s="4" t="s">
        <v>602</v>
      </c>
      <c r="G1242" s="4">
        <f>149*60</f>
        <v>8940</v>
      </c>
    </row>
    <row r="1243" spans="1:7" x14ac:dyDescent="0.3">
      <c r="A1243" s="90" t="s">
        <v>627</v>
      </c>
      <c r="B1243" s="2" t="s">
        <v>27</v>
      </c>
      <c r="C1243" s="3" t="s">
        <v>225</v>
      </c>
      <c r="D1243" s="3" t="s">
        <v>246</v>
      </c>
      <c r="E1243" s="3" t="s">
        <v>303</v>
      </c>
      <c r="F1243" s="4" t="s">
        <v>605</v>
      </c>
      <c r="G1243" s="4">
        <f>50*12</f>
        <v>600</v>
      </c>
    </row>
    <row r="1244" spans="1:7" x14ac:dyDescent="0.3">
      <c r="A1244" s="90" t="s">
        <v>648</v>
      </c>
      <c r="B1244" s="2" t="s">
        <v>27</v>
      </c>
      <c r="C1244" s="3" t="s">
        <v>225</v>
      </c>
      <c r="D1244" s="3" t="s">
        <v>247</v>
      </c>
      <c r="E1244" s="3" t="s">
        <v>303</v>
      </c>
      <c r="F1244" s="4" t="s">
        <v>605</v>
      </c>
      <c r="G1244" s="4">
        <f>49*12</f>
        <v>588</v>
      </c>
    </row>
    <row r="1245" spans="1:7" x14ac:dyDescent="0.3">
      <c r="A1245" s="90" t="s">
        <v>648</v>
      </c>
      <c r="B1245" s="2" t="s">
        <v>27</v>
      </c>
      <c r="C1245" s="3" t="s">
        <v>225</v>
      </c>
      <c r="D1245" s="3" t="s">
        <v>247</v>
      </c>
      <c r="E1245" s="3" t="s">
        <v>303</v>
      </c>
      <c r="F1245" s="4" t="s">
        <v>602</v>
      </c>
      <c r="G1245" s="4">
        <f>25*12</f>
        <v>300</v>
      </c>
    </row>
    <row r="1246" spans="1:7" x14ac:dyDescent="0.3">
      <c r="A1246" s="90" t="s">
        <v>627</v>
      </c>
      <c r="B1246" s="2" t="s">
        <v>27</v>
      </c>
      <c r="C1246" s="3" t="s">
        <v>297</v>
      </c>
      <c r="D1246" s="3" t="s">
        <v>412</v>
      </c>
      <c r="E1246" s="3" t="s">
        <v>304</v>
      </c>
      <c r="F1246" s="4" t="s">
        <v>605</v>
      </c>
      <c r="G1246" s="4">
        <v>150</v>
      </c>
    </row>
    <row r="1247" spans="1:7" x14ac:dyDescent="0.3">
      <c r="A1247" s="90" t="s">
        <v>627</v>
      </c>
      <c r="B1247" s="2" t="s">
        <v>23</v>
      </c>
      <c r="C1247" s="3" t="s">
        <v>297</v>
      </c>
      <c r="D1247" s="3" t="s">
        <v>412</v>
      </c>
      <c r="E1247" s="3" t="s">
        <v>304</v>
      </c>
      <c r="F1247" s="4" t="s">
        <v>535</v>
      </c>
      <c r="G1247" s="4">
        <v>76</v>
      </c>
    </row>
    <row r="1248" spans="1:7" x14ac:dyDescent="0.3">
      <c r="A1248" s="90" t="s">
        <v>627</v>
      </c>
      <c r="B1248" s="2" t="s">
        <v>127</v>
      </c>
      <c r="C1248" s="3" t="s">
        <v>297</v>
      </c>
      <c r="D1248" s="3" t="s">
        <v>412</v>
      </c>
      <c r="E1248" s="3" t="s">
        <v>304</v>
      </c>
      <c r="F1248" s="4" t="s">
        <v>610</v>
      </c>
      <c r="G1248" s="4">
        <v>180</v>
      </c>
    </row>
    <row r="1249" spans="1:7" x14ac:dyDescent="0.3">
      <c r="A1249" s="90" t="s">
        <v>648</v>
      </c>
      <c r="B1249" s="2" t="s">
        <v>23</v>
      </c>
      <c r="C1249" s="3" t="s">
        <v>297</v>
      </c>
      <c r="D1249" s="3" t="s">
        <v>412</v>
      </c>
      <c r="E1249" s="3" t="s">
        <v>304</v>
      </c>
      <c r="F1249" s="4" t="s">
        <v>535</v>
      </c>
      <c r="G1249" s="4">
        <v>310</v>
      </c>
    </row>
    <row r="1250" spans="1:7" x14ac:dyDescent="0.3">
      <c r="A1250" s="90" t="s">
        <v>648</v>
      </c>
      <c r="B1250" s="2" t="s">
        <v>127</v>
      </c>
      <c r="C1250" s="3" t="s">
        <v>297</v>
      </c>
      <c r="D1250" s="3" t="s">
        <v>412</v>
      </c>
      <c r="E1250" s="3" t="s">
        <v>304</v>
      </c>
      <c r="F1250" s="4" t="s">
        <v>610</v>
      </c>
      <c r="G1250" s="4">
        <v>100</v>
      </c>
    </row>
    <row r="1251" spans="1:7" x14ac:dyDescent="0.3">
      <c r="A1251" s="90" t="s">
        <v>627</v>
      </c>
      <c r="B1251" s="2" t="s">
        <v>27</v>
      </c>
      <c r="C1251" s="3" t="s">
        <v>50</v>
      </c>
      <c r="D1251" s="3" t="s">
        <v>231</v>
      </c>
      <c r="E1251" s="3" t="s">
        <v>304</v>
      </c>
      <c r="F1251" s="4" t="s">
        <v>602</v>
      </c>
      <c r="G1251" s="4">
        <f>109*14</f>
        <v>1526</v>
      </c>
    </row>
    <row r="1252" spans="1:7" x14ac:dyDescent="0.3">
      <c r="A1252" s="90" t="s">
        <v>648</v>
      </c>
      <c r="B1252" s="2" t="s">
        <v>127</v>
      </c>
      <c r="C1252" s="3" t="s">
        <v>50</v>
      </c>
      <c r="D1252" s="3" t="s">
        <v>231</v>
      </c>
      <c r="E1252" s="3" t="s">
        <v>304</v>
      </c>
      <c r="F1252" s="4" t="s">
        <v>610</v>
      </c>
      <c r="G1252" s="4">
        <f>50*14</f>
        <v>700</v>
      </c>
    </row>
    <row r="1253" spans="1:7" x14ac:dyDescent="0.3">
      <c r="A1253" s="90" t="s">
        <v>627</v>
      </c>
      <c r="B1253" s="2" t="s">
        <v>27</v>
      </c>
      <c r="C1253" s="3" t="s">
        <v>145</v>
      </c>
      <c r="D1253" s="3" t="s">
        <v>257</v>
      </c>
      <c r="E1253" s="3" t="s">
        <v>304</v>
      </c>
      <c r="F1253" s="4" t="s">
        <v>535</v>
      </c>
      <c r="G1253" s="4">
        <v>200</v>
      </c>
    </row>
    <row r="1254" spans="1:7" ht="14.25" customHeight="1" x14ac:dyDescent="0.3">
      <c r="A1254" s="90" t="s">
        <v>648</v>
      </c>
      <c r="B1254" s="2" t="s">
        <v>27</v>
      </c>
      <c r="C1254" s="3" t="s">
        <v>145</v>
      </c>
      <c r="D1254" s="3" t="s">
        <v>257</v>
      </c>
      <c r="E1254" s="3" t="s">
        <v>304</v>
      </c>
      <c r="F1254" s="4" t="s">
        <v>605</v>
      </c>
      <c r="G1254" s="4">
        <v>199</v>
      </c>
    </row>
    <row r="1255" spans="1:7" x14ac:dyDescent="0.3">
      <c r="A1255" s="90" t="s">
        <v>648</v>
      </c>
      <c r="B1255" s="2" t="s">
        <v>23</v>
      </c>
      <c r="C1255" s="3" t="s">
        <v>145</v>
      </c>
      <c r="D1255" s="3" t="s">
        <v>257</v>
      </c>
      <c r="E1255" s="3" t="s">
        <v>304</v>
      </c>
      <c r="F1255" s="4" t="s">
        <v>535</v>
      </c>
      <c r="G1255" s="4">
        <v>150</v>
      </c>
    </row>
    <row r="1256" spans="1:7" x14ac:dyDescent="0.3">
      <c r="A1256" s="90" t="s">
        <v>648</v>
      </c>
      <c r="B1256" s="2" t="s">
        <v>127</v>
      </c>
      <c r="C1256" s="3" t="s">
        <v>145</v>
      </c>
      <c r="D1256" s="3" t="s">
        <v>257</v>
      </c>
      <c r="E1256" s="3" t="s">
        <v>304</v>
      </c>
      <c r="F1256" s="4" t="s">
        <v>610</v>
      </c>
      <c r="G1256" s="4">
        <v>176</v>
      </c>
    </row>
    <row r="1257" spans="1:7" x14ac:dyDescent="0.3">
      <c r="A1257" s="90" t="s">
        <v>627</v>
      </c>
      <c r="B1257" s="2" t="s">
        <v>27</v>
      </c>
      <c r="C1257" s="3" t="s">
        <v>50</v>
      </c>
      <c r="D1257" s="3" t="s">
        <v>230</v>
      </c>
      <c r="E1257" s="3" t="s">
        <v>8</v>
      </c>
      <c r="F1257" s="4" t="s">
        <v>545</v>
      </c>
      <c r="G1257" s="4">
        <v>98</v>
      </c>
    </row>
    <row r="1258" spans="1:7" x14ac:dyDescent="0.3">
      <c r="A1258" s="90" t="s">
        <v>627</v>
      </c>
      <c r="B1258" s="2" t="s">
        <v>27</v>
      </c>
      <c r="C1258" s="3" t="s">
        <v>50</v>
      </c>
      <c r="D1258" s="3" t="s">
        <v>231</v>
      </c>
      <c r="E1258" s="3" t="s">
        <v>8</v>
      </c>
      <c r="F1258" s="4" t="s">
        <v>545</v>
      </c>
      <c r="G1258" s="4">
        <v>41</v>
      </c>
    </row>
    <row r="1259" spans="1:7" x14ac:dyDescent="0.3">
      <c r="A1259" s="90" t="s">
        <v>627</v>
      </c>
      <c r="B1259" s="2" t="s">
        <v>23</v>
      </c>
      <c r="C1259" s="3" t="s">
        <v>50</v>
      </c>
      <c r="D1259" s="3" t="s">
        <v>231</v>
      </c>
      <c r="E1259" s="3" t="s">
        <v>8</v>
      </c>
      <c r="F1259" s="4" t="s">
        <v>507</v>
      </c>
      <c r="G1259" s="4">
        <v>260</v>
      </c>
    </row>
    <row r="1260" spans="1:7" x14ac:dyDescent="0.3">
      <c r="A1260" s="90" t="s">
        <v>627</v>
      </c>
      <c r="B1260" s="2" t="s">
        <v>127</v>
      </c>
      <c r="C1260" s="3" t="s">
        <v>50</v>
      </c>
      <c r="D1260" s="3" t="s">
        <v>231</v>
      </c>
      <c r="E1260" s="3" t="s">
        <v>8</v>
      </c>
      <c r="F1260" s="4" t="s">
        <v>500</v>
      </c>
      <c r="G1260" s="4">
        <v>220</v>
      </c>
    </row>
    <row r="1261" spans="1:7" x14ac:dyDescent="0.3">
      <c r="A1261" s="90" t="s">
        <v>648</v>
      </c>
      <c r="B1261" s="2" t="s">
        <v>27</v>
      </c>
      <c r="C1261" s="3" t="s">
        <v>50</v>
      </c>
      <c r="D1261" s="3" t="s">
        <v>231</v>
      </c>
      <c r="E1261" s="3" t="s">
        <v>8</v>
      </c>
      <c r="F1261" s="4" t="s">
        <v>545</v>
      </c>
      <c r="G1261" s="4">
        <v>280</v>
      </c>
    </row>
    <row r="1262" spans="1:7" x14ac:dyDescent="0.3">
      <c r="A1262" s="90" t="s">
        <v>648</v>
      </c>
      <c r="B1262" s="2" t="s">
        <v>23</v>
      </c>
      <c r="C1262" s="3" t="s">
        <v>50</v>
      </c>
      <c r="D1262" s="3" t="s">
        <v>231</v>
      </c>
      <c r="E1262" s="3" t="s">
        <v>8</v>
      </c>
      <c r="F1262" s="4" t="s">
        <v>507</v>
      </c>
      <c r="G1262" s="4">
        <v>270</v>
      </c>
    </row>
    <row r="1263" spans="1:7" x14ac:dyDescent="0.3">
      <c r="A1263" s="90" t="s">
        <v>648</v>
      </c>
      <c r="B1263" s="2" t="s">
        <v>127</v>
      </c>
      <c r="C1263" s="3" t="s">
        <v>50</v>
      </c>
      <c r="D1263" s="3" t="s">
        <v>231</v>
      </c>
      <c r="E1263" s="3" t="s">
        <v>8</v>
      </c>
      <c r="F1263" s="4" t="s">
        <v>500</v>
      </c>
      <c r="G1263" s="4">
        <v>183</v>
      </c>
    </row>
    <row r="1264" spans="1:7" x14ac:dyDescent="0.3">
      <c r="A1264" s="90" t="s">
        <v>648</v>
      </c>
      <c r="B1264" s="2" t="s">
        <v>23</v>
      </c>
      <c r="C1264" s="3" t="s">
        <v>205</v>
      </c>
      <c r="D1264" s="3" t="s">
        <v>320</v>
      </c>
      <c r="E1264" s="3" t="s">
        <v>8</v>
      </c>
      <c r="F1264" s="4" t="s">
        <v>659</v>
      </c>
      <c r="G1264" s="4">
        <v>83</v>
      </c>
    </row>
    <row r="1265" spans="1:8" x14ac:dyDescent="0.3">
      <c r="A1265" s="90" t="s">
        <v>627</v>
      </c>
      <c r="B1265" s="2" t="s">
        <v>27</v>
      </c>
      <c r="C1265" s="3" t="s">
        <v>297</v>
      </c>
      <c r="D1265" s="3" t="s">
        <v>412</v>
      </c>
      <c r="E1265" s="3" t="s">
        <v>383</v>
      </c>
      <c r="F1265" s="4" t="s">
        <v>489</v>
      </c>
      <c r="G1265" s="4">
        <v>51</v>
      </c>
    </row>
    <row r="1266" spans="1:8" x14ac:dyDescent="0.3">
      <c r="A1266" s="90" t="s">
        <v>627</v>
      </c>
      <c r="B1266" s="2" t="s">
        <v>27</v>
      </c>
      <c r="C1266" s="3" t="s">
        <v>297</v>
      </c>
      <c r="D1266" s="3" t="s">
        <v>412</v>
      </c>
      <c r="E1266" s="3" t="s">
        <v>383</v>
      </c>
      <c r="F1266" s="4" t="s">
        <v>489</v>
      </c>
      <c r="G1266" s="4">
        <v>54</v>
      </c>
    </row>
    <row r="1267" spans="1:8" x14ac:dyDescent="0.3">
      <c r="A1267" s="90" t="s">
        <v>627</v>
      </c>
      <c r="B1267" s="2" t="s">
        <v>23</v>
      </c>
      <c r="C1267" s="3" t="s">
        <v>297</v>
      </c>
      <c r="D1267" s="3" t="s">
        <v>412</v>
      </c>
      <c r="E1267" s="3" t="s">
        <v>383</v>
      </c>
      <c r="F1267" s="4" t="s">
        <v>578</v>
      </c>
      <c r="G1267" s="4">
        <v>90</v>
      </c>
    </row>
    <row r="1268" spans="1:8" x14ac:dyDescent="0.3">
      <c r="A1268" s="90" t="s">
        <v>627</v>
      </c>
      <c r="B1268" s="2" t="s">
        <v>23</v>
      </c>
      <c r="C1268" s="3" t="s">
        <v>297</v>
      </c>
      <c r="D1268" s="3" t="s">
        <v>412</v>
      </c>
      <c r="E1268" s="3" t="s">
        <v>383</v>
      </c>
      <c r="F1268" s="4" t="s">
        <v>578</v>
      </c>
      <c r="G1268" s="4">
        <v>97</v>
      </c>
      <c r="H1268" s="3"/>
    </row>
    <row r="1269" spans="1:8" x14ac:dyDescent="0.3">
      <c r="A1269" s="90" t="s">
        <v>627</v>
      </c>
      <c r="B1269" s="2" t="s">
        <v>127</v>
      </c>
      <c r="C1269" s="3" t="s">
        <v>297</v>
      </c>
      <c r="D1269" s="3" t="s">
        <v>412</v>
      </c>
      <c r="E1269" s="3" t="s">
        <v>383</v>
      </c>
      <c r="F1269" s="4" t="s">
        <v>488</v>
      </c>
      <c r="G1269" s="4">
        <v>88</v>
      </c>
    </row>
    <row r="1270" spans="1:8" x14ac:dyDescent="0.3">
      <c r="A1270" s="90" t="s">
        <v>627</v>
      </c>
      <c r="B1270" s="2" t="s">
        <v>127</v>
      </c>
      <c r="C1270" s="3" t="s">
        <v>297</v>
      </c>
      <c r="D1270" s="3" t="s">
        <v>412</v>
      </c>
      <c r="E1270" s="3" t="s">
        <v>383</v>
      </c>
      <c r="F1270" s="4" t="s">
        <v>488</v>
      </c>
      <c r="G1270" s="4">
        <v>90</v>
      </c>
    </row>
    <row r="1271" spans="1:8" x14ac:dyDescent="0.3">
      <c r="A1271" s="90" t="s">
        <v>648</v>
      </c>
      <c r="B1271" s="2" t="s">
        <v>27</v>
      </c>
      <c r="C1271" s="3" t="s">
        <v>297</v>
      </c>
      <c r="D1271" s="3" t="s">
        <v>412</v>
      </c>
      <c r="E1271" s="3" t="s">
        <v>383</v>
      </c>
      <c r="F1271" s="4" t="s">
        <v>489</v>
      </c>
      <c r="G1271" s="4">
        <v>38</v>
      </c>
    </row>
    <row r="1272" spans="1:8" x14ac:dyDescent="0.3">
      <c r="A1272" s="90" t="s">
        <v>648</v>
      </c>
      <c r="B1272" s="2" t="s">
        <v>27</v>
      </c>
      <c r="C1272" s="3" t="s">
        <v>297</v>
      </c>
      <c r="D1272" s="3" t="s">
        <v>412</v>
      </c>
      <c r="E1272" s="3" t="s">
        <v>383</v>
      </c>
      <c r="F1272" s="4" t="s">
        <v>489</v>
      </c>
      <c r="G1272" s="4">
        <v>29</v>
      </c>
      <c r="H1272" s="3"/>
    </row>
    <row r="1273" spans="1:8" x14ac:dyDescent="0.3">
      <c r="A1273" s="90" t="s">
        <v>648</v>
      </c>
      <c r="B1273" s="2" t="s">
        <v>23</v>
      </c>
      <c r="C1273" s="3" t="s">
        <v>297</v>
      </c>
      <c r="D1273" s="3" t="s">
        <v>412</v>
      </c>
      <c r="E1273" s="3" t="s">
        <v>383</v>
      </c>
      <c r="F1273" s="4" t="s">
        <v>578</v>
      </c>
      <c r="G1273" s="4">
        <v>89</v>
      </c>
    </row>
    <row r="1274" spans="1:8" x14ac:dyDescent="0.3">
      <c r="A1274" s="90" t="s">
        <v>648</v>
      </c>
      <c r="B1274" s="2" t="s">
        <v>23</v>
      </c>
      <c r="C1274" s="3" t="s">
        <v>297</v>
      </c>
      <c r="D1274" s="3" t="s">
        <v>412</v>
      </c>
      <c r="E1274" s="3" t="s">
        <v>383</v>
      </c>
      <c r="F1274" s="4" t="s">
        <v>578</v>
      </c>
      <c r="G1274" s="4">
        <v>97</v>
      </c>
    </row>
    <row r="1275" spans="1:8" x14ac:dyDescent="0.3">
      <c r="A1275" s="90" t="s">
        <v>648</v>
      </c>
      <c r="B1275" s="2" t="s">
        <v>127</v>
      </c>
      <c r="C1275" s="3" t="s">
        <v>297</v>
      </c>
      <c r="D1275" s="3" t="s">
        <v>412</v>
      </c>
      <c r="E1275" s="3" t="s">
        <v>383</v>
      </c>
      <c r="F1275" s="4" t="s">
        <v>488</v>
      </c>
      <c r="G1275" s="4">
        <v>83</v>
      </c>
    </row>
    <row r="1276" spans="1:8" x14ac:dyDescent="0.3">
      <c r="A1276" s="90" t="s">
        <v>648</v>
      </c>
      <c r="B1276" s="2" t="s">
        <v>127</v>
      </c>
      <c r="C1276" s="3" t="s">
        <v>297</v>
      </c>
      <c r="D1276" s="3" t="s">
        <v>412</v>
      </c>
      <c r="E1276" s="3" t="s">
        <v>383</v>
      </c>
      <c r="F1276" s="4" t="s">
        <v>488</v>
      </c>
      <c r="G1276" s="4">
        <v>97</v>
      </c>
    </row>
    <row r="1277" spans="1:8" x14ac:dyDescent="0.3">
      <c r="A1277" s="90" t="s">
        <v>627</v>
      </c>
      <c r="B1277" s="2" t="s">
        <v>27</v>
      </c>
      <c r="C1277" s="3" t="s">
        <v>297</v>
      </c>
      <c r="D1277" s="3" t="s">
        <v>412</v>
      </c>
      <c r="E1277" s="3" t="s">
        <v>229</v>
      </c>
      <c r="F1277" s="4" t="s">
        <v>534</v>
      </c>
      <c r="G1277" s="4">
        <v>208</v>
      </c>
    </row>
    <row r="1278" spans="1:8" x14ac:dyDescent="0.3">
      <c r="A1278" s="90" t="s">
        <v>627</v>
      </c>
      <c r="B1278" s="2" t="s">
        <v>27</v>
      </c>
      <c r="C1278" s="3" t="s">
        <v>297</v>
      </c>
      <c r="D1278" s="3" t="s">
        <v>412</v>
      </c>
      <c r="E1278" s="3" t="s">
        <v>420</v>
      </c>
      <c r="F1278" s="4" t="s">
        <v>537</v>
      </c>
      <c r="G1278" s="4">
        <v>220</v>
      </c>
    </row>
    <row r="1279" spans="1:8" x14ac:dyDescent="0.3">
      <c r="A1279" s="90" t="s">
        <v>627</v>
      </c>
      <c r="B1279" s="2" t="s">
        <v>27</v>
      </c>
      <c r="C1279" s="3" t="s">
        <v>297</v>
      </c>
      <c r="D1279" s="3" t="s">
        <v>412</v>
      </c>
      <c r="E1279" s="3" t="s">
        <v>385</v>
      </c>
      <c r="F1279" s="4" t="s">
        <v>515</v>
      </c>
      <c r="G1279" s="4">
        <v>220</v>
      </c>
    </row>
    <row r="1280" spans="1:8" x14ac:dyDescent="0.3">
      <c r="A1280" s="90" t="s">
        <v>627</v>
      </c>
      <c r="B1280" s="2" t="s">
        <v>27</v>
      </c>
      <c r="C1280" s="3" t="s">
        <v>297</v>
      </c>
      <c r="D1280" s="3" t="s">
        <v>412</v>
      </c>
      <c r="E1280" s="3" t="s">
        <v>413</v>
      </c>
      <c r="F1280" s="4" t="s">
        <v>514</v>
      </c>
      <c r="G1280" s="4">
        <v>255</v>
      </c>
    </row>
    <row r="1281" spans="1:8" x14ac:dyDescent="0.3">
      <c r="A1281" s="90" t="s">
        <v>627</v>
      </c>
      <c r="B1281" s="2" t="s">
        <v>27</v>
      </c>
      <c r="C1281" s="3" t="s">
        <v>297</v>
      </c>
      <c r="D1281" s="3" t="s">
        <v>412</v>
      </c>
      <c r="E1281" s="3" t="s">
        <v>414</v>
      </c>
      <c r="F1281" s="4" t="s">
        <v>513</v>
      </c>
      <c r="G1281" s="4">
        <v>210</v>
      </c>
    </row>
    <row r="1282" spans="1:8" x14ac:dyDescent="0.3">
      <c r="A1282" s="90" t="s">
        <v>627</v>
      </c>
      <c r="B1282" s="2" t="s">
        <v>27</v>
      </c>
      <c r="C1282" s="3" t="s">
        <v>297</v>
      </c>
      <c r="D1282" s="3" t="s">
        <v>412</v>
      </c>
      <c r="E1282" s="3" t="s">
        <v>414</v>
      </c>
      <c r="F1282" s="4" t="s">
        <v>537</v>
      </c>
      <c r="G1282" s="4">
        <v>35</v>
      </c>
    </row>
    <row r="1283" spans="1:8" x14ac:dyDescent="0.3">
      <c r="A1283" s="90" t="s">
        <v>627</v>
      </c>
      <c r="B1283" s="2" t="s">
        <v>27</v>
      </c>
      <c r="C1283" s="3" t="s">
        <v>297</v>
      </c>
      <c r="D1283" s="3" t="s">
        <v>412</v>
      </c>
      <c r="E1283" s="3" t="s">
        <v>47</v>
      </c>
      <c r="F1283" s="4" t="s">
        <v>526</v>
      </c>
      <c r="G1283" s="4">
        <v>220</v>
      </c>
    </row>
    <row r="1284" spans="1:8" x14ac:dyDescent="0.3">
      <c r="A1284" s="90" t="s">
        <v>627</v>
      </c>
      <c r="B1284" s="2" t="s">
        <v>27</v>
      </c>
      <c r="C1284" s="3" t="s">
        <v>297</v>
      </c>
      <c r="D1284" s="3" t="s">
        <v>412</v>
      </c>
      <c r="E1284" s="3" t="s">
        <v>438</v>
      </c>
      <c r="F1284" s="4" t="s">
        <v>590</v>
      </c>
      <c r="G1284" s="4">
        <v>300</v>
      </c>
    </row>
    <row r="1285" spans="1:8" x14ac:dyDescent="0.3">
      <c r="A1285" s="90" t="s">
        <v>627</v>
      </c>
      <c r="B1285" s="2" t="s">
        <v>27</v>
      </c>
      <c r="C1285" s="3" t="s">
        <v>297</v>
      </c>
      <c r="D1285" s="3" t="s">
        <v>412</v>
      </c>
      <c r="E1285" s="3" t="s">
        <v>419</v>
      </c>
      <c r="F1285" s="4" t="s">
        <v>590</v>
      </c>
      <c r="G1285" s="4">
        <v>300</v>
      </c>
    </row>
    <row r="1286" spans="1:8" x14ac:dyDescent="0.3">
      <c r="A1286" s="90" t="s">
        <v>627</v>
      </c>
      <c r="B1286" s="2" t="s">
        <v>27</v>
      </c>
      <c r="C1286" s="3" t="s">
        <v>297</v>
      </c>
      <c r="D1286" s="3" t="s">
        <v>412</v>
      </c>
      <c r="E1286" s="3" t="s">
        <v>382</v>
      </c>
      <c r="F1286" s="4" t="s">
        <v>513</v>
      </c>
      <c r="G1286" s="4">
        <v>60</v>
      </c>
    </row>
    <row r="1287" spans="1:8" x14ac:dyDescent="0.3">
      <c r="A1287" s="90" t="s">
        <v>627</v>
      </c>
      <c r="B1287" s="2" t="s">
        <v>23</v>
      </c>
      <c r="C1287" s="3" t="s">
        <v>297</v>
      </c>
      <c r="D1287" s="3" t="s">
        <v>412</v>
      </c>
      <c r="E1287" s="3" t="s">
        <v>420</v>
      </c>
      <c r="F1287" s="4" t="s">
        <v>644</v>
      </c>
      <c r="G1287" s="4">
        <v>220</v>
      </c>
      <c r="H1287" s="4"/>
    </row>
    <row r="1288" spans="1:8" x14ac:dyDescent="0.3">
      <c r="A1288" s="90" t="s">
        <v>627</v>
      </c>
      <c r="B1288" s="2" t="s">
        <v>23</v>
      </c>
      <c r="C1288" s="3" t="s">
        <v>297</v>
      </c>
      <c r="D1288" s="3" t="s">
        <v>412</v>
      </c>
      <c r="E1288" s="3" t="s">
        <v>385</v>
      </c>
      <c r="F1288" s="4" t="s">
        <v>643</v>
      </c>
      <c r="G1288" s="4">
        <v>220</v>
      </c>
      <c r="H1288" s="4"/>
    </row>
    <row r="1289" spans="1:8" x14ac:dyDescent="0.3">
      <c r="A1289" s="90" t="s">
        <v>627</v>
      </c>
      <c r="B1289" s="2" t="s">
        <v>23</v>
      </c>
      <c r="C1289" s="3" t="s">
        <v>297</v>
      </c>
      <c r="D1289" s="3" t="s">
        <v>412</v>
      </c>
      <c r="E1289" s="3" t="s">
        <v>413</v>
      </c>
      <c r="F1289" s="4" t="s">
        <v>536</v>
      </c>
      <c r="G1289" s="4">
        <v>100</v>
      </c>
      <c r="H1289" s="4"/>
    </row>
    <row r="1290" spans="1:8" x14ac:dyDescent="0.3">
      <c r="A1290" s="90" t="s">
        <v>627</v>
      </c>
      <c r="B1290" s="2" t="s">
        <v>23</v>
      </c>
      <c r="C1290" s="3" t="s">
        <v>297</v>
      </c>
      <c r="D1290" s="3" t="s">
        <v>412</v>
      </c>
      <c r="E1290" s="3" t="s">
        <v>413</v>
      </c>
      <c r="F1290" s="4" t="s">
        <v>646</v>
      </c>
      <c r="G1290" s="4">
        <v>120</v>
      </c>
      <c r="H1290" s="4"/>
    </row>
    <row r="1291" spans="1:8" x14ac:dyDescent="0.3">
      <c r="A1291" s="90" t="s">
        <v>627</v>
      </c>
      <c r="B1291" s="2" t="s">
        <v>23</v>
      </c>
      <c r="C1291" s="3" t="s">
        <v>297</v>
      </c>
      <c r="D1291" s="3" t="s">
        <v>412</v>
      </c>
      <c r="E1291" s="3" t="s">
        <v>414</v>
      </c>
      <c r="F1291" s="4" t="s">
        <v>646</v>
      </c>
      <c r="G1291" s="4">
        <v>100</v>
      </c>
      <c r="H1291" s="4"/>
    </row>
    <row r="1292" spans="1:8" x14ac:dyDescent="0.3">
      <c r="A1292" s="90" t="s">
        <v>627</v>
      </c>
      <c r="B1292" s="2" t="s">
        <v>23</v>
      </c>
      <c r="C1292" s="3" t="s">
        <v>297</v>
      </c>
      <c r="D1292" s="3" t="s">
        <v>412</v>
      </c>
      <c r="E1292" s="3" t="s">
        <v>414</v>
      </c>
      <c r="F1292" s="4" t="s">
        <v>591</v>
      </c>
      <c r="G1292" s="4">
        <v>128</v>
      </c>
    </row>
    <row r="1293" spans="1:8" x14ac:dyDescent="0.3">
      <c r="A1293" s="90" t="s">
        <v>627</v>
      </c>
      <c r="B1293" s="2" t="s">
        <v>23</v>
      </c>
      <c r="C1293" s="3" t="s">
        <v>297</v>
      </c>
      <c r="D1293" s="3" t="s">
        <v>412</v>
      </c>
      <c r="E1293" s="3" t="s">
        <v>419</v>
      </c>
      <c r="F1293" s="4" t="s">
        <v>591</v>
      </c>
      <c r="G1293" s="4">
        <v>310</v>
      </c>
    </row>
    <row r="1294" spans="1:8" x14ac:dyDescent="0.3">
      <c r="A1294" s="90" t="s">
        <v>627</v>
      </c>
      <c r="B1294" s="2" t="s">
        <v>23</v>
      </c>
      <c r="C1294" s="3" t="s">
        <v>297</v>
      </c>
      <c r="D1294" s="3" t="s">
        <v>412</v>
      </c>
      <c r="E1294" s="3" t="s">
        <v>47</v>
      </c>
      <c r="F1294" s="4" t="s">
        <v>589</v>
      </c>
      <c r="G1294" s="4">
        <v>300</v>
      </c>
    </row>
    <row r="1295" spans="1:8" x14ac:dyDescent="0.3">
      <c r="A1295" s="90" t="s">
        <v>627</v>
      </c>
      <c r="B1295" s="2" t="s">
        <v>23</v>
      </c>
      <c r="C1295" s="3" t="s">
        <v>297</v>
      </c>
      <c r="D1295" s="3" t="s">
        <v>412</v>
      </c>
      <c r="E1295" s="3" t="s">
        <v>229</v>
      </c>
      <c r="F1295" s="4" t="s">
        <v>509</v>
      </c>
      <c r="G1295" s="4">
        <v>106</v>
      </c>
    </row>
    <row r="1296" spans="1:8" x14ac:dyDescent="0.3">
      <c r="A1296" s="90" t="s">
        <v>627</v>
      </c>
      <c r="B1296" s="2" t="s">
        <v>23</v>
      </c>
      <c r="C1296" s="3" t="s">
        <v>297</v>
      </c>
      <c r="D1296" s="3" t="s">
        <v>412</v>
      </c>
      <c r="E1296" s="3" t="s">
        <v>382</v>
      </c>
      <c r="F1296" s="4" t="s">
        <v>521</v>
      </c>
      <c r="G1296" s="4">
        <v>180</v>
      </c>
    </row>
    <row r="1297" spans="1:7" x14ac:dyDescent="0.3">
      <c r="A1297" s="90" t="s">
        <v>627</v>
      </c>
      <c r="B1297" s="2" t="s">
        <v>48</v>
      </c>
      <c r="C1297" s="3" t="s">
        <v>50</v>
      </c>
      <c r="D1297" s="3" t="s">
        <v>231</v>
      </c>
      <c r="E1297" s="3" t="s">
        <v>229</v>
      </c>
      <c r="F1297" s="4" t="s">
        <v>543</v>
      </c>
      <c r="G1297" s="4">
        <v>460</v>
      </c>
    </row>
    <row r="1298" spans="1:7" x14ac:dyDescent="0.3">
      <c r="A1298" s="90" t="s">
        <v>627</v>
      </c>
      <c r="B1298" s="2" t="s">
        <v>23</v>
      </c>
      <c r="C1298" s="3" t="s">
        <v>50</v>
      </c>
      <c r="D1298" s="3" t="s">
        <v>231</v>
      </c>
      <c r="E1298" s="3" t="s">
        <v>229</v>
      </c>
      <c r="F1298" s="4" t="s">
        <v>509</v>
      </c>
      <c r="G1298" s="4">
        <v>252</v>
      </c>
    </row>
    <row r="1299" spans="1:7" x14ac:dyDescent="0.3">
      <c r="A1299" s="90" t="s">
        <v>648</v>
      </c>
      <c r="B1299" s="2" t="s">
        <v>48</v>
      </c>
      <c r="C1299" s="3" t="s">
        <v>50</v>
      </c>
      <c r="D1299" s="3" t="s">
        <v>231</v>
      </c>
      <c r="E1299" s="3" t="s">
        <v>229</v>
      </c>
      <c r="F1299" s="4" t="s">
        <v>543</v>
      </c>
      <c r="G1299" s="4">
        <v>502</v>
      </c>
    </row>
    <row r="1300" spans="1:7" x14ac:dyDescent="0.3">
      <c r="A1300" s="90" t="s">
        <v>661</v>
      </c>
      <c r="B1300" s="2" t="s">
        <v>27</v>
      </c>
      <c r="C1300" s="3" t="s">
        <v>17</v>
      </c>
      <c r="D1300" s="3" t="s">
        <v>45</v>
      </c>
      <c r="E1300" s="3" t="s">
        <v>401</v>
      </c>
      <c r="F1300" s="4" t="s">
        <v>581</v>
      </c>
      <c r="G1300" s="4">
        <v>700</v>
      </c>
    </row>
    <row r="1301" spans="1:7" x14ac:dyDescent="0.3">
      <c r="A1301" s="90" t="s">
        <v>661</v>
      </c>
      <c r="B1301" s="2" t="s">
        <v>23</v>
      </c>
      <c r="C1301" s="3" t="s">
        <v>17</v>
      </c>
      <c r="D1301" s="3" t="s">
        <v>45</v>
      </c>
      <c r="E1301" s="3" t="s">
        <v>401</v>
      </c>
      <c r="F1301" s="4" t="s">
        <v>579</v>
      </c>
      <c r="G1301" s="4">
        <v>564</v>
      </c>
    </row>
    <row r="1302" spans="1:7" x14ac:dyDescent="0.3">
      <c r="A1302" s="90" t="s">
        <v>661</v>
      </c>
      <c r="B1302" s="2" t="s">
        <v>23</v>
      </c>
      <c r="C1302" s="3" t="s">
        <v>17</v>
      </c>
      <c r="D1302" s="3" t="s">
        <v>242</v>
      </c>
      <c r="E1302" s="3" t="s">
        <v>401</v>
      </c>
      <c r="F1302" s="4" t="s">
        <v>579</v>
      </c>
      <c r="G1302" s="4">
        <v>60</v>
      </c>
    </row>
    <row r="1303" spans="1:7" x14ac:dyDescent="0.3">
      <c r="A1303" s="90" t="s">
        <v>661</v>
      </c>
      <c r="B1303" s="2" t="s">
        <v>127</v>
      </c>
      <c r="C1303" s="3" t="s">
        <v>17</v>
      </c>
      <c r="D1303" s="3" t="s">
        <v>242</v>
      </c>
      <c r="E1303" s="3" t="s">
        <v>401</v>
      </c>
      <c r="F1303" s="4" t="s">
        <v>621</v>
      </c>
      <c r="G1303" s="4">
        <v>130</v>
      </c>
    </row>
    <row r="1304" spans="1:7" x14ac:dyDescent="0.3">
      <c r="A1304" s="90" t="s">
        <v>661</v>
      </c>
      <c r="B1304" s="2" t="s">
        <v>27</v>
      </c>
      <c r="C1304" s="3" t="s">
        <v>17</v>
      </c>
      <c r="D1304" s="3" t="s">
        <v>346</v>
      </c>
      <c r="E1304" s="3" t="s">
        <v>426</v>
      </c>
      <c r="F1304" s="4" t="s">
        <v>582</v>
      </c>
      <c r="G1304" s="4">
        <v>132</v>
      </c>
    </row>
    <row r="1305" spans="1:7" x14ac:dyDescent="0.3">
      <c r="A1305" s="90" t="s">
        <v>661</v>
      </c>
      <c r="B1305" s="2" t="s">
        <v>27</v>
      </c>
      <c r="C1305" s="3" t="s">
        <v>17</v>
      </c>
      <c r="D1305" s="3" t="s">
        <v>309</v>
      </c>
      <c r="E1305" s="3" t="s">
        <v>402</v>
      </c>
      <c r="F1305" s="4" t="s">
        <v>582</v>
      </c>
      <c r="G1305" s="4">
        <v>480</v>
      </c>
    </row>
    <row r="1306" spans="1:7" x14ac:dyDescent="0.3">
      <c r="A1306" s="90" t="s">
        <v>661</v>
      </c>
      <c r="B1306" s="2" t="s">
        <v>23</v>
      </c>
      <c r="C1306" s="3" t="s">
        <v>17</v>
      </c>
      <c r="D1306" s="3" t="s">
        <v>309</v>
      </c>
      <c r="E1306" s="3" t="s">
        <v>402</v>
      </c>
      <c r="F1306" s="4" t="s">
        <v>580</v>
      </c>
      <c r="G1306" s="4">
        <v>230</v>
      </c>
    </row>
    <row r="1307" spans="1:7" x14ac:dyDescent="0.3">
      <c r="A1307" s="90" t="s">
        <v>661</v>
      </c>
      <c r="B1307" s="2" t="s">
        <v>23</v>
      </c>
      <c r="C1307" s="3" t="s">
        <v>17</v>
      </c>
      <c r="D1307" s="3" t="s">
        <v>308</v>
      </c>
      <c r="E1307" s="3" t="s">
        <v>402</v>
      </c>
      <c r="F1307" s="4" t="s">
        <v>580</v>
      </c>
      <c r="G1307" s="4">
        <v>270</v>
      </c>
    </row>
    <row r="1308" spans="1:7" x14ac:dyDescent="0.3">
      <c r="A1308" s="90" t="s">
        <v>661</v>
      </c>
      <c r="B1308" s="2" t="s">
        <v>127</v>
      </c>
      <c r="C1308" s="3" t="s">
        <v>17</v>
      </c>
      <c r="D1308" s="3" t="s">
        <v>308</v>
      </c>
      <c r="E1308" s="3" t="s">
        <v>402</v>
      </c>
      <c r="F1308" s="4" t="s">
        <v>621</v>
      </c>
      <c r="G1308" s="4">
        <v>380</v>
      </c>
    </row>
    <row r="1309" spans="1:7" x14ac:dyDescent="0.3">
      <c r="A1309" s="90" t="s">
        <v>661</v>
      </c>
      <c r="B1309" s="2" t="s">
        <v>48</v>
      </c>
      <c r="C1309" s="3" t="s">
        <v>17</v>
      </c>
      <c r="D1309" s="3" t="s">
        <v>45</v>
      </c>
      <c r="E1309" s="3" t="s">
        <v>8</v>
      </c>
      <c r="F1309" s="4" t="s">
        <v>498</v>
      </c>
      <c r="G1309" s="4">
        <v>600</v>
      </c>
    </row>
    <row r="1310" spans="1:7" x14ac:dyDescent="0.3">
      <c r="A1310" s="90" t="s">
        <v>661</v>
      </c>
      <c r="B1310" s="2" t="s">
        <v>23</v>
      </c>
      <c r="C1310" s="3" t="s">
        <v>17</v>
      </c>
      <c r="D1310" s="3" t="s">
        <v>45</v>
      </c>
      <c r="E1310" s="3" t="s">
        <v>8</v>
      </c>
      <c r="F1310" s="4" t="s">
        <v>502</v>
      </c>
      <c r="G1310" s="4">
        <v>900</v>
      </c>
    </row>
    <row r="1311" spans="1:7" x14ac:dyDescent="0.3">
      <c r="A1311" s="90" t="s">
        <v>661</v>
      </c>
      <c r="B1311" s="2" t="s">
        <v>48</v>
      </c>
      <c r="C1311" s="3" t="s">
        <v>17</v>
      </c>
      <c r="D1311" s="3" t="s">
        <v>309</v>
      </c>
      <c r="E1311" s="3" t="s">
        <v>8</v>
      </c>
      <c r="F1311" s="4" t="s">
        <v>498</v>
      </c>
      <c r="G1311" s="4">
        <v>80</v>
      </c>
    </row>
    <row r="1312" spans="1:7" x14ac:dyDescent="0.3">
      <c r="A1312" s="90" t="s">
        <v>661</v>
      </c>
      <c r="B1312" s="2" t="s">
        <v>27</v>
      </c>
      <c r="C1312" s="3" t="s">
        <v>17</v>
      </c>
      <c r="D1312" s="3" t="s">
        <v>309</v>
      </c>
      <c r="E1312" s="3" t="s">
        <v>8</v>
      </c>
      <c r="F1312" s="4" t="s">
        <v>534</v>
      </c>
      <c r="G1312" s="4">
        <v>600</v>
      </c>
    </row>
    <row r="1313" spans="1:7" x14ac:dyDescent="0.3">
      <c r="A1313" s="90" t="s">
        <v>661</v>
      </c>
      <c r="B1313" s="2" t="s">
        <v>23</v>
      </c>
      <c r="C1313" s="3" t="s">
        <v>17</v>
      </c>
      <c r="D1313" s="3" t="s">
        <v>309</v>
      </c>
      <c r="E1313" s="3" t="s">
        <v>8</v>
      </c>
      <c r="F1313" s="4" t="s">
        <v>509</v>
      </c>
      <c r="G1313" s="4">
        <v>440</v>
      </c>
    </row>
    <row r="1314" spans="1:7" x14ac:dyDescent="0.3">
      <c r="A1314" s="90" t="s">
        <v>661</v>
      </c>
      <c r="B1314" s="2" t="s">
        <v>23</v>
      </c>
      <c r="C1314" s="3" t="s">
        <v>17</v>
      </c>
      <c r="D1314" s="3" t="s">
        <v>411</v>
      </c>
      <c r="E1314" s="3" t="s">
        <v>8</v>
      </c>
      <c r="F1314" s="4" t="s">
        <v>509</v>
      </c>
      <c r="G1314" s="4">
        <v>130</v>
      </c>
    </row>
    <row r="1315" spans="1:7" x14ac:dyDescent="0.3">
      <c r="A1315" s="90" t="s">
        <v>661</v>
      </c>
      <c r="B1315" s="2" t="s">
        <v>23</v>
      </c>
      <c r="C1315" s="3" t="s">
        <v>17</v>
      </c>
      <c r="D1315" s="3" t="s">
        <v>308</v>
      </c>
      <c r="E1315" s="3" t="s">
        <v>8</v>
      </c>
      <c r="F1315" s="4" t="s">
        <v>509</v>
      </c>
      <c r="G1315" s="4">
        <v>30</v>
      </c>
    </row>
    <row r="1316" spans="1:7" x14ac:dyDescent="0.3">
      <c r="A1316" s="90" t="s">
        <v>661</v>
      </c>
      <c r="B1316" s="2" t="s">
        <v>48</v>
      </c>
      <c r="C1316" s="3" t="s">
        <v>17</v>
      </c>
      <c r="D1316" s="3" t="s">
        <v>45</v>
      </c>
      <c r="E1316" s="3" t="s">
        <v>35</v>
      </c>
      <c r="F1316" s="4" t="s">
        <v>626</v>
      </c>
      <c r="G1316" s="4">
        <v>600</v>
      </c>
    </row>
    <row r="1317" spans="1:7" x14ac:dyDescent="0.3">
      <c r="A1317" s="90" t="s">
        <v>661</v>
      </c>
      <c r="B1317" s="2" t="s">
        <v>48</v>
      </c>
      <c r="C1317" s="3" t="s">
        <v>17</v>
      </c>
      <c r="D1317" s="3" t="s">
        <v>45</v>
      </c>
      <c r="E1317" s="3" t="s">
        <v>229</v>
      </c>
      <c r="F1317" s="4" t="s">
        <v>622</v>
      </c>
      <c r="G1317" s="4">
        <v>750</v>
      </c>
    </row>
    <row r="1318" spans="1:7" x14ac:dyDescent="0.3">
      <c r="A1318" s="90" t="s">
        <v>661</v>
      </c>
      <c r="B1318" s="2" t="s">
        <v>48</v>
      </c>
      <c r="C1318" s="3" t="s">
        <v>17</v>
      </c>
      <c r="D1318" s="3" t="s">
        <v>309</v>
      </c>
      <c r="E1318" s="3" t="s">
        <v>35</v>
      </c>
      <c r="F1318" s="4" t="s">
        <v>623</v>
      </c>
      <c r="G1318" s="4">
        <v>760</v>
      </c>
    </row>
    <row r="1319" spans="1:7" x14ac:dyDescent="0.3">
      <c r="A1319" s="90" t="s">
        <v>661</v>
      </c>
      <c r="B1319" s="2" t="s">
        <v>48</v>
      </c>
      <c r="C1319" s="3" t="s">
        <v>17</v>
      </c>
      <c r="D1319" s="3" t="s">
        <v>346</v>
      </c>
      <c r="E1319" s="3" t="s">
        <v>35</v>
      </c>
      <c r="F1319" s="4" t="s">
        <v>623</v>
      </c>
      <c r="G1319" s="4">
        <v>131</v>
      </c>
    </row>
    <row r="1320" spans="1:7" x14ac:dyDescent="0.3">
      <c r="A1320" s="90" t="s">
        <v>661</v>
      </c>
      <c r="B1320" s="2" t="s">
        <v>48</v>
      </c>
      <c r="C1320" s="3" t="s">
        <v>17</v>
      </c>
      <c r="D1320" s="3" t="s">
        <v>309</v>
      </c>
      <c r="E1320" s="3" t="s">
        <v>229</v>
      </c>
      <c r="F1320" s="4" t="s">
        <v>624</v>
      </c>
      <c r="G1320" s="4">
        <v>640</v>
      </c>
    </row>
    <row r="1321" spans="1:7" x14ac:dyDescent="0.3">
      <c r="A1321" s="90" t="s">
        <v>661</v>
      </c>
      <c r="B1321" s="2" t="s">
        <v>48</v>
      </c>
      <c r="C1321" s="3" t="s">
        <v>17</v>
      </c>
      <c r="D1321" s="3" t="s">
        <v>346</v>
      </c>
      <c r="E1321" s="3" t="s">
        <v>229</v>
      </c>
      <c r="F1321" s="4" t="s">
        <v>624</v>
      </c>
      <c r="G1321" s="4">
        <v>131</v>
      </c>
    </row>
    <row r="1322" spans="1:7" x14ac:dyDescent="0.3">
      <c r="A1322" s="90" t="s">
        <v>661</v>
      </c>
      <c r="B1322" s="2" t="s">
        <v>23</v>
      </c>
      <c r="C1322" s="3" t="s">
        <v>17</v>
      </c>
      <c r="D1322" s="3" t="s">
        <v>309</v>
      </c>
      <c r="E1322" s="3" t="s">
        <v>229</v>
      </c>
      <c r="F1322" s="4" t="s">
        <v>513</v>
      </c>
      <c r="G1322" s="4">
        <v>920</v>
      </c>
    </row>
    <row r="1323" spans="1:7" x14ac:dyDescent="0.3">
      <c r="A1323" s="90" t="s">
        <v>661</v>
      </c>
      <c r="B1323" s="2" t="s">
        <v>23</v>
      </c>
      <c r="C1323" s="3" t="s">
        <v>17</v>
      </c>
      <c r="D1323" s="3" t="s">
        <v>45</v>
      </c>
      <c r="E1323" s="3" t="s">
        <v>35</v>
      </c>
      <c r="F1323" s="4" t="s">
        <v>573</v>
      </c>
      <c r="G1323" s="4">
        <v>360</v>
      </c>
    </row>
    <row r="1324" spans="1:7" x14ac:dyDescent="0.3">
      <c r="A1324" s="90" t="s">
        <v>661</v>
      </c>
      <c r="B1324" s="2" t="s">
        <v>23</v>
      </c>
      <c r="C1324" s="3" t="s">
        <v>17</v>
      </c>
      <c r="D1324" s="3" t="s">
        <v>45</v>
      </c>
      <c r="E1324" s="3" t="s">
        <v>229</v>
      </c>
      <c r="F1324" s="4" t="s">
        <v>573</v>
      </c>
      <c r="G1324" s="4">
        <v>210</v>
      </c>
    </row>
    <row r="1325" spans="1:7" x14ac:dyDescent="0.3">
      <c r="A1325" s="90" t="s">
        <v>661</v>
      </c>
      <c r="B1325" s="2" t="s">
        <v>23</v>
      </c>
      <c r="C1325" s="3" t="s">
        <v>17</v>
      </c>
      <c r="D1325" s="3" t="s">
        <v>45</v>
      </c>
      <c r="E1325" s="3" t="s">
        <v>229</v>
      </c>
      <c r="F1325" s="4" t="s">
        <v>156</v>
      </c>
      <c r="G1325" s="4">
        <v>360</v>
      </c>
    </row>
    <row r="1326" spans="1:7" x14ac:dyDescent="0.3">
      <c r="A1326" s="90" t="s">
        <v>661</v>
      </c>
      <c r="B1326" s="2" t="s">
        <v>23</v>
      </c>
      <c r="C1326" s="3" t="s">
        <v>17</v>
      </c>
      <c r="D1326" s="3" t="s">
        <v>309</v>
      </c>
      <c r="E1326" s="3" t="s">
        <v>35</v>
      </c>
      <c r="F1326" s="4" t="s">
        <v>519</v>
      </c>
      <c r="G1326" s="4">
        <v>240</v>
      </c>
    </row>
    <row r="1327" spans="1:7" x14ac:dyDescent="0.3">
      <c r="A1327" s="90" t="s">
        <v>661</v>
      </c>
      <c r="B1327" s="2" t="s">
        <v>23</v>
      </c>
      <c r="C1327" s="3" t="s">
        <v>17</v>
      </c>
      <c r="D1327" s="3" t="s">
        <v>308</v>
      </c>
      <c r="E1327" s="3" t="s">
        <v>35</v>
      </c>
      <c r="F1327" s="4" t="s">
        <v>519</v>
      </c>
      <c r="G1327" s="4">
        <v>240</v>
      </c>
    </row>
    <row r="1328" spans="1:7" x14ac:dyDescent="0.3">
      <c r="A1328" s="90" t="s">
        <v>627</v>
      </c>
      <c r="B1328" s="2" t="s">
        <v>48</v>
      </c>
      <c r="C1328" s="3" t="s">
        <v>145</v>
      </c>
      <c r="D1328" s="3" t="s">
        <v>257</v>
      </c>
      <c r="E1328" s="3" t="s">
        <v>229</v>
      </c>
      <c r="F1328" s="4" t="s">
        <v>585</v>
      </c>
      <c r="G1328" s="4">
        <v>400</v>
      </c>
    </row>
    <row r="1329" spans="1:7" x14ac:dyDescent="0.3">
      <c r="A1329" s="90" t="s">
        <v>648</v>
      </c>
      <c r="B1329" s="2" t="s">
        <v>48</v>
      </c>
      <c r="C1329" s="3" t="s">
        <v>145</v>
      </c>
      <c r="D1329" s="3" t="s">
        <v>257</v>
      </c>
      <c r="E1329" s="3" t="s">
        <v>229</v>
      </c>
      <c r="F1329" s="4" t="s">
        <v>585</v>
      </c>
      <c r="G1329" s="4">
        <v>378</v>
      </c>
    </row>
    <row r="1330" spans="1:7" x14ac:dyDescent="0.3">
      <c r="A1330" s="90" t="s">
        <v>648</v>
      </c>
      <c r="B1330" s="2" t="s">
        <v>48</v>
      </c>
      <c r="C1330" s="3" t="s">
        <v>145</v>
      </c>
      <c r="D1330" s="3" t="s">
        <v>255</v>
      </c>
      <c r="E1330" s="3" t="s">
        <v>229</v>
      </c>
      <c r="F1330" s="4" t="s">
        <v>585</v>
      </c>
      <c r="G1330" s="4">
        <v>100</v>
      </c>
    </row>
    <row r="1331" spans="1:7" x14ac:dyDescent="0.3">
      <c r="A1331" s="90" t="s">
        <v>661</v>
      </c>
      <c r="B1331" s="2" t="s">
        <v>48</v>
      </c>
      <c r="C1331" s="3" t="s">
        <v>145</v>
      </c>
      <c r="D1331" s="3" t="s">
        <v>255</v>
      </c>
      <c r="E1331" s="3" t="s">
        <v>229</v>
      </c>
      <c r="F1331" s="4" t="s">
        <v>585</v>
      </c>
      <c r="G1331" s="4">
        <v>450</v>
      </c>
    </row>
    <row r="1332" spans="1:7" x14ac:dyDescent="0.3">
      <c r="A1332" s="90" t="s">
        <v>661</v>
      </c>
      <c r="B1332" s="2" t="s">
        <v>48</v>
      </c>
      <c r="C1332" s="3" t="s">
        <v>145</v>
      </c>
      <c r="D1332" s="3" t="s">
        <v>250</v>
      </c>
      <c r="E1332" s="3" t="s">
        <v>229</v>
      </c>
      <c r="F1332" s="4" t="s">
        <v>585</v>
      </c>
      <c r="G1332" s="4">
        <v>36</v>
      </c>
    </row>
    <row r="1333" spans="1:7" x14ac:dyDescent="0.3">
      <c r="A1333" s="90" t="s">
        <v>661</v>
      </c>
      <c r="B1333" s="2" t="s">
        <v>27</v>
      </c>
      <c r="C1333" s="3" t="s">
        <v>50</v>
      </c>
      <c r="D1333" s="3" t="s">
        <v>230</v>
      </c>
      <c r="E1333" s="3" t="s">
        <v>232</v>
      </c>
      <c r="F1333" s="4" t="s">
        <v>638</v>
      </c>
      <c r="G1333" s="4">
        <f>25*4</f>
        <v>100</v>
      </c>
    </row>
    <row r="1334" spans="1:7" x14ac:dyDescent="0.3">
      <c r="A1334" s="90" t="s">
        <v>661</v>
      </c>
      <c r="B1334" s="2" t="s">
        <v>48</v>
      </c>
      <c r="C1334" s="3" t="s">
        <v>50</v>
      </c>
      <c r="D1334" s="3" t="s">
        <v>231</v>
      </c>
      <c r="E1334" s="3" t="s">
        <v>229</v>
      </c>
      <c r="F1334" s="4" t="s">
        <v>543</v>
      </c>
      <c r="G1334" s="4">
        <v>528</v>
      </c>
    </row>
    <row r="1335" spans="1:7" x14ac:dyDescent="0.3">
      <c r="A1335" s="90" t="s">
        <v>661</v>
      </c>
      <c r="B1335" s="2" t="s">
        <v>23</v>
      </c>
      <c r="C1335" s="3" t="s">
        <v>50</v>
      </c>
      <c r="D1335" s="3" t="s">
        <v>230</v>
      </c>
      <c r="E1335" s="3" t="s">
        <v>229</v>
      </c>
      <c r="F1335" s="4" t="s">
        <v>532</v>
      </c>
      <c r="G1335" s="4">
        <v>40</v>
      </c>
    </row>
    <row r="1336" spans="1:7" x14ac:dyDescent="0.3">
      <c r="A1336" s="90" t="s">
        <v>648</v>
      </c>
      <c r="B1336" s="2" t="s">
        <v>27</v>
      </c>
      <c r="C1336" s="3" t="s">
        <v>297</v>
      </c>
      <c r="D1336" s="3" t="s">
        <v>412</v>
      </c>
      <c r="E1336" s="3" t="s">
        <v>229</v>
      </c>
      <c r="F1336" s="4" t="s">
        <v>534</v>
      </c>
      <c r="G1336" s="4">
        <v>30</v>
      </c>
    </row>
    <row r="1337" spans="1:7" x14ac:dyDescent="0.3">
      <c r="A1337" s="90" t="s">
        <v>648</v>
      </c>
      <c r="B1337" s="2" t="s">
        <v>27</v>
      </c>
      <c r="C1337" s="3" t="s">
        <v>297</v>
      </c>
      <c r="D1337" s="3" t="s">
        <v>412</v>
      </c>
      <c r="E1337" s="3" t="s">
        <v>385</v>
      </c>
      <c r="F1337" s="4" t="s">
        <v>484</v>
      </c>
      <c r="G1337" s="4">
        <v>220</v>
      </c>
    </row>
    <row r="1338" spans="1:7" x14ac:dyDescent="0.3">
      <c r="A1338" s="90" t="s">
        <v>648</v>
      </c>
      <c r="B1338" s="2" t="s">
        <v>27</v>
      </c>
      <c r="C1338" s="3" t="s">
        <v>297</v>
      </c>
      <c r="D1338" s="3" t="s">
        <v>412</v>
      </c>
      <c r="E1338" s="3" t="s">
        <v>420</v>
      </c>
      <c r="F1338" s="4" t="s">
        <v>537</v>
      </c>
      <c r="G1338" s="4">
        <v>220</v>
      </c>
    </row>
    <row r="1339" spans="1:7" x14ac:dyDescent="0.3">
      <c r="A1339" s="90" t="s">
        <v>648</v>
      </c>
      <c r="B1339" s="2" t="s">
        <v>27</v>
      </c>
      <c r="C1339" s="3" t="s">
        <v>297</v>
      </c>
      <c r="D1339" s="3" t="s">
        <v>412</v>
      </c>
      <c r="E1339" s="3" t="s">
        <v>413</v>
      </c>
      <c r="F1339" s="4" t="s">
        <v>514</v>
      </c>
      <c r="G1339" s="4">
        <v>220</v>
      </c>
    </row>
    <row r="1340" spans="1:7" x14ac:dyDescent="0.3">
      <c r="A1340" s="90" t="s">
        <v>648</v>
      </c>
      <c r="B1340" s="2" t="s">
        <v>27</v>
      </c>
      <c r="C1340" s="3" t="s">
        <v>297</v>
      </c>
      <c r="D1340" s="3" t="s">
        <v>412</v>
      </c>
      <c r="E1340" s="3" t="s">
        <v>414</v>
      </c>
      <c r="F1340" s="4" t="s">
        <v>567</v>
      </c>
      <c r="G1340" s="4">
        <v>220</v>
      </c>
    </row>
    <row r="1341" spans="1:7" x14ac:dyDescent="0.3">
      <c r="A1341" s="90" t="s">
        <v>648</v>
      </c>
      <c r="B1341" s="2" t="s">
        <v>27</v>
      </c>
      <c r="C1341" s="3" t="s">
        <v>297</v>
      </c>
      <c r="D1341" s="3" t="s">
        <v>412</v>
      </c>
      <c r="E1341" s="3" t="s">
        <v>47</v>
      </c>
      <c r="F1341" s="4" t="s">
        <v>526</v>
      </c>
      <c r="G1341" s="4">
        <v>280</v>
      </c>
    </row>
    <row r="1342" spans="1:7" x14ac:dyDescent="0.3">
      <c r="A1342" s="90" t="s">
        <v>648</v>
      </c>
      <c r="B1342" s="2" t="s">
        <v>27</v>
      </c>
      <c r="C1342" s="3" t="s">
        <v>297</v>
      </c>
      <c r="D1342" s="3" t="s">
        <v>412</v>
      </c>
      <c r="E1342" s="3" t="s">
        <v>382</v>
      </c>
      <c r="F1342" s="4" t="s">
        <v>507</v>
      </c>
      <c r="G1342" s="4">
        <v>278</v>
      </c>
    </row>
    <row r="1343" spans="1:7" x14ac:dyDescent="0.3">
      <c r="A1343" s="90" t="s">
        <v>648</v>
      </c>
      <c r="B1343" s="2" t="s">
        <v>48</v>
      </c>
      <c r="C1343" s="3" t="s">
        <v>297</v>
      </c>
      <c r="D1343" s="3" t="s">
        <v>412</v>
      </c>
      <c r="E1343" s="3" t="s">
        <v>229</v>
      </c>
      <c r="F1343" s="4" t="s">
        <v>512</v>
      </c>
      <c r="G1343" s="4">
        <v>210</v>
      </c>
    </row>
    <row r="1344" spans="1:7" x14ac:dyDescent="0.3">
      <c r="A1344" s="90" t="s">
        <v>648</v>
      </c>
      <c r="B1344" s="2" t="s">
        <v>23</v>
      </c>
      <c r="C1344" s="3" t="s">
        <v>297</v>
      </c>
      <c r="D1344" s="3" t="s">
        <v>412</v>
      </c>
      <c r="E1344" s="3" t="s">
        <v>420</v>
      </c>
      <c r="F1344" s="4" t="s">
        <v>644</v>
      </c>
      <c r="G1344" s="4">
        <v>252</v>
      </c>
    </row>
    <row r="1345" spans="1:7" x14ac:dyDescent="0.3">
      <c r="A1345" s="90" t="s">
        <v>648</v>
      </c>
      <c r="B1345" s="2" t="s">
        <v>23</v>
      </c>
      <c r="C1345" s="3" t="s">
        <v>297</v>
      </c>
      <c r="D1345" s="3" t="s">
        <v>412</v>
      </c>
      <c r="E1345" s="3" t="s">
        <v>385</v>
      </c>
      <c r="F1345" s="4" t="s">
        <v>643</v>
      </c>
      <c r="G1345" s="4">
        <v>252</v>
      </c>
    </row>
    <row r="1346" spans="1:7" x14ac:dyDescent="0.3">
      <c r="A1346" s="90" t="s">
        <v>648</v>
      </c>
      <c r="B1346" s="2" t="s">
        <v>23</v>
      </c>
      <c r="C1346" s="3" t="s">
        <v>297</v>
      </c>
      <c r="D1346" s="3" t="s">
        <v>412</v>
      </c>
      <c r="E1346" s="3" t="s">
        <v>413</v>
      </c>
      <c r="F1346" s="4" t="s">
        <v>646</v>
      </c>
      <c r="G1346" s="4">
        <v>252</v>
      </c>
    </row>
    <row r="1347" spans="1:7" x14ac:dyDescent="0.3">
      <c r="A1347" s="90" t="s">
        <v>648</v>
      </c>
      <c r="B1347" s="2" t="s">
        <v>23</v>
      </c>
      <c r="C1347" s="3" t="s">
        <v>297</v>
      </c>
      <c r="D1347" s="3" t="s">
        <v>412</v>
      </c>
      <c r="E1347" s="3" t="s">
        <v>414</v>
      </c>
      <c r="F1347" s="4" t="s">
        <v>591</v>
      </c>
      <c r="G1347" s="4">
        <v>250</v>
      </c>
    </row>
    <row r="1348" spans="1:7" x14ac:dyDescent="0.3">
      <c r="A1348" s="90" t="s">
        <v>648</v>
      </c>
      <c r="B1348" s="2" t="s">
        <v>23</v>
      </c>
      <c r="C1348" s="3" t="s">
        <v>297</v>
      </c>
      <c r="D1348" s="3" t="s">
        <v>412</v>
      </c>
      <c r="E1348" s="3" t="s">
        <v>47</v>
      </c>
      <c r="F1348" s="4" t="s">
        <v>589</v>
      </c>
      <c r="G1348" s="4">
        <v>260</v>
      </c>
    </row>
    <row r="1349" spans="1:7" x14ac:dyDescent="0.3">
      <c r="A1349" s="90" t="s">
        <v>648</v>
      </c>
      <c r="B1349" s="2" t="s">
        <v>23</v>
      </c>
      <c r="C1349" s="3" t="s">
        <v>297</v>
      </c>
      <c r="D1349" s="3" t="s">
        <v>412</v>
      </c>
      <c r="E1349" s="3" t="s">
        <v>229</v>
      </c>
      <c r="F1349" s="4" t="s">
        <v>509</v>
      </c>
      <c r="G1349" s="4">
        <v>150</v>
      </c>
    </row>
    <row r="1350" spans="1:7" x14ac:dyDescent="0.3">
      <c r="A1350" s="90" t="s">
        <v>648</v>
      </c>
      <c r="B1350" s="2" t="s">
        <v>23</v>
      </c>
      <c r="C1350" s="3" t="s">
        <v>297</v>
      </c>
      <c r="D1350" s="3" t="s">
        <v>412</v>
      </c>
      <c r="E1350" s="3" t="s">
        <v>408</v>
      </c>
      <c r="F1350" s="4" t="s">
        <v>509</v>
      </c>
      <c r="G1350" s="4">
        <v>90</v>
      </c>
    </row>
    <row r="1351" spans="1:7" x14ac:dyDescent="0.3">
      <c r="A1351" s="90" t="s">
        <v>648</v>
      </c>
      <c r="B1351" s="2" t="s">
        <v>23</v>
      </c>
      <c r="C1351" s="3" t="s">
        <v>297</v>
      </c>
      <c r="D1351" s="3" t="s">
        <v>412</v>
      </c>
      <c r="E1351" s="3" t="s">
        <v>382</v>
      </c>
      <c r="F1351" s="4" t="s">
        <v>584</v>
      </c>
      <c r="G1351" s="4">
        <v>70</v>
      </c>
    </row>
    <row r="1352" spans="1:7" x14ac:dyDescent="0.3">
      <c r="A1352" s="90" t="s">
        <v>648</v>
      </c>
      <c r="B1352" s="2" t="s">
        <v>127</v>
      </c>
      <c r="C1352" s="3" t="s">
        <v>297</v>
      </c>
      <c r="D1352" s="3" t="s">
        <v>412</v>
      </c>
      <c r="E1352" s="3" t="s">
        <v>382</v>
      </c>
      <c r="F1352" s="4" t="s">
        <v>521</v>
      </c>
      <c r="G1352" s="4">
        <v>222</v>
      </c>
    </row>
    <row r="1353" spans="1:7" x14ac:dyDescent="0.3">
      <c r="A1353" s="90" t="s">
        <v>661</v>
      </c>
      <c r="B1353" s="2" t="s">
        <v>27</v>
      </c>
      <c r="C1353" s="3" t="s">
        <v>297</v>
      </c>
      <c r="D1353" s="3" t="s">
        <v>412</v>
      </c>
      <c r="E1353" s="3" t="s">
        <v>420</v>
      </c>
      <c r="F1353" s="4" t="s">
        <v>537</v>
      </c>
      <c r="G1353" s="4">
        <v>220</v>
      </c>
    </row>
    <row r="1354" spans="1:7" x14ac:dyDescent="0.3">
      <c r="A1354" s="90" t="s">
        <v>661</v>
      </c>
      <c r="B1354" s="2" t="s">
        <v>27</v>
      </c>
      <c r="C1354" s="3" t="s">
        <v>297</v>
      </c>
      <c r="D1354" s="3" t="s">
        <v>412</v>
      </c>
      <c r="E1354" s="3" t="s">
        <v>385</v>
      </c>
      <c r="F1354" s="4" t="s">
        <v>538</v>
      </c>
      <c r="G1354" s="4">
        <v>220</v>
      </c>
    </row>
    <row r="1355" spans="1:7" x14ac:dyDescent="0.3">
      <c r="A1355" s="90" t="s">
        <v>661</v>
      </c>
      <c r="B1355" s="2" t="s">
        <v>27</v>
      </c>
      <c r="C1355" s="3" t="s">
        <v>297</v>
      </c>
      <c r="D1355" s="3" t="s">
        <v>412</v>
      </c>
      <c r="E1355" s="3" t="s">
        <v>413</v>
      </c>
      <c r="F1355" s="4" t="s">
        <v>514</v>
      </c>
      <c r="G1355" s="4">
        <v>220</v>
      </c>
    </row>
    <row r="1356" spans="1:7" x14ac:dyDescent="0.3">
      <c r="A1356" s="90" t="s">
        <v>661</v>
      </c>
      <c r="B1356" s="2" t="s">
        <v>27</v>
      </c>
      <c r="C1356" s="3" t="s">
        <v>297</v>
      </c>
      <c r="D1356" s="3" t="s">
        <v>412</v>
      </c>
      <c r="E1356" s="3" t="s">
        <v>414</v>
      </c>
      <c r="F1356" s="4" t="s">
        <v>567</v>
      </c>
      <c r="G1356" s="4">
        <v>230</v>
      </c>
    </row>
    <row r="1357" spans="1:7" x14ac:dyDescent="0.3">
      <c r="A1357" s="90" t="s">
        <v>661</v>
      </c>
      <c r="B1357" s="2" t="s">
        <v>27</v>
      </c>
      <c r="C1357" s="3" t="s">
        <v>297</v>
      </c>
      <c r="D1357" s="3" t="s">
        <v>412</v>
      </c>
      <c r="E1357" s="3" t="s">
        <v>47</v>
      </c>
      <c r="F1357" s="4" t="s">
        <v>526</v>
      </c>
      <c r="G1357" s="4">
        <v>220</v>
      </c>
    </row>
    <row r="1358" spans="1:7" x14ac:dyDescent="0.3">
      <c r="A1358" s="90" t="s">
        <v>661</v>
      </c>
      <c r="B1358" s="2" t="s">
        <v>27</v>
      </c>
      <c r="C1358" s="3" t="s">
        <v>297</v>
      </c>
      <c r="D1358" s="3" t="s">
        <v>412</v>
      </c>
      <c r="E1358" s="3" t="s">
        <v>382</v>
      </c>
      <c r="F1358" s="4" t="s">
        <v>507</v>
      </c>
      <c r="G1358" s="4">
        <v>232</v>
      </c>
    </row>
    <row r="1359" spans="1:7" x14ac:dyDescent="0.3">
      <c r="A1359" s="90" t="s">
        <v>661</v>
      </c>
      <c r="B1359" s="2" t="s">
        <v>48</v>
      </c>
      <c r="C1359" s="3" t="s">
        <v>297</v>
      </c>
      <c r="D1359" s="3" t="s">
        <v>412</v>
      </c>
      <c r="E1359" s="3" t="s">
        <v>229</v>
      </c>
      <c r="F1359" s="4" t="s">
        <v>512</v>
      </c>
      <c r="G1359" s="4">
        <v>240</v>
      </c>
    </row>
    <row r="1360" spans="1:7" x14ac:dyDescent="0.3">
      <c r="A1360" s="90" t="s">
        <v>661</v>
      </c>
      <c r="B1360" s="2" t="s">
        <v>23</v>
      </c>
      <c r="C1360" s="3" t="s">
        <v>297</v>
      </c>
      <c r="D1360" s="3" t="s">
        <v>412</v>
      </c>
      <c r="E1360" s="3" t="s">
        <v>229</v>
      </c>
      <c r="F1360" s="4" t="s">
        <v>534</v>
      </c>
      <c r="G1360" s="4">
        <v>30</v>
      </c>
    </row>
    <row r="1361" spans="1:8" x14ac:dyDescent="0.3">
      <c r="A1361" s="90" t="s">
        <v>661</v>
      </c>
      <c r="B1361" s="2" t="s">
        <v>23</v>
      </c>
      <c r="C1361" s="3" t="s">
        <v>297</v>
      </c>
      <c r="D1361" s="3" t="s">
        <v>412</v>
      </c>
      <c r="E1361" s="3" t="s">
        <v>229</v>
      </c>
      <c r="F1361" s="4" t="s">
        <v>509</v>
      </c>
      <c r="G1361" s="4">
        <v>90</v>
      </c>
    </row>
    <row r="1362" spans="1:8" x14ac:dyDescent="0.3">
      <c r="A1362" s="90" t="s">
        <v>661</v>
      </c>
      <c r="B1362" s="2" t="s">
        <v>23</v>
      </c>
      <c r="C1362" s="3" t="s">
        <v>297</v>
      </c>
      <c r="D1362" s="3" t="s">
        <v>412</v>
      </c>
      <c r="E1362" s="3" t="s">
        <v>229</v>
      </c>
      <c r="F1362" s="4" t="s">
        <v>532</v>
      </c>
      <c r="G1362" s="4">
        <v>90</v>
      </c>
    </row>
    <row r="1363" spans="1:8" x14ac:dyDescent="0.3">
      <c r="A1363" s="90" t="s">
        <v>661</v>
      </c>
      <c r="B1363" s="2" t="s">
        <v>23</v>
      </c>
      <c r="C1363" s="3" t="s">
        <v>297</v>
      </c>
      <c r="D1363" s="3" t="s">
        <v>412</v>
      </c>
      <c r="E1363" s="3" t="s">
        <v>382</v>
      </c>
      <c r="F1363" s="4" t="s">
        <v>536</v>
      </c>
      <c r="G1363" s="4">
        <v>30</v>
      </c>
      <c r="H1363" s="4"/>
    </row>
    <row r="1364" spans="1:8" x14ac:dyDescent="0.3">
      <c r="A1364" s="90" t="s">
        <v>661</v>
      </c>
      <c r="B1364" s="2" t="s">
        <v>23</v>
      </c>
      <c r="C1364" s="3" t="s">
        <v>297</v>
      </c>
      <c r="D1364" s="3" t="s">
        <v>412</v>
      </c>
      <c r="E1364" s="3" t="s">
        <v>420</v>
      </c>
      <c r="F1364" s="4" t="s">
        <v>644</v>
      </c>
      <c r="G1364" s="4">
        <v>250</v>
      </c>
      <c r="H1364" s="4"/>
    </row>
    <row r="1365" spans="1:8" x14ac:dyDescent="0.3">
      <c r="A1365" s="90" t="s">
        <v>661</v>
      </c>
      <c r="B1365" s="2" t="s">
        <v>23</v>
      </c>
      <c r="C1365" s="3" t="s">
        <v>297</v>
      </c>
      <c r="D1365" s="3" t="s">
        <v>412</v>
      </c>
      <c r="E1365" s="3" t="s">
        <v>385</v>
      </c>
      <c r="F1365" s="4" t="s">
        <v>643</v>
      </c>
      <c r="G1365" s="4">
        <v>250</v>
      </c>
    </row>
    <row r="1366" spans="1:8" x14ac:dyDescent="0.3">
      <c r="A1366" s="90" t="s">
        <v>661</v>
      </c>
      <c r="B1366" s="2" t="s">
        <v>23</v>
      </c>
      <c r="C1366" s="3" t="s">
        <v>297</v>
      </c>
      <c r="D1366" s="3" t="s">
        <v>412</v>
      </c>
      <c r="E1366" s="3" t="s">
        <v>413</v>
      </c>
      <c r="F1366" s="4" t="s">
        <v>646</v>
      </c>
      <c r="G1366" s="4">
        <v>250</v>
      </c>
    </row>
    <row r="1367" spans="1:8" x14ac:dyDescent="0.3">
      <c r="A1367" s="90" t="s">
        <v>661</v>
      </c>
      <c r="B1367" s="2" t="s">
        <v>23</v>
      </c>
      <c r="C1367" s="3" t="s">
        <v>297</v>
      </c>
      <c r="D1367" s="3" t="s">
        <v>412</v>
      </c>
      <c r="E1367" s="3" t="s">
        <v>414</v>
      </c>
      <c r="F1367" s="4" t="s">
        <v>591</v>
      </c>
      <c r="G1367" s="4">
        <v>247</v>
      </c>
    </row>
    <row r="1368" spans="1:8" x14ac:dyDescent="0.3">
      <c r="A1368" s="90" t="s">
        <v>661</v>
      </c>
      <c r="B1368" s="2" t="s">
        <v>23</v>
      </c>
      <c r="C1368" s="3" t="s">
        <v>297</v>
      </c>
      <c r="D1368" s="3" t="s">
        <v>412</v>
      </c>
      <c r="E1368" s="3" t="s">
        <v>47</v>
      </c>
      <c r="F1368" s="4" t="s">
        <v>589</v>
      </c>
      <c r="G1368" s="4">
        <v>240</v>
      </c>
    </row>
    <row r="1369" spans="1:8" x14ac:dyDescent="0.3">
      <c r="A1369" s="90" t="s">
        <v>661</v>
      </c>
      <c r="B1369" s="2" t="s">
        <v>23</v>
      </c>
      <c r="C1369" s="3" t="s">
        <v>297</v>
      </c>
      <c r="D1369" s="3" t="s">
        <v>412</v>
      </c>
      <c r="E1369" s="3" t="s">
        <v>382</v>
      </c>
      <c r="F1369" s="4" t="s">
        <v>584</v>
      </c>
      <c r="G1369" s="4">
        <v>120</v>
      </c>
    </row>
    <row r="1370" spans="1:8" x14ac:dyDescent="0.3">
      <c r="A1370" s="90" t="s">
        <v>661</v>
      </c>
      <c r="B1370" s="2" t="s">
        <v>23</v>
      </c>
      <c r="C1370" s="3" t="s">
        <v>297</v>
      </c>
      <c r="D1370" s="3" t="s">
        <v>412</v>
      </c>
      <c r="E1370" s="3" t="s">
        <v>382</v>
      </c>
      <c r="F1370" s="4" t="s">
        <v>521</v>
      </c>
      <c r="G1370" s="4">
        <v>210</v>
      </c>
    </row>
    <row r="1371" spans="1:8" x14ac:dyDescent="0.3">
      <c r="A1371" s="90" t="s">
        <v>661</v>
      </c>
      <c r="B1371" s="2" t="s">
        <v>27</v>
      </c>
      <c r="C1371" s="3" t="s">
        <v>17</v>
      </c>
      <c r="D1371" s="3" t="s">
        <v>350</v>
      </c>
      <c r="E1371" s="3" t="s">
        <v>303</v>
      </c>
      <c r="F1371" s="4" t="s">
        <v>605</v>
      </c>
      <c r="G1371" s="4">
        <f>120*40</f>
        <v>4800</v>
      </c>
    </row>
    <row r="1372" spans="1:8" x14ac:dyDescent="0.3">
      <c r="A1372" s="90" t="s">
        <v>661</v>
      </c>
      <c r="B1372" s="2" t="s">
        <v>27</v>
      </c>
      <c r="C1372" s="3" t="s">
        <v>297</v>
      </c>
      <c r="D1372" s="3" t="s">
        <v>412</v>
      </c>
      <c r="E1372" s="3" t="s">
        <v>304</v>
      </c>
      <c r="F1372" s="4" t="s">
        <v>605</v>
      </c>
      <c r="G1372" s="4">
        <v>150</v>
      </c>
    </row>
    <row r="1373" spans="1:8" x14ac:dyDescent="0.3">
      <c r="A1373" s="90" t="s">
        <v>661</v>
      </c>
      <c r="B1373" s="2" t="s">
        <v>23</v>
      </c>
      <c r="C1373" s="3" t="s">
        <v>297</v>
      </c>
      <c r="D1373" s="3" t="s">
        <v>412</v>
      </c>
      <c r="E1373" s="3" t="s">
        <v>304</v>
      </c>
      <c r="F1373" s="4" t="s">
        <v>535</v>
      </c>
      <c r="G1373" s="4">
        <v>240</v>
      </c>
    </row>
    <row r="1374" spans="1:8" x14ac:dyDescent="0.3">
      <c r="A1374" s="90" t="s">
        <v>661</v>
      </c>
      <c r="B1374" s="2" t="s">
        <v>127</v>
      </c>
      <c r="C1374" s="3" t="s">
        <v>297</v>
      </c>
      <c r="D1374" s="3" t="s">
        <v>412</v>
      </c>
      <c r="E1374" s="3" t="s">
        <v>304</v>
      </c>
      <c r="F1374" s="4" t="s">
        <v>610</v>
      </c>
      <c r="G1374" s="4">
        <v>105</v>
      </c>
    </row>
    <row r="1375" spans="1:8" x14ac:dyDescent="0.3">
      <c r="A1375" s="90" t="s">
        <v>661</v>
      </c>
      <c r="B1375" s="2" t="s">
        <v>127</v>
      </c>
      <c r="C1375" s="3" t="s">
        <v>50</v>
      </c>
      <c r="D1375" s="3" t="s">
        <v>230</v>
      </c>
      <c r="E1375" s="3" t="s">
        <v>304</v>
      </c>
      <c r="F1375" s="4" t="s">
        <v>610</v>
      </c>
      <c r="G1375" s="4">
        <f>50*4</f>
        <v>200</v>
      </c>
    </row>
    <row r="1376" spans="1:8" x14ac:dyDescent="0.3">
      <c r="A1376" s="90" t="s">
        <v>661</v>
      </c>
      <c r="B1376" s="2" t="s">
        <v>27</v>
      </c>
      <c r="C1376" s="3" t="s">
        <v>145</v>
      </c>
      <c r="D1376" s="3" t="s">
        <v>257</v>
      </c>
      <c r="E1376" s="3" t="s">
        <v>304</v>
      </c>
      <c r="F1376" s="4" t="s">
        <v>605</v>
      </c>
      <c r="G1376" s="4">
        <v>49</v>
      </c>
    </row>
    <row r="1377" spans="1:7" x14ac:dyDescent="0.3">
      <c r="A1377" s="90" t="s">
        <v>661</v>
      </c>
      <c r="B1377" s="2" t="s">
        <v>27</v>
      </c>
      <c r="C1377" s="3" t="s">
        <v>145</v>
      </c>
      <c r="D1377" s="3" t="s">
        <v>255</v>
      </c>
      <c r="E1377" s="3" t="s">
        <v>304</v>
      </c>
      <c r="F1377" s="4" t="s">
        <v>605</v>
      </c>
      <c r="G1377" s="4">
        <v>99</v>
      </c>
    </row>
    <row r="1378" spans="1:7" x14ac:dyDescent="0.3">
      <c r="A1378" s="90" t="s">
        <v>661</v>
      </c>
      <c r="B1378" s="2" t="s">
        <v>23</v>
      </c>
      <c r="C1378" s="3" t="s">
        <v>145</v>
      </c>
      <c r="D1378" s="3" t="s">
        <v>255</v>
      </c>
      <c r="E1378" s="3" t="s">
        <v>304</v>
      </c>
      <c r="F1378" s="4" t="s">
        <v>535</v>
      </c>
      <c r="G1378" s="4">
        <v>150</v>
      </c>
    </row>
    <row r="1379" spans="1:7" x14ac:dyDescent="0.3">
      <c r="A1379" s="90" t="s">
        <v>661</v>
      </c>
      <c r="B1379" s="2" t="s">
        <v>127</v>
      </c>
      <c r="C1379" s="3" t="s">
        <v>145</v>
      </c>
      <c r="D1379" s="3" t="s">
        <v>255</v>
      </c>
      <c r="E1379" s="3" t="s">
        <v>304</v>
      </c>
      <c r="F1379" s="4" t="s">
        <v>610</v>
      </c>
      <c r="G1379" s="4">
        <v>249</v>
      </c>
    </row>
    <row r="1380" spans="1:7" x14ac:dyDescent="0.3">
      <c r="A1380" s="90" t="s">
        <v>661</v>
      </c>
      <c r="B1380" s="2" t="s">
        <v>23</v>
      </c>
      <c r="C1380" s="3" t="s">
        <v>205</v>
      </c>
      <c r="D1380" s="3" t="s">
        <v>320</v>
      </c>
      <c r="E1380" s="3" t="s">
        <v>8</v>
      </c>
      <c r="F1380" s="4" t="s">
        <v>659</v>
      </c>
      <c r="G1380" s="4">
        <v>65</v>
      </c>
    </row>
    <row r="1381" spans="1:7" x14ac:dyDescent="0.3">
      <c r="A1381" s="90" t="s">
        <v>661</v>
      </c>
      <c r="B1381" s="2" t="s">
        <v>127</v>
      </c>
      <c r="C1381" s="3" t="s">
        <v>205</v>
      </c>
      <c r="D1381" s="3" t="s">
        <v>320</v>
      </c>
      <c r="E1381" s="3" t="s">
        <v>8</v>
      </c>
      <c r="F1381" s="4" t="s">
        <v>504</v>
      </c>
      <c r="G1381" s="4">
        <v>68</v>
      </c>
    </row>
    <row r="1382" spans="1:7" x14ac:dyDescent="0.3">
      <c r="A1382" s="90" t="s">
        <v>661</v>
      </c>
      <c r="B1382" s="2" t="s">
        <v>27</v>
      </c>
      <c r="C1382" s="3" t="s">
        <v>297</v>
      </c>
      <c r="D1382" s="3" t="s">
        <v>412</v>
      </c>
      <c r="E1382" s="3" t="s">
        <v>383</v>
      </c>
      <c r="F1382" s="4" t="s">
        <v>515</v>
      </c>
      <c r="G1382" s="4">
        <v>71</v>
      </c>
    </row>
    <row r="1383" spans="1:7" x14ac:dyDescent="0.3">
      <c r="A1383" s="90" t="s">
        <v>661</v>
      </c>
      <c r="B1383" s="2" t="s">
        <v>27</v>
      </c>
      <c r="C1383" s="3" t="s">
        <v>297</v>
      </c>
      <c r="D1383" s="3" t="s">
        <v>412</v>
      </c>
      <c r="E1383" s="3" t="s">
        <v>383</v>
      </c>
      <c r="F1383" s="4" t="s">
        <v>515</v>
      </c>
      <c r="G1383" s="4">
        <v>75</v>
      </c>
    </row>
    <row r="1384" spans="1:7" x14ac:dyDescent="0.3">
      <c r="A1384" s="90" t="s">
        <v>661</v>
      </c>
      <c r="B1384" s="2" t="s">
        <v>23</v>
      </c>
      <c r="C1384" s="3" t="s">
        <v>297</v>
      </c>
      <c r="D1384" s="3" t="s">
        <v>412</v>
      </c>
      <c r="E1384" s="3" t="s">
        <v>383</v>
      </c>
      <c r="F1384" s="4" t="s">
        <v>578</v>
      </c>
      <c r="G1384" s="4">
        <v>73</v>
      </c>
    </row>
    <row r="1385" spans="1:7" x14ac:dyDescent="0.3">
      <c r="A1385" s="90" t="s">
        <v>661</v>
      </c>
      <c r="B1385" s="2" t="s">
        <v>23</v>
      </c>
      <c r="C1385" s="3" t="s">
        <v>297</v>
      </c>
      <c r="D1385" s="3" t="s">
        <v>412</v>
      </c>
      <c r="E1385" s="3" t="s">
        <v>383</v>
      </c>
      <c r="F1385" s="4" t="s">
        <v>578</v>
      </c>
      <c r="G1385" s="4">
        <v>80</v>
      </c>
    </row>
    <row r="1386" spans="1:7" x14ac:dyDescent="0.3">
      <c r="A1386" s="90" t="s">
        <v>661</v>
      </c>
      <c r="B1386" s="2" t="s">
        <v>127</v>
      </c>
      <c r="C1386" s="3" t="s">
        <v>297</v>
      </c>
      <c r="D1386" s="3" t="s">
        <v>412</v>
      </c>
      <c r="E1386" s="3" t="s">
        <v>383</v>
      </c>
      <c r="F1386" s="4" t="s">
        <v>488</v>
      </c>
      <c r="G1386" s="4">
        <v>83</v>
      </c>
    </row>
    <row r="1387" spans="1:7" x14ac:dyDescent="0.3">
      <c r="A1387" s="90" t="s">
        <v>661</v>
      </c>
      <c r="B1387" s="2" t="s">
        <v>127</v>
      </c>
      <c r="C1387" s="3" t="s">
        <v>297</v>
      </c>
      <c r="D1387" s="3" t="s">
        <v>412</v>
      </c>
      <c r="E1387" s="3" t="s">
        <v>383</v>
      </c>
      <c r="F1387" s="4" t="s">
        <v>488</v>
      </c>
      <c r="G1387" s="4">
        <v>88</v>
      </c>
    </row>
    <row r="1388" spans="1:7" x14ac:dyDescent="0.3">
      <c r="A1388" s="90" t="s">
        <v>661</v>
      </c>
      <c r="B1388" s="2" t="s">
        <v>27</v>
      </c>
      <c r="C1388" s="3" t="s">
        <v>297</v>
      </c>
      <c r="D1388" s="3" t="s">
        <v>412</v>
      </c>
      <c r="E1388" s="3" t="s">
        <v>384</v>
      </c>
      <c r="F1388" s="4" t="s">
        <v>663</v>
      </c>
      <c r="G1388" s="4">
        <v>219</v>
      </c>
    </row>
    <row r="1389" spans="1:7" x14ac:dyDescent="0.3">
      <c r="A1389" s="90" t="s">
        <v>661</v>
      </c>
      <c r="B1389" s="2" t="s">
        <v>23</v>
      </c>
      <c r="C1389" s="3" t="s">
        <v>297</v>
      </c>
      <c r="D1389" s="3" t="s">
        <v>412</v>
      </c>
      <c r="E1389" s="3" t="s">
        <v>384</v>
      </c>
      <c r="F1389" s="4" t="s">
        <v>637</v>
      </c>
      <c r="G1389" s="4">
        <v>247</v>
      </c>
    </row>
    <row r="1390" spans="1:7" x14ac:dyDescent="0.3">
      <c r="A1390" s="90" t="s">
        <v>661</v>
      </c>
      <c r="B1390" s="2" t="s">
        <v>27</v>
      </c>
      <c r="C1390" s="3" t="s">
        <v>17</v>
      </c>
      <c r="D1390" s="3" t="s">
        <v>350</v>
      </c>
      <c r="E1390" s="3" t="s">
        <v>430</v>
      </c>
      <c r="F1390" s="4" t="s">
        <v>552</v>
      </c>
      <c r="G1390" s="4">
        <v>1009</v>
      </c>
    </row>
    <row r="1391" spans="1:7" x14ac:dyDescent="0.3">
      <c r="A1391" s="90" t="s">
        <v>661</v>
      </c>
      <c r="B1391" s="2" t="s">
        <v>27</v>
      </c>
      <c r="C1391" s="3" t="s">
        <v>17</v>
      </c>
      <c r="D1391" s="3" t="s">
        <v>350</v>
      </c>
      <c r="E1391" s="3" t="s">
        <v>430</v>
      </c>
      <c r="F1391" s="4" t="s">
        <v>552</v>
      </c>
      <c r="G1391" s="4">
        <v>18</v>
      </c>
    </row>
    <row r="1392" spans="1:7" x14ac:dyDescent="0.3">
      <c r="A1392" s="90" t="s">
        <v>661</v>
      </c>
      <c r="B1392" s="2" t="s">
        <v>23</v>
      </c>
      <c r="C1392" s="3" t="s">
        <v>17</v>
      </c>
      <c r="D1392" s="3" t="s">
        <v>350</v>
      </c>
      <c r="E1392" s="3" t="s">
        <v>429</v>
      </c>
      <c r="F1392" s="4" t="s">
        <v>534</v>
      </c>
      <c r="G1392" s="4">
        <v>1008</v>
      </c>
    </row>
    <row r="1393" spans="1:7" x14ac:dyDescent="0.3">
      <c r="A1393" s="90" t="s">
        <v>661</v>
      </c>
      <c r="B1393" s="2" t="s">
        <v>23</v>
      </c>
      <c r="C1393" s="3" t="s">
        <v>17</v>
      </c>
      <c r="D1393" s="3" t="s">
        <v>350</v>
      </c>
      <c r="E1393" s="3" t="s">
        <v>430</v>
      </c>
      <c r="F1393" s="4" t="s">
        <v>554</v>
      </c>
      <c r="G1393" s="4">
        <v>1000</v>
      </c>
    </row>
    <row r="1394" spans="1:7" x14ac:dyDescent="0.3">
      <c r="A1394" s="90" t="s">
        <v>661</v>
      </c>
      <c r="B1394" s="2" t="s">
        <v>127</v>
      </c>
      <c r="C1394" s="3" t="s">
        <v>17</v>
      </c>
      <c r="D1394" s="3" t="s">
        <v>350</v>
      </c>
      <c r="E1394" s="3" t="s">
        <v>430</v>
      </c>
      <c r="F1394" s="4" t="s">
        <v>609</v>
      </c>
      <c r="G1394" s="4">
        <v>625</v>
      </c>
    </row>
    <row r="1395" spans="1:7" x14ac:dyDescent="0.3">
      <c r="A1395" s="90" t="s">
        <v>661</v>
      </c>
      <c r="B1395" s="2" t="s">
        <v>127</v>
      </c>
      <c r="C1395" s="3" t="s">
        <v>17</v>
      </c>
      <c r="D1395" s="3" t="s">
        <v>350</v>
      </c>
      <c r="E1395" s="3" t="s">
        <v>429</v>
      </c>
      <c r="F1395" s="4" t="s">
        <v>551</v>
      </c>
      <c r="G1395" s="4">
        <v>740</v>
      </c>
    </row>
    <row r="1396" spans="1:7" x14ac:dyDescent="0.3">
      <c r="A1396" s="90" t="s">
        <v>661</v>
      </c>
      <c r="B1396" s="2" t="s">
        <v>27</v>
      </c>
      <c r="C1396" s="3" t="s">
        <v>17</v>
      </c>
      <c r="D1396" s="3" t="s">
        <v>350</v>
      </c>
      <c r="E1396" s="3" t="s">
        <v>407</v>
      </c>
      <c r="F1396" s="4" t="s">
        <v>118</v>
      </c>
      <c r="G1396" s="4">
        <v>4500</v>
      </c>
    </row>
    <row r="1397" spans="1:7" x14ac:dyDescent="0.3">
      <c r="A1397" s="90" t="s">
        <v>661</v>
      </c>
      <c r="B1397" s="2" t="s">
        <v>27</v>
      </c>
      <c r="C1397" s="3" t="s">
        <v>17</v>
      </c>
      <c r="D1397" s="3" t="s">
        <v>350</v>
      </c>
      <c r="E1397" s="3" t="s">
        <v>386</v>
      </c>
      <c r="F1397" s="4" t="s">
        <v>514</v>
      </c>
      <c r="G1397" s="4">
        <v>2088</v>
      </c>
    </row>
    <row r="1398" spans="1:7" x14ac:dyDescent="0.3">
      <c r="A1398" s="90" t="s">
        <v>661</v>
      </c>
      <c r="B1398" s="2" t="s">
        <v>27</v>
      </c>
      <c r="C1398" s="3" t="s">
        <v>17</v>
      </c>
      <c r="D1398" s="3" t="s">
        <v>350</v>
      </c>
      <c r="E1398" s="3" t="s">
        <v>20</v>
      </c>
      <c r="F1398" s="4" t="s">
        <v>556</v>
      </c>
      <c r="G1398" s="4">
        <v>1200</v>
      </c>
    </row>
    <row r="1399" spans="1:7" x14ac:dyDescent="0.3">
      <c r="A1399" s="90" t="s">
        <v>661</v>
      </c>
      <c r="B1399" s="2" t="s">
        <v>27</v>
      </c>
      <c r="C1399" s="3" t="s">
        <v>17</v>
      </c>
      <c r="D1399" s="3" t="s">
        <v>350</v>
      </c>
      <c r="E1399" s="3" t="s">
        <v>20</v>
      </c>
      <c r="F1399" s="4" t="s">
        <v>522</v>
      </c>
      <c r="G1399" s="4">
        <v>1200</v>
      </c>
    </row>
    <row r="1400" spans="1:7" x14ac:dyDescent="0.3">
      <c r="A1400" s="90" t="s">
        <v>661</v>
      </c>
      <c r="B1400" s="2" t="s">
        <v>27</v>
      </c>
      <c r="C1400" s="3" t="s">
        <v>17</v>
      </c>
      <c r="D1400" s="3" t="s">
        <v>350</v>
      </c>
      <c r="E1400" s="3" t="s">
        <v>348</v>
      </c>
      <c r="F1400" s="4" t="s">
        <v>563</v>
      </c>
      <c r="G1400" s="4">
        <v>1160</v>
      </c>
    </row>
    <row r="1401" spans="1:7" x14ac:dyDescent="0.3">
      <c r="A1401" s="90" t="s">
        <v>661</v>
      </c>
      <c r="B1401" s="2" t="s">
        <v>27</v>
      </c>
      <c r="C1401" s="3" t="s">
        <v>17</v>
      </c>
      <c r="D1401" s="3" t="s">
        <v>350</v>
      </c>
      <c r="E1401" s="3" t="s">
        <v>348</v>
      </c>
      <c r="F1401" s="4" t="s">
        <v>566</v>
      </c>
      <c r="G1401" s="4">
        <v>200</v>
      </c>
    </row>
    <row r="1402" spans="1:7" x14ac:dyDescent="0.3">
      <c r="A1402" s="90" t="s">
        <v>661</v>
      </c>
      <c r="B1402" s="2" t="s">
        <v>27</v>
      </c>
      <c r="C1402" s="3" t="s">
        <v>17</v>
      </c>
      <c r="D1402" s="3" t="s">
        <v>350</v>
      </c>
      <c r="E1402" s="3" t="s">
        <v>347</v>
      </c>
      <c r="F1402" s="4" t="s">
        <v>566</v>
      </c>
      <c r="G1402" s="4">
        <v>640</v>
      </c>
    </row>
    <row r="1403" spans="1:7" x14ac:dyDescent="0.3">
      <c r="A1403" s="90" t="s">
        <v>661</v>
      </c>
      <c r="B1403" s="2" t="s">
        <v>27</v>
      </c>
      <c r="C1403" s="3" t="s">
        <v>17</v>
      </c>
      <c r="D1403" s="3" t="s">
        <v>350</v>
      </c>
      <c r="E1403" s="3" t="s">
        <v>349</v>
      </c>
      <c r="F1403" s="4" t="s">
        <v>664</v>
      </c>
      <c r="G1403" s="4">
        <v>390</v>
      </c>
    </row>
    <row r="1404" spans="1:7" x14ac:dyDescent="0.3">
      <c r="A1404" s="90" t="s">
        <v>661</v>
      </c>
      <c r="B1404" s="2" t="s">
        <v>27</v>
      </c>
      <c r="C1404" s="3" t="s">
        <v>17</v>
      </c>
      <c r="D1404" s="3" t="s">
        <v>350</v>
      </c>
      <c r="E1404" s="3" t="s">
        <v>349</v>
      </c>
      <c r="F1404" s="4" t="s">
        <v>590</v>
      </c>
      <c r="G1404" s="4">
        <v>600</v>
      </c>
    </row>
    <row r="1405" spans="1:7" x14ac:dyDescent="0.3">
      <c r="A1405" s="90" t="s">
        <v>661</v>
      </c>
      <c r="B1405" s="2" t="s">
        <v>27</v>
      </c>
      <c r="C1405" s="3" t="s">
        <v>17</v>
      </c>
      <c r="D1405" s="3" t="s">
        <v>350</v>
      </c>
      <c r="E1405" s="3" t="s">
        <v>347</v>
      </c>
      <c r="F1405" s="4" t="s">
        <v>568</v>
      </c>
      <c r="G1405" s="4">
        <v>1100</v>
      </c>
    </row>
    <row r="1406" spans="1:7" x14ac:dyDescent="0.3">
      <c r="A1406" s="90" t="s">
        <v>661</v>
      </c>
      <c r="B1406" s="2" t="s">
        <v>48</v>
      </c>
      <c r="C1406" s="3" t="s">
        <v>17</v>
      </c>
      <c r="D1406" s="3" t="s">
        <v>350</v>
      </c>
      <c r="E1406" s="3" t="s">
        <v>347</v>
      </c>
      <c r="F1406" s="4" t="s">
        <v>576</v>
      </c>
      <c r="G1406" s="4">
        <v>880</v>
      </c>
    </row>
    <row r="1407" spans="1:7" x14ac:dyDescent="0.3">
      <c r="A1407" s="90" t="s">
        <v>661</v>
      </c>
      <c r="B1407" s="2" t="s">
        <v>48</v>
      </c>
      <c r="C1407" s="3" t="s">
        <v>17</v>
      </c>
      <c r="D1407" s="3" t="s">
        <v>350</v>
      </c>
      <c r="E1407" s="3" t="s">
        <v>348</v>
      </c>
      <c r="F1407" s="4" t="s">
        <v>576</v>
      </c>
      <c r="G1407" s="4">
        <v>140</v>
      </c>
    </row>
    <row r="1408" spans="1:7" x14ac:dyDescent="0.3">
      <c r="A1408" s="90" t="s">
        <v>661</v>
      </c>
      <c r="B1408" s="2" t="s">
        <v>48</v>
      </c>
      <c r="C1408" s="3" t="s">
        <v>17</v>
      </c>
      <c r="D1408" s="3" t="s">
        <v>350</v>
      </c>
      <c r="E1408" s="3" t="s">
        <v>348</v>
      </c>
      <c r="F1408" s="4" t="s">
        <v>620</v>
      </c>
      <c r="G1408" s="4">
        <v>700</v>
      </c>
    </row>
    <row r="1409" spans="1:7" x14ac:dyDescent="0.3">
      <c r="A1409" s="90" t="s">
        <v>661</v>
      </c>
      <c r="B1409" s="2" t="s">
        <v>48</v>
      </c>
      <c r="C1409" s="3" t="s">
        <v>17</v>
      </c>
      <c r="D1409" s="3" t="s">
        <v>350</v>
      </c>
      <c r="E1409" s="3" t="s">
        <v>229</v>
      </c>
      <c r="F1409" s="4" t="s">
        <v>572</v>
      </c>
      <c r="G1409" s="4">
        <v>2000</v>
      </c>
    </row>
    <row r="1410" spans="1:7" x14ac:dyDescent="0.3">
      <c r="A1410" s="90" t="s">
        <v>661</v>
      </c>
      <c r="B1410" s="2" t="s">
        <v>23</v>
      </c>
      <c r="C1410" s="3" t="s">
        <v>17</v>
      </c>
      <c r="D1410" s="3" t="s">
        <v>350</v>
      </c>
      <c r="E1410" s="3" t="s">
        <v>347</v>
      </c>
      <c r="F1410" s="4" t="s">
        <v>555</v>
      </c>
      <c r="G1410" s="4">
        <v>1120</v>
      </c>
    </row>
    <row r="1411" spans="1:7" x14ac:dyDescent="0.3">
      <c r="A1411" s="90" t="s">
        <v>661</v>
      </c>
      <c r="B1411" s="2" t="s">
        <v>23</v>
      </c>
      <c r="C1411" s="3" t="s">
        <v>17</v>
      </c>
      <c r="D1411" s="3" t="s">
        <v>350</v>
      </c>
      <c r="E1411" s="3" t="s">
        <v>347</v>
      </c>
      <c r="F1411" s="4" t="s">
        <v>561</v>
      </c>
      <c r="G1411" s="4">
        <v>1120</v>
      </c>
    </row>
    <row r="1412" spans="1:7" x14ac:dyDescent="0.3">
      <c r="A1412" s="90" t="s">
        <v>661</v>
      </c>
      <c r="B1412" s="2" t="s">
        <v>23</v>
      </c>
      <c r="C1412" s="3" t="s">
        <v>17</v>
      </c>
      <c r="D1412" s="3" t="s">
        <v>350</v>
      </c>
      <c r="E1412" s="3" t="s">
        <v>20</v>
      </c>
      <c r="F1412" s="4" t="s">
        <v>557</v>
      </c>
      <c r="G1412" s="4">
        <v>1200</v>
      </c>
    </row>
    <row r="1413" spans="1:7" x14ac:dyDescent="0.3">
      <c r="A1413" s="90" t="s">
        <v>661</v>
      </c>
      <c r="B1413" s="2" t="s">
        <v>23</v>
      </c>
      <c r="C1413" s="3" t="s">
        <v>17</v>
      </c>
      <c r="D1413" s="3" t="s">
        <v>350</v>
      </c>
      <c r="E1413" s="3" t="s">
        <v>20</v>
      </c>
      <c r="F1413" s="4" t="s">
        <v>562</v>
      </c>
      <c r="G1413" s="4">
        <v>1200</v>
      </c>
    </row>
    <row r="1414" spans="1:7" x14ac:dyDescent="0.3">
      <c r="A1414" s="90" t="s">
        <v>661</v>
      </c>
      <c r="B1414" s="2" t="s">
        <v>23</v>
      </c>
      <c r="C1414" s="3" t="s">
        <v>17</v>
      </c>
      <c r="D1414" s="3" t="s">
        <v>350</v>
      </c>
      <c r="E1414" s="3" t="s">
        <v>348</v>
      </c>
      <c r="F1414" s="4" t="s">
        <v>558</v>
      </c>
      <c r="G1414" s="4">
        <v>1200</v>
      </c>
    </row>
    <row r="1415" spans="1:7" x14ac:dyDescent="0.3">
      <c r="A1415" s="90" t="s">
        <v>661</v>
      </c>
      <c r="B1415" s="2" t="s">
        <v>23</v>
      </c>
      <c r="C1415" s="3" t="s">
        <v>17</v>
      </c>
      <c r="D1415" s="3" t="s">
        <v>350</v>
      </c>
      <c r="E1415" s="3" t="s">
        <v>348</v>
      </c>
      <c r="F1415" s="4" t="s">
        <v>618</v>
      </c>
      <c r="G1415" s="4">
        <v>1060</v>
      </c>
    </row>
    <row r="1416" spans="1:7" x14ac:dyDescent="0.3">
      <c r="A1416" s="90" t="s">
        <v>661</v>
      </c>
      <c r="B1416" s="2" t="s">
        <v>23</v>
      </c>
      <c r="C1416" s="3" t="s">
        <v>17</v>
      </c>
      <c r="D1416" s="3" t="s">
        <v>350</v>
      </c>
      <c r="E1416" s="3" t="s">
        <v>229</v>
      </c>
      <c r="F1416" s="4" t="s">
        <v>574</v>
      </c>
      <c r="G1416" s="4">
        <v>2200</v>
      </c>
    </row>
    <row r="1417" spans="1:7" x14ac:dyDescent="0.3">
      <c r="A1417" s="90" t="s">
        <v>661</v>
      </c>
      <c r="B1417" s="2" t="s">
        <v>23</v>
      </c>
      <c r="C1417" s="3" t="s">
        <v>17</v>
      </c>
      <c r="D1417" s="3" t="s">
        <v>350</v>
      </c>
      <c r="E1417" s="3" t="s">
        <v>229</v>
      </c>
      <c r="F1417" s="4" t="s">
        <v>156</v>
      </c>
      <c r="G1417" s="4">
        <v>1120</v>
      </c>
    </row>
    <row r="1418" spans="1:7" x14ac:dyDescent="0.3">
      <c r="A1418" s="90" t="s">
        <v>661</v>
      </c>
      <c r="B1418" s="2" t="s">
        <v>23</v>
      </c>
      <c r="C1418" s="3" t="s">
        <v>17</v>
      </c>
      <c r="D1418" s="3" t="s">
        <v>350</v>
      </c>
      <c r="E1418" s="3" t="s">
        <v>349</v>
      </c>
      <c r="F1418" s="4" t="s">
        <v>556</v>
      </c>
      <c r="G1418" s="4">
        <v>1000</v>
      </c>
    </row>
    <row r="1419" spans="1:7" x14ac:dyDescent="0.3">
      <c r="A1419" s="90" t="s">
        <v>661</v>
      </c>
      <c r="B1419" s="2" t="s">
        <v>23</v>
      </c>
      <c r="C1419" s="3" t="s">
        <v>17</v>
      </c>
      <c r="D1419" s="3" t="s">
        <v>350</v>
      </c>
      <c r="E1419" s="3" t="s">
        <v>349</v>
      </c>
      <c r="F1419" s="4" t="s">
        <v>525</v>
      </c>
      <c r="G1419" s="4">
        <v>1060</v>
      </c>
    </row>
    <row r="1420" spans="1:7" x14ac:dyDescent="0.3">
      <c r="A1420" s="90" t="s">
        <v>661</v>
      </c>
      <c r="B1420" s="2" t="s">
        <v>23</v>
      </c>
      <c r="C1420" s="3" t="s">
        <v>17</v>
      </c>
      <c r="D1420" s="3" t="s">
        <v>350</v>
      </c>
      <c r="E1420" s="3" t="s">
        <v>386</v>
      </c>
      <c r="F1420" s="4" t="s">
        <v>560</v>
      </c>
      <c r="G1420" s="4">
        <v>2048</v>
      </c>
    </row>
    <row r="1421" spans="1:7" x14ac:dyDescent="0.3">
      <c r="A1421" s="90" t="s">
        <v>661</v>
      </c>
      <c r="B1421" s="2" t="s">
        <v>23</v>
      </c>
      <c r="C1421" s="3" t="s">
        <v>17</v>
      </c>
      <c r="D1421" s="3" t="s">
        <v>350</v>
      </c>
      <c r="E1421" s="3" t="s">
        <v>349</v>
      </c>
      <c r="F1421" s="4" t="s">
        <v>565</v>
      </c>
      <c r="G1421" s="4">
        <v>774</v>
      </c>
    </row>
    <row r="1422" spans="1:7" x14ac:dyDescent="0.3">
      <c r="A1422" s="90" t="s">
        <v>661</v>
      </c>
      <c r="B1422" s="2" t="s">
        <v>23</v>
      </c>
      <c r="C1422" s="3" t="s">
        <v>17</v>
      </c>
      <c r="D1422" s="3" t="s">
        <v>350</v>
      </c>
      <c r="E1422" s="3" t="s">
        <v>348</v>
      </c>
      <c r="F1422" s="4" t="s">
        <v>528</v>
      </c>
      <c r="G1422" s="4">
        <v>300</v>
      </c>
    </row>
    <row r="1423" spans="1:7" x14ac:dyDescent="0.3">
      <c r="A1423" s="90" t="s">
        <v>661</v>
      </c>
      <c r="B1423" s="2" t="s">
        <v>23</v>
      </c>
      <c r="C1423" s="3" t="s">
        <v>17</v>
      </c>
      <c r="D1423" s="3" t="s">
        <v>350</v>
      </c>
      <c r="E1423" s="3" t="s">
        <v>20</v>
      </c>
      <c r="F1423" s="4" t="s">
        <v>528</v>
      </c>
      <c r="G1423" s="4">
        <v>500</v>
      </c>
    </row>
    <row r="1424" spans="1:7" x14ac:dyDescent="0.3">
      <c r="A1424" s="90" t="s">
        <v>661</v>
      </c>
      <c r="B1424" s="2" t="s">
        <v>23</v>
      </c>
      <c r="C1424" s="3" t="s">
        <v>17</v>
      </c>
      <c r="D1424" s="3" t="s">
        <v>350</v>
      </c>
      <c r="E1424" s="3" t="s">
        <v>349</v>
      </c>
      <c r="F1424" s="4" t="s">
        <v>524</v>
      </c>
      <c r="G1424" s="4">
        <v>760</v>
      </c>
    </row>
    <row r="1425" spans="1:8" x14ac:dyDescent="0.3">
      <c r="A1425" s="90" t="s">
        <v>661</v>
      </c>
      <c r="B1425" s="2" t="s">
        <v>23</v>
      </c>
      <c r="C1425" s="3" t="s">
        <v>17</v>
      </c>
      <c r="D1425" s="3" t="s">
        <v>350</v>
      </c>
      <c r="E1425" s="3" t="s">
        <v>347</v>
      </c>
      <c r="F1425" s="4" t="s">
        <v>524</v>
      </c>
      <c r="G1425" s="4">
        <v>800</v>
      </c>
    </row>
    <row r="1426" spans="1:8" x14ac:dyDescent="0.3">
      <c r="A1426" s="90" t="s">
        <v>494</v>
      </c>
      <c r="B1426" s="2" t="s">
        <v>27</v>
      </c>
      <c r="C1426" s="3" t="s">
        <v>124</v>
      </c>
      <c r="D1426" s="3" t="s">
        <v>464</v>
      </c>
      <c r="E1426" s="3" t="s">
        <v>8</v>
      </c>
      <c r="F1426" s="4" t="s">
        <v>665</v>
      </c>
      <c r="G1426" s="4">
        <v>65</v>
      </c>
    </row>
    <row r="1427" spans="1:8" x14ac:dyDescent="0.3">
      <c r="A1427" s="90" t="s">
        <v>494</v>
      </c>
      <c r="B1427" s="2" t="s">
        <v>27</v>
      </c>
      <c r="C1427" s="3" t="s">
        <v>124</v>
      </c>
      <c r="D1427" s="3" t="s">
        <v>329</v>
      </c>
      <c r="E1427" s="3" t="s">
        <v>8</v>
      </c>
      <c r="F1427" s="4" t="s">
        <v>665</v>
      </c>
      <c r="G1427" s="4">
        <v>8</v>
      </c>
    </row>
    <row r="1428" spans="1:8" x14ac:dyDescent="0.3">
      <c r="A1428" s="90" t="s">
        <v>494</v>
      </c>
      <c r="B1428" s="2" t="s">
        <v>23</v>
      </c>
      <c r="C1428" s="3" t="s">
        <v>124</v>
      </c>
      <c r="D1428" s="3" t="s">
        <v>464</v>
      </c>
      <c r="E1428" s="3" t="s">
        <v>8</v>
      </c>
      <c r="F1428" s="4" t="s">
        <v>666</v>
      </c>
      <c r="G1428" s="4">
        <v>59</v>
      </c>
    </row>
    <row r="1429" spans="1:8" x14ac:dyDescent="0.3">
      <c r="A1429" s="90" t="s">
        <v>494</v>
      </c>
      <c r="B1429" s="2" t="s">
        <v>23</v>
      </c>
      <c r="C1429" s="3" t="s">
        <v>124</v>
      </c>
      <c r="D1429" s="3" t="s">
        <v>462</v>
      </c>
      <c r="E1429" s="3" t="s">
        <v>8</v>
      </c>
      <c r="F1429" s="4" t="s">
        <v>666</v>
      </c>
      <c r="G1429" s="4">
        <v>52</v>
      </c>
    </row>
    <row r="1430" spans="1:8" x14ac:dyDescent="0.3">
      <c r="A1430" s="90" t="s">
        <v>495</v>
      </c>
      <c r="B1430" s="2" t="s">
        <v>27</v>
      </c>
      <c r="C1430" s="3" t="s">
        <v>124</v>
      </c>
      <c r="D1430" s="3" t="s">
        <v>464</v>
      </c>
      <c r="E1430" s="3" t="s">
        <v>8</v>
      </c>
      <c r="F1430" s="4" t="s">
        <v>665</v>
      </c>
      <c r="G1430" s="4">
        <v>50</v>
      </c>
    </row>
    <row r="1431" spans="1:8" x14ac:dyDescent="0.3">
      <c r="A1431" s="90" t="s">
        <v>495</v>
      </c>
      <c r="B1431" s="2" t="s">
        <v>27</v>
      </c>
      <c r="C1431" s="3" t="s">
        <v>124</v>
      </c>
      <c r="D1431" s="3" t="s">
        <v>462</v>
      </c>
      <c r="E1431" s="3" t="s">
        <v>8</v>
      </c>
      <c r="F1431" s="4" t="s">
        <v>665</v>
      </c>
      <c r="G1431" s="4">
        <v>72</v>
      </c>
    </row>
    <row r="1432" spans="1:8" x14ac:dyDescent="0.3">
      <c r="A1432" s="90" t="s">
        <v>495</v>
      </c>
      <c r="B1432" s="2" t="s">
        <v>23</v>
      </c>
      <c r="C1432" s="3" t="s">
        <v>124</v>
      </c>
      <c r="D1432" s="3" t="s">
        <v>464</v>
      </c>
      <c r="E1432" s="3" t="s">
        <v>8</v>
      </c>
      <c r="F1432" s="4" t="s">
        <v>666</v>
      </c>
      <c r="G1432" s="4">
        <v>36</v>
      </c>
    </row>
    <row r="1433" spans="1:8" x14ac:dyDescent="0.3">
      <c r="A1433" s="90" t="s">
        <v>495</v>
      </c>
      <c r="B1433" s="2" t="s">
        <v>23</v>
      </c>
      <c r="C1433" s="3" t="s">
        <v>124</v>
      </c>
      <c r="D1433" s="3" t="s">
        <v>462</v>
      </c>
      <c r="E1433" s="3" t="s">
        <v>8</v>
      </c>
      <c r="F1433" s="4" t="s">
        <v>666</v>
      </c>
      <c r="G1433" s="4">
        <v>37</v>
      </c>
    </row>
    <row r="1434" spans="1:8" x14ac:dyDescent="0.3">
      <c r="A1434" s="90" t="s">
        <v>553</v>
      </c>
      <c r="B1434" s="2" t="s">
        <v>48</v>
      </c>
      <c r="C1434" s="3" t="s">
        <v>124</v>
      </c>
      <c r="D1434" s="3" t="s">
        <v>464</v>
      </c>
      <c r="E1434" s="3" t="s">
        <v>8</v>
      </c>
      <c r="F1434" s="4" t="s">
        <v>118</v>
      </c>
      <c r="G1434" s="4">
        <v>63</v>
      </c>
    </row>
    <row r="1435" spans="1:8" x14ac:dyDescent="0.3">
      <c r="A1435" s="90" t="s">
        <v>553</v>
      </c>
      <c r="B1435" s="2" t="s">
        <v>48</v>
      </c>
      <c r="C1435" s="3" t="s">
        <v>124</v>
      </c>
      <c r="D1435" s="3" t="s">
        <v>462</v>
      </c>
      <c r="E1435" s="3" t="s">
        <v>8</v>
      </c>
      <c r="F1435" s="4" t="s">
        <v>118</v>
      </c>
      <c r="G1435" s="4">
        <v>87</v>
      </c>
      <c r="H1435" s="3"/>
    </row>
    <row r="1436" spans="1:8" x14ac:dyDescent="0.3">
      <c r="A1436" s="90" t="s">
        <v>496</v>
      </c>
      <c r="B1436" s="2" t="s">
        <v>27</v>
      </c>
      <c r="C1436" s="3" t="s">
        <v>124</v>
      </c>
      <c r="D1436" s="3" t="s">
        <v>464</v>
      </c>
      <c r="E1436" s="3" t="s">
        <v>8</v>
      </c>
      <c r="F1436" s="4" t="s">
        <v>118</v>
      </c>
      <c r="G1436" s="4">
        <v>41</v>
      </c>
    </row>
    <row r="1437" spans="1:8" x14ac:dyDescent="0.3">
      <c r="A1437" s="90" t="s">
        <v>496</v>
      </c>
      <c r="B1437" s="2" t="s">
        <v>27</v>
      </c>
      <c r="C1437" s="3" t="s">
        <v>124</v>
      </c>
      <c r="D1437" s="3" t="s">
        <v>462</v>
      </c>
      <c r="E1437" s="3" t="s">
        <v>8</v>
      </c>
      <c r="F1437" s="4" t="s">
        <v>118</v>
      </c>
      <c r="G1437" s="4">
        <v>86</v>
      </c>
    </row>
    <row r="1438" spans="1:8" x14ac:dyDescent="0.3">
      <c r="A1438" s="90" t="s">
        <v>496</v>
      </c>
      <c r="B1438" s="2" t="s">
        <v>23</v>
      </c>
      <c r="C1438" s="3" t="s">
        <v>124</v>
      </c>
      <c r="D1438" s="3" t="s">
        <v>464</v>
      </c>
      <c r="E1438" s="3" t="s">
        <v>8</v>
      </c>
      <c r="F1438" s="4" t="s">
        <v>665</v>
      </c>
      <c r="G1438" s="4">
        <v>55</v>
      </c>
    </row>
    <row r="1439" spans="1:8" x14ac:dyDescent="0.3">
      <c r="A1439" s="90" t="s">
        <v>496</v>
      </c>
      <c r="B1439" s="2" t="s">
        <v>23</v>
      </c>
      <c r="C1439" s="3" t="s">
        <v>124</v>
      </c>
      <c r="D1439" s="3" t="s">
        <v>464</v>
      </c>
      <c r="E1439" s="3" t="s">
        <v>8</v>
      </c>
      <c r="F1439" s="4" t="s">
        <v>665</v>
      </c>
      <c r="G1439" s="4">
        <v>72</v>
      </c>
    </row>
    <row r="1440" spans="1:8" x14ac:dyDescent="0.3">
      <c r="A1440" s="90" t="s">
        <v>497</v>
      </c>
      <c r="B1440" s="2" t="s">
        <v>27</v>
      </c>
      <c r="C1440" s="3" t="s">
        <v>124</v>
      </c>
      <c r="D1440" s="3" t="s">
        <v>464</v>
      </c>
      <c r="E1440" s="3" t="s">
        <v>8</v>
      </c>
      <c r="F1440" s="4" t="s">
        <v>118</v>
      </c>
      <c r="G1440" s="4">
        <v>68</v>
      </c>
    </row>
    <row r="1441" spans="1:7" x14ac:dyDescent="0.3">
      <c r="A1441" s="90" t="s">
        <v>497</v>
      </c>
      <c r="B1441" s="2" t="s">
        <v>27</v>
      </c>
      <c r="C1441" s="3" t="s">
        <v>124</v>
      </c>
      <c r="D1441" s="3" t="s">
        <v>462</v>
      </c>
      <c r="E1441" s="3" t="s">
        <v>8</v>
      </c>
      <c r="F1441" s="4" t="s">
        <v>118</v>
      </c>
      <c r="G1441" s="4">
        <v>73</v>
      </c>
    </row>
    <row r="1442" spans="1:7" x14ac:dyDescent="0.3">
      <c r="A1442" s="90" t="s">
        <v>497</v>
      </c>
      <c r="B1442" s="2" t="s">
        <v>23</v>
      </c>
      <c r="C1442" s="3" t="s">
        <v>124</v>
      </c>
      <c r="D1442" s="3" t="s">
        <v>464</v>
      </c>
      <c r="E1442" s="3" t="s">
        <v>8</v>
      </c>
      <c r="F1442" s="4" t="s">
        <v>665</v>
      </c>
      <c r="G1442" s="4">
        <v>62</v>
      </c>
    </row>
    <row r="1443" spans="1:7" x14ac:dyDescent="0.3">
      <c r="A1443" s="90" t="s">
        <v>497</v>
      </c>
      <c r="B1443" s="2" t="s">
        <v>23</v>
      </c>
      <c r="C1443" s="3" t="s">
        <v>124</v>
      </c>
      <c r="D1443" s="3" t="s">
        <v>462</v>
      </c>
      <c r="E1443" s="3" t="s">
        <v>8</v>
      </c>
      <c r="F1443" s="4" t="s">
        <v>665</v>
      </c>
      <c r="G1443" s="4">
        <v>65</v>
      </c>
    </row>
    <row r="1444" spans="1:7" x14ac:dyDescent="0.3">
      <c r="A1444" s="90" t="s">
        <v>547</v>
      </c>
      <c r="B1444" s="2" t="s">
        <v>27</v>
      </c>
      <c r="C1444" s="3" t="s">
        <v>124</v>
      </c>
      <c r="D1444" s="3" t="s">
        <v>464</v>
      </c>
      <c r="E1444" s="3" t="s">
        <v>8</v>
      </c>
      <c r="F1444" s="4" t="s">
        <v>118</v>
      </c>
      <c r="G1444" s="4">
        <v>53</v>
      </c>
    </row>
    <row r="1445" spans="1:7" x14ac:dyDescent="0.3">
      <c r="A1445" s="90" t="s">
        <v>547</v>
      </c>
      <c r="B1445" s="2" t="s">
        <v>27</v>
      </c>
      <c r="C1445" s="3" t="s">
        <v>124</v>
      </c>
      <c r="D1445" s="3" t="s">
        <v>462</v>
      </c>
      <c r="E1445" s="3" t="s">
        <v>8</v>
      </c>
      <c r="F1445" s="4" t="s">
        <v>118</v>
      </c>
      <c r="G1445" s="4">
        <v>85</v>
      </c>
    </row>
    <row r="1446" spans="1:7" x14ac:dyDescent="0.3">
      <c r="A1446" s="90" t="s">
        <v>547</v>
      </c>
      <c r="B1446" s="2" t="s">
        <v>23</v>
      </c>
      <c r="C1446" s="3" t="s">
        <v>124</v>
      </c>
      <c r="D1446" s="3" t="s">
        <v>464</v>
      </c>
      <c r="E1446" s="3" t="s">
        <v>8</v>
      </c>
      <c r="F1446" s="4" t="s">
        <v>665</v>
      </c>
      <c r="G1446" s="9">
        <v>60</v>
      </c>
    </row>
    <row r="1447" spans="1:7" x14ac:dyDescent="0.3">
      <c r="A1447" s="90" t="s">
        <v>547</v>
      </c>
      <c r="B1447" s="2" t="s">
        <v>23</v>
      </c>
      <c r="C1447" s="3" t="s">
        <v>124</v>
      </c>
      <c r="D1447" s="3" t="s">
        <v>462</v>
      </c>
      <c r="E1447" s="3" t="s">
        <v>8</v>
      </c>
      <c r="F1447" s="4" t="s">
        <v>665</v>
      </c>
      <c r="G1447" s="4">
        <v>60</v>
      </c>
    </row>
    <row r="1448" spans="1:7" x14ac:dyDescent="0.3">
      <c r="A1448" s="90" t="s">
        <v>548</v>
      </c>
      <c r="B1448" s="2" t="s">
        <v>27</v>
      </c>
      <c r="C1448" s="3" t="s">
        <v>124</v>
      </c>
      <c r="D1448" s="3" t="s">
        <v>464</v>
      </c>
      <c r="E1448" s="3" t="s">
        <v>8</v>
      </c>
      <c r="F1448" s="4" t="s">
        <v>118</v>
      </c>
      <c r="G1448" s="4">
        <v>53</v>
      </c>
    </row>
    <row r="1449" spans="1:7" x14ac:dyDescent="0.3">
      <c r="A1449" s="90" t="s">
        <v>548</v>
      </c>
      <c r="B1449" s="2" t="s">
        <v>27</v>
      </c>
      <c r="C1449" s="3" t="s">
        <v>124</v>
      </c>
      <c r="D1449" s="3" t="s">
        <v>462</v>
      </c>
      <c r="E1449" s="3" t="s">
        <v>8</v>
      </c>
      <c r="F1449" s="4" t="s">
        <v>118</v>
      </c>
      <c r="G1449" s="4">
        <v>70</v>
      </c>
    </row>
    <row r="1450" spans="1:7" ht="14.25" customHeight="1" x14ac:dyDescent="0.3">
      <c r="A1450" s="90" t="s">
        <v>548</v>
      </c>
      <c r="B1450" s="2" t="s">
        <v>23</v>
      </c>
      <c r="C1450" s="3" t="s">
        <v>124</v>
      </c>
      <c r="D1450" s="3" t="s">
        <v>464</v>
      </c>
      <c r="E1450" s="3" t="s">
        <v>8</v>
      </c>
      <c r="F1450" s="4" t="s">
        <v>665</v>
      </c>
      <c r="G1450" s="4">
        <v>70</v>
      </c>
    </row>
    <row r="1451" spans="1:7" x14ac:dyDescent="0.3">
      <c r="A1451" s="90" t="s">
        <v>548</v>
      </c>
      <c r="B1451" s="2" t="s">
        <v>23</v>
      </c>
      <c r="C1451" s="3" t="s">
        <v>124</v>
      </c>
      <c r="D1451" s="3" t="s">
        <v>462</v>
      </c>
      <c r="E1451" s="3" t="s">
        <v>8</v>
      </c>
      <c r="F1451" s="4" t="s">
        <v>665</v>
      </c>
      <c r="G1451" s="4">
        <v>40</v>
      </c>
    </row>
    <row r="1452" spans="1:7" x14ac:dyDescent="0.3">
      <c r="A1452" s="90" t="s">
        <v>583</v>
      </c>
      <c r="B1452" s="2" t="s">
        <v>27</v>
      </c>
      <c r="C1452" s="3" t="s">
        <v>124</v>
      </c>
      <c r="D1452" s="3" t="s">
        <v>464</v>
      </c>
      <c r="E1452" s="3" t="s">
        <v>8</v>
      </c>
      <c r="F1452" s="4" t="s">
        <v>118</v>
      </c>
      <c r="G1452" s="4">
        <v>64</v>
      </c>
    </row>
    <row r="1453" spans="1:7" x14ac:dyDescent="0.3">
      <c r="A1453" s="90" t="s">
        <v>583</v>
      </c>
      <c r="B1453" s="2" t="s">
        <v>27</v>
      </c>
      <c r="C1453" s="3" t="s">
        <v>124</v>
      </c>
      <c r="D1453" s="3" t="s">
        <v>462</v>
      </c>
      <c r="E1453" s="3" t="s">
        <v>8</v>
      </c>
      <c r="F1453" s="4" t="s">
        <v>118</v>
      </c>
      <c r="G1453" s="4">
        <v>51</v>
      </c>
    </row>
    <row r="1454" spans="1:7" x14ac:dyDescent="0.3">
      <c r="A1454" s="90" t="s">
        <v>583</v>
      </c>
      <c r="B1454" s="2" t="s">
        <v>23</v>
      </c>
      <c r="C1454" s="3" t="s">
        <v>124</v>
      </c>
      <c r="D1454" s="3" t="s">
        <v>462</v>
      </c>
      <c r="E1454" s="3" t="s">
        <v>8</v>
      </c>
      <c r="F1454" s="4" t="s">
        <v>665</v>
      </c>
      <c r="G1454" s="4">
        <v>65</v>
      </c>
    </row>
    <row r="1455" spans="1:7" x14ac:dyDescent="0.3">
      <c r="A1455" s="90" t="s">
        <v>583</v>
      </c>
      <c r="B1455" s="2" t="s">
        <v>23</v>
      </c>
      <c r="C1455" s="3" t="s">
        <v>124</v>
      </c>
      <c r="D1455" s="3" t="s">
        <v>464</v>
      </c>
      <c r="E1455" s="3" t="s">
        <v>8</v>
      </c>
      <c r="F1455" s="4" t="s">
        <v>665</v>
      </c>
      <c r="G1455" s="4">
        <v>60</v>
      </c>
    </row>
    <row r="1456" spans="1:7" x14ac:dyDescent="0.3">
      <c r="A1456" s="90" t="s">
        <v>614</v>
      </c>
      <c r="B1456" s="2" t="s">
        <v>27</v>
      </c>
      <c r="C1456" s="3" t="s">
        <v>124</v>
      </c>
      <c r="D1456" s="3" t="s">
        <v>464</v>
      </c>
      <c r="E1456" s="3" t="s">
        <v>8</v>
      </c>
      <c r="F1456" s="4" t="s">
        <v>588</v>
      </c>
      <c r="G1456" s="4">
        <v>40</v>
      </c>
    </row>
    <row r="1457" spans="1:7" x14ac:dyDescent="0.3">
      <c r="A1457" s="90" t="s">
        <v>614</v>
      </c>
      <c r="B1457" s="2" t="s">
        <v>27</v>
      </c>
      <c r="C1457" s="3" t="s">
        <v>124</v>
      </c>
      <c r="D1457" s="3" t="s">
        <v>462</v>
      </c>
      <c r="E1457" s="3" t="s">
        <v>8</v>
      </c>
      <c r="F1457" s="4" t="s">
        <v>588</v>
      </c>
      <c r="G1457" s="4">
        <v>25</v>
      </c>
    </row>
    <row r="1458" spans="1:7" x14ac:dyDescent="0.3">
      <c r="A1458" s="90" t="s">
        <v>614</v>
      </c>
      <c r="B1458" s="2" t="s">
        <v>23</v>
      </c>
      <c r="C1458" s="3" t="s">
        <v>124</v>
      </c>
      <c r="D1458" s="3" t="s">
        <v>464</v>
      </c>
      <c r="E1458" s="3" t="s">
        <v>8</v>
      </c>
      <c r="F1458" s="4" t="s">
        <v>665</v>
      </c>
      <c r="G1458" s="4">
        <v>61</v>
      </c>
    </row>
    <row r="1459" spans="1:7" x14ac:dyDescent="0.3">
      <c r="A1459" s="90" t="s">
        <v>614</v>
      </c>
      <c r="B1459" s="2" t="s">
        <v>23</v>
      </c>
      <c r="C1459" s="3" t="s">
        <v>124</v>
      </c>
      <c r="D1459" s="3" t="s">
        <v>462</v>
      </c>
      <c r="E1459" s="3" t="s">
        <v>8</v>
      </c>
      <c r="F1459" s="4" t="s">
        <v>665</v>
      </c>
      <c r="G1459" s="4">
        <v>24</v>
      </c>
    </row>
    <row r="1460" spans="1:7" x14ac:dyDescent="0.3">
      <c r="A1460" s="90" t="s">
        <v>619</v>
      </c>
      <c r="B1460" s="2" t="s">
        <v>27</v>
      </c>
      <c r="C1460" s="3" t="s">
        <v>124</v>
      </c>
      <c r="D1460" s="3" t="s">
        <v>464</v>
      </c>
      <c r="E1460" s="3" t="s">
        <v>8</v>
      </c>
      <c r="F1460" s="4" t="s">
        <v>665</v>
      </c>
      <c r="G1460" s="4">
        <v>42</v>
      </c>
    </row>
    <row r="1461" spans="1:7" x14ac:dyDescent="0.3">
      <c r="A1461" s="90" t="s">
        <v>619</v>
      </c>
      <c r="B1461" s="2" t="s">
        <v>27</v>
      </c>
      <c r="C1461" s="3" t="s">
        <v>124</v>
      </c>
      <c r="D1461" s="3" t="s">
        <v>462</v>
      </c>
      <c r="E1461" s="3" t="s">
        <v>8</v>
      </c>
      <c r="F1461" s="4" t="s">
        <v>665</v>
      </c>
      <c r="G1461" s="4">
        <v>36</v>
      </c>
    </row>
    <row r="1462" spans="1:7" x14ac:dyDescent="0.3">
      <c r="A1462" s="90" t="s">
        <v>619</v>
      </c>
      <c r="B1462" s="2" t="s">
        <v>23</v>
      </c>
      <c r="C1462" s="3" t="s">
        <v>124</v>
      </c>
      <c r="D1462" s="3" t="s">
        <v>464</v>
      </c>
      <c r="E1462" s="3" t="s">
        <v>8</v>
      </c>
      <c r="F1462" s="4" t="s">
        <v>588</v>
      </c>
      <c r="G1462" s="4">
        <v>63</v>
      </c>
    </row>
    <row r="1463" spans="1:7" x14ac:dyDescent="0.3">
      <c r="A1463" s="90" t="s">
        <v>619</v>
      </c>
      <c r="B1463" s="2" t="s">
        <v>23</v>
      </c>
      <c r="C1463" s="3" t="s">
        <v>124</v>
      </c>
      <c r="D1463" s="3" t="s">
        <v>462</v>
      </c>
      <c r="E1463" s="3" t="s">
        <v>8</v>
      </c>
      <c r="F1463" s="4" t="s">
        <v>588</v>
      </c>
      <c r="G1463" s="4">
        <v>13</v>
      </c>
    </row>
    <row r="1464" spans="1:7" x14ac:dyDescent="0.3">
      <c r="A1464" s="90" t="s">
        <v>627</v>
      </c>
      <c r="B1464" s="2" t="s">
        <v>27</v>
      </c>
      <c r="C1464" s="3" t="s">
        <v>124</v>
      </c>
      <c r="D1464" s="3" t="s">
        <v>464</v>
      </c>
      <c r="E1464" s="3" t="s">
        <v>8</v>
      </c>
      <c r="F1464" s="4" t="s">
        <v>665</v>
      </c>
      <c r="G1464" s="4">
        <v>24</v>
      </c>
    </row>
    <row r="1465" spans="1:7" x14ac:dyDescent="0.3">
      <c r="A1465" s="90" t="s">
        <v>627</v>
      </c>
      <c r="B1465" s="2" t="s">
        <v>27</v>
      </c>
      <c r="C1465" s="3" t="s">
        <v>124</v>
      </c>
      <c r="D1465" s="3" t="s">
        <v>462</v>
      </c>
      <c r="E1465" s="3" t="s">
        <v>8</v>
      </c>
      <c r="F1465" s="4" t="s">
        <v>665</v>
      </c>
      <c r="G1465" s="4">
        <v>6</v>
      </c>
    </row>
    <row r="1466" spans="1:7" x14ac:dyDescent="0.3">
      <c r="A1466" s="90" t="s">
        <v>627</v>
      </c>
      <c r="B1466" s="2" t="s">
        <v>23</v>
      </c>
      <c r="C1466" s="3" t="s">
        <v>124</v>
      </c>
      <c r="D1466" s="3" t="s">
        <v>462</v>
      </c>
      <c r="E1466" s="3" t="s">
        <v>8</v>
      </c>
      <c r="F1466" s="4" t="s">
        <v>588</v>
      </c>
      <c r="G1466" s="4">
        <v>47</v>
      </c>
    </row>
    <row r="1467" spans="1:7" x14ac:dyDescent="0.3">
      <c r="A1467" s="90" t="s">
        <v>627</v>
      </c>
      <c r="B1467" s="2" t="s">
        <v>23</v>
      </c>
      <c r="C1467" s="3" t="s">
        <v>124</v>
      </c>
      <c r="D1467" s="3" t="s">
        <v>464</v>
      </c>
      <c r="E1467" s="3" t="s">
        <v>8</v>
      </c>
      <c r="F1467" s="4" t="s">
        <v>588</v>
      </c>
      <c r="G1467" s="4">
        <v>47</v>
      </c>
    </row>
    <row r="1468" spans="1:7" x14ac:dyDescent="0.3">
      <c r="A1468" s="90" t="s">
        <v>627</v>
      </c>
      <c r="B1468" s="2" t="s">
        <v>23</v>
      </c>
      <c r="C1468" s="3" t="s">
        <v>124</v>
      </c>
      <c r="D1468" s="3" t="s">
        <v>463</v>
      </c>
      <c r="E1468" s="3" t="s">
        <v>8</v>
      </c>
      <c r="F1468" s="4" t="s">
        <v>588</v>
      </c>
      <c r="G1468" s="4">
        <v>14</v>
      </c>
    </row>
    <row r="1469" spans="1:7" x14ac:dyDescent="0.3">
      <c r="A1469" s="90" t="s">
        <v>648</v>
      </c>
      <c r="B1469" s="2" t="s">
        <v>27</v>
      </c>
      <c r="C1469" s="3" t="s">
        <v>124</v>
      </c>
      <c r="D1469" s="3" t="s">
        <v>463</v>
      </c>
      <c r="E1469" s="3" t="s">
        <v>8</v>
      </c>
      <c r="F1469" s="4" t="s">
        <v>665</v>
      </c>
      <c r="G1469" s="4">
        <v>86</v>
      </c>
    </row>
    <row r="1470" spans="1:7" x14ac:dyDescent="0.3">
      <c r="A1470" s="90" t="s">
        <v>648</v>
      </c>
      <c r="B1470" s="2" t="s">
        <v>23</v>
      </c>
      <c r="C1470" s="3" t="s">
        <v>124</v>
      </c>
      <c r="D1470" s="3" t="s">
        <v>463</v>
      </c>
      <c r="E1470" s="3" t="s">
        <v>8</v>
      </c>
      <c r="F1470" s="4" t="s">
        <v>588</v>
      </c>
      <c r="G1470" s="4">
        <v>67</v>
      </c>
    </row>
    <row r="1471" spans="1:7" x14ac:dyDescent="0.3">
      <c r="A1471" s="90" t="s">
        <v>648</v>
      </c>
      <c r="B1471" s="2" t="s">
        <v>23</v>
      </c>
      <c r="C1471" s="3" t="s">
        <v>124</v>
      </c>
      <c r="D1471" s="3" t="s">
        <v>462</v>
      </c>
      <c r="E1471" s="3" t="s">
        <v>8</v>
      </c>
      <c r="F1471" s="4" t="s">
        <v>588</v>
      </c>
      <c r="G1471" s="4">
        <v>12</v>
      </c>
    </row>
    <row r="1472" spans="1:7" x14ac:dyDescent="0.3">
      <c r="A1472" s="90" t="s">
        <v>661</v>
      </c>
      <c r="B1472" s="2" t="s">
        <v>27</v>
      </c>
      <c r="C1472" s="3" t="s">
        <v>124</v>
      </c>
      <c r="D1472" s="3" t="s">
        <v>463</v>
      </c>
      <c r="E1472" s="3" t="s">
        <v>8</v>
      </c>
      <c r="F1472" s="4" t="s">
        <v>665</v>
      </c>
      <c r="G1472" s="4">
        <v>52</v>
      </c>
    </row>
    <row r="1473" spans="1:7" x14ac:dyDescent="0.3">
      <c r="A1473" s="90" t="s">
        <v>661</v>
      </c>
      <c r="B1473" s="2" t="s">
        <v>27</v>
      </c>
      <c r="C1473" s="3" t="s">
        <v>124</v>
      </c>
      <c r="D1473" s="3" t="s">
        <v>461</v>
      </c>
      <c r="E1473" s="3" t="s">
        <v>8</v>
      </c>
      <c r="F1473" s="4" t="s">
        <v>665</v>
      </c>
      <c r="G1473" s="4">
        <v>50</v>
      </c>
    </row>
    <row r="1474" spans="1:7" x14ac:dyDescent="0.3">
      <c r="A1474" s="90" t="s">
        <v>661</v>
      </c>
      <c r="B1474" s="2" t="s">
        <v>23</v>
      </c>
      <c r="C1474" s="3" t="s">
        <v>124</v>
      </c>
      <c r="D1474" s="3" t="s">
        <v>462</v>
      </c>
      <c r="E1474" s="3" t="s">
        <v>8</v>
      </c>
      <c r="F1474" s="4" t="s">
        <v>588</v>
      </c>
      <c r="G1474" s="4">
        <v>24</v>
      </c>
    </row>
    <row r="1475" spans="1:7" x14ac:dyDescent="0.3">
      <c r="A1475" s="90" t="s">
        <v>661</v>
      </c>
      <c r="B1475" s="2" t="s">
        <v>23</v>
      </c>
      <c r="C1475" s="3" t="s">
        <v>124</v>
      </c>
      <c r="D1475" s="3" t="s">
        <v>464</v>
      </c>
      <c r="E1475" s="3" t="s">
        <v>8</v>
      </c>
      <c r="F1475" s="4" t="s">
        <v>588</v>
      </c>
      <c r="G1475" s="4">
        <v>4</v>
      </c>
    </row>
    <row r="1476" spans="1:7" x14ac:dyDescent="0.3">
      <c r="A1476" s="90" t="s">
        <v>661</v>
      </c>
      <c r="B1476" s="2" t="s">
        <v>23</v>
      </c>
      <c r="C1476" s="3" t="s">
        <v>124</v>
      </c>
      <c r="D1476" s="3" t="s">
        <v>461</v>
      </c>
      <c r="E1476" s="3" t="s">
        <v>8</v>
      </c>
      <c r="F1476" s="4" t="s">
        <v>588</v>
      </c>
      <c r="G1476" s="4">
        <v>24</v>
      </c>
    </row>
    <row r="1477" spans="1:7" x14ac:dyDescent="0.3">
      <c r="A1477" s="90" t="s">
        <v>661</v>
      </c>
      <c r="B1477" s="2" t="s">
        <v>23</v>
      </c>
      <c r="C1477" s="3" t="s">
        <v>124</v>
      </c>
      <c r="D1477" s="3" t="s">
        <v>463</v>
      </c>
      <c r="E1477" s="3" t="s">
        <v>8</v>
      </c>
      <c r="F1477" s="4" t="s">
        <v>588</v>
      </c>
      <c r="G1477" s="4">
        <v>60</v>
      </c>
    </row>
    <row r="1478" spans="1:7" x14ac:dyDescent="0.3">
      <c r="A1478" s="90" t="s">
        <v>661</v>
      </c>
      <c r="B1478" s="2" t="s">
        <v>27</v>
      </c>
      <c r="C1478" s="3" t="s">
        <v>50</v>
      </c>
      <c r="D1478" s="3" t="s">
        <v>231</v>
      </c>
      <c r="E1478" s="3" t="s">
        <v>8</v>
      </c>
      <c r="F1478" s="4" t="s">
        <v>489</v>
      </c>
      <c r="G1478" s="4">
        <v>130</v>
      </c>
    </row>
    <row r="1479" spans="1:7" x14ac:dyDescent="0.3">
      <c r="A1479" s="90" t="s">
        <v>661</v>
      </c>
      <c r="B1479" s="2" t="s">
        <v>23</v>
      </c>
      <c r="C1479" s="3" t="s">
        <v>50</v>
      </c>
      <c r="D1479" s="3" t="s">
        <v>231</v>
      </c>
      <c r="E1479" s="3" t="s">
        <v>8</v>
      </c>
      <c r="F1479" s="4" t="s">
        <v>507</v>
      </c>
      <c r="G1479" s="4">
        <v>270</v>
      </c>
    </row>
    <row r="1480" spans="1:7" x14ac:dyDescent="0.3">
      <c r="A1480" s="90" t="s">
        <v>661</v>
      </c>
      <c r="B1480" s="2" t="s">
        <v>127</v>
      </c>
      <c r="C1480" s="3" t="s">
        <v>50</v>
      </c>
      <c r="D1480" s="3" t="s">
        <v>231</v>
      </c>
      <c r="E1480" s="3" t="s">
        <v>8</v>
      </c>
      <c r="F1480" s="4" t="s">
        <v>500</v>
      </c>
      <c r="G1480" s="4">
        <v>210</v>
      </c>
    </row>
    <row r="1481" spans="1:7" x14ac:dyDescent="0.3">
      <c r="A1481" s="90" t="s">
        <v>669</v>
      </c>
      <c r="B1481" s="2" t="s">
        <v>27</v>
      </c>
      <c r="C1481" s="3" t="s">
        <v>17</v>
      </c>
      <c r="D1481" s="3" t="s">
        <v>45</v>
      </c>
      <c r="E1481" s="3" t="s">
        <v>303</v>
      </c>
      <c r="F1481" s="4" t="s">
        <v>602</v>
      </c>
      <c r="G1481" s="4">
        <f>35*22</f>
        <v>770</v>
      </c>
    </row>
    <row r="1482" spans="1:7" x14ac:dyDescent="0.3">
      <c r="A1482" s="90" t="s">
        <v>669</v>
      </c>
      <c r="B1482" s="2" t="s">
        <v>27</v>
      </c>
      <c r="C1482" s="3" t="s">
        <v>17</v>
      </c>
      <c r="D1482" s="3" t="s">
        <v>350</v>
      </c>
      <c r="E1482" s="3" t="s">
        <v>303</v>
      </c>
      <c r="F1482" s="4" t="s">
        <v>602</v>
      </c>
      <c r="G1482" s="4">
        <f>20*40</f>
        <v>800</v>
      </c>
    </row>
    <row r="1483" spans="1:7" x14ac:dyDescent="0.3">
      <c r="A1483" s="90" t="s">
        <v>669</v>
      </c>
      <c r="B1483" s="2" t="s">
        <v>27</v>
      </c>
      <c r="C1483" s="3" t="s">
        <v>297</v>
      </c>
      <c r="D1483" s="3" t="s">
        <v>412</v>
      </c>
      <c r="E1483" s="3" t="s">
        <v>304</v>
      </c>
      <c r="F1483" s="4" t="s">
        <v>605</v>
      </c>
      <c r="G1483" s="4">
        <v>90</v>
      </c>
    </row>
    <row r="1484" spans="1:7" x14ac:dyDescent="0.3">
      <c r="A1484" s="90" t="s">
        <v>669</v>
      </c>
      <c r="B1484" s="2" t="s">
        <v>23</v>
      </c>
      <c r="C1484" s="3" t="s">
        <v>297</v>
      </c>
      <c r="D1484" s="3" t="s">
        <v>412</v>
      </c>
      <c r="E1484" s="3" t="s">
        <v>304</v>
      </c>
      <c r="F1484" s="4" t="s">
        <v>535</v>
      </c>
      <c r="G1484" s="4">
        <v>220</v>
      </c>
    </row>
    <row r="1485" spans="1:7" x14ac:dyDescent="0.3">
      <c r="A1485" s="90" t="s">
        <v>669</v>
      </c>
      <c r="B1485" s="2" t="s">
        <v>127</v>
      </c>
      <c r="C1485" s="3" t="s">
        <v>297</v>
      </c>
      <c r="D1485" s="3" t="s">
        <v>412</v>
      </c>
      <c r="E1485" s="3" t="s">
        <v>304</v>
      </c>
      <c r="F1485" s="4" t="s">
        <v>610</v>
      </c>
      <c r="G1485" s="4">
        <v>150</v>
      </c>
    </row>
    <row r="1486" spans="1:7" x14ac:dyDescent="0.3">
      <c r="A1486" s="90" t="s">
        <v>669</v>
      </c>
      <c r="B1486" s="2" t="s">
        <v>27</v>
      </c>
      <c r="C1486" s="3" t="s">
        <v>17</v>
      </c>
      <c r="D1486" s="3" t="s">
        <v>242</v>
      </c>
      <c r="E1486" s="3" t="s">
        <v>304</v>
      </c>
      <c r="F1486" s="4" t="s">
        <v>605</v>
      </c>
      <c r="G1486" s="4">
        <f>14*60</f>
        <v>840</v>
      </c>
    </row>
    <row r="1487" spans="1:7" x14ac:dyDescent="0.3">
      <c r="A1487" s="90" t="s">
        <v>669</v>
      </c>
      <c r="B1487" s="2" t="s">
        <v>27</v>
      </c>
      <c r="C1487" s="3" t="s">
        <v>17</v>
      </c>
      <c r="D1487" s="3" t="s">
        <v>308</v>
      </c>
      <c r="E1487" s="3" t="s">
        <v>304</v>
      </c>
      <c r="F1487" s="4" t="s">
        <v>605</v>
      </c>
      <c r="G1487" s="4">
        <f>10*60</f>
        <v>600</v>
      </c>
    </row>
    <row r="1488" spans="1:7" x14ac:dyDescent="0.3">
      <c r="A1488" s="90" t="s">
        <v>669</v>
      </c>
      <c r="B1488" s="2" t="s">
        <v>27</v>
      </c>
      <c r="C1488" s="3" t="s">
        <v>50</v>
      </c>
      <c r="D1488" s="3" t="s">
        <v>230</v>
      </c>
      <c r="E1488" s="3" t="s">
        <v>304</v>
      </c>
      <c r="F1488" s="4" t="s">
        <v>535</v>
      </c>
      <c r="G1488" s="4">
        <f>55*4</f>
        <v>220</v>
      </c>
    </row>
    <row r="1489" spans="1:8" x14ac:dyDescent="0.3">
      <c r="A1489" s="90" t="s">
        <v>669</v>
      </c>
      <c r="B1489" s="2" t="s">
        <v>23</v>
      </c>
      <c r="C1489" s="3" t="s">
        <v>50</v>
      </c>
      <c r="D1489" s="3" t="s">
        <v>230</v>
      </c>
      <c r="E1489" s="3" t="s">
        <v>304</v>
      </c>
      <c r="F1489" s="4" t="s">
        <v>610</v>
      </c>
      <c r="G1489" s="4">
        <f>100*4</f>
        <v>400</v>
      </c>
    </row>
    <row r="1490" spans="1:8" x14ac:dyDescent="0.3">
      <c r="A1490" s="90" t="s">
        <v>669</v>
      </c>
      <c r="B1490" s="2" t="s">
        <v>27</v>
      </c>
      <c r="C1490" s="3" t="s">
        <v>145</v>
      </c>
      <c r="D1490" s="3" t="s">
        <v>255</v>
      </c>
      <c r="E1490" s="3" t="s">
        <v>304</v>
      </c>
      <c r="F1490" s="4" t="s">
        <v>605</v>
      </c>
      <c r="G1490" s="4">
        <v>169</v>
      </c>
    </row>
    <row r="1491" spans="1:8" x14ac:dyDescent="0.3">
      <c r="A1491" s="90" t="s">
        <v>669</v>
      </c>
      <c r="B1491" s="2" t="s">
        <v>27</v>
      </c>
      <c r="C1491" s="3" t="s">
        <v>17</v>
      </c>
      <c r="D1491" s="3" t="s">
        <v>309</v>
      </c>
      <c r="E1491" s="3" t="s">
        <v>8</v>
      </c>
      <c r="F1491" s="4" t="s">
        <v>503</v>
      </c>
      <c r="G1491" s="4">
        <v>480</v>
      </c>
    </row>
    <row r="1492" spans="1:8" x14ac:dyDescent="0.3">
      <c r="A1492" s="90" t="s">
        <v>669</v>
      </c>
      <c r="B1492" s="2" t="s">
        <v>23</v>
      </c>
      <c r="C1492" s="3" t="s">
        <v>17</v>
      </c>
      <c r="D1492" s="3" t="s">
        <v>309</v>
      </c>
      <c r="E1492" s="3" t="s">
        <v>8</v>
      </c>
      <c r="F1492" s="4" t="s">
        <v>502</v>
      </c>
      <c r="G1492" s="4">
        <v>40</v>
      </c>
    </row>
    <row r="1493" spans="1:8" x14ac:dyDescent="0.3">
      <c r="A1493" s="90" t="s">
        <v>669</v>
      </c>
      <c r="B1493" s="2" t="s">
        <v>23</v>
      </c>
      <c r="C1493" s="3" t="s">
        <v>17</v>
      </c>
      <c r="D1493" s="3" t="s">
        <v>309</v>
      </c>
      <c r="E1493" s="3" t="s">
        <v>8</v>
      </c>
      <c r="F1493" s="4" t="s">
        <v>509</v>
      </c>
      <c r="G1493" s="4">
        <v>120</v>
      </c>
    </row>
    <row r="1494" spans="1:8" x14ac:dyDescent="0.3">
      <c r="A1494" s="90" t="s">
        <v>669</v>
      </c>
      <c r="B1494" s="2" t="s">
        <v>27</v>
      </c>
      <c r="C1494" s="3" t="s">
        <v>17</v>
      </c>
      <c r="D1494" s="3" t="s">
        <v>45</v>
      </c>
      <c r="E1494" s="3" t="s">
        <v>8</v>
      </c>
      <c r="F1494" s="4" t="s">
        <v>550</v>
      </c>
      <c r="G1494" s="4">
        <v>660</v>
      </c>
    </row>
    <row r="1495" spans="1:8" x14ac:dyDescent="0.3">
      <c r="A1495" s="90" t="s">
        <v>669</v>
      </c>
      <c r="B1495" s="2" t="s">
        <v>23</v>
      </c>
      <c r="C1495" s="3" t="s">
        <v>17</v>
      </c>
      <c r="D1495" s="3" t="s">
        <v>308</v>
      </c>
      <c r="E1495" s="3" t="s">
        <v>8</v>
      </c>
      <c r="F1495" s="4" t="s">
        <v>502</v>
      </c>
      <c r="G1495" s="4">
        <v>260</v>
      </c>
    </row>
    <row r="1496" spans="1:8" x14ac:dyDescent="0.3">
      <c r="A1496" s="90" t="s">
        <v>669</v>
      </c>
      <c r="B1496" s="2" t="s">
        <v>48</v>
      </c>
      <c r="C1496" s="3" t="s">
        <v>17</v>
      </c>
      <c r="D1496" s="3" t="s">
        <v>321</v>
      </c>
      <c r="E1496" s="3" t="s">
        <v>8</v>
      </c>
      <c r="F1496" s="4" t="s">
        <v>503</v>
      </c>
      <c r="G1496" s="4">
        <v>240</v>
      </c>
    </row>
    <row r="1497" spans="1:8" x14ac:dyDescent="0.3">
      <c r="A1497" s="90" t="s">
        <v>669</v>
      </c>
      <c r="B1497" s="2" t="s">
        <v>23</v>
      </c>
      <c r="C1497" s="3" t="s">
        <v>17</v>
      </c>
      <c r="D1497" s="3" t="s">
        <v>321</v>
      </c>
      <c r="E1497" s="3" t="s">
        <v>8</v>
      </c>
      <c r="F1497" s="4" t="s">
        <v>502</v>
      </c>
      <c r="G1497" s="4">
        <v>358</v>
      </c>
    </row>
    <row r="1498" spans="1:8" x14ac:dyDescent="0.3">
      <c r="A1498" s="90" t="s">
        <v>669</v>
      </c>
      <c r="B1498" s="2" t="s">
        <v>27</v>
      </c>
      <c r="C1498" s="3" t="s">
        <v>205</v>
      </c>
      <c r="D1498" s="3" t="s">
        <v>320</v>
      </c>
      <c r="E1498" s="3" t="s">
        <v>8</v>
      </c>
      <c r="F1498" s="4" t="s">
        <v>507</v>
      </c>
      <c r="G1498" s="4">
        <v>54</v>
      </c>
    </row>
    <row r="1499" spans="1:8" x14ac:dyDescent="0.3">
      <c r="A1499" s="90" t="s">
        <v>669</v>
      </c>
      <c r="B1499" s="2" t="s">
        <v>23</v>
      </c>
      <c r="C1499" s="3" t="s">
        <v>205</v>
      </c>
      <c r="D1499" s="3" t="s">
        <v>320</v>
      </c>
      <c r="E1499" s="3" t="s">
        <v>8</v>
      </c>
      <c r="F1499" s="4" t="s">
        <v>500</v>
      </c>
      <c r="G1499" s="4">
        <v>51</v>
      </c>
    </row>
    <row r="1500" spans="1:8" x14ac:dyDescent="0.3">
      <c r="A1500" s="90" t="s">
        <v>619</v>
      </c>
      <c r="B1500" s="2" t="s">
        <v>127</v>
      </c>
      <c r="C1500" s="3" t="s">
        <v>120</v>
      </c>
      <c r="D1500" s="3" t="s">
        <v>243</v>
      </c>
      <c r="E1500" s="3" t="s">
        <v>8</v>
      </c>
      <c r="F1500" s="4" t="s">
        <v>606</v>
      </c>
      <c r="G1500" s="4">
        <f>70*24</f>
        <v>1680</v>
      </c>
      <c r="H1500" s="9" t="s">
        <v>673</v>
      </c>
    </row>
    <row r="1501" spans="1:8" x14ac:dyDescent="0.3">
      <c r="A1501" s="90" t="s">
        <v>627</v>
      </c>
      <c r="B1501" s="2" t="s">
        <v>127</v>
      </c>
      <c r="C1501" s="3" t="s">
        <v>120</v>
      </c>
      <c r="D1501" s="3" t="s">
        <v>243</v>
      </c>
      <c r="E1501" s="3" t="s">
        <v>8</v>
      </c>
      <c r="F1501" s="4" t="s">
        <v>606</v>
      </c>
      <c r="G1501" s="4">
        <f>75*24</f>
        <v>1800</v>
      </c>
      <c r="H1501" s="9" t="s">
        <v>673</v>
      </c>
    </row>
    <row r="1502" spans="1:8" x14ac:dyDescent="0.3">
      <c r="A1502" s="90" t="s">
        <v>627</v>
      </c>
      <c r="B1502" s="2" t="s">
        <v>127</v>
      </c>
      <c r="C1502" s="3" t="s">
        <v>120</v>
      </c>
      <c r="D1502" s="3" t="s">
        <v>243</v>
      </c>
      <c r="E1502" s="3" t="s">
        <v>8</v>
      </c>
      <c r="F1502" s="4" t="s">
        <v>606</v>
      </c>
      <c r="G1502" s="4">
        <f>9*24</f>
        <v>216</v>
      </c>
      <c r="H1502" s="9" t="s">
        <v>674</v>
      </c>
    </row>
    <row r="1503" spans="1:8" x14ac:dyDescent="0.3">
      <c r="A1503" s="90" t="s">
        <v>648</v>
      </c>
      <c r="B1503" s="2" t="s">
        <v>23</v>
      </c>
      <c r="C1503" s="3" t="s">
        <v>120</v>
      </c>
      <c r="D1503" s="3" t="s">
        <v>243</v>
      </c>
      <c r="E1503" s="3" t="s">
        <v>8</v>
      </c>
      <c r="F1503" s="4" t="s">
        <v>524</v>
      </c>
      <c r="G1503" s="4">
        <f>20*24</f>
        <v>480</v>
      </c>
      <c r="H1503" s="9" t="s">
        <v>675</v>
      </c>
    </row>
    <row r="1504" spans="1:8" x14ac:dyDescent="0.3">
      <c r="A1504" s="90" t="s">
        <v>648</v>
      </c>
      <c r="B1504" s="2" t="s">
        <v>127</v>
      </c>
      <c r="C1504" s="3" t="s">
        <v>120</v>
      </c>
      <c r="D1504" s="3" t="s">
        <v>243</v>
      </c>
      <c r="E1504" s="3" t="s">
        <v>8</v>
      </c>
      <c r="F1504" s="4" t="s">
        <v>606</v>
      </c>
      <c r="G1504" s="4">
        <f>39*24</f>
        <v>936</v>
      </c>
      <c r="H1504" s="9" t="s">
        <v>676</v>
      </c>
    </row>
    <row r="1505" spans="1:8" x14ac:dyDescent="0.3">
      <c r="A1505" s="90" t="s">
        <v>648</v>
      </c>
      <c r="B1505" s="2" t="s">
        <v>127</v>
      </c>
      <c r="C1505" s="3" t="s">
        <v>120</v>
      </c>
      <c r="D1505" s="3" t="s">
        <v>243</v>
      </c>
      <c r="E1505" s="3" t="s">
        <v>8</v>
      </c>
      <c r="F1505" s="4" t="s">
        <v>606</v>
      </c>
      <c r="G1505" s="4">
        <f>22*24</f>
        <v>528</v>
      </c>
      <c r="H1505" s="9" t="s">
        <v>677</v>
      </c>
    </row>
    <row r="1506" spans="1:8" x14ac:dyDescent="0.3">
      <c r="A1506" s="90" t="s">
        <v>661</v>
      </c>
      <c r="B1506" s="2" t="s">
        <v>127</v>
      </c>
      <c r="C1506" s="3" t="s">
        <v>120</v>
      </c>
      <c r="D1506" s="3" t="s">
        <v>243</v>
      </c>
      <c r="E1506" s="3" t="s">
        <v>8</v>
      </c>
      <c r="F1506" s="4" t="s">
        <v>606</v>
      </c>
      <c r="G1506" s="4">
        <f>56*24</f>
        <v>1344</v>
      </c>
      <c r="H1506" s="9" t="s">
        <v>678</v>
      </c>
    </row>
    <row r="1507" spans="1:8" x14ac:dyDescent="0.3">
      <c r="A1507" s="90" t="s">
        <v>669</v>
      </c>
      <c r="B1507" s="2" t="s">
        <v>27</v>
      </c>
      <c r="C1507" s="3" t="s">
        <v>297</v>
      </c>
      <c r="D1507" s="3" t="s">
        <v>412</v>
      </c>
      <c r="E1507" s="3" t="s">
        <v>383</v>
      </c>
      <c r="F1507" s="4" t="s">
        <v>489</v>
      </c>
      <c r="G1507" s="4">
        <v>55</v>
      </c>
    </row>
    <row r="1508" spans="1:8" x14ac:dyDescent="0.3">
      <c r="A1508" s="90" t="s">
        <v>669</v>
      </c>
      <c r="B1508" s="2" t="s">
        <v>27</v>
      </c>
      <c r="C1508" s="3" t="s">
        <v>297</v>
      </c>
      <c r="D1508" s="3" t="s">
        <v>412</v>
      </c>
      <c r="E1508" s="3" t="s">
        <v>383</v>
      </c>
      <c r="F1508" s="4" t="s">
        <v>489</v>
      </c>
      <c r="G1508" s="4">
        <v>65</v>
      </c>
    </row>
    <row r="1509" spans="1:8" x14ac:dyDescent="0.3">
      <c r="A1509" s="90" t="s">
        <v>669</v>
      </c>
      <c r="B1509" s="2" t="s">
        <v>23</v>
      </c>
      <c r="C1509" s="3" t="s">
        <v>297</v>
      </c>
      <c r="D1509" s="3" t="s">
        <v>412</v>
      </c>
      <c r="E1509" s="3" t="s">
        <v>383</v>
      </c>
      <c r="F1509" s="4" t="s">
        <v>578</v>
      </c>
      <c r="G1509" s="4">
        <v>90</v>
      </c>
    </row>
    <row r="1510" spans="1:8" x14ac:dyDescent="0.3">
      <c r="A1510" s="90" t="s">
        <v>669</v>
      </c>
      <c r="B1510" s="2" t="s">
        <v>23</v>
      </c>
      <c r="C1510" s="3" t="s">
        <v>297</v>
      </c>
      <c r="D1510" s="3" t="s">
        <v>412</v>
      </c>
      <c r="E1510" s="3" t="s">
        <v>383</v>
      </c>
      <c r="F1510" s="4" t="s">
        <v>578</v>
      </c>
      <c r="G1510" s="4">
        <v>93</v>
      </c>
    </row>
    <row r="1511" spans="1:8" x14ac:dyDescent="0.3">
      <c r="A1511" s="90" t="s">
        <v>669</v>
      </c>
      <c r="B1511" s="2" t="s">
        <v>127</v>
      </c>
      <c r="C1511" s="3" t="s">
        <v>297</v>
      </c>
      <c r="D1511" s="3" t="s">
        <v>412</v>
      </c>
      <c r="E1511" s="3" t="s">
        <v>383</v>
      </c>
      <c r="F1511" s="4" t="s">
        <v>488</v>
      </c>
      <c r="G1511" s="4">
        <v>88</v>
      </c>
    </row>
    <row r="1512" spans="1:8" x14ac:dyDescent="0.3">
      <c r="A1512" s="90" t="s">
        <v>669</v>
      </c>
      <c r="B1512" s="2" t="s">
        <v>127</v>
      </c>
      <c r="C1512" s="3" t="s">
        <v>297</v>
      </c>
      <c r="D1512" s="3" t="s">
        <v>412</v>
      </c>
      <c r="E1512" s="3" t="s">
        <v>383</v>
      </c>
      <c r="F1512" s="4" t="s">
        <v>488</v>
      </c>
      <c r="G1512" s="4">
        <v>85</v>
      </c>
    </row>
    <row r="1513" spans="1:8" x14ac:dyDescent="0.3">
      <c r="A1513" s="90" t="s">
        <v>669</v>
      </c>
      <c r="B1513" s="2" t="s">
        <v>27</v>
      </c>
      <c r="C1513" s="3" t="s">
        <v>297</v>
      </c>
      <c r="D1513" s="3" t="s">
        <v>412</v>
      </c>
      <c r="E1513" s="3" t="s">
        <v>384</v>
      </c>
      <c r="F1513" s="4" t="s">
        <v>515</v>
      </c>
      <c r="G1513" s="4">
        <v>210</v>
      </c>
    </row>
    <row r="1514" spans="1:8" x14ac:dyDescent="0.3">
      <c r="A1514" s="90" t="s">
        <v>669</v>
      </c>
      <c r="B1514" s="2" t="s">
        <v>23</v>
      </c>
      <c r="C1514" s="3" t="s">
        <v>297</v>
      </c>
      <c r="D1514" s="3" t="s">
        <v>412</v>
      </c>
      <c r="E1514" s="3" t="s">
        <v>384</v>
      </c>
      <c r="F1514" s="4" t="s">
        <v>637</v>
      </c>
      <c r="G1514" s="4">
        <v>218</v>
      </c>
    </row>
    <row r="1515" spans="1:8" x14ac:dyDescent="0.3">
      <c r="A1515" s="90" t="s">
        <v>669</v>
      </c>
      <c r="B1515" s="2" t="s">
        <v>27</v>
      </c>
      <c r="C1515" s="3" t="s">
        <v>17</v>
      </c>
      <c r="D1515" s="3" t="s">
        <v>242</v>
      </c>
      <c r="E1515" s="3" t="s">
        <v>401</v>
      </c>
      <c r="F1515" s="4" t="s">
        <v>582</v>
      </c>
      <c r="G1515" s="4">
        <v>90</v>
      </c>
    </row>
    <row r="1516" spans="1:8" x14ac:dyDescent="0.3">
      <c r="A1516" s="90" t="s">
        <v>669</v>
      </c>
      <c r="B1516" s="2" t="s">
        <v>27</v>
      </c>
      <c r="C1516" s="3" t="s">
        <v>17</v>
      </c>
      <c r="D1516" s="3" t="s">
        <v>45</v>
      </c>
      <c r="E1516" s="3" t="s">
        <v>401</v>
      </c>
      <c r="F1516" s="4" t="s">
        <v>582</v>
      </c>
      <c r="G1516" s="4">
        <v>360</v>
      </c>
    </row>
    <row r="1517" spans="1:8" x14ac:dyDescent="0.3">
      <c r="A1517" s="90" t="s">
        <v>669</v>
      </c>
      <c r="B1517" s="2" t="s">
        <v>23</v>
      </c>
      <c r="C1517" s="3" t="s">
        <v>17</v>
      </c>
      <c r="D1517" s="3" t="s">
        <v>45</v>
      </c>
      <c r="E1517" s="3" t="s">
        <v>401</v>
      </c>
      <c r="F1517" s="4" t="s">
        <v>580</v>
      </c>
      <c r="G1517" s="4">
        <v>400</v>
      </c>
    </row>
    <row r="1518" spans="1:8" x14ac:dyDescent="0.3">
      <c r="A1518" s="90" t="s">
        <v>669</v>
      </c>
      <c r="B1518" s="2" t="s">
        <v>27</v>
      </c>
      <c r="C1518" s="3" t="s">
        <v>17</v>
      </c>
      <c r="D1518" s="3" t="s">
        <v>308</v>
      </c>
      <c r="E1518" s="3" t="s">
        <v>426</v>
      </c>
      <c r="F1518" s="4" t="s">
        <v>582</v>
      </c>
      <c r="G1518" s="4">
        <v>120</v>
      </c>
    </row>
    <row r="1519" spans="1:8" x14ac:dyDescent="0.3">
      <c r="A1519" s="90" t="s">
        <v>669</v>
      </c>
      <c r="B1519" s="2" t="s">
        <v>27</v>
      </c>
      <c r="C1519" s="3" t="s">
        <v>17</v>
      </c>
      <c r="D1519" s="3" t="s">
        <v>308</v>
      </c>
      <c r="E1519" s="3" t="s">
        <v>426</v>
      </c>
      <c r="F1519" s="4" t="s">
        <v>581</v>
      </c>
      <c r="G1519" s="4">
        <v>60</v>
      </c>
    </row>
    <row r="1520" spans="1:8" x14ac:dyDescent="0.3">
      <c r="A1520" s="90" t="s">
        <v>669</v>
      </c>
      <c r="B1520" s="2" t="s">
        <v>27</v>
      </c>
      <c r="C1520" s="3" t="s">
        <v>17</v>
      </c>
      <c r="D1520" s="3" t="s">
        <v>321</v>
      </c>
      <c r="E1520" s="3" t="s">
        <v>426</v>
      </c>
      <c r="F1520" s="4" t="s">
        <v>581</v>
      </c>
      <c r="G1520" s="4">
        <v>280</v>
      </c>
    </row>
    <row r="1521" spans="1:7" x14ac:dyDescent="0.3">
      <c r="A1521" s="90" t="s">
        <v>669</v>
      </c>
      <c r="B1521" s="2" t="s">
        <v>23</v>
      </c>
      <c r="C1521" s="3" t="s">
        <v>17</v>
      </c>
      <c r="D1521" s="3" t="s">
        <v>411</v>
      </c>
      <c r="E1521" s="3" t="s">
        <v>426</v>
      </c>
      <c r="F1521" s="4" t="s">
        <v>580</v>
      </c>
      <c r="G1521" s="4">
        <v>200</v>
      </c>
    </row>
    <row r="1522" spans="1:7" x14ac:dyDescent="0.3">
      <c r="A1522" s="90" t="s">
        <v>669</v>
      </c>
      <c r="B1522" s="2" t="s">
        <v>23</v>
      </c>
      <c r="C1522" s="3" t="s">
        <v>17</v>
      </c>
      <c r="D1522" s="3" t="s">
        <v>411</v>
      </c>
      <c r="E1522" s="3" t="s">
        <v>426</v>
      </c>
      <c r="F1522" s="4" t="s">
        <v>579</v>
      </c>
      <c r="G1522" s="4">
        <v>200</v>
      </c>
    </row>
    <row r="1523" spans="1:7" x14ac:dyDescent="0.3">
      <c r="A1523" s="90" t="s">
        <v>669</v>
      </c>
      <c r="B1523" s="2" t="s">
        <v>23</v>
      </c>
      <c r="C1523" s="3" t="s">
        <v>17</v>
      </c>
      <c r="D1523" s="3" t="s">
        <v>321</v>
      </c>
      <c r="E1523" s="3" t="s">
        <v>402</v>
      </c>
      <c r="F1523" s="4" t="s">
        <v>579</v>
      </c>
      <c r="G1523" s="4">
        <v>320</v>
      </c>
    </row>
    <row r="1524" spans="1:7" x14ac:dyDescent="0.3">
      <c r="A1524" s="90" t="s">
        <v>669</v>
      </c>
      <c r="B1524" s="2" t="s">
        <v>127</v>
      </c>
      <c r="C1524" s="3" t="s">
        <v>17</v>
      </c>
      <c r="D1524" s="3" t="s">
        <v>309</v>
      </c>
      <c r="E1524" s="3" t="s">
        <v>402</v>
      </c>
      <c r="F1524" s="4" t="s">
        <v>621</v>
      </c>
      <c r="G1524" s="4">
        <v>500</v>
      </c>
    </row>
    <row r="1525" spans="1:7" x14ac:dyDescent="0.3">
      <c r="A1525" s="90" t="s">
        <v>669</v>
      </c>
      <c r="B1525" s="2" t="s">
        <v>48</v>
      </c>
      <c r="C1525" s="3" t="s">
        <v>50</v>
      </c>
      <c r="D1525" s="3" t="s">
        <v>231</v>
      </c>
      <c r="E1525" s="3" t="s">
        <v>229</v>
      </c>
      <c r="F1525" s="4" t="s">
        <v>543</v>
      </c>
      <c r="G1525" s="4">
        <v>418</v>
      </c>
    </row>
    <row r="1526" spans="1:7" x14ac:dyDescent="0.3">
      <c r="A1526" s="90" t="s">
        <v>669</v>
      </c>
      <c r="B1526" s="2" t="s">
        <v>48</v>
      </c>
      <c r="C1526" s="3" t="s">
        <v>50</v>
      </c>
      <c r="D1526" s="3" t="s">
        <v>230</v>
      </c>
      <c r="E1526" s="3" t="s">
        <v>229</v>
      </c>
      <c r="F1526" s="4" t="s">
        <v>543</v>
      </c>
      <c r="G1526" s="4">
        <v>50</v>
      </c>
    </row>
    <row r="1527" spans="1:7" x14ac:dyDescent="0.3">
      <c r="A1527" s="90" t="s">
        <v>669</v>
      </c>
      <c r="B1527" s="2" t="s">
        <v>48</v>
      </c>
      <c r="C1527" s="3" t="s">
        <v>17</v>
      </c>
      <c r="D1527" s="3" t="s">
        <v>45</v>
      </c>
      <c r="E1527" s="3" t="s">
        <v>35</v>
      </c>
      <c r="F1527" s="4" t="s">
        <v>626</v>
      </c>
      <c r="G1527" s="4">
        <v>630</v>
      </c>
    </row>
    <row r="1528" spans="1:7" x14ac:dyDescent="0.3">
      <c r="A1528" s="90" t="s">
        <v>669</v>
      </c>
      <c r="B1528" s="2" t="s">
        <v>48</v>
      </c>
      <c r="C1528" s="3" t="s">
        <v>17</v>
      </c>
      <c r="D1528" s="3" t="s">
        <v>45</v>
      </c>
      <c r="E1528" s="3" t="s">
        <v>229</v>
      </c>
      <c r="F1528" s="4" t="s">
        <v>622</v>
      </c>
      <c r="G1528" s="4">
        <v>680</v>
      </c>
    </row>
    <row r="1529" spans="1:7" x14ac:dyDescent="0.3">
      <c r="A1529" s="90" t="s">
        <v>669</v>
      </c>
      <c r="B1529" s="2" t="s">
        <v>48</v>
      </c>
      <c r="C1529" s="3" t="s">
        <v>17</v>
      </c>
      <c r="D1529" s="3" t="s">
        <v>308</v>
      </c>
      <c r="E1529" s="3" t="s">
        <v>35</v>
      </c>
      <c r="F1529" s="4" t="s">
        <v>620</v>
      </c>
      <c r="G1529" s="4">
        <v>540</v>
      </c>
    </row>
    <row r="1530" spans="1:7" x14ac:dyDescent="0.3">
      <c r="A1530" s="90" t="s">
        <v>669</v>
      </c>
      <c r="B1530" s="2" t="s">
        <v>48</v>
      </c>
      <c r="C1530" s="3" t="s">
        <v>17</v>
      </c>
      <c r="D1530" s="3" t="s">
        <v>321</v>
      </c>
      <c r="E1530" s="3" t="s">
        <v>35</v>
      </c>
      <c r="F1530" s="4" t="s">
        <v>620</v>
      </c>
      <c r="G1530" s="4">
        <v>320</v>
      </c>
    </row>
    <row r="1531" spans="1:7" x14ac:dyDescent="0.3">
      <c r="A1531" s="90" t="s">
        <v>669</v>
      </c>
      <c r="B1531" s="2" t="s">
        <v>48</v>
      </c>
      <c r="C1531" s="3" t="s">
        <v>17</v>
      </c>
      <c r="D1531" s="3" t="s">
        <v>308</v>
      </c>
      <c r="E1531" s="3" t="s">
        <v>229</v>
      </c>
      <c r="F1531" s="4" t="s">
        <v>624</v>
      </c>
      <c r="G1531" s="4">
        <v>540</v>
      </c>
    </row>
    <row r="1532" spans="1:7" x14ac:dyDescent="0.3">
      <c r="A1532" s="90" t="s">
        <v>669</v>
      </c>
      <c r="B1532" s="2" t="s">
        <v>48</v>
      </c>
      <c r="C1532" s="3" t="s">
        <v>17</v>
      </c>
      <c r="D1532" s="3" t="s">
        <v>321</v>
      </c>
      <c r="E1532" s="3" t="s">
        <v>229</v>
      </c>
      <c r="F1532" s="4" t="s">
        <v>624</v>
      </c>
      <c r="G1532" s="4">
        <v>320</v>
      </c>
    </row>
    <row r="1533" spans="1:7" x14ac:dyDescent="0.3">
      <c r="A1533" s="90" t="s">
        <v>669</v>
      </c>
      <c r="B1533" s="2" t="s">
        <v>23</v>
      </c>
      <c r="C1533" s="3" t="s">
        <v>17</v>
      </c>
      <c r="D1533" s="3" t="s">
        <v>321</v>
      </c>
      <c r="E1533" s="3" t="s">
        <v>35</v>
      </c>
      <c r="F1533" s="4" t="s">
        <v>519</v>
      </c>
      <c r="G1533" s="4">
        <v>280</v>
      </c>
    </row>
    <row r="1534" spans="1:7" x14ac:dyDescent="0.3">
      <c r="A1534" s="90" t="s">
        <v>669</v>
      </c>
      <c r="B1534" s="2" t="s">
        <v>23</v>
      </c>
      <c r="C1534" s="3" t="s">
        <v>17</v>
      </c>
      <c r="D1534" s="3" t="s">
        <v>411</v>
      </c>
      <c r="E1534" s="3" t="s">
        <v>229</v>
      </c>
      <c r="F1534" s="4" t="s">
        <v>519</v>
      </c>
      <c r="G1534" s="4">
        <v>200</v>
      </c>
    </row>
    <row r="1535" spans="1:7" x14ac:dyDescent="0.3">
      <c r="A1535" s="90" t="s">
        <v>669</v>
      </c>
      <c r="B1535" s="2" t="s">
        <v>23</v>
      </c>
      <c r="C1535" s="3" t="s">
        <v>17</v>
      </c>
      <c r="D1535" s="3" t="s">
        <v>411</v>
      </c>
      <c r="E1535" s="3" t="s">
        <v>229</v>
      </c>
      <c r="F1535" s="3" t="s">
        <v>573</v>
      </c>
      <c r="G1535" s="4">
        <v>280</v>
      </c>
    </row>
    <row r="1536" spans="1:7" x14ac:dyDescent="0.3">
      <c r="A1536" s="90" t="s">
        <v>669</v>
      </c>
      <c r="B1536" s="2" t="s">
        <v>23</v>
      </c>
      <c r="C1536" s="3" t="s">
        <v>17</v>
      </c>
      <c r="D1536" s="3" t="s">
        <v>308</v>
      </c>
      <c r="E1536" s="3" t="s">
        <v>229</v>
      </c>
      <c r="F1536" s="3" t="s">
        <v>573</v>
      </c>
      <c r="G1536" s="4">
        <v>30</v>
      </c>
    </row>
    <row r="1537" spans="1:7" x14ac:dyDescent="0.3">
      <c r="A1537" s="90" t="s">
        <v>669</v>
      </c>
      <c r="B1537" s="2" t="s">
        <v>23</v>
      </c>
      <c r="C1537" s="3" t="s">
        <v>17</v>
      </c>
      <c r="D1537" s="3" t="s">
        <v>45</v>
      </c>
      <c r="E1537" s="3" t="s">
        <v>229</v>
      </c>
      <c r="F1537" s="3" t="s">
        <v>573</v>
      </c>
      <c r="G1537" s="4">
        <v>210</v>
      </c>
    </row>
    <row r="1538" spans="1:7" x14ac:dyDescent="0.3">
      <c r="A1538" s="90" t="s">
        <v>669</v>
      </c>
      <c r="B1538" s="2" t="s">
        <v>27</v>
      </c>
      <c r="C1538" s="3" t="s">
        <v>297</v>
      </c>
      <c r="D1538" s="3" t="s">
        <v>412</v>
      </c>
      <c r="E1538" s="3" t="s">
        <v>382</v>
      </c>
      <c r="F1538" s="4" t="s">
        <v>513</v>
      </c>
      <c r="G1538" s="4">
        <v>34</v>
      </c>
    </row>
    <row r="1539" spans="1:7" x14ac:dyDescent="0.3">
      <c r="A1539" s="90" t="s">
        <v>669</v>
      </c>
      <c r="B1539" s="2" t="s">
        <v>27</v>
      </c>
      <c r="C1539" s="3" t="s">
        <v>297</v>
      </c>
      <c r="D1539" s="3" t="s">
        <v>412</v>
      </c>
      <c r="E1539" s="3" t="s">
        <v>420</v>
      </c>
      <c r="F1539" s="4" t="s">
        <v>537</v>
      </c>
      <c r="G1539" s="4">
        <v>220</v>
      </c>
    </row>
    <row r="1540" spans="1:7" x14ac:dyDescent="0.3">
      <c r="A1540" s="90" t="s">
        <v>669</v>
      </c>
      <c r="B1540" s="2" t="s">
        <v>27</v>
      </c>
      <c r="C1540" s="3" t="s">
        <v>297</v>
      </c>
      <c r="D1540" s="3" t="s">
        <v>412</v>
      </c>
      <c r="E1540" s="3" t="s">
        <v>385</v>
      </c>
      <c r="F1540" s="4" t="s">
        <v>679</v>
      </c>
      <c r="G1540" s="4">
        <v>220</v>
      </c>
    </row>
    <row r="1541" spans="1:7" x14ac:dyDescent="0.3">
      <c r="A1541" s="90" t="s">
        <v>669</v>
      </c>
      <c r="B1541" s="2" t="s">
        <v>27</v>
      </c>
      <c r="C1541" s="3" t="s">
        <v>297</v>
      </c>
      <c r="D1541" s="3" t="s">
        <v>412</v>
      </c>
      <c r="E1541" s="3" t="s">
        <v>413</v>
      </c>
      <c r="F1541" s="4" t="s">
        <v>514</v>
      </c>
      <c r="G1541" s="4">
        <v>220</v>
      </c>
    </row>
    <row r="1542" spans="1:7" x14ac:dyDescent="0.3">
      <c r="A1542" s="90" t="s">
        <v>669</v>
      </c>
      <c r="B1542" s="2" t="s">
        <v>27</v>
      </c>
      <c r="C1542" s="3" t="s">
        <v>297</v>
      </c>
      <c r="D1542" s="3" t="s">
        <v>412</v>
      </c>
      <c r="E1542" s="3" t="s">
        <v>414</v>
      </c>
      <c r="F1542" s="4" t="s">
        <v>522</v>
      </c>
      <c r="G1542" s="4">
        <v>210</v>
      </c>
    </row>
    <row r="1543" spans="1:7" x14ac:dyDescent="0.3">
      <c r="A1543" s="90" t="s">
        <v>669</v>
      </c>
      <c r="B1543" s="2" t="s">
        <v>27</v>
      </c>
      <c r="C1543" s="3" t="s">
        <v>297</v>
      </c>
      <c r="D1543" s="3" t="s">
        <v>412</v>
      </c>
      <c r="E1543" s="3" t="s">
        <v>438</v>
      </c>
      <c r="F1543" s="4" t="s">
        <v>567</v>
      </c>
      <c r="G1543" s="4">
        <v>300</v>
      </c>
    </row>
    <row r="1544" spans="1:7" x14ac:dyDescent="0.3">
      <c r="A1544" s="90" t="s">
        <v>669</v>
      </c>
      <c r="B1544" s="2" t="s">
        <v>27</v>
      </c>
      <c r="C1544" s="3" t="s">
        <v>297</v>
      </c>
      <c r="D1544" s="3" t="s">
        <v>412</v>
      </c>
      <c r="E1544" s="3" t="s">
        <v>419</v>
      </c>
      <c r="F1544" s="4" t="s">
        <v>567</v>
      </c>
      <c r="G1544" s="4">
        <v>300</v>
      </c>
    </row>
    <row r="1545" spans="1:7" x14ac:dyDescent="0.3">
      <c r="A1545" s="90" t="s">
        <v>669</v>
      </c>
      <c r="B1545" s="2" t="s">
        <v>48</v>
      </c>
      <c r="C1545" s="3" t="s">
        <v>297</v>
      </c>
      <c r="D1545" s="3" t="s">
        <v>412</v>
      </c>
      <c r="E1545" s="3" t="s">
        <v>229</v>
      </c>
      <c r="F1545" s="4" t="s">
        <v>512</v>
      </c>
      <c r="G1545" s="4">
        <v>222</v>
      </c>
    </row>
    <row r="1546" spans="1:7" x14ac:dyDescent="0.3">
      <c r="A1546" s="90" t="s">
        <v>669</v>
      </c>
      <c r="B1546" s="2" t="s">
        <v>23</v>
      </c>
      <c r="C1546" s="3" t="s">
        <v>297</v>
      </c>
      <c r="D1546" s="3" t="s">
        <v>412</v>
      </c>
      <c r="E1546" s="3" t="s">
        <v>229</v>
      </c>
      <c r="F1546" s="4" t="s">
        <v>534</v>
      </c>
      <c r="G1546" s="4">
        <v>30</v>
      </c>
    </row>
    <row r="1547" spans="1:7" x14ac:dyDescent="0.3">
      <c r="A1547" s="90" t="s">
        <v>669</v>
      </c>
      <c r="B1547" s="2" t="s">
        <v>23</v>
      </c>
      <c r="C1547" s="3" t="s">
        <v>297</v>
      </c>
      <c r="D1547" s="3" t="s">
        <v>412</v>
      </c>
      <c r="E1547" s="3" t="s">
        <v>420</v>
      </c>
      <c r="F1547" s="4" t="s">
        <v>644</v>
      </c>
      <c r="G1547" s="4">
        <v>233</v>
      </c>
    </row>
    <row r="1548" spans="1:7" x14ac:dyDescent="0.3">
      <c r="A1548" s="90" t="s">
        <v>669</v>
      </c>
      <c r="B1548" s="2" t="s">
        <v>23</v>
      </c>
      <c r="C1548" s="3" t="s">
        <v>297</v>
      </c>
      <c r="D1548" s="3" t="s">
        <v>412</v>
      </c>
      <c r="E1548" s="3" t="s">
        <v>385</v>
      </c>
      <c r="F1548" s="4" t="s">
        <v>643</v>
      </c>
      <c r="G1548" s="4">
        <v>233</v>
      </c>
    </row>
    <row r="1549" spans="1:7" x14ac:dyDescent="0.3">
      <c r="A1549" s="90" t="s">
        <v>669</v>
      </c>
      <c r="B1549" s="2" t="s">
        <v>23</v>
      </c>
      <c r="C1549" s="3" t="s">
        <v>297</v>
      </c>
      <c r="D1549" s="3" t="s">
        <v>412</v>
      </c>
      <c r="E1549" s="3" t="s">
        <v>413</v>
      </c>
      <c r="F1549" s="4" t="s">
        <v>646</v>
      </c>
      <c r="G1549" s="4">
        <v>233</v>
      </c>
    </row>
    <row r="1550" spans="1:7" x14ac:dyDescent="0.3">
      <c r="A1550" s="90" t="s">
        <v>669</v>
      </c>
      <c r="B1550" s="2" t="s">
        <v>23</v>
      </c>
      <c r="C1550" s="3" t="s">
        <v>297</v>
      </c>
      <c r="D1550" s="3" t="s">
        <v>412</v>
      </c>
      <c r="E1550" s="3" t="s">
        <v>414</v>
      </c>
      <c r="F1550" s="4" t="s">
        <v>591</v>
      </c>
      <c r="G1550" s="4">
        <v>218</v>
      </c>
    </row>
    <row r="1551" spans="1:7" x14ac:dyDescent="0.3">
      <c r="A1551" s="90" t="s">
        <v>669</v>
      </c>
      <c r="B1551" s="2" t="s">
        <v>23</v>
      </c>
      <c r="C1551" s="3" t="s">
        <v>297</v>
      </c>
      <c r="D1551" s="3" t="s">
        <v>412</v>
      </c>
      <c r="E1551" s="3" t="s">
        <v>47</v>
      </c>
      <c r="F1551" s="4" t="s">
        <v>589</v>
      </c>
      <c r="G1551" s="4">
        <v>180</v>
      </c>
    </row>
    <row r="1552" spans="1:7" x14ac:dyDescent="0.3">
      <c r="A1552" s="90" t="s">
        <v>669</v>
      </c>
      <c r="B1552" s="2" t="s">
        <v>23</v>
      </c>
      <c r="C1552" s="3" t="s">
        <v>297</v>
      </c>
      <c r="D1552" s="3" t="s">
        <v>412</v>
      </c>
      <c r="E1552" s="3" t="s">
        <v>382</v>
      </c>
      <c r="F1552" s="4" t="s">
        <v>521</v>
      </c>
      <c r="G1552" s="4">
        <v>180</v>
      </c>
    </row>
    <row r="1553" spans="1:7" x14ac:dyDescent="0.3">
      <c r="A1553" s="90" t="s">
        <v>492</v>
      </c>
      <c r="B1553" s="2" t="s">
        <v>48</v>
      </c>
      <c r="C1553" s="3" t="s">
        <v>114</v>
      </c>
      <c r="D1553" s="3" t="s">
        <v>655</v>
      </c>
      <c r="E1553" s="3" t="s">
        <v>229</v>
      </c>
      <c r="F1553" s="3" t="s">
        <v>570</v>
      </c>
      <c r="G1553" s="9">
        <v>30</v>
      </c>
    </row>
    <row r="1554" spans="1:7" x14ac:dyDescent="0.3">
      <c r="A1554" s="90" t="s">
        <v>492</v>
      </c>
      <c r="B1554" s="2" t="s">
        <v>48</v>
      </c>
      <c r="C1554" s="3" t="s">
        <v>114</v>
      </c>
      <c r="D1554" s="3" t="s">
        <v>460</v>
      </c>
      <c r="E1554" s="3" t="s">
        <v>474</v>
      </c>
      <c r="F1554" s="3" t="s">
        <v>680</v>
      </c>
      <c r="G1554" s="9">
        <v>92</v>
      </c>
    </row>
    <row r="1555" spans="1:7" x14ac:dyDescent="0.3">
      <c r="A1555" s="90" t="s">
        <v>492</v>
      </c>
      <c r="B1555" s="2" t="s">
        <v>48</v>
      </c>
      <c r="C1555" s="3" t="s">
        <v>114</v>
      </c>
      <c r="D1555" s="3" t="s">
        <v>460</v>
      </c>
      <c r="E1555" s="3" t="s">
        <v>472</v>
      </c>
      <c r="F1555" s="3" t="s">
        <v>681</v>
      </c>
      <c r="G1555" s="4">
        <v>75</v>
      </c>
    </row>
    <row r="1556" spans="1:7" x14ac:dyDescent="0.3">
      <c r="A1556" s="90" t="s">
        <v>492</v>
      </c>
      <c r="B1556" s="2" t="s">
        <v>48</v>
      </c>
      <c r="C1556" s="3" t="s">
        <v>114</v>
      </c>
      <c r="D1556" s="3" t="s">
        <v>655</v>
      </c>
      <c r="E1556" s="3" t="s">
        <v>472</v>
      </c>
      <c r="F1556" s="3" t="s">
        <v>681</v>
      </c>
      <c r="G1556" s="9">
        <v>40</v>
      </c>
    </row>
    <row r="1557" spans="1:7" x14ac:dyDescent="0.3">
      <c r="A1557" s="90" t="s">
        <v>492</v>
      </c>
      <c r="B1557" s="2" t="s">
        <v>23</v>
      </c>
      <c r="C1557" s="3" t="s">
        <v>114</v>
      </c>
      <c r="D1557" s="3" t="s">
        <v>456</v>
      </c>
      <c r="E1557" s="3" t="s">
        <v>471</v>
      </c>
      <c r="F1557" s="4" t="s">
        <v>682</v>
      </c>
      <c r="G1557" s="4">
        <v>40</v>
      </c>
    </row>
    <row r="1558" spans="1:7" x14ac:dyDescent="0.3">
      <c r="A1558" s="90" t="s">
        <v>492</v>
      </c>
      <c r="B1558" s="2" t="s">
        <v>23</v>
      </c>
      <c r="C1558" s="3" t="s">
        <v>114</v>
      </c>
      <c r="D1558" s="3" t="s">
        <v>460</v>
      </c>
      <c r="E1558" s="3" t="s">
        <v>471</v>
      </c>
      <c r="F1558" s="4" t="s">
        <v>682</v>
      </c>
      <c r="G1558" s="4">
        <v>76</v>
      </c>
    </row>
    <row r="1559" spans="1:7" x14ac:dyDescent="0.3">
      <c r="A1559" s="90" t="s">
        <v>492</v>
      </c>
      <c r="B1559" s="2" t="s">
        <v>23</v>
      </c>
      <c r="C1559" s="3" t="s">
        <v>114</v>
      </c>
      <c r="D1559" s="3" t="s">
        <v>460</v>
      </c>
      <c r="E1559" s="3" t="s">
        <v>473</v>
      </c>
      <c r="F1559" s="4" t="s">
        <v>682</v>
      </c>
      <c r="G1559" s="4">
        <v>76</v>
      </c>
    </row>
    <row r="1560" spans="1:7" x14ac:dyDescent="0.3">
      <c r="A1560" s="90" t="s">
        <v>494</v>
      </c>
      <c r="B1560" s="2" t="s">
        <v>48</v>
      </c>
      <c r="C1560" s="3" t="s">
        <v>114</v>
      </c>
      <c r="D1560" s="3" t="s">
        <v>456</v>
      </c>
      <c r="E1560" s="3" t="s">
        <v>471</v>
      </c>
      <c r="F1560" s="4" t="s">
        <v>683</v>
      </c>
      <c r="G1560" s="4">
        <v>392</v>
      </c>
    </row>
    <row r="1561" spans="1:7" x14ac:dyDescent="0.3">
      <c r="A1561" s="90" t="s">
        <v>494</v>
      </c>
      <c r="B1561" s="2" t="s">
        <v>48</v>
      </c>
      <c r="C1561" s="3" t="s">
        <v>114</v>
      </c>
      <c r="D1561" s="3" t="s">
        <v>455</v>
      </c>
      <c r="E1561" s="3" t="s">
        <v>471</v>
      </c>
      <c r="F1561" s="4" t="s">
        <v>683</v>
      </c>
      <c r="G1561" s="4">
        <v>96</v>
      </c>
    </row>
    <row r="1562" spans="1:7" x14ac:dyDescent="0.3">
      <c r="A1562" s="90" t="s">
        <v>494</v>
      </c>
      <c r="B1562" s="2" t="s">
        <v>48</v>
      </c>
      <c r="C1562" s="3" t="s">
        <v>114</v>
      </c>
      <c r="D1562" s="3" t="s">
        <v>655</v>
      </c>
      <c r="E1562" s="3" t="s">
        <v>474</v>
      </c>
      <c r="F1562" s="4" t="s">
        <v>680</v>
      </c>
      <c r="G1562" s="4">
        <v>65</v>
      </c>
    </row>
    <row r="1563" spans="1:7" x14ac:dyDescent="0.3">
      <c r="A1563" s="90" t="s">
        <v>494</v>
      </c>
      <c r="B1563" s="2" t="s">
        <v>48</v>
      </c>
      <c r="C1563" s="3" t="s">
        <v>114</v>
      </c>
      <c r="D1563" s="3" t="s">
        <v>460</v>
      </c>
      <c r="E1563" s="3" t="s">
        <v>474</v>
      </c>
      <c r="F1563" s="4" t="s">
        <v>680</v>
      </c>
      <c r="G1563" s="4">
        <v>75</v>
      </c>
    </row>
    <row r="1564" spans="1:7" x14ac:dyDescent="0.3">
      <c r="A1564" s="90" t="s">
        <v>494</v>
      </c>
      <c r="B1564" s="2" t="s">
        <v>48</v>
      </c>
      <c r="C1564" s="3" t="s">
        <v>114</v>
      </c>
      <c r="D1564" s="3" t="s">
        <v>455</v>
      </c>
      <c r="E1564" s="3" t="s">
        <v>471</v>
      </c>
      <c r="F1564" s="4" t="s">
        <v>684</v>
      </c>
      <c r="G1564" s="4">
        <v>60</v>
      </c>
    </row>
    <row r="1565" spans="1:7" x14ac:dyDescent="0.3">
      <c r="A1565" s="90" t="s">
        <v>494</v>
      </c>
      <c r="B1565" s="2" t="s">
        <v>48</v>
      </c>
      <c r="C1565" s="3" t="s">
        <v>114</v>
      </c>
      <c r="D1565" s="3" t="s">
        <v>655</v>
      </c>
      <c r="E1565" s="3" t="s">
        <v>472</v>
      </c>
      <c r="F1565" s="4" t="s">
        <v>681</v>
      </c>
      <c r="G1565" s="4">
        <v>11</v>
      </c>
    </row>
    <row r="1566" spans="1:7" x14ac:dyDescent="0.3">
      <c r="A1566" s="90" t="s">
        <v>494</v>
      </c>
      <c r="B1566" s="2" t="s">
        <v>48</v>
      </c>
      <c r="C1566" s="3" t="s">
        <v>114</v>
      </c>
      <c r="D1566" s="3" t="s">
        <v>456</v>
      </c>
      <c r="E1566" s="3" t="s">
        <v>472</v>
      </c>
      <c r="F1566" s="4" t="s">
        <v>681</v>
      </c>
      <c r="G1566" s="4">
        <v>19</v>
      </c>
    </row>
    <row r="1567" spans="1:7" x14ac:dyDescent="0.3">
      <c r="A1567" s="90" t="s">
        <v>494</v>
      </c>
      <c r="B1567" s="2" t="s">
        <v>48</v>
      </c>
      <c r="C1567" s="3" t="s">
        <v>114</v>
      </c>
      <c r="D1567" s="3" t="s">
        <v>460</v>
      </c>
      <c r="E1567" s="3" t="s">
        <v>472</v>
      </c>
      <c r="F1567" s="4" t="s">
        <v>681</v>
      </c>
      <c r="G1567" s="4">
        <v>108</v>
      </c>
    </row>
    <row r="1568" spans="1:7" x14ac:dyDescent="0.3">
      <c r="A1568" s="90" t="s">
        <v>495</v>
      </c>
      <c r="B1568" s="2" t="s">
        <v>48</v>
      </c>
      <c r="C1568" s="3" t="s">
        <v>114</v>
      </c>
      <c r="D1568" s="3" t="s">
        <v>455</v>
      </c>
      <c r="E1568" s="3" t="s">
        <v>471</v>
      </c>
      <c r="F1568" s="4" t="s">
        <v>684</v>
      </c>
      <c r="G1568" s="4">
        <v>36</v>
      </c>
    </row>
    <row r="1569" spans="1:7" x14ac:dyDescent="0.3">
      <c r="A1569" s="90" t="s">
        <v>495</v>
      </c>
      <c r="B1569" s="2" t="s">
        <v>48</v>
      </c>
      <c r="C1569" s="3" t="s">
        <v>114</v>
      </c>
      <c r="D1569" s="3" t="s">
        <v>455</v>
      </c>
      <c r="E1569" s="3" t="s">
        <v>471</v>
      </c>
      <c r="F1569" s="4" t="s">
        <v>683</v>
      </c>
      <c r="G1569" s="4">
        <v>111</v>
      </c>
    </row>
    <row r="1570" spans="1:7" x14ac:dyDescent="0.3">
      <c r="A1570" s="90" t="s">
        <v>495</v>
      </c>
      <c r="B1570" s="2" t="s">
        <v>48</v>
      </c>
      <c r="C1570" s="3" t="s">
        <v>114</v>
      </c>
      <c r="D1570" s="3" t="s">
        <v>454</v>
      </c>
      <c r="E1570" s="3" t="s">
        <v>471</v>
      </c>
      <c r="F1570" s="4" t="s">
        <v>683</v>
      </c>
      <c r="G1570" s="4">
        <v>376</v>
      </c>
    </row>
    <row r="1571" spans="1:7" x14ac:dyDescent="0.3">
      <c r="A1571" s="90" t="s">
        <v>495</v>
      </c>
      <c r="B1571" s="2" t="s">
        <v>48</v>
      </c>
      <c r="C1571" s="3" t="s">
        <v>114</v>
      </c>
      <c r="D1571" s="3" t="s">
        <v>456</v>
      </c>
      <c r="E1571" s="3" t="s">
        <v>472</v>
      </c>
      <c r="F1571" s="4" t="s">
        <v>685</v>
      </c>
      <c r="G1571" s="4">
        <v>78</v>
      </c>
    </row>
    <row r="1572" spans="1:7" x14ac:dyDescent="0.3">
      <c r="A1572" s="90" t="s">
        <v>495</v>
      </c>
      <c r="B1572" s="2" t="s">
        <v>48</v>
      </c>
      <c r="C1572" s="3" t="s">
        <v>114</v>
      </c>
      <c r="D1572" s="3" t="s">
        <v>456</v>
      </c>
      <c r="E1572" s="3" t="s">
        <v>472</v>
      </c>
      <c r="F1572" s="4" t="s">
        <v>685</v>
      </c>
      <c r="G1572" s="4">
        <v>8</v>
      </c>
    </row>
    <row r="1573" spans="1:7" x14ac:dyDescent="0.3">
      <c r="A1573" s="90" t="s">
        <v>496</v>
      </c>
      <c r="B1573" s="2" t="s">
        <v>48</v>
      </c>
      <c r="C1573" s="3" t="s">
        <v>114</v>
      </c>
      <c r="D1573" s="3" t="s">
        <v>455</v>
      </c>
      <c r="E1573" s="3" t="s">
        <v>472</v>
      </c>
      <c r="F1573" s="4" t="s">
        <v>681</v>
      </c>
      <c r="G1573" s="4">
        <v>48</v>
      </c>
    </row>
    <row r="1574" spans="1:7" x14ac:dyDescent="0.3">
      <c r="A1574" s="90" t="s">
        <v>496</v>
      </c>
      <c r="B1574" s="2" t="s">
        <v>48</v>
      </c>
      <c r="C1574" s="3" t="s">
        <v>114</v>
      </c>
      <c r="D1574" s="3" t="s">
        <v>456</v>
      </c>
      <c r="E1574" s="3" t="s">
        <v>472</v>
      </c>
      <c r="F1574" s="4" t="s">
        <v>681</v>
      </c>
      <c r="G1574" s="4">
        <v>173</v>
      </c>
    </row>
    <row r="1575" spans="1:7" x14ac:dyDescent="0.3">
      <c r="A1575" s="90" t="s">
        <v>496</v>
      </c>
      <c r="B1575" s="2" t="s">
        <v>48</v>
      </c>
      <c r="C1575" s="3" t="s">
        <v>114</v>
      </c>
      <c r="D1575" s="3" t="s">
        <v>455</v>
      </c>
      <c r="E1575" s="3" t="s">
        <v>471</v>
      </c>
      <c r="F1575" s="4" t="s">
        <v>683</v>
      </c>
      <c r="G1575" s="4">
        <v>176</v>
      </c>
    </row>
    <row r="1576" spans="1:7" x14ac:dyDescent="0.3">
      <c r="A1576" s="90" t="s">
        <v>496</v>
      </c>
      <c r="B1576" s="2" t="s">
        <v>48</v>
      </c>
      <c r="C1576" s="3" t="s">
        <v>114</v>
      </c>
      <c r="D1576" s="3" t="s">
        <v>454</v>
      </c>
      <c r="E1576" s="3" t="s">
        <v>471</v>
      </c>
      <c r="F1576" s="4" t="s">
        <v>683</v>
      </c>
      <c r="G1576" s="4">
        <v>188</v>
      </c>
    </row>
    <row r="1577" spans="1:7" x14ac:dyDescent="0.3">
      <c r="A1577" s="90" t="s">
        <v>496</v>
      </c>
      <c r="B1577" s="2" t="s">
        <v>48</v>
      </c>
      <c r="C1577" s="3" t="s">
        <v>114</v>
      </c>
      <c r="D1577" s="3" t="s">
        <v>453</v>
      </c>
      <c r="E1577" s="3" t="s">
        <v>471</v>
      </c>
      <c r="F1577" s="4" t="s">
        <v>683</v>
      </c>
      <c r="G1577" s="4">
        <v>136</v>
      </c>
    </row>
    <row r="1578" spans="1:7" x14ac:dyDescent="0.3">
      <c r="A1578" s="90" t="s">
        <v>496</v>
      </c>
      <c r="B1578" s="2" t="s">
        <v>48</v>
      </c>
      <c r="C1578" s="3" t="s">
        <v>114</v>
      </c>
      <c r="D1578" s="3" t="s">
        <v>655</v>
      </c>
      <c r="E1578" s="3" t="s">
        <v>474</v>
      </c>
      <c r="F1578" s="4" t="s">
        <v>680</v>
      </c>
      <c r="G1578" s="4">
        <v>11</v>
      </c>
    </row>
    <row r="1579" spans="1:7" x14ac:dyDescent="0.3">
      <c r="A1579" s="90" t="s">
        <v>496</v>
      </c>
      <c r="B1579" s="2" t="s">
        <v>48</v>
      </c>
      <c r="C1579" s="3" t="s">
        <v>114</v>
      </c>
      <c r="D1579" s="3" t="s">
        <v>456</v>
      </c>
      <c r="E1579" s="3" t="s">
        <v>474</v>
      </c>
      <c r="F1579" s="4" t="s">
        <v>680</v>
      </c>
      <c r="G1579" s="4">
        <v>158</v>
      </c>
    </row>
    <row r="1580" spans="1:7" x14ac:dyDescent="0.3">
      <c r="A1580" s="90" t="s">
        <v>496</v>
      </c>
      <c r="B1580" s="2" t="s">
        <v>48</v>
      </c>
      <c r="C1580" s="3" t="s">
        <v>114</v>
      </c>
      <c r="D1580" s="3" t="s">
        <v>460</v>
      </c>
      <c r="E1580" s="3" t="s">
        <v>474</v>
      </c>
      <c r="F1580" s="4" t="s">
        <v>680</v>
      </c>
      <c r="G1580" s="4">
        <v>31</v>
      </c>
    </row>
    <row r="1581" spans="1:7" x14ac:dyDescent="0.3">
      <c r="A1581" s="90" t="s">
        <v>497</v>
      </c>
      <c r="B1581" s="2" t="s">
        <v>48</v>
      </c>
      <c r="C1581" s="3" t="s">
        <v>114</v>
      </c>
      <c r="D1581" s="3" t="s">
        <v>453</v>
      </c>
      <c r="E1581" s="3" t="s">
        <v>471</v>
      </c>
      <c r="F1581" s="4" t="s">
        <v>683</v>
      </c>
      <c r="G1581" s="4">
        <v>500</v>
      </c>
    </row>
    <row r="1582" spans="1:7" x14ac:dyDescent="0.3">
      <c r="A1582" s="90" t="s">
        <v>497</v>
      </c>
      <c r="B1582" s="2" t="s">
        <v>48</v>
      </c>
      <c r="C1582" s="3" t="s">
        <v>114</v>
      </c>
      <c r="D1582" s="3" t="s">
        <v>456</v>
      </c>
      <c r="E1582" s="3" t="s">
        <v>474</v>
      </c>
      <c r="F1582" s="4" t="s">
        <v>680</v>
      </c>
      <c r="G1582" s="4">
        <v>218</v>
      </c>
    </row>
    <row r="1583" spans="1:7" x14ac:dyDescent="0.3">
      <c r="A1583" s="90" t="s">
        <v>497</v>
      </c>
      <c r="B1583" s="2" t="s">
        <v>48</v>
      </c>
      <c r="C1583" s="3" t="s">
        <v>114</v>
      </c>
      <c r="D1583" s="3" t="s">
        <v>455</v>
      </c>
      <c r="E1583" s="3" t="s">
        <v>474</v>
      </c>
      <c r="F1583" s="4" t="s">
        <v>680</v>
      </c>
      <c r="G1583" s="4">
        <v>38</v>
      </c>
    </row>
    <row r="1584" spans="1:7" x14ac:dyDescent="0.3">
      <c r="A1584" s="90" t="s">
        <v>497</v>
      </c>
      <c r="B1584" s="2" t="s">
        <v>48</v>
      </c>
      <c r="C1584" s="3" t="s">
        <v>114</v>
      </c>
      <c r="D1584" s="3" t="s">
        <v>455</v>
      </c>
      <c r="E1584" s="3" t="s">
        <v>472</v>
      </c>
      <c r="F1584" s="4" t="s">
        <v>681</v>
      </c>
      <c r="G1584" s="4">
        <v>152</v>
      </c>
    </row>
    <row r="1585" spans="1:7" x14ac:dyDescent="0.3">
      <c r="A1585" s="90" t="s">
        <v>497</v>
      </c>
      <c r="B1585" s="2" t="s">
        <v>48</v>
      </c>
      <c r="C1585" s="3" t="s">
        <v>114</v>
      </c>
      <c r="D1585" s="3" t="s">
        <v>456</v>
      </c>
      <c r="E1585" s="3" t="s">
        <v>472</v>
      </c>
      <c r="F1585" s="4" t="s">
        <v>681</v>
      </c>
      <c r="G1585" s="4">
        <v>100</v>
      </c>
    </row>
    <row r="1586" spans="1:7" x14ac:dyDescent="0.3">
      <c r="A1586" s="90" t="s">
        <v>547</v>
      </c>
      <c r="B1586" s="2" t="s">
        <v>48</v>
      </c>
      <c r="C1586" s="3" t="s">
        <v>114</v>
      </c>
      <c r="D1586" s="3" t="s">
        <v>455</v>
      </c>
      <c r="E1586" s="3" t="s">
        <v>474</v>
      </c>
      <c r="F1586" s="4" t="s">
        <v>680</v>
      </c>
      <c r="G1586" s="4">
        <v>276</v>
      </c>
    </row>
    <row r="1587" spans="1:7" x14ac:dyDescent="0.3">
      <c r="A1587" s="90" t="s">
        <v>547</v>
      </c>
      <c r="B1587" s="2" t="s">
        <v>48</v>
      </c>
      <c r="C1587" s="3" t="s">
        <v>114</v>
      </c>
      <c r="D1587" s="3" t="s">
        <v>455</v>
      </c>
      <c r="E1587" s="3" t="s">
        <v>472</v>
      </c>
      <c r="F1587" s="4" t="s">
        <v>685</v>
      </c>
      <c r="G1587" s="4">
        <v>158</v>
      </c>
    </row>
    <row r="1588" spans="1:7" x14ac:dyDescent="0.3">
      <c r="A1588" s="90" t="s">
        <v>547</v>
      </c>
      <c r="B1588" s="2" t="s">
        <v>48</v>
      </c>
      <c r="C1588" s="3" t="s">
        <v>114</v>
      </c>
      <c r="D1588" s="3" t="s">
        <v>453</v>
      </c>
      <c r="E1588" s="3" t="s">
        <v>471</v>
      </c>
      <c r="F1588" s="4" t="s">
        <v>683</v>
      </c>
      <c r="G1588" s="4">
        <v>384</v>
      </c>
    </row>
    <row r="1589" spans="1:7" x14ac:dyDescent="0.3">
      <c r="A1589" s="90" t="s">
        <v>547</v>
      </c>
      <c r="B1589" s="2" t="s">
        <v>48</v>
      </c>
      <c r="C1589" s="3" t="s">
        <v>114</v>
      </c>
      <c r="D1589" s="3" t="s">
        <v>452</v>
      </c>
      <c r="E1589" s="3" t="s">
        <v>471</v>
      </c>
      <c r="F1589" s="4" t="s">
        <v>683</v>
      </c>
      <c r="G1589" s="4">
        <v>68</v>
      </c>
    </row>
    <row r="1590" spans="1:7" x14ac:dyDescent="0.3">
      <c r="A1590" s="90" t="s">
        <v>548</v>
      </c>
      <c r="B1590" s="2" t="s">
        <v>48</v>
      </c>
      <c r="C1590" s="3" t="s">
        <v>114</v>
      </c>
      <c r="D1590" s="3" t="s">
        <v>455</v>
      </c>
      <c r="E1590" s="3" t="s">
        <v>474</v>
      </c>
      <c r="F1590" s="4" t="s">
        <v>680</v>
      </c>
      <c r="G1590" s="4">
        <v>100</v>
      </c>
    </row>
    <row r="1591" spans="1:7" x14ac:dyDescent="0.3">
      <c r="A1591" s="90" t="s">
        <v>548</v>
      </c>
      <c r="B1591" s="2" t="s">
        <v>48</v>
      </c>
      <c r="C1591" s="3" t="s">
        <v>114</v>
      </c>
      <c r="D1591" s="3" t="s">
        <v>454</v>
      </c>
      <c r="E1591" s="3" t="s">
        <v>474</v>
      </c>
      <c r="F1591" s="4" t="s">
        <v>680</v>
      </c>
      <c r="G1591" s="4">
        <v>180</v>
      </c>
    </row>
    <row r="1592" spans="1:7" x14ac:dyDescent="0.3">
      <c r="A1592" s="90" t="s">
        <v>548</v>
      </c>
      <c r="B1592" s="2" t="s">
        <v>48</v>
      </c>
      <c r="C1592" s="3" t="s">
        <v>114</v>
      </c>
      <c r="D1592" s="3" t="s">
        <v>460</v>
      </c>
      <c r="E1592" s="3" t="s">
        <v>471</v>
      </c>
      <c r="F1592" s="4" t="s">
        <v>683</v>
      </c>
      <c r="G1592" s="4">
        <v>68</v>
      </c>
    </row>
    <row r="1593" spans="1:7" ht="14.25" customHeight="1" x14ac:dyDescent="0.3">
      <c r="A1593" s="90" t="s">
        <v>548</v>
      </c>
      <c r="B1593" s="2" t="s">
        <v>48</v>
      </c>
      <c r="C1593" s="3" t="s">
        <v>114</v>
      </c>
      <c r="D1593" s="3" t="s">
        <v>452</v>
      </c>
      <c r="E1593" s="3" t="s">
        <v>471</v>
      </c>
      <c r="F1593" s="4" t="s">
        <v>683</v>
      </c>
      <c r="G1593" s="4">
        <v>154</v>
      </c>
    </row>
    <row r="1594" spans="1:7" x14ac:dyDescent="0.3">
      <c r="A1594" s="90" t="s">
        <v>548</v>
      </c>
      <c r="B1594" s="2" t="s">
        <v>48</v>
      </c>
      <c r="C1594" s="3" t="s">
        <v>114</v>
      </c>
      <c r="D1594" s="3" t="s">
        <v>455</v>
      </c>
      <c r="E1594" s="3" t="s">
        <v>472</v>
      </c>
      <c r="F1594" s="4" t="s">
        <v>685</v>
      </c>
      <c r="G1594" s="4">
        <v>24</v>
      </c>
    </row>
    <row r="1595" spans="1:7" x14ac:dyDescent="0.3">
      <c r="A1595" s="90" t="s">
        <v>548</v>
      </c>
      <c r="B1595" s="2" t="s">
        <v>48</v>
      </c>
      <c r="C1595" s="3" t="s">
        <v>114</v>
      </c>
      <c r="D1595" s="3" t="s">
        <v>454</v>
      </c>
      <c r="E1595" s="3" t="s">
        <v>472</v>
      </c>
      <c r="F1595" s="4" t="s">
        <v>685</v>
      </c>
      <c r="G1595" s="4">
        <v>219</v>
      </c>
    </row>
    <row r="1596" spans="1:7" x14ac:dyDescent="0.3">
      <c r="A1596" s="90" t="s">
        <v>583</v>
      </c>
      <c r="B1596" s="2" t="s">
        <v>48</v>
      </c>
      <c r="C1596" s="3" t="s">
        <v>114</v>
      </c>
      <c r="D1596" s="3" t="s">
        <v>455</v>
      </c>
      <c r="E1596" s="3" t="s">
        <v>474</v>
      </c>
      <c r="F1596" s="4" t="s">
        <v>680</v>
      </c>
      <c r="G1596" s="4">
        <v>219</v>
      </c>
    </row>
    <row r="1597" spans="1:7" x14ac:dyDescent="0.3">
      <c r="A1597" s="90" t="s">
        <v>583</v>
      </c>
      <c r="B1597" s="2" t="s">
        <v>48</v>
      </c>
      <c r="C1597" s="3" t="s">
        <v>114</v>
      </c>
      <c r="D1597" s="3" t="s">
        <v>454</v>
      </c>
      <c r="E1597" s="3" t="s">
        <v>472</v>
      </c>
      <c r="F1597" s="4" t="s">
        <v>685</v>
      </c>
      <c r="G1597" s="4">
        <v>190</v>
      </c>
    </row>
    <row r="1598" spans="1:7" x14ac:dyDescent="0.3">
      <c r="A1598" s="90" t="s">
        <v>614</v>
      </c>
      <c r="B1598" s="2" t="s">
        <v>48</v>
      </c>
      <c r="C1598" s="3" t="s">
        <v>114</v>
      </c>
      <c r="D1598" s="3" t="s">
        <v>455</v>
      </c>
      <c r="E1598" s="3" t="s">
        <v>474</v>
      </c>
      <c r="F1598" s="4" t="s">
        <v>680</v>
      </c>
      <c r="G1598" s="4">
        <v>16</v>
      </c>
    </row>
    <row r="1599" spans="1:7" x14ac:dyDescent="0.3">
      <c r="A1599" s="90" t="s">
        <v>614</v>
      </c>
      <c r="B1599" s="2" t="s">
        <v>48</v>
      </c>
      <c r="C1599" s="3" t="s">
        <v>114</v>
      </c>
      <c r="D1599" s="3" t="s">
        <v>454</v>
      </c>
      <c r="E1599" s="3" t="s">
        <v>474</v>
      </c>
      <c r="F1599" s="4" t="s">
        <v>680</v>
      </c>
      <c r="G1599" s="4">
        <v>49</v>
      </c>
    </row>
    <row r="1600" spans="1:7" x14ac:dyDescent="0.3">
      <c r="A1600" s="90" t="s">
        <v>614</v>
      </c>
      <c r="B1600" s="2" t="s">
        <v>48</v>
      </c>
      <c r="C1600" s="3" t="s">
        <v>114</v>
      </c>
      <c r="D1600" s="3" t="s">
        <v>453</v>
      </c>
      <c r="E1600" s="3" t="s">
        <v>474</v>
      </c>
      <c r="F1600" s="4" t="s">
        <v>680</v>
      </c>
      <c r="G1600" s="4">
        <v>118</v>
      </c>
    </row>
    <row r="1601" spans="1:7" x14ac:dyDescent="0.3">
      <c r="A1601" s="90" t="s">
        <v>614</v>
      </c>
      <c r="B1601" s="2" t="s">
        <v>48</v>
      </c>
      <c r="C1601" s="3" t="s">
        <v>114</v>
      </c>
      <c r="D1601" s="3" t="s">
        <v>454</v>
      </c>
      <c r="E1601" s="3" t="s">
        <v>472</v>
      </c>
      <c r="F1601" s="4" t="s">
        <v>685</v>
      </c>
      <c r="G1601" s="4">
        <v>125</v>
      </c>
    </row>
    <row r="1602" spans="1:7" x14ac:dyDescent="0.3">
      <c r="A1602" s="90" t="s">
        <v>614</v>
      </c>
      <c r="B1602" s="2" t="s">
        <v>48</v>
      </c>
      <c r="C1602" s="3" t="s">
        <v>114</v>
      </c>
      <c r="D1602" s="3" t="s">
        <v>453</v>
      </c>
      <c r="E1602" s="3" t="s">
        <v>472</v>
      </c>
      <c r="F1602" s="4" t="s">
        <v>685</v>
      </c>
      <c r="G1602" s="4">
        <v>102</v>
      </c>
    </row>
    <row r="1603" spans="1:7" x14ac:dyDescent="0.3">
      <c r="A1603" s="90" t="s">
        <v>614</v>
      </c>
      <c r="B1603" s="2" t="s">
        <v>48</v>
      </c>
      <c r="C1603" s="3" t="s">
        <v>114</v>
      </c>
      <c r="D1603" s="3" t="s">
        <v>482</v>
      </c>
      <c r="E1603" s="3" t="s">
        <v>471</v>
      </c>
      <c r="F1603" s="4" t="s">
        <v>684</v>
      </c>
      <c r="G1603" s="4">
        <v>320</v>
      </c>
    </row>
    <row r="1604" spans="1:7" x14ac:dyDescent="0.3">
      <c r="A1604" s="90" t="s">
        <v>614</v>
      </c>
      <c r="B1604" s="2" t="s">
        <v>48</v>
      </c>
      <c r="C1604" s="3" t="s">
        <v>114</v>
      </c>
      <c r="D1604" s="3" t="s">
        <v>482</v>
      </c>
      <c r="E1604" s="3" t="s">
        <v>471</v>
      </c>
      <c r="F1604" s="4" t="s">
        <v>684</v>
      </c>
      <c r="G1604" s="4">
        <v>320</v>
      </c>
    </row>
    <row r="1605" spans="1:7" x14ac:dyDescent="0.3">
      <c r="A1605" s="90" t="s">
        <v>619</v>
      </c>
      <c r="B1605" s="2" t="s">
        <v>48</v>
      </c>
      <c r="C1605" s="3" t="s">
        <v>114</v>
      </c>
      <c r="D1605" s="3" t="s">
        <v>482</v>
      </c>
      <c r="E1605" s="3" t="s">
        <v>471</v>
      </c>
      <c r="F1605" s="4" t="s">
        <v>684</v>
      </c>
      <c r="G1605" s="4">
        <v>350</v>
      </c>
    </row>
    <row r="1606" spans="1:7" x14ac:dyDescent="0.3">
      <c r="A1606" s="90" t="s">
        <v>619</v>
      </c>
      <c r="B1606" s="2" t="s">
        <v>48</v>
      </c>
      <c r="C1606" s="3" t="s">
        <v>114</v>
      </c>
      <c r="D1606" s="3" t="s">
        <v>482</v>
      </c>
      <c r="E1606" s="3" t="s">
        <v>471</v>
      </c>
      <c r="F1606" s="4" t="s">
        <v>684</v>
      </c>
      <c r="G1606" s="4">
        <v>350</v>
      </c>
    </row>
    <row r="1607" spans="1:7" x14ac:dyDescent="0.3">
      <c r="A1607" s="90" t="s">
        <v>619</v>
      </c>
      <c r="B1607" s="2" t="s">
        <v>48</v>
      </c>
      <c r="C1607" s="3" t="s">
        <v>114</v>
      </c>
      <c r="D1607" s="3" t="s">
        <v>454</v>
      </c>
      <c r="E1607" s="3" t="s">
        <v>474</v>
      </c>
      <c r="F1607" s="4" t="s">
        <v>680</v>
      </c>
      <c r="G1607" s="4">
        <v>120</v>
      </c>
    </row>
    <row r="1608" spans="1:7" x14ac:dyDescent="0.3">
      <c r="A1608" s="90" t="s">
        <v>619</v>
      </c>
      <c r="B1608" s="2" t="s">
        <v>48</v>
      </c>
      <c r="C1608" s="3" t="s">
        <v>114</v>
      </c>
      <c r="D1608" s="3" t="s">
        <v>455</v>
      </c>
      <c r="E1608" s="3" t="s">
        <v>474</v>
      </c>
      <c r="F1608" s="4" t="s">
        <v>680</v>
      </c>
      <c r="G1608" s="4">
        <v>20</v>
      </c>
    </row>
    <row r="1609" spans="1:7" x14ac:dyDescent="0.3">
      <c r="A1609" s="90" t="s">
        <v>619</v>
      </c>
      <c r="B1609" s="2" t="s">
        <v>48</v>
      </c>
      <c r="C1609" s="3" t="s">
        <v>114</v>
      </c>
      <c r="D1609" s="3" t="s">
        <v>453</v>
      </c>
      <c r="E1609" s="3" t="s">
        <v>472</v>
      </c>
      <c r="F1609" s="4" t="s">
        <v>685</v>
      </c>
      <c r="G1609" s="4">
        <v>186</v>
      </c>
    </row>
    <row r="1610" spans="1:7" x14ac:dyDescent="0.3">
      <c r="A1610" s="90" t="s">
        <v>619</v>
      </c>
      <c r="B1610" s="2" t="s">
        <v>48</v>
      </c>
      <c r="C1610" s="3" t="s">
        <v>114</v>
      </c>
      <c r="D1610" s="3" t="s">
        <v>454</v>
      </c>
      <c r="E1610" s="3" t="s">
        <v>472</v>
      </c>
      <c r="F1610" s="4" t="s">
        <v>685</v>
      </c>
      <c r="G1610" s="4">
        <v>9</v>
      </c>
    </row>
    <row r="1611" spans="1:7" x14ac:dyDescent="0.3">
      <c r="A1611" s="90" t="s">
        <v>619</v>
      </c>
      <c r="B1611" s="2" t="s">
        <v>48</v>
      </c>
      <c r="C1611" s="3" t="s">
        <v>114</v>
      </c>
      <c r="D1611" s="3" t="s">
        <v>454</v>
      </c>
      <c r="E1611" s="3" t="s">
        <v>472</v>
      </c>
      <c r="F1611" s="4" t="s">
        <v>681</v>
      </c>
      <c r="G1611" s="4">
        <v>30</v>
      </c>
    </row>
    <row r="1612" spans="1:7" x14ac:dyDescent="0.3">
      <c r="A1612" s="90" t="s">
        <v>619</v>
      </c>
      <c r="B1612" s="2" t="s">
        <v>48</v>
      </c>
      <c r="C1612" s="3" t="s">
        <v>114</v>
      </c>
      <c r="D1612" s="3" t="s">
        <v>455</v>
      </c>
      <c r="E1612" s="3" t="s">
        <v>472</v>
      </c>
      <c r="F1612" s="4" t="s">
        <v>681</v>
      </c>
      <c r="G1612" s="4">
        <v>62</v>
      </c>
    </row>
    <row r="1613" spans="1:7" x14ac:dyDescent="0.3">
      <c r="A1613" s="90" t="s">
        <v>627</v>
      </c>
      <c r="B1613" s="2" t="s">
        <v>48</v>
      </c>
      <c r="C1613" s="3" t="s">
        <v>114</v>
      </c>
      <c r="D1613" s="3" t="s">
        <v>455</v>
      </c>
      <c r="E1613" s="3" t="s">
        <v>474</v>
      </c>
      <c r="F1613" s="4" t="s">
        <v>684</v>
      </c>
      <c r="G1613" s="4">
        <v>16</v>
      </c>
    </row>
    <row r="1614" spans="1:7" x14ac:dyDescent="0.3">
      <c r="A1614" s="90" t="s">
        <v>627</v>
      </c>
      <c r="B1614" s="2" t="s">
        <v>48</v>
      </c>
      <c r="C1614" s="3" t="s">
        <v>114</v>
      </c>
      <c r="D1614" s="3" t="s">
        <v>453</v>
      </c>
      <c r="E1614" s="3" t="s">
        <v>474</v>
      </c>
      <c r="F1614" s="4" t="s">
        <v>684</v>
      </c>
      <c r="G1614" s="4">
        <v>250</v>
      </c>
    </row>
    <row r="1615" spans="1:7" x14ac:dyDescent="0.3">
      <c r="A1615" s="90" t="s">
        <v>627</v>
      </c>
      <c r="B1615" s="2" t="s">
        <v>48</v>
      </c>
      <c r="C1615" s="3" t="s">
        <v>114</v>
      </c>
      <c r="D1615" s="3" t="s">
        <v>455</v>
      </c>
      <c r="E1615" s="3" t="s">
        <v>472</v>
      </c>
      <c r="F1615" s="4" t="s">
        <v>681</v>
      </c>
      <c r="G1615" s="4">
        <v>4</v>
      </c>
    </row>
    <row r="1616" spans="1:7" x14ac:dyDescent="0.3">
      <c r="A1616" s="90" t="s">
        <v>627</v>
      </c>
      <c r="B1616" s="2" t="s">
        <v>48</v>
      </c>
      <c r="C1616" s="3" t="s">
        <v>114</v>
      </c>
      <c r="D1616" s="3" t="s">
        <v>453</v>
      </c>
      <c r="E1616" s="3" t="s">
        <v>472</v>
      </c>
      <c r="F1616" s="4" t="s">
        <v>681</v>
      </c>
      <c r="G1616" s="4">
        <v>52</v>
      </c>
    </row>
    <row r="1617" spans="1:7" x14ac:dyDescent="0.3">
      <c r="A1617" s="90" t="s">
        <v>627</v>
      </c>
      <c r="B1617" s="2" t="s">
        <v>48</v>
      </c>
      <c r="C1617" s="3" t="s">
        <v>114</v>
      </c>
      <c r="D1617" s="3" t="s">
        <v>456</v>
      </c>
      <c r="E1617" s="3" t="s">
        <v>472</v>
      </c>
      <c r="F1617" s="4" t="s">
        <v>681</v>
      </c>
      <c r="G1617" s="4">
        <v>11</v>
      </c>
    </row>
    <row r="1618" spans="1:7" x14ac:dyDescent="0.3">
      <c r="A1618" s="90" t="s">
        <v>627</v>
      </c>
      <c r="B1618" s="2" t="s">
        <v>48</v>
      </c>
      <c r="C1618" s="3" t="s">
        <v>114</v>
      </c>
      <c r="D1618" s="3" t="s">
        <v>454</v>
      </c>
      <c r="E1618" s="3" t="s">
        <v>472</v>
      </c>
      <c r="F1618" s="4" t="s">
        <v>681</v>
      </c>
      <c r="G1618" s="4">
        <v>15</v>
      </c>
    </row>
    <row r="1619" spans="1:7" x14ac:dyDescent="0.3">
      <c r="A1619" s="90" t="s">
        <v>627</v>
      </c>
      <c r="B1619" s="2" t="s">
        <v>48</v>
      </c>
      <c r="C1619" s="3" t="s">
        <v>114</v>
      </c>
      <c r="D1619" s="3" t="s">
        <v>452</v>
      </c>
      <c r="E1619" s="3" t="s">
        <v>472</v>
      </c>
      <c r="F1619" s="4" t="s">
        <v>681</v>
      </c>
      <c r="G1619" s="4">
        <v>14</v>
      </c>
    </row>
    <row r="1620" spans="1:7" x14ac:dyDescent="0.3">
      <c r="A1620" s="90" t="s">
        <v>627</v>
      </c>
      <c r="B1620" s="2" t="s">
        <v>48</v>
      </c>
      <c r="C1620" s="3" t="s">
        <v>114</v>
      </c>
      <c r="D1620" s="3" t="s">
        <v>482</v>
      </c>
      <c r="E1620" s="3" t="s">
        <v>471</v>
      </c>
      <c r="F1620" s="4" t="s">
        <v>684</v>
      </c>
      <c r="G1620" s="4">
        <v>50</v>
      </c>
    </row>
    <row r="1621" spans="1:7" x14ac:dyDescent="0.3">
      <c r="A1621" s="90" t="s">
        <v>627</v>
      </c>
      <c r="B1621" s="2" t="s">
        <v>48</v>
      </c>
      <c r="C1621" s="3" t="s">
        <v>114</v>
      </c>
      <c r="D1621" s="3" t="s">
        <v>482</v>
      </c>
      <c r="E1621" s="3" t="s">
        <v>471</v>
      </c>
      <c r="F1621" s="4" t="s">
        <v>684</v>
      </c>
      <c r="G1621" s="4">
        <v>50</v>
      </c>
    </row>
    <row r="1622" spans="1:7" x14ac:dyDescent="0.3">
      <c r="A1622" s="90" t="s">
        <v>627</v>
      </c>
      <c r="B1622" s="2" t="s">
        <v>48</v>
      </c>
      <c r="C1622" s="3" t="s">
        <v>114</v>
      </c>
      <c r="D1622" s="3" t="s">
        <v>452</v>
      </c>
      <c r="E1622" s="3" t="s">
        <v>471</v>
      </c>
      <c r="F1622" s="4" t="s">
        <v>684</v>
      </c>
      <c r="G1622" s="4">
        <v>72</v>
      </c>
    </row>
    <row r="1623" spans="1:7" x14ac:dyDescent="0.3">
      <c r="A1623" s="90" t="s">
        <v>627</v>
      </c>
      <c r="B1623" s="2" t="s">
        <v>48</v>
      </c>
      <c r="C1623" s="3" t="s">
        <v>114</v>
      </c>
      <c r="D1623" s="3" t="s">
        <v>453</v>
      </c>
      <c r="E1623" s="3" t="s">
        <v>471</v>
      </c>
      <c r="F1623" s="4" t="s">
        <v>684</v>
      </c>
      <c r="G1623" s="4">
        <v>72</v>
      </c>
    </row>
    <row r="1624" spans="1:7" x14ac:dyDescent="0.3">
      <c r="A1624" s="90" t="s">
        <v>627</v>
      </c>
      <c r="B1624" s="2" t="s">
        <v>48</v>
      </c>
      <c r="C1624" s="3" t="s">
        <v>114</v>
      </c>
      <c r="D1624" s="3" t="s">
        <v>459</v>
      </c>
      <c r="E1624" s="3" t="s">
        <v>471</v>
      </c>
      <c r="F1624" s="4" t="s">
        <v>684</v>
      </c>
      <c r="G1624" s="4">
        <v>72</v>
      </c>
    </row>
    <row r="1625" spans="1:7" x14ac:dyDescent="0.3">
      <c r="A1625" s="90" t="s">
        <v>627</v>
      </c>
      <c r="B1625" s="2" t="s">
        <v>48</v>
      </c>
      <c r="C1625" s="3" t="s">
        <v>114</v>
      </c>
      <c r="D1625" s="3" t="s">
        <v>453</v>
      </c>
      <c r="E1625" s="3" t="s">
        <v>472</v>
      </c>
      <c r="F1625" s="4" t="s">
        <v>685</v>
      </c>
      <c r="G1625" s="4">
        <v>252</v>
      </c>
    </row>
    <row r="1626" spans="1:7" x14ac:dyDescent="0.3">
      <c r="A1626" s="90" t="s">
        <v>627</v>
      </c>
      <c r="B1626" s="2" t="s">
        <v>23</v>
      </c>
      <c r="C1626" s="3" t="s">
        <v>114</v>
      </c>
      <c r="D1626" s="3" t="s">
        <v>453</v>
      </c>
      <c r="E1626" s="3" t="s">
        <v>472</v>
      </c>
      <c r="F1626" s="4" t="s">
        <v>682</v>
      </c>
      <c r="G1626" s="4">
        <v>221</v>
      </c>
    </row>
    <row r="1627" spans="1:7" x14ac:dyDescent="0.3">
      <c r="A1627" s="90" t="s">
        <v>648</v>
      </c>
      <c r="B1627" s="2" t="s">
        <v>48</v>
      </c>
      <c r="C1627" s="3" t="s">
        <v>114</v>
      </c>
      <c r="D1627" s="3" t="s">
        <v>453</v>
      </c>
      <c r="E1627" s="3" t="s">
        <v>472</v>
      </c>
      <c r="F1627" s="4" t="s">
        <v>684</v>
      </c>
      <c r="G1627" s="4">
        <v>115</v>
      </c>
    </row>
    <row r="1628" spans="1:7" x14ac:dyDescent="0.3">
      <c r="A1628" s="90" t="s">
        <v>648</v>
      </c>
      <c r="B1628" s="2" t="s">
        <v>48</v>
      </c>
      <c r="C1628" s="3" t="s">
        <v>114</v>
      </c>
      <c r="D1628" s="3" t="s">
        <v>453</v>
      </c>
      <c r="E1628" s="3" t="s">
        <v>474</v>
      </c>
      <c r="F1628" s="4" t="s">
        <v>680</v>
      </c>
      <c r="G1628" s="4">
        <v>280</v>
      </c>
    </row>
    <row r="1629" spans="1:7" x14ac:dyDescent="0.3">
      <c r="A1629" s="90" t="s">
        <v>648</v>
      </c>
      <c r="B1629" s="2" t="s">
        <v>48</v>
      </c>
      <c r="C1629" s="3" t="s">
        <v>114</v>
      </c>
      <c r="D1629" s="3" t="s">
        <v>459</v>
      </c>
      <c r="E1629" s="3" t="s">
        <v>471</v>
      </c>
      <c r="F1629" s="4" t="s">
        <v>683</v>
      </c>
      <c r="G1629" s="4">
        <v>372</v>
      </c>
    </row>
    <row r="1630" spans="1:7" x14ac:dyDescent="0.3">
      <c r="A1630" s="90" t="s">
        <v>648</v>
      </c>
      <c r="B1630" s="2" t="s">
        <v>48</v>
      </c>
      <c r="C1630" s="3" t="s">
        <v>114</v>
      </c>
      <c r="D1630" s="3" t="s">
        <v>453</v>
      </c>
      <c r="E1630" s="3" t="s">
        <v>471</v>
      </c>
      <c r="F1630" s="4" t="s">
        <v>681</v>
      </c>
      <c r="G1630" s="4">
        <v>137</v>
      </c>
    </row>
    <row r="1631" spans="1:7" x14ac:dyDescent="0.3">
      <c r="A1631" s="90" t="s">
        <v>648</v>
      </c>
      <c r="B1631" s="2" t="s">
        <v>48</v>
      </c>
      <c r="C1631" s="3" t="s">
        <v>114</v>
      </c>
      <c r="D1631" s="3" t="s">
        <v>452</v>
      </c>
      <c r="E1631" s="3" t="s">
        <v>471</v>
      </c>
      <c r="F1631" s="4" t="s">
        <v>681</v>
      </c>
      <c r="G1631" s="4">
        <v>68</v>
      </c>
    </row>
    <row r="1632" spans="1:7" x14ac:dyDescent="0.3">
      <c r="A1632" s="90" t="s">
        <v>648</v>
      </c>
      <c r="B1632" s="2" t="s">
        <v>23</v>
      </c>
      <c r="C1632" s="3" t="s">
        <v>114</v>
      </c>
      <c r="D1632" s="3" t="s">
        <v>452</v>
      </c>
      <c r="E1632" s="3" t="s">
        <v>471</v>
      </c>
      <c r="F1632" s="4" t="s">
        <v>682</v>
      </c>
      <c r="G1632" s="4">
        <v>191</v>
      </c>
    </row>
    <row r="1633" spans="1:7" x14ac:dyDescent="0.3">
      <c r="A1633" s="90" t="s">
        <v>661</v>
      </c>
      <c r="B1633" s="2" t="s">
        <v>48</v>
      </c>
      <c r="C1633" s="3" t="s">
        <v>114</v>
      </c>
      <c r="D1633" s="3" t="s">
        <v>453</v>
      </c>
      <c r="E1633" s="3" t="s">
        <v>474</v>
      </c>
      <c r="F1633" s="4" t="s">
        <v>684</v>
      </c>
      <c r="G1633" s="4">
        <v>285</v>
      </c>
    </row>
    <row r="1634" spans="1:7" x14ac:dyDescent="0.3">
      <c r="A1634" s="90" t="s">
        <v>661</v>
      </c>
      <c r="B1634" s="2" t="s">
        <v>48</v>
      </c>
      <c r="C1634" s="3" t="s">
        <v>114</v>
      </c>
      <c r="D1634" s="3" t="s">
        <v>453</v>
      </c>
      <c r="E1634" s="3" t="s">
        <v>471</v>
      </c>
      <c r="F1634" s="4" t="s">
        <v>683</v>
      </c>
      <c r="G1634" s="4">
        <v>60</v>
      </c>
    </row>
    <row r="1635" spans="1:7" x14ac:dyDescent="0.3">
      <c r="A1635" s="90" t="s">
        <v>661</v>
      </c>
      <c r="B1635" s="2" t="s">
        <v>48</v>
      </c>
      <c r="C1635" s="3" t="s">
        <v>114</v>
      </c>
      <c r="D1635" s="3" t="s">
        <v>454</v>
      </c>
      <c r="E1635" s="3" t="s">
        <v>471</v>
      </c>
      <c r="F1635" s="4" t="s">
        <v>683</v>
      </c>
      <c r="G1635" s="4">
        <v>36</v>
      </c>
    </row>
    <row r="1636" spans="1:7" x14ac:dyDescent="0.3">
      <c r="A1636" s="90" t="s">
        <v>661</v>
      </c>
      <c r="B1636" s="2" t="s">
        <v>48</v>
      </c>
      <c r="C1636" s="3" t="s">
        <v>114</v>
      </c>
      <c r="D1636" s="3" t="s">
        <v>452</v>
      </c>
      <c r="E1636" s="3" t="s">
        <v>471</v>
      </c>
      <c r="F1636" s="4" t="s">
        <v>683</v>
      </c>
      <c r="G1636" s="4">
        <v>12</v>
      </c>
    </row>
    <row r="1637" spans="1:7" x14ac:dyDescent="0.3">
      <c r="A1637" s="90" t="s">
        <v>661</v>
      </c>
      <c r="B1637" s="2" t="s">
        <v>48</v>
      </c>
      <c r="C1637" s="3" t="s">
        <v>114</v>
      </c>
      <c r="D1637" s="3" t="s">
        <v>459</v>
      </c>
      <c r="E1637" s="3" t="s">
        <v>471</v>
      </c>
      <c r="F1637" s="4" t="s">
        <v>683</v>
      </c>
      <c r="G1637" s="4">
        <v>224</v>
      </c>
    </row>
    <row r="1638" spans="1:7" x14ac:dyDescent="0.3">
      <c r="A1638" s="90" t="s">
        <v>661</v>
      </c>
      <c r="B1638" s="2" t="s">
        <v>48</v>
      </c>
      <c r="C1638" s="3" t="s">
        <v>114</v>
      </c>
      <c r="D1638" s="3" t="s">
        <v>458</v>
      </c>
      <c r="E1638" s="3" t="s">
        <v>471</v>
      </c>
      <c r="F1638" s="4" t="s">
        <v>683</v>
      </c>
      <c r="G1638" s="4">
        <v>136</v>
      </c>
    </row>
    <row r="1639" spans="1:7" x14ac:dyDescent="0.3">
      <c r="A1639" s="90" t="s">
        <v>661</v>
      </c>
      <c r="B1639" s="2" t="s">
        <v>48</v>
      </c>
      <c r="C1639" s="3" t="s">
        <v>114</v>
      </c>
      <c r="D1639" s="3" t="s">
        <v>482</v>
      </c>
      <c r="E1639" s="3" t="s">
        <v>471</v>
      </c>
      <c r="F1639" s="4" t="s">
        <v>684</v>
      </c>
      <c r="G1639" s="4">
        <v>200</v>
      </c>
    </row>
    <row r="1640" spans="1:7" x14ac:dyDescent="0.3">
      <c r="A1640" s="90" t="s">
        <v>661</v>
      </c>
      <c r="B1640" s="2" t="s">
        <v>48</v>
      </c>
      <c r="C1640" s="3" t="s">
        <v>114</v>
      </c>
      <c r="D1640" s="3" t="s">
        <v>456</v>
      </c>
      <c r="E1640" s="3" t="s">
        <v>471</v>
      </c>
      <c r="F1640" s="4" t="s">
        <v>681</v>
      </c>
      <c r="G1640" s="4">
        <v>47</v>
      </c>
    </row>
    <row r="1641" spans="1:7" x14ac:dyDescent="0.3">
      <c r="A1641" s="90" t="s">
        <v>661</v>
      </c>
      <c r="B1641" s="2" t="s">
        <v>48</v>
      </c>
      <c r="C1641" s="3" t="s">
        <v>114</v>
      </c>
      <c r="D1641" s="3" t="s">
        <v>459</v>
      </c>
      <c r="E1641" s="3" t="s">
        <v>471</v>
      </c>
      <c r="F1641" s="4" t="s">
        <v>681</v>
      </c>
      <c r="G1641" s="4">
        <v>136</v>
      </c>
    </row>
    <row r="1642" spans="1:7" x14ac:dyDescent="0.3">
      <c r="A1642" s="90" t="s">
        <v>661</v>
      </c>
      <c r="B1642" s="2" t="s">
        <v>48</v>
      </c>
      <c r="C1642" s="3" t="s">
        <v>114</v>
      </c>
      <c r="D1642" s="3" t="s">
        <v>459</v>
      </c>
      <c r="E1642" s="3" t="s">
        <v>473</v>
      </c>
      <c r="F1642" s="4" t="s">
        <v>685</v>
      </c>
      <c r="G1642" s="4">
        <v>328</v>
      </c>
    </row>
    <row r="1643" spans="1:7" x14ac:dyDescent="0.3">
      <c r="A1643" s="90" t="s">
        <v>661</v>
      </c>
      <c r="B1643" s="2" t="s">
        <v>48</v>
      </c>
      <c r="C1643" s="3" t="s">
        <v>114</v>
      </c>
      <c r="D1643" s="3" t="s">
        <v>459</v>
      </c>
      <c r="E1643" s="3" t="s">
        <v>473</v>
      </c>
      <c r="F1643" s="4" t="s">
        <v>685</v>
      </c>
      <c r="G1643" s="4">
        <v>72</v>
      </c>
    </row>
    <row r="1644" spans="1:7" x14ac:dyDescent="0.3">
      <c r="A1644" s="90" t="s">
        <v>661</v>
      </c>
      <c r="B1644" s="2" t="s">
        <v>48</v>
      </c>
      <c r="C1644" s="3" t="s">
        <v>114</v>
      </c>
      <c r="D1644" s="3" t="s">
        <v>453</v>
      </c>
      <c r="E1644" s="3" t="s">
        <v>474</v>
      </c>
      <c r="F1644" s="4" t="s">
        <v>685</v>
      </c>
      <c r="G1644" s="4">
        <v>40</v>
      </c>
    </row>
    <row r="1645" spans="1:7" x14ac:dyDescent="0.3">
      <c r="A1645" s="90" t="s">
        <v>669</v>
      </c>
      <c r="B1645" s="2" t="s">
        <v>48</v>
      </c>
      <c r="C1645" s="3" t="s">
        <v>114</v>
      </c>
      <c r="D1645" s="3" t="s">
        <v>458</v>
      </c>
      <c r="E1645" s="3" t="s">
        <v>473</v>
      </c>
      <c r="F1645" s="4" t="s">
        <v>685</v>
      </c>
      <c r="G1645" s="4">
        <v>232</v>
      </c>
    </row>
    <row r="1646" spans="1:7" x14ac:dyDescent="0.3">
      <c r="A1646" s="90" t="s">
        <v>669</v>
      </c>
      <c r="B1646" s="2" t="s">
        <v>48</v>
      </c>
      <c r="C1646" s="3" t="s">
        <v>114</v>
      </c>
      <c r="D1646" s="3" t="s">
        <v>459</v>
      </c>
      <c r="E1646" s="3" t="s">
        <v>473</v>
      </c>
      <c r="F1646" s="4" t="s">
        <v>685</v>
      </c>
      <c r="G1646" s="4">
        <v>168</v>
      </c>
    </row>
    <row r="1647" spans="1:7" x14ac:dyDescent="0.3">
      <c r="A1647" s="90" t="s">
        <v>669</v>
      </c>
      <c r="B1647" s="2" t="s">
        <v>48</v>
      </c>
      <c r="C1647" s="3" t="s">
        <v>114</v>
      </c>
      <c r="D1647" s="3" t="s">
        <v>454</v>
      </c>
      <c r="E1647" s="3" t="s">
        <v>471</v>
      </c>
      <c r="F1647" s="4" t="s">
        <v>683</v>
      </c>
      <c r="G1647" s="4">
        <v>164</v>
      </c>
    </row>
    <row r="1648" spans="1:7" x14ac:dyDescent="0.3">
      <c r="A1648" s="90" t="s">
        <v>669</v>
      </c>
      <c r="B1648" s="2" t="s">
        <v>48</v>
      </c>
      <c r="C1648" s="3" t="s">
        <v>114</v>
      </c>
      <c r="D1648" s="3" t="s">
        <v>452</v>
      </c>
      <c r="E1648" s="3" t="s">
        <v>471</v>
      </c>
      <c r="F1648" s="4" t="s">
        <v>683</v>
      </c>
      <c r="G1648" s="4">
        <v>208</v>
      </c>
    </row>
    <row r="1649" spans="1:7" x14ac:dyDescent="0.3">
      <c r="A1649" s="90" t="s">
        <v>669</v>
      </c>
      <c r="B1649" s="2" t="s">
        <v>48</v>
      </c>
      <c r="C1649" s="3" t="s">
        <v>114</v>
      </c>
      <c r="D1649" s="3" t="s">
        <v>453</v>
      </c>
      <c r="E1649" s="3" t="s">
        <v>474</v>
      </c>
      <c r="F1649" s="4" t="s">
        <v>686</v>
      </c>
      <c r="G1649" s="4">
        <v>43</v>
      </c>
    </row>
    <row r="1650" spans="1:7" x14ac:dyDescent="0.3">
      <c r="A1650" s="90" t="s">
        <v>669</v>
      </c>
      <c r="B1650" s="2" t="s">
        <v>48</v>
      </c>
      <c r="C1650" s="3" t="s">
        <v>114</v>
      </c>
      <c r="D1650" s="3" t="s">
        <v>452</v>
      </c>
      <c r="E1650" s="3" t="s">
        <v>474</v>
      </c>
      <c r="F1650" s="4" t="s">
        <v>686</v>
      </c>
      <c r="G1650" s="4">
        <v>264</v>
      </c>
    </row>
    <row r="1651" spans="1:7" x14ac:dyDescent="0.3">
      <c r="A1651" s="90" t="s">
        <v>669</v>
      </c>
      <c r="B1651" s="2" t="s">
        <v>48</v>
      </c>
      <c r="C1651" s="3" t="s">
        <v>114</v>
      </c>
      <c r="D1651" s="3" t="s">
        <v>454</v>
      </c>
      <c r="E1651" s="3" t="s">
        <v>474</v>
      </c>
      <c r="F1651" s="4" t="s">
        <v>684</v>
      </c>
      <c r="G1651" s="4">
        <v>112</v>
      </c>
    </row>
    <row r="1652" spans="1:7" x14ac:dyDescent="0.3">
      <c r="A1652" s="90" t="s">
        <v>669</v>
      </c>
      <c r="B1652" s="2" t="s">
        <v>48</v>
      </c>
      <c r="C1652" s="3" t="s">
        <v>114</v>
      </c>
      <c r="D1652" s="3" t="s">
        <v>454</v>
      </c>
      <c r="E1652" s="3" t="s">
        <v>474</v>
      </c>
      <c r="F1652" s="4" t="s">
        <v>656</v>
      </c>
      <c r="G1652" s="4">
        <v>14</v>
      </c>
    </row>
    <row r="1653" spans="1:7" x14ac:dyDescent="0.3">
      <c r="A1653" s="90" t="s">
        <v>669</v>
      </c>
      <c r="B1653" s="2" t="s">
        <v>48</v>
      </c>
      <c r="C1653" s="3" t="s">
        <v>114</v>
      </c>
      <c r="D1653" s="3" t="s">
        <v>452</v>
      </c>
      <c r="E1653" s="3" t="s">
        <v>474</v>
      </c>
      <c r="F1653" s="4" t="s">
        <v>656</v>
      </c>
      <c r="G1653" s="4">
        <v>20</v>
      </c>
    </row>
    <row r="1654" spans="1:7" x14ac:dyDescent="0.3">
      <c r="A1654" s="90" t="s">
        <v>669</v>
      </c>
      <c r="B1654" s="2" t="s">
        <v>48</v>
      </c>
      <c r="C1654" s="3" t="s">
        <v>114</v>
      </c>
      <c r="D1654" s="3" t="s">
        <v>453</v>
      </c>
      <c r="E1654" s="3" t="s">
        <v>474</v>
      </c>
      <c r="F1654" s="4" t="s">
        <v>656</v>
      </c>
      <c r="G1654" s="4">
        <v>2</v>
      </c>
    </row>
    <row r="1655" spans="1:7" x14ac:dyDescent="0.3">
      <c r="A1655" s="90" t="s">
        <v>669</v>
      </c>
      <c r="B1655" s="2" t="s">
        <v>48</v>
      </c>
      <c r="C1655" s="3" t="s">
        <v>114</v>
      </c>
      <c r="D1655" s="3" t="s">
        <v>453</v>
      </c>
      <c r="E1655" s="3" t="s">
        <v>472</v>
      </c>
      <c r="F1655" s="4" t="s">
        <v>681</v>
      </c>
      <c r="G1655" s="4">
        <v>98</v>
      </c>
    </row>
    <row r="1656" spans="1:7" x14ac:dyDescent="0.3">
      <c r="A1656" s="90" t="s">
        <v>669</v>
      </c>
      <c r="B1656" s="2" t="s">
        <v>48</v>
      </c>
      <c r="C1656" s="3" t="s">
        <v>114</v>
      </c>
      <c r="D1656" s="3" t="s">
        <v>454</v>
      </c>
      <c r="E1656" s="3" t="s">
        <v>472</v>
      </c>
      <c r="F1656" s="4" t="s">
        <v>681</v>
      </c>
      <c r="G1656" s="4">
        <v>38</v>
      </c>
    </row>
    <row r="1657" spans="1:7" x14ac:dyDescent="0.3">
      <c r="A1657" s="90" t="s">
        <v>669</v>
      </c>
      <c r="B1657" s="2" t="s">
        <v>48</v>
      </c>
      <c r="C1657" s="3" t="s">
        <v>114</v>
      </c>
      <c r="D1657" s="3" t="s">
        <v>452</v>
      </c>
      <c r="E1657" s="3" t="s">
        <v>472</v>
      </c>
      <c r="F1657" s="4" t="s">
        <v>681</v>
      </c>
      <c r="G1657" s="4">
        <v>5</v>
      </c>
    </row>
    <row r="1658" spans="1:7" x14ac:dyDescent="0.3">
      <c r="A1658" s="90" t="s">
        <v>669</v>
      </c>
      <c r="B1658" s="2" t="s">
        <v>48</v>
      </c>
      <c r="C1658" s="3" t="s">
        <v>114</v>
      </c>
      <c r="D1658" s="3" t="s">
        <v>459</v>
      </c>
      <c r="E1658" s="3" t="s">
        <v>472</v>
      </c>
      <c r="F1658" s="4" t="s">
        <v>681</v>
      </c>
      <c r="G1658" s="4">
        <v>28</v>
      </c>
    </row>
    <row r="1659" spans="1:7" x14ac:dyDescent="0.3">
      <c r="A1659" s="90" t="s">
        <v>669</v>
      </c>
      <c r="B1659" s="2" t="s">
        <v>27</v>
      </c>
      <c r="C1659" s="3" t="s">
        <v>17</v>
      </c>
      <c r="D1659" s="3" t="s">
        <v>350</v>
      </c>
      <c r="E1659" s="3" t="s">
        <v>430</v>
      </c>
      <c r="F1659" s="4" t="s">
        <v>552</v>
      </c>
      <c r="G1659" s="4">
        <v>1000</v>
      </c>
    </row>
    <row r="1660" spans="1:7" x14ac:dyDescent="0.3">
      <c r="A1660" s="90" t="s">
        <v>669</v>
      </c>
      <c r="B1660" s="2" t="s">
        <v>27</v>
      </c>
      <c r="C1660" s="3" t="s">
        <v>17</v>
      </c>
      <c r="D1660" s="3" t="s">
        <v>350</v>
      </c>
      <c r="E1660" s="3" t="s">
        <v>429</v>
      </c>
      <c r="F1660" s="4" t="s">
        <v>513</v>
      </c>
      <c r="G1660" s="4">
        <v>760</v>
      </c>
    </row>
    <row r="1661" spans="1:7" x14ac:dyDescent="0.3">
      <c r="A1661" s="90" t="s">
        <v>669</v>
      </c>
      <c r="B1661" s="2" t="s">
        <v>23</v>
      </c>
      <c r="C1661" s="3" t="s">
        <v>17</v>
      </c>
      <c r="D1661" s="3" t="s">
        <v>350</v>
      </c>
      <c r="E1661" s="3" t="s">
        <v>430</v>
      </c>
      <c r="F1661" s="4" t="s">
        <v>554</v>
      </c>
      <c r="G1661" s="4">
        <v>1002</v>
      </c>
    </row>
    <row r="1662" spans="1:7" x14ac:dyDescent="0.3">
      <c r="A1662" s="90" t="s">
        <v>669</v>
      </c>
      <c r="B1662" s="2" t="s">
        <v>23</v>
      </c>
      <c r="C1662" s="3" t="s">
        <v>17</v>
      </c>
      <c r="D1662" s="3" t="s">
        <v>350</v>
      </c>
      <c r="E1662" s="3" t="s">
        <v>429</v>
      </c>
      <c r="F1662" s="4" t="s">
        <v>509</v>
      </c>
      <c r="G1662" s="4">
        <v>500</v>
      </c>
    </row>
    <row r="1663" spans="1:7" x14ac:dyDescent="0.3">
      <c r="A1663" s="90" t="s">
        <v>669</v>
      </c>
      <c r="B1663" s="2" t="s">
        <v>127</v>
      </c>
      <c r="C1663" s="3" t="s">
        <v>17</v>
      </c>
      <c r="D1663" s="3" t="s">
        <v>350</v>
      </c>
      <c r="E1663" s="3" t="s">
        <v>430</v>
      </c>
      <c r="F1663" s="4" t="s">
        <v>609</v>
      </c>
      <c r="G1663" s="4">
        <v>639</v>
      </c>
    </row>
    <row r="1664" spans="1:7" x14ac:dyDescent="0.3">
      <c r="A1664" s="90" t="s">
        <v>669</v>
      </c>
      <c r="B1664" s="2" t="s">
        <v>127</v>
      </c>
      <c r="C1664" s="3" t="s">
        <v>17</v>
      </c>
      <c r="D1664" s="3" t="s">
        <v>350</v>
      </c>
      <c r="E1664" s="3" t="s">
        <v>429</v>
      </c>
      <c r="F1664" s="4" t="s">
        <v>551</v>
      </c>
      <c r="G1664" s="4">
        <v>800</v>
      </c>
    </row>
    <row r="1665" spans="1:7" x14ac:dyDescent="0.3">
      <c r="A1665" s="90" t="s">
        <v>669</v>
      </c>
      <c r="B1665" s="2" t="s">
        <v>27</v>
      </c>
      <c r="C1665" s="3" t="s">
        <v>17</v>
      </c>
      <c r="D1665" s="3" t="s">
        <v>350</v>
      </c>
      <c r="E1665" s="3" t="s">
        <v>407</v>
      </c>
      <c r="F1665" s="4" t="s">
        <v>118</v>
      </c>
      <c r="G1665" s="4">
        <v>4500</v>
      </c>
    </row>
    <row r="1666" spans="1:7" x14ac:dyDescent="0.3">
      <c r="A1666" s="90" t="s">
        <v>669</v>
      </c>
      <c r="B1666" s="2" t="s">
        <v>27</v>
      </c>
      <c r="C1666" s="3" t="s">
        <v>17</v>
      </c>
      <c r="D1666" s="3" t="s">
        <v>350</v>
      </c>
      <c r="E1666" s="3" t="s">
        <v>386</v>
      </c>
      <c r="F1666" s="4" t="s">
        <v>514</v>
      </c>
      <c r="G1666" s="4">
        <v>2560</v>
      </c>
    </row>
    <row r="1667" spans="1:7" x14ac:dyDescent="0.3">
      <c r="A1667" s="90" t="s">
        <v>669</v>
      </c>
      <c r="B1667" s="2" t="s">
        <v>27</v>
      </c>
      <c r="C1667" s="3" t="s">
        <v>17</v>
      </c>
      <c r="D1667" s="3" t="s">
        <v>350</v>
      </c>
      <c r="E1667" s="3" t="s">
        <v>20</v>
      </c>
      <c r="F1667" s="4" t="s">
        <v>556</v>
      </c>
      <c r="G1667" s="4">
        <v>1200</v>
      </c>
    </row>
    <row r="1668" spans="1:7" x14ac:dyDescent="0.3">
      <c r="A1668" s="90" t="s">
        <v>669</v>
      </c>
      <c r="B1668" s="2" t="s">
        <v>27</v>
      </c>
      <c r="C1668" s="3" t="s">
        <v>17</v>
      </c>
      <c r="D1668" s="3" t="s">
        <v>350</v>
      </c>
      <c r="E1668" s="3" t="s">
        <v>20</v>
      </c>
      <c r="F1668" s="4" t="s">
        <v>687</v>
      </c>
      <c r="G1668" s="4">
        <v>960</v>
      </c>
    </row>
    <row r="1669" spans="1:7" x14ac:dyDescent="0.3">
      <c r="A1669" s="90" t="s">
        <v>669</v>
      </c>
      <c r="B1669" s="2" t="s">
        <v>27</v>
      </c>
      <c r="C1669" s="3" t="s">
        <v>17</v>
      </c>
      <c r="D1669" s="3" t="s">
        <v>350</v>
      </c>
      <c r="E1669" s="3" t="s">
        <v>348</v>
      </c>
      <c r="F1669" s="4" t="s">
        <v>563</v>
      </c>
      <c r="G1669" s="4">
        <v>1200</v>
      </c>
    </row>
    <row r="1670" spans="1:7" x14ac:dyDescent="0.3">
      <c r="A1670" s="90" t="s">
        <v>669</v>
      </c>
      <c r="B1670" s="2" t="s">
        <v>27</v>
      </c>
      <c r="C1670" s="3" t="s">
        <v>17</v>
      </c>
      <c r="D1670" s="3" t="s">
        <v>350</v>
      </c>
      <c r="E1670" s="3" t="s">
        <v>348</v>
      </c>
      <c r="F1670" s="4" t="s">
        <v>566</v>
      </c>
      <c r="G1670" s="4">
        <v>450</v>
      </c>
    </row>
    <row r="1671" spans="1:7" x14ac:dyDescent="0.3">
      <c r="A1671" s="90" t="s">
        <v>669</v>
      </c>
      <c r="B1671" s="2" t="s">
        <v>27</v>
      </c>
      <c r="C1671" s="3" t="s">
        <v>17</v>
      </c>
      <c r="D1671" s="3" t="s">
        <v>350</v>
      </c>
      <c r="E1671" s="3" t="s">
        <v>229</v>
      </c>
      <c r="F1671" s="4" t="s">
        <v>566</v>
      </c>
      <c r="G1671" s="4">
        <v>400</v>
      </c>
    </row>
    <row r="1672" spans="1:7" x14ac:dyDescent="0.3">
      <c r="A1672" s="90" t="s">
        <v>669</v>
      </c>
      <c r="B1672" s="2" t="s">
        <v>27</v>
      </c>
      <c r="C1672" s="3" t="s">
        <v>17</v>
      </c>
      <c r="D1672" s="3" t="s">
        <v>350</v>
      </c>
      <c r="E1672" s="3" t="s">
        <v>349</v>
      </c>
      <c r="F1672" s="4" t="s">
        <v>568</v>
      </c>
      <c r="G1672" s="4">
        <v>540</v>
      </c>
    </row>
    <row r="1673" spans="1:7" x14ac:dyDescent="0.3">
      <c r="A1673" s="90" t="s">
        <v>669</v>
      </c>
      <c r="B1673" s="2" t="s">
        <v>27</v>
      </c>
      <c r="C1673" s="3" t="s">
        <v>17</v>
      </c>
      <c r="D1673" s="3" t="s">
        <v>350</v>
      </c>
      <c r="E1673" s="3" t="s">
        <v>349</v>
      </c>
      <c r="F1673" s="4" t="s">
        <v>688</v>
      </c>
      <c r="G1673" s="4">
        <v>1200</v>
      </c>
    </row>
    <row r="1674" spans="1:7" x14ac:dyDescent="0.3">
      <c r="A1674" s="90" t="s">
        <v>669</v>
      </c>
      <c r="B1674" s="2" t="s">
        <v>27</v>
      </c>
      <c r="C1674" s="3" t="s">
        <v>17</v>
      </c>
      <c r="D1674" s="3" t="s">
        <v>350</v>
      </c>
      <c r="E1674" s="3" t="s">
        <v>347</v>
      </c>
      <c r="F1674" s="4" t="s">
        <v>689</v>
      </c>
      <c r="G1674" s="4">
        <v>1070</v>
      </c>
    </row>
    <row r="1675" spans="1:7" x14ac:dyDescent="0.3">
      <c r="A1675" s="90" t="s">
        <v>669</v>
      </c>
      <c r="B1675" s="2" t="s">
        <v>48</v>
      </c>
      <c r="C1675" s="3" t="s">
        <v>17</v>
      </c>
      <c r="D1675" s="3" t="s">
        <v>350</v>
      </c>
      <c r="E1675" s="3" t="s">
        <v>347</v>
      </c>
      <c r="F1675" s="4" t="s">
        <v>576</v>
      </c>
      <c r="G1675" s="4">
        <v>1010</v>
      </c>
    </row>
    <row r="1676" spans="1:7" x14ac:dyDescent="0.3">
      <c r="A1676" s="90" t="s">
        <v>669</v>
      </c>
      <c r="B1676" s="2" t="s">
        <v>48</v>
      </c>
      <c r="C1676" s="3" t="s">
        <v>17</v>
      </c>
      <c r="D1676" s="3" t="s">
        <v>350</v>
      </c>
      <c r="E1676" s="3" t="s">
        <v>229</v>
      </c>
      <c r="F1676" s="4" t="s">
        <v>690</v>
      </c>
      <c r="G1676" s="4">
        <v>1720</v>
      </c>
    </row>
    <row r="1677" spans="1:7" x14ac:dyDescent="0.3">
      <c r="A1677" s="90" t="s">
        <v>669</v>
      </c>
      <c r="B1677" s="2" t="s">
        <v>48</v>
      </c>
      <c r="C1677" s="3" t="s">
        <v>17</v>
      </c>
      <c r="D1677" s="3" t="s">
        <v>350</v>
      </c>
      <c r="E1677" s="3" t="s">
        <v>348</v>
      </c>
      <c r="F1677" s="4" t="s">
        <v>691</v>
      </c>
      <c r="G1677" s="4">
        <v>770</v>
      </c>
    </row>
    <row r="1678" spans="1:7" x14ac:dyDescent="0.3">
      <c r="A1678" s="90" t="s">
        <v>669</v>
      </c>
      <c r="B1678" s="2" t="s">
        <v>23</v>
      </c>
      <c r="C1678" s="3" t="s">
        <v>17</v>
      </c>
      <c r="D1678" s="3" t="s">
        <v>350</v>
      </c>
      <c r="E1678" s="3" t="s">
        <v>20</v>
      </c>
      <c r="F1678" s="4" t="s">
        <v>692</v>
      </c>
      <c r="G1678" s="4">
        <v>100</v>
      </c>
    </row>
    <row r="1679" spans="1:7" x14ac:dyDescent="0.3">
      <c r="A1679" s="90" t="s">
        <v>669</v>
      </c>
      <c r="B1679" s="2" t="s">
        <v>23</v>
      </c>
      <c r="C1679" s="3" t="s">
        <v>17</v>
      </c>
      <c r="D1679" s="3" t="s">
        <v>350</v>
      </c>
      <c r="E1679" s="3" t="s">
        <v>347</v>
      </c>
      <c r="F1679" s="4" t="s">
        <v>555</v>
      </c>
      <c r="G1679" s="4">
        <v>960</v>
      </c>
    </row>
    <row r="1680" spans="1:7" x14ac:dyDescent="0.3">
      <c r="A1680" s="90" t="s">
        <v>669</v>
      </c>
      <c r="B1680" s="2" t="s">
        <v>23</v>
      </c>
      <c r="C1680" s="3" t="s">
        <v>17</v>
      </c>
      <c r="D1680" s="3" t="s">
        <v>350</v>
      </c>
      <c r="E1680" s="3" t="s">
        <v>347</v>
      </c>
      <c r="F1680" s="4" t="s">
        <v>561</v>
      </c>
      <c r="G1680" s="4">
        <v>1120</v>
      </c>
    </row>
    <row r="1681" spans="1:7" x14ac:dyDescent="0.3">
      <c r="A1681" s="90" t="s">
        <v>669</v>
      </c>
      <c r="B1681" s="2" t="s">
        <v>23</v>
      </c>
      <c r="C1681" s="3" t="s">
        <v>17</v>
      </c>
      <c r="D1681" s="3" t="s">
        <v>350</v>
      </c>
      <c r="E1681" s="3" t="s">
        <v>20</v>
      </c>
      <c r="F1681" s="4" t="s">
        <v>557</v>
      </c>
      <c r="G1681" s="4">
        <v>1200</v>
      </c>
    </row>
    <row r="1682" spans="1:7" x14ac:dyDescent="0.3">
      <c r="A1682" s="90" t="s">
        <v>669</v>
      </c>
      <c r="B1682" s="2" t="s">
        <v>23</v>
      </c>
      <c r="C1682" s="3" t="s">
        <v>17</v>
      </c>
      <c r="D1682" s="3" t="s">
        <v>350</v>
      </c>
      <c r="E1682" s="3" t="s">
        <v>20</v>
      </c>
      <c r="F1682" s="4" t="s">
        <v>562</v>
      </c>
      <c r="G1682" s="4">
        <v>1200</v>
      </c>
    </row>
    <row r="1683" spans="1:7" x14ac:dyDescent="0.3">
      <c r="A1683" s="90" t="s">
        <v>669</v>
      </c>
      <c r="B1683" s="2" t="s">
        <v>23</v>
      </c>
      <c r="C1683" s="3" t="s">
        <v>17</v>
      </c>
      <c r="D1683" s="3" t="s">
        <v>350</v>
      </c>
      <c r="E1683" s="3" t="s">
        <v>348</v>
      </c>
      <c r="F1683" s="4" t="s">
        <v>558</v>
      </c>
      <c r="G1683" s="4">
        <v>1200</v>
      </c>
    </row>
    <row r="1684" spans="1:7" x14ac:dyDescent="0.3">
      <c r="A1684" s="90" t="s">
        <v>669</v>
      </c>
      <c r="B1684" s="2" t="s">
        <v>23</v>
      </c>
      <c r="C1684" s="3" t="s">
        <v>17</v>
      </c>
      <c r="D1684" s="3" t="s">
        <v>350</v>
      </c>
      <c r="E1684" s="3" t="s">
        <v>348</v>
      </c>
      <c r="F1684" s="4" t="s">
        <v>618</v>
      </c>
      <c r="G1684" s="4">
        <v>1100</v>
      </c>
    </row>
    <row r="1685" spans="1:7" x14ac:dyDescent="0.3">
      <c r="A1685" s="90" t="s">
        <v>669</v>
      </c>
      <c r="B1685" s="2" t="s">
        <v>23</v>
      </c>
      <c r="C1685" s="3" t="s">
        <v>17</v>
      </c>
      <c r="D1685" s="3" t="s">
        <v>350</v>
      </c>
      <c r="E1685" s="3" t="s">
        <v>229</v>
      </c>
      <c r="F1685" s="4" t="s">
        <v>574</v>
      </c>
      <c r="G1685" s="4">
        <v>2200</v>
      </c>
    </row>
    <row r="1686" spans="1:7" x14ac:dyDescent="0.3">
      <c r="A1686" s="90" t="s">
        <v>669</v>
      </c>
      <c r="B1686" s="2" t="s">
        <v>23</v>
      </c>
      <c r="C1686" s="3" t="s">
        <v>17</v>
      </c>
      <c r="D1686" s="3" t="s">
        <v>350</v>
      </c>
      <c r="E1686" s="3" t="s">
        <v>229</v>
      </c>
      <c r="F1686" s="4" t="s">
        <v>156</v>
      </c>
      <c r="G1686" s="4">
        <v>1080</v>
      </c>
    </row>
    <row r="1687" spans="1:7" x14ac:dyDescent="0.3">
      <c r="A1687" s="90" t="s">
        <v>669</v>
      </c>
      <c r="B1687" s="2" t="s">
        <v>23</v>
      </c>
      <c r="C1687" s="3" t="s">
        <v>17</v>
      </c>
      <c r="D1687" s="3" t="s">
        <v>350</v>
      </c>
      <c r="E1687" s="3" t="s">
        <v>349</v>
      </c>
      <c r="F1687" s="4" t="s">
        <v>556</v>
      </c>
      <c r="G1687" s="4">
        <v>440</v>
      </c>
    </row>
    <row r="1688" spans="1:7" x14ac:dyDescent="0.3">
      <c r="A1688" s="90" t="s">
        <v>669</v>
      </c>
      <c r="B1688" s="2" t="s">
        <v>23</v>
      </c>
      <c r="C1688" s="3" t="s">
        <v>17</v>
      </c>
      <c r="D1688" s="3" t="s">
        <v>350</v>
      </c>
      <c r="E1688" s="3" t="s">
        <v>349</v>
      </c>
      <c r="F1688" s="4" t="s">
        <v>559</v>
      </c>
      <c r="G1688" s="4">
        <v>1200</v>
      </c>
    </row>
    <row r="1689" spans="1:7" x14ac:dyDescent="0.3">
      <c r="A1689" s="90" t="s">
        <v>669</v>
      </c>
      <c r="B1689" s="2" t="s">
        <v>23</v>
      </c>
      <c r="C1689" s="3" t="s">
        <v>17</v>
      </c>
      <c r="D1689" s="3" t="s">
        <v>350</v>
      </c>
      <c r="E1689" s="3" t="s">
        <v>386</v>
      </c>
      <c r="F1689" s="4" t="s">
        <v>560</v>
      </c>
      <c r="G1689" s="4">
        <v>1024</v>
      </c>
    </row>
    <row r="1690" spans="1:7" x14ac:dyDescent="0.3">
      <c r="A1690" s="90" t="s">
        <v>669</v>
      </c>
      <c r="B1690" s="2" t="s">
        <v>23</v>
      </c>
      <c r="C1690" s="3" t="s">
        <v>17</v>
      </c>
      <c r="D1690" s="3" t="s">
        <v>350</v>
      </c>
      <c r="E1690" s="3" t="s">
        <v>349</v>
      </c>
      <c r="F1690" s="4" t="s">
        <v>693</v>
      </c>
      <c r="G1690" s="4">
        <v>1800</v>
      </c>
    </row>
    <row r="1691" spans="1:7" x14ac:dyDescent="0.3">
      <c r="A1691" s="90" t="s">
        <v>669</v>
      </c>
      <c r="B1691" s="2" t="s">
        <v>23</v>
      </c>
      <c r="C1691" s="3" t="s">
        <v>17</v>
      </c>
      <c r="D1691" s="3" t="s">
        <v>350</v>
      </c>
      <c r="E1691" s="3" t="s">
        <v>348</v>
      </c>
      <c r="F1691" s="4" t="s">
        <v>528</v>
      </c>
      <c r="G1691" s="4">
        <v>200</v>
      </c>
    </row>
    <row r="1692" spans="1:7" x14ac:dyDescent="0.3">
      <c r="A1692" s="90" t="s">
        <v>669</v>
      </c>
      <c r="B1692" s="2" t="s">
        <v>23</v>
      </c>
      <c r="C1692" s="3" t="s">
        <v>17</v>
      </c>
      <c r="D1692" s="3" t="s">
        <v>350</v>
      </c>
      <c r="E1692" s="3" t="s">
        <v>20</v>
      </c>
      <c r="F1692" s="4" t="s">
        <v>528</v>
      </c>
      <c r="G1692" s="4">
        <v>600</v>
      </c>
    </row>
    <row r="1693" spans="1:7" x14ac:dyDescent="0.3">
      <c r="A1693" s="90" t="s">
        <v>669</v>
      </c>
      <c r="B1693" s="2" t="s">
        <v>23</v>
      </c>
      <c r="C1693" s="3" t="s">
        <v>17</v>
      </c>
      <c r="D1693" s="3" t="s">
        <v>350</v>
      </c>
      <c r="E1693" s="3" t="s">
        <v>349</v>
      </c>
      <c r="F1693" s="4" t="s">
        <v>524</v>
      </c>
      <c r="G1693" s="4">
        <v>700</v>
      </c>
    </row>
    <row r="1694" spans="1:7" x14ac:dyDescent="0.3">
      <c r="A1694" s="90" t="s">
        <v>669</v>
      </c>
      <c r="B1694" s="2" t="s">
        <v>23</v>
      </c>
      <c r="C1694" s="3" t="s">
        <v>17</v>
      </c>
      <c r="D1694" s="3" t="s">
        <v>350</v>
      </c>
      <c r="E1694" s="3" t="s">
        <v>347</v>
      </c>
      <c r="F1694" s="4" t="s">
        <v>524</v>
      </c>
      <c r="G1694" s="4">
        <v>800</v>
      </c>
    </row>
    <row r="1695" spans="1:7" x14ac:dyDescent="0.3">
      <c r="A1695" s="90" t="s">
        <v>669</v>
      </c>
      <c r="B1695" s="2" t="s">
        <v>48</v>
      </c>
      <c r="C1695" s="3" t="s">
        <v>145</v>
      </c>
      <c r="D1695" s="3" t="s">
        <v>350</v>
      </c>
      <c r="E1695" s="3" t="s">
        <v>229</v>
      </c>
      <c r="F1695" s="4" t="s">
        <v>540</v>
      </c>
      <c r="G1695" s="4">
        <v>120</v>
      </c>
    </row>
    <row r="1696" spans="1:7" x14ac:dyDescent="0.3">
      <c r="A1696" s="90" t="s">
        <v>669</v>
      </c>
      <c r="B1696" s="2" t="s">
        <v>48</v>
      </c>
      <c r="C1696" s="3" t="s">
        <v>145</v>
      </c>
      <c r="D1696" s="3" t="s">
        <v>350</v>
      </c>
      <c r="E1696" s="3" t="s">
        <v>229</v>
      </c>
      <c r="F1696" s="4" t="s">
        <v>540</v>
      </c>
      <c r="G1696" s="4">
        <v>400</v>
      </c>
    </row>
    <row r="1697" spans="1:7" x14ac:dyDescent="0.3">
      <c r="A1697" s="90" t="s">
        <v>492</v>
      </c>
      <c r="B1697" s="2" t="s">
        <v>27</v>
      </c>
      <c r="C1697" s="3" t="s">
        <v>124</v>
      </c>
      <c r="D1697" s="3" t="s">
        <v>464</v>
      </c>
      <c r="E1697" s="3" t="s">
        <v>476</v>
      </c>
      <c r="F1697" s="4" t="s">
        <v>665</v>
      </c>
      <c r="G1697" s="4">
        <v>25</v>
      </c>
    </row>
    <row r="1698" spans="1:7" x14ac:dyDescent="0.3">
      <c r="A1698" s="90" t="s">
        <v>492</v>
      </c>
      <c r="B1698" s="2" t="s">
        <v>27</v>
      </c>
      <c r="C1698" s="3" t="s">
        <v>124</v>
      </c>
      <c r="D1698" s="3" t="s">
        <v>336</v>
      </c>
      <c r="E1698" s="3" t="s">
        <v>471</v>
      </c>
      <c r="F1698" s="4" t="s">
        <v>507</v>
      </c>
      <c r="G1698" s="4">
        <v>15</v>
      </c>
    </row>
    <row r="1699" spans="1:7" x14ac:dyDescent="0.3">
      <c r="A1699" s="90" t="s">
        <v>492</v>
      </c>
      <c r="B1699" s="2" t="s">
        <v>27</v>
      </c>
      <c r="C1699" s="3" t="s">
        <v>124</v>
      </c>
      <c r="D1699" s="3" t="s">
        <v>336</v>
      </c>
      <c r="E1699" s="3" t="s">
        <v>471</v>
      </c>
      <c r="F1699" s="4" t="s">
        <v>507</v>
      </c>
      <c r="G1699" s="4">
        <v>6</v>
      </c>
    </row>
    <row r="1700" spans="1:7" x14ac:dyDescent="0.3">
      <c r="A1700" s="90" t="s">
        <v>492</v>
      </c>
      <c r="B1700" s="2" t="s">
        <v>27</v>
      </c>
      <c r="C1700" s="3" t="s">
        <v>124</v>
      </c>
      <c r="D1700" s="3" t="s">
        <v>464</v>
      </c>
      <c r="E1700" s="3" t="s">
        <v>476</v>
      </c>
      <c r="F1700" s="4" t="s">
        <v>507</v>
      </c>
      <c r="G1700" s="4">
        <v>25</v>
      </c>
    </row>
    <row r="1701" spans="1:7" x14ac:dyDescent="0.3">
      <c r="A1701" s="90" t="s">
        <v>492</v>
      </c>
      <c r="B1701" s="2" t="s">
        <v>48</v>
      </c>
      <c r="C1701" s="3" t="s">
        <v>124</v>
      </c>
      <c r="D1701" s="3" t="s">
        <v>329</v>
      </c>
      <c r="E1701" s="3" t="s">
        <v>229</v>
      </c>
      <c r="F1701" s="4" t="s">
        <v>694</v>
      </c>
      <c r="G1701" s="4">
        <v>13</v>
      </c>
    </row>
    <row r="1702" spans="1:7" x14ac:dyDescent="0.3">
      <c r="A1702" s="90" t="s">
        <v>494</v>
      </c>
      <c r="B1702" s="2" t="s">
        <v>48</v>
      </c>
      <c r="C1702" s="3" t="s">
        <v>124</v>
      </c>
      <c r="D1702" s="3" t="s">
        <v>470</v>
      </c>
      <c r="E1702" s="3" t="s">
        <v>229</v>
      </c>
      <c r="F1702" s="4" t="s">
        <v>694</v>
      </c>
      <c r="G1702" s="4">
        <v>160</v>
      </c>
    </row>
    <row r="1703" spans="1:7" x14ac:dyDescent="0.3">
      <c r="A1703" s="90" t="s">
        <v>494</v>
      </c>
      <c r="B1703" s="2" t="s">
        <v>48</v>
      </c>
      <c r="C1703" s="3" t="s">
        <v>124</v>
      </c>
      <c r="D1703" s="3" t="s">
        <v>464</v>
      </c>
      <c r="E1703" s="3" t="s">
        <v>476</v>
      </c>
      <c r="F1703" s="4" t="s">
        <v>507</v>
      </c>
      <c r="G1703" s="4">
        <v>50</v>
      </c>
    </row>
    <row r="1704" spans="1:7" x14ac:dyDescent="0.3">
      <c r="A1704" s="90" t="s">
        <v>494</v>
      </c>
      <c r="B1704" s="2" t="s">
        <v>48</v>
      </c>
      <c r="C1704" s="3" t="s">
        <v>124</v>
      </c>
      <c r="D1704" s="3" t="s">
        <v>462</v>
      </c>
      <c r="E1704" s="3" t="s">
        <v>229</v>
      </c>
      <c r="F1704" s="4" t="s">
        <v>658</v>
      </c>
      <c r="G1704" s="4">
        <v>136</v>
      </c>
    </row>
    <row r="1705" spans="1:7" x14ac:dyDescent="0.3">
      <c r="A1705" s="90" t="s">
        <v>494</v>
      </c>
      <c r="B1705" s="2" t="s">
        <v>48</v>
      </c>
      <c r="C1705" s="3" t="s">
        <v>124</v>
      </c>
      <c r="D1705" s="3" t="s">
        <v>462</v>
      </c>
      <c r="E1705" s="3" t="s">
        <v>229</v>
      </c>
      <c r="F1705" s="4" t="s">
        <v>695</v>
      </c>
      <c r="G1705" s="4">
        <v>24</v>
      </c>
    </row>
    <row r="1706" spans="1:7" x14ac:dyDescent="0.3">
      <c r="A1706" s="90" t="s">
        <v>494</v>
      </c>
      <c r="B1706" s="2" t="s">
        <v>48</v>
      </c>
      <c r="C1706" s="3" t="s">
        <v>124</v>
      </c>
      <c r="D1706" s="3" t="s">
        <v>462</v>
      </c>
      <c r="E1706" s="3" t="s">
        <v>471</v>
      </c>
      <c r="F1706" s="4" t="s">
        <v>685</v>
      </c>
      <c r="G1706" s="4">
        <v>124</v>
      </c>
    </row>
    <row r="1707" spans="1:7" x14ac:dyDescent="0.3">
      <c r="A1707" s="90" t="s">
        <v>494</v>
      </c>
      <c r="B1707" s="2" t="s">
        <v>48</v>
      </c>
      <c r="C1707" s="3" t="s">
        <v>124</v>
      </c>
      <c r="D1707" s="3" t="s">
        <v>462</v>
      </c>
      <c r="E1707" s="3" t="s">
        <v>473</v>
      </c>
      <c r="F1707" s="4" t="s">
        <v>696</v>
      </c>
      <c r="G1707" s="4">
        <v>80</v>
      </c>
    </row>
    <row r="1708" spans="1:7" ht="16.5" customHeight="1" x14ac:dyDescent="0.3">
      <c r="A1708" s="90" t="s">
        <v>494</v>
      </c>
      <c r="B1708" s="2" t="s">
        <v>48</v>
      </c>
      <c r="C1708" s="3" t="s">
        <v>124</v>
      </c>
      <c r="D1708" s="3" t="s">
        <v>464</v>
      </c>
      <c r="E1708" s="3" t="s">
        <v>473</v>
      </c>
      <c r="F1708" s="4" t="s">
        <v>697</v>
      </c>
      <c r="G1708" s="4">
        <v>150</v>
      </c>
    </row>
    <row r="1709" spans="1:7" x14ac:dyDescent="0.3">
      <c r="A1709" s="90" t="s">
        <v>494</v>
      </c>
      <c r="B1709" s="2" t="s">
        <v>23</v>
      </c>
      <c r="C1709" s="3" t="s">
        <v>124</v>
      </c>
      <c r="D1709" s="3" t="s">
        <v>462</v>
      </c>
      <c r="E1709" s="3" t="s">
        <v>471</v>
      </c>
      <c r="F1709" s="4" t="s">
        <v>682</v>
      </c>
      <c r="G1709" s="4">
        <v>8</v>
      </c>
    </row>
    <row r="1710" spans="1:7" x14ac:dyDescent="0.3">
      <c r="A1710" s="90" t="s">
        <v>494</v>
      </c>
      <c r="B1710" s="2" t="s">
        <v>23</v>
      </c>
      <c r="C1710" s="3" t="s">
        <v>124</v>
      </c>
      <c r="D1710" s="3" t="s">
        <v>462</v>
      </c>
      <c r="E1710" s="3" t="s">
        <v>229</v>
      </c>
      <c r="F1710" s="4" t="s">
        <v>682</v>
      </c>
      <c r="G1710" s="4">
        <v>30</v>
      </c>
    </row>
    <row r="1711" spans="1:7" x14ac:dyDescent="0.3">
      <c r="A1711" s="90" t="s">
        <v>494</v>
      </c>
      <c r="B1711" s="2" t="s">
        <v>48</v>
      </c>
      <c r="C1711" s="3" t="s">
        <v>124</v>
      </c>
      <c r="D1711" s="3" t="s">
        <v>462</v>
      </c>
      <c r="E1711" s="3" t="s">
        <v>471</v>
      </c>
      <c r="F1711" s="4" t="s">
        <v>698</v>
      </c>
      <c r="G1711" s="4">
        <v>12</v>
      </c>
    </row>
    <row r="1712" spans="1:7" x14ac:dyDescent="0.3">
      <c r="A1712" s="90" t="s">
        <v>495</v>
      </c>
      <c r="B1712" s="2" t="s">
        <v>27</v>
      </c>
      <c r="C1712" s="3" t="s">
        <v>124</v>
      </c>
      <c r="D1712" s="3" t="s">
        <v>468</v>
      </c>
      <c r="E1712" s="3" t="s">
        <v>471</v>
      </c>
      <c r="F1712" s="4" t="s">
        <v>507</v>
      </c>
      <c r="G1712" s="4">
        <v>33</v>
      </c>
    </row>
    <row r="1713" spans="1:7" x14ac:dyDescent="0.3">
      <c r="A1713" s="90" t="s">
        <v>495</v>
      </c>
      <c r="B1713" s="2" t="s">
        <v>27</v>
      </c>
      <c r="C1713" s="3" t="s">
        <v>124</v>
      </c>
      <c r="D1713" s="3" t="s">
        <v>470</v>
      </c>
      <c r="E1713" s="3" t="s">
        <v>471</v>
      </c>
      <c r="F1713" s="4" t="s">
        <v>507</v>
      </c>
      <c r="G1713" s="4">
        <v>31</v>
      </c>
    </row>
    <row r="1714" spans="1:7" x14ac:dyDescent="0.3">
      <c r="A1714" s="90" t="s">
        <v>495</v>
      </c>
      <c r="B1714" s="2" t="s">
        <v>48</v>
      </c>
      <c r="C1714" s="3" t="s">
        <v>124</v>
      </c>
      <c r="D1714" s="3" t="s">
        <v>464</v>
      </c>
      <c r="E1714" s="3" t="s">
        <v>229</v>
      </c>
      <c r="F1714" s="4" t="s">
        <v>658</v>
      </c>
      <c r="G1714" s="4">
        <v>87</v>
      </c>
    </row>
    <row r="1715" spans="1:7" x14ac:dyDescent="0.3">
      <c r="A1715" s="90" t="s">
        <v>495</v>
      </c>
      <c r="B1715" s="2" t="s">
        <v>48</v>
      </c>
      <c r="C1715" s="3" t="s">
        <v>124</v>
      </c>
      <c r="D1715" s="3" t="s">
        <v>470</v>
      </c>
      <c r="E1715" s="3" t="s">
        <v>229</v>
      </c>
      <c r="F1715" s="4" t="s">
        <v>658</v>
      </c>
      <c r="G1715" s="4">
        <v>26</v>
      </c>
    </row>
    <row r="1716" spans="1:7" x14ac:dyDescent="0.3">
      <c r="A1716" s="90" t="s">
        <v>495</v>
      </c>
      <c r="B1716" s="2" t="s">
        <v>48</v>
      </c>
      <c r="C1716" s="3" t="s">
        <v>124</v>
      </c>
      <c r="D1716" s="3" t="s">
        <v>469</v>
      </c>
      <c r="E1716" s="3" t="s">
        <v>229</v>
      </c>
      <c r="F1716" s="4" t="s">
        <v>658</v>
      </c>
      <c r="G1716" s="4">
        <v>50</v>
      </c>
    </row>
    <row r="1717" spans="1:7" x14ac:dyDescent="0.3">
      <c r="A1717" s="90" t="s">
        <v>495</v>
      </c>
      <c r="B1717" s="2" t="s">
        <v>48</v>
      </c>
      <c r="C1717" s="3" t="s">
        <v>124</v>
      </c>
      <c r="D1717" s="3" t="s">
        <v>464</v>
      </c>
      <c r="E1717" s="3" t="s">
        <v>477</v>
      </c>
      <c r="F1717" s="4" t="s">
        <v>697</v>
      </c>
      <c r="G1717" s="4">
        <v>50</v>
      </c>
    </row>
    <row r="1718" spans="1:7" x14ac:dyDescent="0.3">
      <c r="A1718" s="90" t="s">
        <v>495</v>
      </c>
      <c r="B1718" s="2" t="s">
        <v>48</v>
      </c>
      <c r="C1718" s="3" t="s">
        <v>124</v>
      </c>
      <c r="D1718" s="3" t="s">
        <v>462</v>
      </c>
      <c r="E1718" s="3" t="s">
        <v>229</v>
      </c>
      <c r="F1718" s="4" t="s">
        <v>684</v>
      </c>
      <c r="G1718" s="4">
        <v>150</v>
      </c>
    </row>
    <row r="1719" spans="1:7" x14ac:dyDescent="0.3">
      <c r="A1719" s="90" t="s">
        <v>495</v>
      </c>
      <c r="B1719" s="2" t="s">
        <v>48</v>
      </c>
      <c r="C1719" s="3" t="s">
        <v>124</v>
      </c>
      <c r="D1719" s="3" t="s">
        <v>462</v>
      </c>
      <c r="E1719" s="3" t="s">
        <v>471</v>
      </c>
      <c r="F1719" s="4" t="s">
        <v>698</v>
      </c>
      <c r="G1719" s="4">
        <v>180</v>
      </c>
    </row>
    <row r="1720" spans="1:7" x14ac:dyDescent="0.3">
      <c r="A1720" s="90" t="s">
        <v>495</v>
      </c>
      <c r="B1720" s="2" t="s">
        <v>48</v>
      </c>
      <c r="C1720" s="3" t="s">
        <v>124</v>
      </c>
      <c r="D1720" s="3" t="s">
        <v>462</v>
      </c>
      <c r="E1720" s="3" t="s">
        <v>473</v>
      </c>
      <c r="F1720" s="4" t="s">
        <v>696</v>
      </c>
      <c r="G1720" s="4">
        <v>196</v>
      </c>
    </row>
    <row r="1721" spans="1:7" x14ac:dyDescent="0.3">
      <c r="A1721" s="90" t="s">
        <v>553</v>
      </c>
      <c r="B1721" s="2" t="s">
        <v>48</v>
      </c>
      <c r="C1721" s="3" t="s">
        <v>124</v>
      </c>
      <c r="D1721" s="3" t="s">
        <v>464</v>
      </c>
      <c r="E1721" s="3" t="s">
        <v>476</v>
      </c>
      <c r="F1721" s="4" t="s">
        <v>699</v>
      </c>
      <c r="G1721" s="4">
        <v>75</v>
      </c>
    </row>
    <row r="1722" spans="1:7" x14ac:dyDescent="0.3">
      <c r="A1722" s="90" t="s">
        <v>553</v>
      </c>
      <c r="B1722" s="2" t="s">
        <v>48</v>
      </c>
      <c r="C1722" s="3" t="s">
        <v>124</v>
      </c>
      <c r="D1722" s="3" t="s">
        <v>462</v>
      </c>
      <c r="E1722" s="3" t="s">
        <v>473</v>
      </c>
      <c r="F1722" s="4" t="s">
        <v>558</v>
      </c>
      <c r="G1722" s="4">
        <v>152</v>
      </c>
    </row>
    <row r="1723" spans="1:7" x14ac:dyDescent="0.3">
      <c r="A1723" s="90" t="s">
        <v>553</v>
      </c>
      <c r="B1723" s="2" t="s">
        <v>48</v>
      </c>
      <c r="C1723" s="3" t="s">
        <v>124</v>
      </c>
      <c r="D1723" s="3" t="s">
        <v>462</v>
      </c>
      <c r="E1723" s="3" t="s">
        <v>229</v>
      </c>
      <c r="F1723" s="4" t="s">
        <v>682</v>
      </c>
      <c r="G1723" s="4">
        <v>144</v>
      </c>
    </row>
    <row r="1724" spans="1:7" x14ac:dyDescent="0.3">
      <c r="A1724" s="90" t="s">
        <v>553</v>
      </c>
      <c r="B1724" s="2" t="s">
        <v>48</v>
      </c>
      <c r="C1724" s="3" t="s">
        <v>124</v>
      </c>
      <c r="D1724" s="3" t="s">
        <v>464</v>
      </c>
      <c r="E1724" s="3" t="s">
        <v>229</v>
      </c>
      <c r="F1724" s="4" t="s">
        <v>665</v>
      </c>
      <c r="G1724" s="4">
        <v>74</v>
      </c>
    </row>
    <row r="1725" spans="1:7" x14ac:dyDescent="0.3">
      <c r="A1725" s="90" t="s">
        <v>553</v>
      </c>
      <c r="B1725" s="2" t="s">
        <v>48</v>
      </c>
      <c r="C1725" s="3" t="s">
        <v>124</v>
      </c>
      <c r="D1725" s="3" t="s">
        <v>469</v>
      </c>
      <c r="E1725" s="3" t="s">
        <v>229</v>
      </c>
      <c r="F1725" s="4" t="s">
        <v>665</v>
      </c>
      <c r="G1725" s="4">
        <v>32</v>
      </c>
    </row>
    <row r="1726" spans="1:7" x14ac:dyDescent="0.3">
      <c r="A1726" s="90" t="s">
        <v>553</v>
      </c>
      <c r="B1726" s="2" t="s">
        <v>48</v>
      </c>
      <c r="C1726" s="3" t="s">
        <v>124</v>
      </c>
      <c r="D1726" s="3" t="s">
        <v>462</v>
      </c>
      <c r="E1726" s="3" t="s">
        <v>471</v>
      </c>
      <c r="F1726" s="4" t="s">
        <v>507</v>
      </c>
      <c r="G1726" s="4">
        <v>152</v>
      </c>
    </row>
    <row r="1727" spans="1:7" x14ac:dyDescent="0.3">
      <c r="A1727" s="90" t="s">
        <v>496</v>
      </c>
      <c r="B1727" s="2" t="s">
        <v>48</v>
      </c>
      <c r="C1727" s="3" t="s">
        <v>124</v>
      </c>
      <c r="D1727" s="3" t="s">
        <v>469</v>
      </c>
      <c r="E1727" s="3" t="s">
        <v>229</v>
      </c>
      <c r="F1727" s="4" t="s">
        <v>700</v>
      </c>
      <c r="G1727" s="4">
        <v>32</v>
      </c>
    </row>
    <row r="1728" spans="1:7" x14ac:dyDescent="0.3">
      <c r="A1728" s="90" t="s">
        <v>496</v>
      </c>
      <c r="B1728" s="2" t="s">
        <v>48</v>
      </c>
      <c r="C1728" s="3" t="s">
        <v>124</v>
      </c>
      <c r="D1728" s="3" t="s">
        <v>464</v>
      </c>
      <c r="E1728" s="3" t="s">
        <v>229</v>
      </c>
      <c r="F1728" s="4" t="s">
        <v>700</v>
      </c>
      <c r="G1728" s="4">
        <v>85</v>
      </c>
    </row>
    <row r="1729" spans="1:7" x14ac:dyDescent="0.3">
      <c r="A1729" s="90" t="s">
        <v>496</v>
      </c>
      <c r="B1729" s="2" t="s">
        <v>48</v>
      </c>
      <c r="C1729" s="3" t="s">
        <v>124</v>
      </c>
      <c r="D1729" s="3" t="s">
        <v>462</v>
      </c>
      <c r="E1729" s="3" t="s">
        <v>229</v>
      </c>
      <c r="F1729" s="4" t="s">
        <v>694</v>
      </c>
      <c r="G1729" s="4">
        <v>158</v>
      </c>
    </row>
    <row r="1730" spans="1:7" x14ac:dyDescent="0.3">
      <c r="A1730" s="90" t="s">
        <v>496</v>
      </c>
      <c r="B1730" s="2" t="s">
        <v>48</v>
      </c>
      <c r="C1730" s="3" t="s">
        <v>124</v>
      </c>
      <c r="D1730" s="3" t="s">
        <v>462</v>
      </c>
      <c r="E1730" s="3" t="s">
        <v>471</v>
      </c>
      <c r="F1730" s="4" t="s">
        <v>701</v>
      </c>
      <c r="G1730" s="4">
        <v>180</v>
      </c>
    </row>
    <row r="1731" spans="1:7" x14ac:dyDescent="0.3">
      <c r="A1731" s="90" t="s">
        <v>702</v>
      </c>
      <c r="B1731" s="2" t="s">
        <v>27</v>
      </c>
      <c r="C1731" s="3" t="s">
        <v>50</v>
      </c>
      <c r="D1731" s="3" t="s">
        <v>230</v>
      </c>
      <c r="E1731" s="3" t="s">
        <v>8</v>
      </c>
      <c r="F1731" s="4" t="s">
        <v>545</v>
      </c>
      <c r="G1731" s="4">
        <v>98</v>
      </c>
    </row>
    <row r="1732" spans="1:7" x14ac:dyDescent="0.3">
      <c r="A1732" s="90" t="s">
        <v>702</v>
      </c>
      <c r="B1732" s="2" t="s">
        <v>23</v>
      </c>
      <c r="C1732" s="3" t="s">
        <v>50</v>
      </c>
      <c r="D1732" s="3" t="s">
        <v>230</v>
      </c>
      <c r="E1732" s="3" t="s">
        <v>8</v>
      </c>
      <c r="F1732" s="4" t="s">
        <v>507</v>
      </c>
      <c r="G1732" s="4">
        <v>110</v>
      </c>
    </row>
    <row r="1733" spans="1:7" x14ac:dyDescent="0.3">
      <c r="A1733" s="90" t="s">
        <v>702</v>
      </c>
      <c r="B1733" s="2" t="s">
        <v>127</v>
      </c>
      <c r="C1733" s="3" t="s">
        <v>50</v>
      </c>
      <c r="D1733" s="3" t="s">
        <v>230</v>
      </c>
      <c r="E1733" s="3" t="s">
        <v>8</v>
      </c>
      <c r="F1733" s="4" t="s">
        <v>500</v>
      </c>
      <c r="G1733" s="4">
        <v>115</v>
      </c>
    </row>
    <row r="1734" spans="1:7" x14ac:dyDescent="0.3">
      <c r="A1734" s="90" t="s">
        <v>669</v>
      </c>
      <c r="B1734" s="2" t="s">
        <v>27</v>
      </c>
      <c r="C1734" s="3" t="s">
        <v>50</v>
      </c>
      <c r="D1734" s="3" t="s">
        <v>231</v>
      </c>
      <c r="E1734" s="3" t="s">
        <v>8</v>
      </c>
      <c r="F1734" s="4" t="s">
        <v>498</v>
      </c>
      <c r="G1734" s="4">
        <v>170</v>
      </c>
    </row>
    <row r="1735" spans="1:7" x14ac:dyDescent="0.3">
      <c r="A1735" s="90" t="s">
        <v>669</v>
      </c>
      <c r="B1735" s="2" t="s">
        <v>23</v>
      </c>
      <c r="C1735" s="3" t="s">
        <v>50</v>
      </c>
      <c r="D1735" s="3" t="s">
        <v>231</v>
      </c>
      <c r="E1735" s="3" t="s">
        <v>8</v>
      </c>
      <c r="F1735" s="4" t="s">
        <v>507</v>
      </c>
      <c r="G1735" s="4">
        <v>170</v>
      </c>
    </row>
    <row r="1736" spans="1:7" x14ac:dyDescent="0.3">
      <c r="A1736" s="90" t="s">
        <v>669</v>
      </c>
      <c r="B1736" s="2" t="s">
        <v>127</v>
      </c>
      <c r="C1736" s="3" t="s">
        <v>50</v>
      </c>
      <c r="D1736" s="3" t="s">
        <v>231</v>
      </c>
      <c r="E1736" s="3" t="s">
        <v>8</v>
      </c>
      <c r="F1736" s="4" t="s">
        <v>500</v>
      </c>
      <c r="G1736" s="4">
        <v>175</v>
      </c>
    </row>
    <row r="1737" spans="1:7" x14ac:dyDescent="0.3">
      <c r="A1737" s="90" t="s">
        <v>702</v>
      </c>
      <c r="B1737" s="2" t="s">
        <v>48</v>
      </c>
      <c r="C1737" s="3" t="s">
        <v>205</v>
      </c>
      <c r="D1737" s="3" t="s">
        <v>320</v>
      </c>
      <c r="E1737" s="3" t="s">
        <v>8</v>
      </c>
      <c r="F1737" s="4" t="s">
        <v>703</v>
      </c>
      <c r="G1737" s="4">
        <v>198</v>
      </c>
    </row>
    <row r="1738" spans="1:7" x14ac:dyDescent="0.3">
      <c r="A1738" s="90" t="s">
        <v>702</v>
      </c>
      <c r="B1738" s="2" t="s">
        <v>48</v>
      </c>
      <c r="C1738" s="3" t="s">
        <v>145</v>
      </c>
      <c r="D1738" s="3" t="s">
        <v>262</v>
      </c>
      <c r="E1738" s="3" t="s">
        <v>229</v>
      </c>
      <c r="F1738" s="4" t="s">
        <v>585</v>
      </c>
      <c r="G1738" s="4">
        <v>400</v>
      </c>
    </row>
    <row r="1739" spans="1:7" x14ac:dyDescent="0.3">
      <c r="A1739" s="90" t="s">
        <v>702</v>
      </c>
      <c r="B1739" s="2" t="s">
        <v>48</v>
      </c>
      <c r="C1739" s="3" t="s">
        <v>145</v>
      </c>
      <c r="D1739" s="3" t="s">
        <v>258</v>
      </c>
      <c r="E1739" s="3" t="s">
        <v>229</v>
      </c>
      <c r="F1739" s="4" t="s">
        <v>585</v>
      </c>
      <c r="G1739" s="4">
        <v>136</v>
      </c>
    </row>
    <row r="1740" spans="1:7" x14ac:dyDescent="0.3">
      <c r="A1740" s="90" t="s">
        <v>702</v>
      </c>
      <c r="B1740" s="2" t="s">
        <v>27</v>
      </c>
      <c r="C1740" s="3" t="s">
        <v>3</v>
      </c>
      <c r="D1740" s="3" t="s">
        <v>249</v>
      </c>
      <c r="E1740" s="3" t="s">
        <v>30</v>
      </c>
      <c r="F1740" s="4" t="s">
        <v>566</v>
      </c>
      <c r="G1740" s="4">
        <v>528</v>
      </c>
    </row>
    <row r="1741" spans="1:7" x14ac:dyDescent="0.3">
      <c r="A1741" s="90" t="s">
        <v>702</v>
      </c>
      <c r="B1741" s="2" t="s">
        <v>27</v>
      </c>
      <c r="C1741" s="3" t="s">
        <v>297</v>
      </c>
      <c r="D1741" s="3" t="s">
        <v>412</v>
      </c>
      <c r="E1741" s="3" t="s">
        <v>420</v>
      </c>
      <c r="F1741" s="4" t="s">
        <v>537</v>
      </c>
      <c r="G1741" s="4">
        <v>220</v>
      </c>
    </row>
    <row r="1742" spans="1:7" x14ac:dyDescent="0.3">
      <c r="A1742" s="90" t="s">
        <v>702</v>
      </c>
      <c r="B1742" s="2" t="s">
        <v>27</v>
      </c>
      <c r="C1742" s="3" t="s">
        <v>297</v>
      </c>
      <c r="D1742" s="3" t="s">
        <v>412</v>
      </c>
      <c r="E1742" s="3" t="s">
        <v>385</v>
      </c>
      <c r="F1742" s="4" t="s">
        <v>663</v>
      </c>
      <c r="G1742" s="4">
        <v>220</v>
      </c>
    </row>
    <row r="1743" spans="1:7" ht="15.75" customHeight="1" x14ac:dyDescent="0.3">
      <c r="A1743" s="90" t="s">
        <v>702</v>
      </c>
      <c r="B1743" s="2" t="s">
        <v>27</v>
      </c>
      <c r="C1743" s="3" t="s">
        <v>297</v>
      </c>
      <c r="D1743" s="3" t="s">
        <v>412</v>
      </c>
      <c r="E1743" s="3" t="s">
        <v>413</v>
      </c>
      <c r="F1743" s="4" t="s">
        <v>514</v>
      </c>
      <c r="G1743" s="4">
        <v>220</v>
      </c>
    </row>
    <row r="1744" spans="1:7" x14ac:dyDescent="0.3">
      <c r="A1744" s="90" t="s">
        <v>702</v>
      </c>
      <c r="B1744" s="2" t="s">
        <v>27</v>
      </c>
      <c r="C1744" s="3" t="s">
        <v>297</v>
      </c>
      <c r="D1744" s="3" t="s">
        <v>412</v>
      </c>
      <c r="E1744" s="3" t="s">
        <v>414</v>
      </c>
      <c r="F1744" s="4" t="s">
        <v>522</v>
      </c>
      <c r="G1744" s="4">
        <v>218</v>
      </c>
    </row>
    <row r="1745" spans="1:7" x14ac:dyDescent="0.3">
      <c r="A1745" s="90" t="s">
        <v>702</v>
      </c>
      <c r="B1745" s="2" t="s">
        <v>27</v>
      </c>
      <c r="C1745" s="3" t="s">
        <v>297</v>
      </c>
      <c r="D1745" s="3" t="s">
        <v>412</v>
      </c>
      <c r="E1745" s="3" t="s">
        <v>47</v>
      </c>
      <c r="F1745" s="4" t="s">
        <v>526</v>
      </c>
      <c r="G1745" s="4">
        <v>280</v>
      </c>
    </row>
    <row r="1746" spans="1:7" x14ac:dyDescent="0.3">
      <c r="A1746" s="90" t="s">
        <v>702</v>
      </c>
      <c r="B1746" s="2" t="s">
        <v>27</v>
      </c>
      <c r="C1746" s="3" t="s">
        <v>297</v>
      </c>
      <c r="D1746" s="3" t="s">
        <v>412</v>
      </c>
      <c r="E1746" s="3" t="s">
        <v>438</v>
      </c>
      <c r="F1746" s="4" t="s">
        <v>567</v>
      </c>
      <c r="G1746" s="4">
        <v>300</v>
      </c>
    </row>
    <row r="1747" spans="1:7" x14ac:dyDescent="0.3">
      <c r="A1747" s="90" t="s">
        <v>702</v>
      </c>
      <c r="B1747" s="2" t="s">
        <v>27</v>
      </c>
      <c r="C1747" s="3" t="s">
        <v>297</v>
      </c>
      <c r="D1747" s="3" t="s">
        <v>412</v>
      </c>
      <c r="E1747" s="3" t="s">
        <v>419</v>
      </c>
      <c r="F1747" s="4" t="s">
        <v>567</v>
      </c>
      <c r="G1747" s="4">
        <v>300</v>
      </c>
    </row>
    <row r="1748" spans="1:7" x14ac:dyDescent="0.3">
      <c r="A1748" s="90" t="s">
        <v>702</v>
      </c>
      <c r="B1748" s="2" t="s">
        <v>48</v>
      </c>
      <c r="C1748" s="3" t="s">
        <v>297</v>
      </c>
      <c r="D1748" s="3" t="s">
        <v>412</v>
      </c>
      <c r="E1748" s="3" t="s">
        <v>229</v>
      </c>
      <c r="F1748" s="4" t="s">
        <v>512</v>
      </c>
      <c r="G1748" s="4">
        <v>36</v>
      </c>
    </row>
    <row r="1749" spans="1:7" x14ac:dyDescent="0.3">
      <c r="A1749" s="90" t="s">
        <v>702</v>
      </c>
      <c r="B1749" s="2" t="s">
        <v>23</v>
      </c>
      <c r="C1749" s="3" t="s">
        <v>297</v>
      </c>
      <c r="D1749" s="3" t="s">
        <v>412</v>
      </c>
      <c r="E1749" s="3" t="s">
        <v>382</v>
      </c>
      <c r="F1749" s="4" t="s">
        <v>534</v>
      </c>
      <c r="G1749" s="4">
        <v>60</v>
      </c>
    </row>
    <row r="1750" spans="1:7" x14ac:dyDescent="0.3">
      <c r="A1750" s="90" t="s">
        <v>702</v>
      </c>
      <c r="B1750" s="2" t="s">
        <v>23</v>
      </c>
      <c r="C1750" s="3" t="s">
        <v>297</v>
      </c>
      <c r="D1750" s="3" t="s">
        <v>412</v>
      </c>
      <c r="E1750" s="3" t="s">
        <v>420</v>
      </c>
      <c r="F1750" s="4" t="s">
        <v>644</v>
      </c>
      <c r="G1750" s="4">
        <v>250</v>
      </c>
    </row>
    <row r="1751" spans="1:7" x14ac:dyDescent="0.3">
      <c r="A1751" s="90" t="s">
        <v>702</v>
      </c>
      <c r="B1751" s="2" t="s">
        <v>23</v>
      </c>
      <c r="C1751" s="3" t="s">
        <v>297</v>
      </c>
      <c r="D1751" s="3" t="s">
        <v>412</v>
      </c>
      <c r="E1751" s="3" t="s">
        <v>385</v>
      </c>
      <c r="F1751" s="4" t="s">
        <v>643</v>
      </c>
      <c r="G1751" s="4">
        <v>250</v>
      </c>
    </row>
    <row r="1752" spans="1:7" x14ac:dyDescent="0.3">
      <c r="A1752" s="90" t="s">
        <v>702</v>
      </c>
      <c r="B1752" s="2" t="s">
        <v>23</v>
      </c>
      <c r="C1752" s="3" t="s">
        <v>297</v>
      </c>
      <c r="D1752" s="3" t="s">
        <v>412</v>
      </c>
      <c r="E1752" s="3" t="s">
        <v>413</v>
      </c>
      <c r="F1752" s="4" t="s">
        <v>536</v>
      </c>
      <c r="G1752" s="4">
        <v>250</v>
      </c>
    </row>
    <row r="1753" spans="1:7" x14ac:dyDescent="0.3">
      <c r="A1753" s="90" t="s">
        <v>702</v>
      </c>
      <c r="B1753" s="2" t="s">
        <v>23</v>
      </c>
      <c r="C1753" s="3" t="s">
        <v>297</v>
      </c>
      <c r="D1753" s="3" t="s">
        <v>412</v>
      </c>
      <c r="E1753" s="3" t="s">
        <v>414</v>
      </c>
      <c r="F1753" s="4" t="s">
        <v>591</v>
      </c>
      <c r="G1753" s="4">
        <v>250</v>
      </c>
    </row>
    <row r="1754" spans="1:7" x14ac:dyDescent="0.3">
      <c r="A1754" s="90" t="s">
        <v>702</v>
      </c>
      <c r="B1754" s="2" t="s">
        <v>23</v>
      </c>
      <c r="C1754" s="3" t="s">
        <v>297</v>
      </c>
      <c r="D1754" s="3" t="s">
        <v>412</v>
      </c>
      <c r="E1754" s="3" t="s">
        <v>47</v>
      </c>
      <c r="F1754" s="4" t="s">
        <v>637</v>
      </c>
      <c r="G1754" s="4">
        <v>200</v>
      </c>
    </row>
    <row r="1755" spans="1:7" x14ac:dyDescent="0.3">
      <c r="A1755" s="90" t="s">
        <v>702</v>
      </c>
      <c r="B1755" s="2" t="s">
        <v>23</v>
      </c>
      <c r="C1755" s="3" t="s">
        <v>297</v>
      </c>
      <c r="D1755" s="3" t="s">
        <v>412</v>
      </c>
      <c r="E1755" s="3" t="s">
        <v>229</v>
      </c>
      <c r="F1755" s="4" t="s">
        <v>509</v>
      </c>
      <c r="G1755" s="4">
        <v>219</v>
      </c>
    </row>
    <row r="1756" spans="1:7" x14ac:dyDescent="0.3">
      <c r="A1756" s="90" t="s">
        <v>702</v>
      </c>
      <c r="B1756" s="2" t="s">
        <v>23</v>
      </c>
      <c r="C1756" s="3" t="s">
        <v>297</v>
      </c>
      <c r="D1756" s="3" t="s">
        <v>412</v>
      </c>
      <c r="E1756" s="3" t="s">
        <v>382</v>
      </c>
      <c r="F1756" s="4" t="s">
        <v>521</v>
      </c>
      <c r="G1756" s="4">
        <v>180</v>
      </c>
    </row>
    <row r="1757" spans="1:7" x14ac:dyDescent="0.3">
      <c r="A1757" s="90" t="s">
        <v>702</v>
      </c>
      <c r="B1757" s="2" t="s">
        <v>48</v>
      </c>
      <c r="C1757" s="3" t="s">
        <v>50</v>
      </c>
      <c r="D1757" s="3" t="s">
        <v>231</v>
      </c>
      <c r="E1757" s="3" t="s">
        <v>229</v>
      </c>
      <c r="F1757" s="4" t="s">
        <v>543</v>
      </c>
      <c r="G1757" s="4">
        <v>364</v>
      </c>
    </row>
    <row r="1758" spans="1:7" x14ac:dyDescent="0.3">
      <c r="A1758" s="90" t="s">
        <v>702</v>
      </c>
      <c r="B1758" s="2" t="s">
        <v>48</v>
      </c>
      <c r="C1758" s="3" t="s">
        <v>50</v>
      </c>
      <c r="D1758" s="3" t="s">
        <v>230</v>
      </c>
      <c r="E1758" s="3" t="s">
        <v>229</v>
      </c>
      <c r="F1758" s="4" t="s">
        <v>543</v>
      </c>
      <c r="G1758" s="4">
        <v>104</v>
      </c>
    </row>
    <row r="1759" spans="1:7" x14ac:dyDescent="0.3">
      <c r="A1759" s="90" t="s">
        <v>702</v>
      </c>
      <c r="B1759" s="2" t="s">
        <v>23</v>
      </c>
      <c r="C1759" s="3" t="s">
        <v>50</v>
      </c>
      <c r="D1759" s="3" t="s">
        <v>230</v>
      </c>
      <c r="E1759" s="3" t="s">
        <v>229</v>
      </c>
      <c r="F1759" s="4" t="s">
        <v>532</v>
      </c>
      <c r="G1759" s="4">
        <v>51</v>
      </c>
    </row>
    <row r="1760" spans="1:7" x14ac:dyDescent="0.3">
      <c r="A1760" s="90" t="s">
        <v>702</v>
      </c>
      <c r="B1760" s="2" t="s">
        <v>23</v>
      </c>
      <c r="C1760" s="3" t="s">
        <v>50</v>
      </c>
      <c r="D1760" s="3" t="s">
        <v>231</v>
      </c>
      <c r="E1760" s="3" t="s">
        <v>229</v>
      </c>
      <c r="F1760" s="4" t="s">
        <v>532</v>
      </c>
      <c r="G1760" s="4">
        <v>274</v>
      </c>
    </row>
    <row r="1761" spans="1:7" x14ac:dyDescent="0.3">
      <c r="A1761" s="90" t="s">
        <v>702</v>
      </c>
      <c r="B1761" s="2" t="s">
        <v>23</v>
      </c>
      <c r="C1761" s="3" t="s">
        <v>50</v>
      </c>
      <c r="D1761" s="3" t="s">
        <v>230</v>
      </c>
      <c r="E1761" s="3" t="s">
        <v>232</v>
      </c>
      <c r="F1761" s="4" t="s">
        <v>536</v>
      </c>
      <c r="G1761" s="4">
        <v>75</v>
      </c>
    </row>
    <row r="1762" spans="1:7" x14ac:dyDescent="0.3">
      <c r="A1762" s="90" t="s">
        <v>702</v>
      </c>
      <c r="B1762" s="2" t="s">
        <v>23</v>
      </c>
      <c r="C1762" s="3" t="s">
        <v>145</v>
      </c>
      <c r="D1762" s="3" t="s">
        <v>262</v>
      </c>
      <c r="E1762" s="3" t="s">
        <v>303</v>
      </c>
      <c r="F1762" s="4" t="s">
        <v>535</v>
      </c>
      <c r="G1762" s="4">
        <v>400</v>
      </c>
    </row>
    <row r="1763" spans="1:7" x14ac:dyDescent="0.3">
      <c r="A1763" s="90" t="s">
        <v>702</v>
      </c>
      <c r="B1763" s="2" t="s">
        <v>127</v>
      </c>
      <c r="C1763" s="3" t="s">
        <v>17</v>
      </c>
      <c r="D1763" s="3" t="s">
        <v>350</v>
      </c>
      <c r="E1763" s="3" t="s">
        <v>303</v>
      </c>
      <c r="F1763" s="4" t="s">
        <v>606</v>
      </c>
      <c r="G1763" s="4">
        <f>100*40</f>
        <v>4000</v>
      </c>
    </row>
    <row r="1764" spans="1:7" x14ac:dyDescent="0.3">
      <c r="A1764" s="90" t="s">
        <v>702</v>
      </c>
      <c r="B1764" s="2" t="s">
        <v>27</v>
      </c>
      <c r="C1764" s="3" t="s">
        <v>225</v>
      </c>
      <c r="D1764" s="3" t="s">
        <v>246</v>
      </c>
      <c r="E1764" s="3" t="s">
        <v>303</v>
      </c>
      <c r="F1764" s="4" t="s">
        <v>602</v>
      </c>
      <c r="G1764" s="4">
        <f>66*12</f>
        <v>792</v>
      </c>
    </row>
    <row r="1765" spans="1:7" x14ac:dyDescent="0.3">
      <c r="A1765" s="90" t="s">
        <v>702</v>
      </c>
      <c r="B1765" s="2" t="s">
        <v>23</v>
      </c>
      <c r="C1765" s="3" t="s">
        <v>297</v>
      </c>
      <c r="D1765" s="3" t="s">
        <v>412</v>
      </c>
      <c r="E1765" s="3" t="s">
        <v>304</v>
      </c>
      <c r="F1765" s="4" t="s">
        <v>610</v>
      </c>
      <c r="G1765" s="4">
        <v>48</v>
      </c>
    </row>
    <row r="1766" spans="1:7" x14ac:dyDescent="0.3">
      <c r="A1766" s="90" t="s">
        <v>702</v>
      </c>
      <c r="B1766" s="2" t="s">
        <v>127</v>
      </c>
      <c r="C1766" s="3" t="s">
        <v>297</v>
      </c>
      <c r="D1766" s="3" t="s">
        <v>412</v>
      </c>
      <c r="E1766" s="3" t="s">
        <v>304</v>
      </c>
      <c r="F1766" s="4" t="s">
        <v>606</v>
      </c>
      <c r="G1766" s="4">
        <v>120</v>
      </c>
    </row>
    <row r="1767" spans="1:7" x14ac:dyDescent="0.3">
      <c r="A1767" s="90" t="s">
        <v>702</v>
      </c>
      <c r="B1767" s="2" t="s">
        <v>27</v>
      </c>
      <c r="C1767" s="3" t="s">
        <v>17</v>
      </c>
      <c r="D1767" s="3" t="s">
        <v>298</v>
      </c>
      <c r="E1767" s="3" t="s">
        <v>304</v>
      </c>
      <c r="F1767" s="4" t="s">
        <v>605</v>
      </c>
      <c r="G1767" s="4">
        <f>50*50</f>
        <v>2500</v>
      </c>
    </row>
    <row r="1768" spans="1:7" x14ac:dyDescent="0.3">
      <c r="A1768" s="90" t="s">
        <v>702</v>
      </c>
      <c r="B1768" s="2" t="s">
        <v>27</v>
      </c>
      <c r="C1768" s="3" t="s">
        <v>50</v>
      </c>
      <c r="D1768" s="3" t="s">
        <v>230</v>
      </c>
      <c r="E1768" s="3" t="s">
        <v>304</v>
      </c>
      <c r="F1768" s="4" t="s">
        <v>605</v>
      </c>
      <c r="G1768" s="4">
        <f>150*4</f>
        <v>600</v>
      </c>
    </row>
    <row r="1769" spans="1:7" x14ac:dyDescent="0.3">
      <c r="A1769" s="90" t="s">
        <v>702</v>
      </c>
      <c r="B1769" s="2" t="s">
        <v>27</v>
      </c>
      <c r="C1769" s="3" t="s">
        <v>145</v>
      </c>
      <c r="D1769" s="3" t="s">
        <v>258</v>
      </c>
      <c r="E1769" s="3" t="s">
        <v>304</v>
      </c>
      <c r="F1769" s="4" t="s">
        <v>605</v>
      </c>
      <c r="G1769" s="4">
        <v>533</v>
      </c>
    </row>
    <row r="1770" spans="1:7" x14ac:dyDescent="0.3">
      <c r="A1770" s="90" t="s">
        <v>702</v>
      </c>
      <c r="B1770" s="2" t="s">
        <v>27</v>
      </c>
      <c r="C1770" s="3" t="s">
        <v>17</v>
      </c>
      <c r="D1770" s="3" t="s">
        <v>350</v>
      </c>
      <c r="E1770" s="3" t="s">
        <v>430</v>
      </c>
      <c r="F1770" s="4" t="s">
        <v>552</v>
      </c>
      <c r="G1770" s="4">
        <v>1008</v>
      </c>
    </row>
    <row r="1771" spans="1:7" x14ac:dyDescent="0.3">
      <c r="A1771" s="90" t="s">
        <v>702</v>
      </c>
      <c r="B1771" s="2" t="s">
        <v>27</v>
      </c>
      <c r="C1771" s="3" t="s">
        <v>17</v>
      </c>
      <c r="D1771" s="3" t="s">
        <v>350</v>
      </c>
      <c r="E1771" s="3" t="s">
        <v>429</v>
      </c>
      <c r="F1771" s="4" t="s">
        <v>513</v>
      </c>
      <c r="G1771" s="4">
        <v>622</v>
      </c>
    </row>
    <row r="1772" spans="1:7" x14ac:dyDescent="0.3">
      <c r="A1772" s="90" t="s">
        <v>702</v>
      </c>
      <c r="B1772" s="2" t="s">
        <v>48</v>
      </c>
      <c r="C1772" s="3" t="s">
        <v>17</v>
      </c>
      <c r="D1772" s="3" t="s">
        <v>350</v>
      </c>
      <c r="E1772" s="3" t="s">
        <v>429</v>
      </c>
      <c r="F1772" s="4" t="s">
        <v>550</v>
      </c>
      <c r="G1772" s="4">
        <v>224</v>
      </c>
    </row>
    <row r="1773" spans="1:7" x14ac:dyDescent="0.3">
      <c r="A1773" s="90" t="s">
        <v>702</v>
      </c>
      <c r="B1773" s="2" t="s">
        <v>23</v>
      </c>
      <c r="C1773" s="3" t="s">
        <v>17</v>
      </c>
      <c r="D1773" s="3" t="s">
        <v>350</v>
      </c>
      <c r="E1773" s="3" t="s">
        <v>430</v>
      </c>
      <c r="F1773" s="4" t="s">
        <v>554</v>
      </c>
      <c r="G1773" s="4">
        <v>1004</v>
      </c>
    </row>
    <row r="1774" spans="1:7" x14ac:dyDescent="0.3">
      <c r="A1774" s="90" t="s">
        <v>702</v>
      </c>
      <c r="B1774" s="2" t="s">
        <v>23</v>
      </c>
      <c r="C1774" s="3" t="s">
        <v>17</v>
      </c>
      <c r="D1774" s="3" t="s">
        <v>350</v>
      </c>
      <c r="E1774" s="3" t="s">
        <v>429</v>
      </c>
      <c r="F1774" s="4" t="s">
        <v>534</v>
      </c>
      <c r="G1774" s="4">
        <v>1020</v>
      </c>
    </row>
    <row r="1775" spans="1:7" x14ac:dyDescent="0.3">
      <c r="A1775" s="90" t="s">
        <v>702</v>
      </c>
      <c r="B1775" s="2" t="s">
        <v>127</v>
      </c>
      <c r="C1775" s="3" t="s">
        <v>17</v>
      </c>
      <c r="D1775" s="3" t="s">
        <v>350</v>
      </c>
      <c r="E1775" s="3" t="s">
        <v>429</v>
      </c>
      <c r="F1775" s="4" t="s">
        <v>551</v>
      </c>
      <c r="G1775" s="4">
        <v>750</v>
      </c>
    </row>
    <row r="1776" spans="1:7" x14ac:dyDescent="0.3">
      <c r="A1776" s="90" t="s">
        <v>702</v>
      </c>
      <c r="B1776" s="2" t="s">
        <v>27</v>
      </c>
      <c r="C1776" s="3" t="s">
        <v>17</v>
      </c>
      <c r="D1776" s="3" t="s">
        <v>350</v>
      </c>
      <c r="E1776" s="3" t="s">
        <v>386</v>
      </c>
      <c r="F1776" s="4" t="s">
        <v>514</v>
      </c>
      <c r="G1776" s="4">
        <v>2432</v>
      </c>
    </row>
    <row r="1777" spans="1:7" x14ac:dyDescent="0.3">
      <c r="A1777" s="90" t="s">
        <v>702</v>
      </c>
      <c r="B1777" s="2" t="s">
        <v>27</v>
      </c>
      <c r="C1777" s="3" t="s">
        <v>17</v>
      </c>
      <c r="D1777" s="3" t="s">
        <v>350</v>
      </c>
      <c r="E1777" s="3" t="s">
        <v>348</v>
      </c>
      <c r="F1777" s="4" t="s">
        <v>566</v>
      </c>
      <c r="G1777" s="4">
        <v>400</v>
      </c>
    </row>
    <row r="1778" spans="1:7" x14ac:dyDescent="0.3">
      <c r="A1778" s="90" t="s">
        <v>702</v>
      </c>
      <c r="B1778" s="2" t="s">
        <v>27</v>
      </c>
      <c r="C1778" s="3" t="s">
        <v>17</v>
      </c>
      <c r="D1778" s="3" t="s">
        <v>350</v>
      </c>
      <c r="E1778" s="3" t="s">
        <v>347</v>
      </c>
      <c r="F1778" s="4" t="s">
        <v>566</v>
      </c>
      <c r="G1778" s="4">
        <v>250</v>
      </c>
    </row>
    <row r="1779" spans="1:7" x14ac:dyDescent="0.3">
      <c r="A1779" s="90" t="s">
        <v>702</v>
      </c>
      <c r="B1779" s="2" t="s">
        <v>27</v>
      </c>
      <c r="C1779" s="3" t="s">
        <v>17</v>
      </c>
      <c r="D1779" s="3" t="s">
        <v>350</v>
      </c>
      <c r="E1779" s="3" t="s">
        <v>349</v>
      </c>
      <c r="F1779" s="4" t="s">
        <v>567</v>
      </c>
      <c r="G1779" s="4">
        <v>860</v>
      </c>
    </row>
    <row r="1780" spans="1:7" x14ac:dyDescent="0.3">
      <c r="A1780" s="90" t="s">
        <v>702</v>
      </c>
      <c r="B1780" s="2" t="s">
        <v>27</v>
      </c>
      <c r="C1780" s="3" t="s">
        <v>17</v>
      </c>
      <c r="D1780" s="3" t="s">
        <v>350</v>
      </c>
      <c r="E1780" s="3" t="s">
        <v>349</v>
      </c>
      <c r="F1780" s="4" t="s">
        <v>568</v>
      </c>
      <c r="G1780" s="4">
        <v>1000</v>
      </c>
    </row>
    <row r="1781" spans="1:7" x14ac:dyDescent="0.3">
      <c r="A1781" s="90" t="s">
        <v>702</v>
      </c>
      <c r="B1781" s="2" t="s">
        <v>27</v>
      </c>
      <c r="C1781" s="3" t="s">
        <v>17</v>
      </c>
      <c r="D1781" s="3" t="s">
        <v>350</v>
      </c>
      <c r="E1781" s="3" t="s">
        <v>20</v>
      </c>
      <c r="F1781" s="4" t="s">
        <v>154</v>
      </c>
      <c r="G1781" s="4">
        <v>800</v>
      </c>
    </row>
    <row r="1782" spans="1:7" x14ac:dyDescent="0.3">
      <c r="A1782" s="90" t="s">
        <v>702</v>
      </c>
      <c r="B1782" s="2" t="s">
        <v>27</v>
      </c>
      <c r="C1782" s="3" t="s">
        <v>17</v>
      </c>
      <c r="D1782" s="3" t="s">
        <v>350</v>
      </c>
      <c r="E1782" s="3" t="s">
        <v>20</v>
      </c>
      <c r="F1782" s="4" t="s">
        <v>556</v>
      </c>
      <c r="G1782" s="4">
        <v>1200</v>
      </c>
    </row>
    <row r="1783" spans="1:7" x14ac:dyDescent="0.3">
      <c r="A1783" s="90" t="s">
        <v>702</v>
      </c>
      <c r="B1783" s="2" t="s">
        <v>27</v>
      </c>
      <c r="C1783" s="3" t="s">
        <v>17</v>
      </c>
      <c r="D1783" s="3" t="s">
        <v>350</v>
      </c>
      <c r="E1783" s="3" t="s">
        <v>347</v>
      </c>
      <c r="F1783" s="4" t="s">
        <v>689</v>
      </c>
      <c r="G1783" s="4">
        <v>1000</v>
      </c>
    </row>
    <row r="1784" spans="1:7" x14ac:dyDescent="0.3">
      <c r="A1784" s="90" t="s">
        <v>702</v>
      </c>
      <c r="B1784" s="2" t="s">
        <v>27</v>
      </c>
      <c r="C1784" s="3" t="s">
        <v>17</v>
      </c>
      <c r="D1784" s="3" t="s">
        <v>350</v>
      </c>
      <c r="E1784" s="3" t="s">
        <v>348</v>
      </c>
      <c r="F1784" s="4" t="s">
        <v>563</v>
      </c>
      <c r="G1784" s="4">
        <v>1200</v>
      </c>
    </row>
    <row r="1785" spans="1:7" x14ac:dyDescent="0.3">
      <c r="A1785" s="90" t="s">
        <v>702</v>
      </c>
      <c r="B1785" s="2" t="s">
        <v>27</v>
      </c>
      <c r="C1785" s="3" t="s">
        <v>17</v>
      </c>
      <c r="D1785" s="3" t="s">
        <v>350</v>
      </c>
      <c r="E1785" s="3" t="s">
        <v>407</v>
      </c>
      <c r="F1785" s="4" t="s">
        <v>118</v>
      </c>
      <c r="G1785" s="4">
        <v>4500</v>
      </c>
    </row>
    <row r="1786" spans="1:7" x14ac:dyDescent="0.3">
      <c r="A1786" s="90" t="s">
        <v>702</v>
      </c>
      <c r="B1786" s="2" t="s">
        <v>27</v>
      </c>
      <c r="C1786" s="3" t="s">
        <v>17</v>
      </c>
      <c r="D1786" s="3" t="s">
        <v>350</v>
      </c>
      <c r="E1786" s="3" t="s">
        <v>229</v>
      </c>
      <c r="F1786" s="4" t="s">
        <v>566</v>
      </c>
      <c r="G1786" s="4">
        <v>300</v>
      </c>
    </row>
    <row r="1787" spans="1:7" x14ac:dyDescent="0.3">
      <c r="A1787" s="90" t="s">
        <v>702</v>
      </c>
      <c r="B1787" s="2" t="s">
        <v>48</v>
      </c>
      <c r="C1787" s="3" t="s">
        <v>17</v>
      </c>
      <c r="D1787" s="3" t="s">
        <v>350</v>
      </c>
      <c r="E1787" s="3" t="s">
        <v>347</v>
      </c>
      <c r="F1787" s="4" t="s">
        <v>576</v>
      </c>
      <c r="G1787" s="4">
        <v>1112</v>
      </c>
    </row>
    <row r="1788" spans="1:7" x14ac:dyDescent="0.3">
      <c r="A1788" s="90" t="s">
        <v>702</v>
      </c>
      <c r="B1788" s="2" t="s">
        <v>48</v>
      </c>
      <c r="C1788" s="3" t="s">
        <v>17</v>
      </c>
      <c r="D1788" s="3" t="s">
        <v>350</v>
      </c>
      <c r="E1788" s="3" t="s">
        <v>348</v>
      </c>
      <c r="F1788" s="4" t="s">
        <v>691</v>
      </c>
      <c r="G1788" s="4">
        <v>760</v>
      </c>
    </row>
    <row r="1789" spans="1:7" x14ac:dyDescent="0.3">
      <c r="A1789" s="90" t="s">
        <v>702</v>
      </c>
      <c r="B1789" s="2" t="s">
        <v>48</v>
      </c>
      <c r="C1789" s="3" t="s">
        <v>17</v>
      </c>
      <c r="D1789" s="3" t="s">
        <v>350</v>
      </c>
      <c r="E1789" s="3" t="s">
        <v>229</v>
      </c>
      <c r="F1789" s="4" t="s">
        <v>572</v>
      </c>
      <c r="G1789" s="4">
        <v>2000</v>
      </c>
    </row>
    <row r="1790" spans="1:7" x14ac:dyDescent="0.3">
      <c r="A1790" s="90" t="s">
        <v>702</v>
      </c>
      <c r="B1790" s="2" t="s">
        <v>23</v>
      </c>
      <c r="C1790" s="3" t="s">
        <v>17</v>
      </c>
      <c r="D1790" s="3" t="s">
        <v>350</v>
      </c>
      <c r="E1790" s="3" t="s">
        <v>386</v>
      </c>
      <c r="F1790" s="4" t="s">
        <v>560</v>
      </c>
      <c r="G1790" s="4">
        <v>2432</v>
      </c>
    </row>
    <row r="1791" spans="1:7" x14ac:dyDescent="0.3">
      <c r="A1791" s="90" t="s">
        <v>702</v>
      </c>
      <c r="B1791" s="2" t="s">
        <v>23</v>
      </c>
      <c r="C1791" s="3" t="s">
        <v>17</v>
      </c>
      <c r="D1791" s="3" t="s">
        <v>350</v>
      </c>
      <c r="E1791" s="3" t="s">
        <v>347</v>
      </c>
      <c r="F1791" s="4" t="s">
        <v>555</v>
      </c>
      <c r="G1791" s="4">
        <v>1040</v>
      </c>
    </row>
    <row r="1792" spans="1:7" x14ac:dyDescent="0.3">
      <c r="A1792" s="90" t="s">
        <v>702</v>
      </c>
      <c r="B1792" s="2" t="s">
        <v>23</v>
      </c>
      <c r="C1792" s="3" t="s">
        <v>17</v>
      </c>
      <c r="D1792" s="3" t="s">
        <v>350</v>
      </c>
      <c r="E1792" s="3" t="s">
        <v>20</v>
      </c>
      <c r="F1792" s="4" t="s">
        <v>555</v>
      </c>
      <c r="G1792" s="4">
        <v>150</v>
      </c>
    </row>
    <row r="1793" spans="1:7" x14ac:dyDescent="0.3">
      <c r="A1793" s="90" t="s">
        <v>702</v>
      </c>
      <c r="B1793" s="2" t="s">
        <v>23</v>
      </c>
      <c r="C1793" s="3" t="s">
        <v>17</v>
      </c>
      <c r="D1793" s="3" t="s">
        <v>350</v>
      </c>
      <c r="E1793" s="3" t="s">
        <v>20</v>
      </c>
      <c r="F1793" s="4" t="s">
        <v>597</v>
      </c>
      <c r="G1793" s="4">
        <v>100</v>
      </c>
    </row>
    <row r="1794" spans="1:7" x14ac:dyDescent="0.3">
      <c r="A1794" s="90" t="s">
        <v>702</v>
      </c>
      <c r="B1794" s="2" t="s">
        <v>23</v>
      </c>
      <c r="C1794" s="3" t="s">
        <v>17</v>
      </c>
      <c r="D1794" s="3" t="s">
        <v>350</v>
      </c>
      <c r="E1794" s="3" t="s">
        <v>347</v>
      </c>
      <c r="F1794" s="4" t="s">
        <v>561</v>
      </c>
      <c r="G1794" s="4">
        <v>1080</v>
      </c>
    </row>
    <row r="1795" spans="1:7" x14ac:dyDescent="0.3">
      <c r="A1795" s="90" t="s">
        <v>702</v>
      </c>
      <c r="B1795" s="2" t="s">
        <v>23</v>
      </c>
      <c r="C1795" s="3" t="s">
        <v>17</v>
      </c>
      <c r="D1795" s="3" t="s">
        <v>350</v>
      </c>
      <c r="E1795" s="3" t="s">
        <v>20</v>
      </c>
      <c r="F1795" s="4" t="s">
        <v>562</v>
      </c>
      <c r="G1795" s="4">
        <v>1200</v>
      </c>
    </row>
    <row r="1796" spans="1:7" x14ac:dyDescent="0.3">
      <c r="A1796" s="90" t="s">
        <v>702</v>
      </c>
      <c r="B1796" s="2" t="s">
        <v>23</v>
      </c>
      <c r="C1796" s="3" t="s">
        <v>17</v>
      </c>
      <c r="D1796" s="3" t="s">
        <v>350</v>
      </c>
      <c r="E1796" s="3" t="s">
        <v>20</v>
      </c>
      <c r="F1796" s="4" t="s">
        <v>557</v>
      </c>
      <c r="G1796" s="4">
        <v>1200</v>
      </c>
    </row>
    <row r="1797" spans="1:7" x14ac:dyDescent="0.3">
      <c r="A1797" s="90" t="s">
        <v>702</v>
      </c>
      <c r="B1797" s="2" t="s">
        <v>23</v>
      </c>
      <c r="C1797" s="3" t="s">
        <v>17</v>
      </c>
      <c r="D1797" s="3" t="s">
        <v>350</v>
      </c>
      <c r="E1797" s="3" t="s">
        <v>348</v>
      </c>
      <c r="F1797" s="4" t="s">
        <v>573</v>
      </c>
      <c r="G1797" s="4">
        <v>440</v>
      </c>
    </row>
    <row r="1798" spans="1:7" x14ac:dyDescent="0.3">
      <c r="A1798" s="90" t="s">
        <v>702</v>
      </c>
      <c r="B1798" s="2" t="s">
        <v>23</v>
      </c>
      <c r="C1798" s="3" t="s">
        <v>17</v>
      </c>
      <c r="D1798" s="3" t="s">
        <v>350</v>
      </c>
      <c r="E1798" s="3" t="s">
        <v>348</v>
      </c>
      <c r="F1798" s="4" t="s">
        <v>558</v>
      </c>
      <c r="G1798" s="4">
        <v>1200</v>
      </c>
    </row>
    <row r="1799" spans="1:7" x14ac:dyDescent="0.3">
      <c r="A1799" s="90" t="s">
        <v>702</v>
      </c>
      <c r="B1799" s="2" t="s">
        <v>23</v>
      </c>
      <c r="C1799" s="3" t="s">
        <v>17</v>
      </c>
      <c r="D1799" s="3" t="s">
        <v>350</v>
      </c>
      <c r="E1799" s="3" t="s">
        <v>348</v>
      </c>
      <c r="F1799" s="4" t="s">
        <v>618</v>
      </c>
      <c r="G1799" s="4">
        <v>1080</v>
      </c>
    </row>
    <row r="1800" spans="1:7" x14ac:dyDescent="0.3">
      <c r="A1800" s="90" t="s">
        <v>702</v>
      </c>
      <c r="B1800" s="2" t="s">
        <v>23</v>
      </c>
      <c r="C1800" s="3" t="s">
        <v>17</v>
      </c>
      <c r="D1800" s="3" t="s">
        <v>350</v>
      </c>
      <c r="E1800" s="3" t="s">
        <v>229</v>
      </c>
      <c r="F1800" s="4" t="s">
        <v>564</v>
      </c>
      <c r="G1800" s="4">
        <v>2200</v>
      </c>
    </row>
    <row r="1801" spans="1:7" x14ac:dyDescent="0.3">
      <c r="A1801" s="90" t="s">
        <v>702</v>
      </c>
      <c r="B1801" s="2" t="s">
        <v>23</v>
      </c>
      <c r="C1801" s="3" t="s">
        <v>17</v>
      </c>
      <c r="D1801" s="3" t="s">
        <v>350</v>
      </c>
      <c r="E1801" s="3" t="s">
        <v>229</v>
      </c>
      <c r="F1801" s="4" t="s">
        <v>156</v>
      </c>
      <c r="G1801" s="4">
        <v>800</v>
      </c>
    </row>
    <row r="1802" spans="1:7" x14ac:dyDescent="0.3">
      <c r="A1802" s="90" t="s">
        <v>702</v>
      </c>
      <c r="B1802" s="2" t="s">
        <v>23</v>
      </c>
      <c r="C1802" s="3" t="s">
        <v>17</v>
      </c>
      <c r="D1802" s="3" t="s">
        <v>350</v>
      </c>
      <c r="E1802" s="3" t="s">
        <v>349</v>
      </c>
      <c r="F1802" s="4" t="s">
        <v>556</v>
      </c>
      <c r="G1802" s="4">
        <v>1000</v>
      </c>
    </row>
    <row r="1803" spans="1:7" x14ac:dyDescent="0.3">
      <c r="A1803" s="90" t="s">
        <v>702</v>
      </c>
      <c r="B1803" s="2" t="s">
        <v>23</v>
      </c>
      <c r="C1803" s="3" t="s">
        <v>17</v>
      </c>
      <c r="D1803" s="3" t="s">
        <v>350</v>
      </c>
      <c r="E1803" s="3" t="s">
        <v>349</v>
      </c>
      <c r="F1803" s="4" t="s">
        <v>525</v>
      </c>
      <c r="G1803" s="4">
        <v>1000</v>
      </c>
    </row>
    <row r="1804" spans="1:7" x14ac:dyDescent="0.3">
      <c r="A1804" s="90" t="s">
        <v>702</v>
      </c>
      <c r="B1804" s="2" t="s">
        <v>127</v>
      </c>
      <c r="C1804" s="3" t="s">
        <v>17</v>
      </c>
      <c r="D1804" s="3" t="s">
        <v>350</v>
      </c>
      <c r="E1804" s="3" t="s">
        <v>347</v>
      </c>
      <c r="F1804" s="4" t="s">
        <v>524</v>
      </c>
      <c r="G1804" s="4">
        <v>470</v>
      </c>
    </row>
    <row r="1805" spans="1:7" x14ac:dyDescent="0.3">
      <c r="A1805" s="90" t="s">
        <v>702</v>
      </c>
      <c r="B1805" s="2" t="s">
        <v>127</v>
      </c>
      <c r="C1805" s="3" t="s">
        <v>17</v>
      </c>
      <c r="D1805" s="3" t="s">
        <v>350</v>
      </c>
      <c r="E1805" s="3" t="s">
        <v>20</v>
      </c>
      <c r="F1805" s="4" t="s">
        <v>528</v>
      </c>
      <c r="G1805" s="4">
        <v>500</v>
      </c>
    </row>
    <row r="1806" spans="1:7" x14ac:dyDescent="0.3">
      <c r="A1806" s="90" t="s">
        <v>702</v>
      </c>
      <c r="B1806" s="2" t="s">
        <v>127</v>
      </c>
      <c r="C1806" s="3" t="s">
        <v>17</v>
      </c>
      <c r="D1806" s="3" t="s">
        <v>350</v>
      </c>
      <c r="E1806" s="3" t="s">
        <v>349</v>
      </c>
      <c r="F1806" s="4" t="s">
        <v>565</v>
      </c>
      <c r="G1806" s="4">
        <v>800</v>
      </c>
    </row>
    <row r="1807" spans="1:7" x14ac:dyDescent="0.3">
      <c r="A1807" s="90" t="s">
        <v>702</v>
      </c>
      <c r="B1807" s="2" t="s">
        <v>127</v>
      </c>
      <c r="C1807" s="3" t="s">
        <v>17</v>
      </c>
      <c r="D1807" s="3" t="s">
        <v>350</v>
      </c>
      <c r="E1807" s="3" t="s">
        <v>349</v>
      </c>
      <c r="F1807" s="4" t="s">
        <v>610</v>
      </c>
      <c r="G1807" s="4">
        <v>800</v>
      </c>
    </row>
    <row r="1808" spans="1:7" x14ac:dyDescent="0.3">
      <c r="A1808" s="90" t="s">
        <v>705</v>
      </c>
      <c r="B1808" s="2" t="s">
        <v>27</v>
      </c>
      <c r="C1808" s="3" t="s">
        <v>50</v>
      </c>
      <c r="D1808" s="3" t="s">
        <v>230</v>
      </c>
      <c r="E1808" s="3" t="s">
        <v>8</v>
      </c>
      <c r="F1808" s="4" t="s">
        <v>507</v>
      </c>
      <c r="G1808" s="4">
        <v>150</v>
      </c>
    </row>
    <row r="1809" spans="1:7" x14ac:dyDescent="0.3">
      <c r="A1809" s="90" t="s">
        <v>705</v>
      </c>
      <c r="B1809" s="2" t="s">
        <v>23</v>
      </c>
      <c r="C1809" s="3" t="s">
        <v>50</v>
      </c>
      <c r="D1809" s="3" t="s">
        <v>230</v>
      </c>
      <c r="E1809" s="3" t="s">
        <v>8</v>
      </c>
      <c r="F1809" s="4" t="s">
        <v>500</v>
      </c>
      <c r="G1809" s="4">
        <v>116</v>
      </c>
    </row>
    <row r="1810" spans="1:7" x14ac:dyDescent="0.3">
      <c r="A1810" s="90" t="s">
        <v>705</v>
      </c>
      <c r="B1810" s="2" t="s">
        <v>127</v>
      </c>
      <c r="C1810" s="3" t="s">
        <v>50</v>
      </c>
      <c r="D1810" s="3" t="s">
        <v>230</v>
      </c>
      <c r="E1810" s="3" t="s">
        <v>8</v>
      </c>
      <c r="F1810" s="4" t="s">
        <v>524</v>
      </c>
      <c r="G1810" s="4">
        <v>115</v>
      </c>
    </row>
    <row r="1811" spans="1:7" x14ac:dyDescent="0.3">
      <c r="A1811" s="90" t="s">
        <v>706</v>
      </c>
      <c r="B1811" s="2" t="s">
        <v>27</v>
      </c>
      <c r="C1811" s="3" t="s">
        <v>50</v>
      </c>
      <c r="D1811" s="3" t="s">
        <v>230</v>
      </c>
      <c r="E1811" s="3" t="s">
        <v>8</v>
      </c>
      <c r="F1811" s="4" t="s">
        <v>507</v>
      </c>
      <c r="G1811" s="4">
        <v>180</v>
      </c>
    </row>
    <row r="1812" spans="1:7" x14ac:dyDescent="0.3">
      <c r="A1812" s="90" t="s">
        <v>706</v>
      </c>
      <c r="B1812" s="2" t="s">
        <v>23</v>
      </c>
      <c r="C1812" s="3" t="s">
        <v>50</v>
      </c>
      <c r="D1812" s="3" t="s">
        <v>230</v>
      </c>
      <c r="E1812" s="3" t="s">
        <v>8</v>
      </c>
      <c r="F1812" s="4" t="s">
        <v>500</v>
      </c>
      <c r="G1812" s="4">
        <v>140</v>
      </c>
    </row>
    <row r="1813" spans="1:7" x14ac:dyDescent="0.3">
      <c r="A1813" s="90" t="s">
        <v>706</v>
      </c>
      <c r="B1813" s="2" t="s">
        <v>127</v>
      </c>
      <c r="C1813" s="3" t="s">
        <v>50</v>
      </c>
      <c r="D1813" s="3" t="s">
        <v>230</v>
      </c>
      <c r="E1813" s="3" t="s">
        <v>8</v>
      </c>
      <c r="F1813" s="4" t="s">
        <v>524</v>
      </c>
      <c r="G1813" s="4">
        <v>170</v>
      </c>
    </row>
    <row r="1814" spans="1:7" x14ac:dyDescent="0.3">
      <c r="A1814" s="90" t="s">
        <v>707</v>
      </c>
      <c r="B1814" s="2" t="s">
        <v>27</v>
      </c>
      <c r="C1814" s="3" t="s">
        <v>50</v>
      </c>
      <c r="D1814" s="3" t="s">
        <v>230</v>
      </c>
      <c r="E1814" s="3" t="s">
        <v>8</v>
      </c>
      <c r="F1814" s="4" t="s">
        <v>507</v>
      </c>
      <c r="G1814" s="4">
        <v>111</v>
      </c>
    </row>
    <row r="1815" spans="1:7" x14ac:dyDescent="0.3">
      <c r="A1815" s="90" t="s">
        <v>707</v>
      </c>
      <c r="B1815" s="2" t="s">
        <v>23</v>
      </c>
      <c r="C1815" s="3" t="s">
        <v>50</v>
      </c>
      <c r="D1815" s="3" t="s">
        <v>230</v>
      </c>
      <c r="E1815" s="3" t="s">
        <v>8</v>
      </c>
      <c r="F1815" s="4" t="s">
        <v>500</v>
      </c>
      <c r="G1815" s="4">
        <v>52</v>
      </c>
    </row>
    <row r="1816" spans="1:7" x14ac:dyDescent="0.3">
      <c r="A1816" s="90" t="s">
        <v>707</v>
      </c>
      <c r="B1816" s="2" t="s">
        <v>127</v>
      </c>
      <c r="C1816" s="3" t="s">
        <v>50</v>
      </c>
      <c r="D1816" s="3" t="s">
        <v>230</v>
      </c>
      <c r="E1816" s="3" t="s">
        <v>8</v>
      </c>
      <c r="F1816" s="4" t="s">
        <v>524</v>
      </c>
      <c r="G1816" s="4">
        <v>100</v>
      </c>
    </row>
    <row r="1817" spans="1:7" x14ac:dyDescent="0.3">
      <c r="A1817" s="90" t="s">
        <v>708</v>
      </c>
      <c r="B1817" s="2" t="s">
        <v>27</v>
      </c>
      <c r="C1817" s="3" t="s">
        <v>50</v>
      </c>
      <c r="D1817" s="3" t="s">
        <v>230</v>
      </c>
      <c r="E1817" s="3" t="s">
        <v>8</v>
      </c>
      <c r="F1817" s="4" t="s">
        <v>507</v>
      </c>
      <c r="G1817" s="4">
        <v>190</v>
      </c>
    </row>
    <row r="1818" spans="1:7" x14ac:dyDescent="0.3">
      <c r="A1818" s="90" t="s">
        <v>708</v>
      </c>
      <c r="B1818" s="2" t="s">
        <v>23</v>
      </c>
      <c r="C1818" s="3" t="s">
        <v>50</v>
      </c>
      <c r="D1818" s="3" t="s">
        <v>230</v>
      </c>
      <c r="E1818" s="3" t="s">
        <v>8</v>
      </c>
      <c r="F1818" s="4" t="s">
        <v>500</v>
      </c>
      <c r="G1818" s="4">
        <v>175</v>
      </c>
    </row>
    <row r="1819" spans="1:7" x14ac:dyDescent="0.3">
      <c r="A1819" s="90" t="s">
        <v>708</v>
      </c>
      <c r="B1819" s="2" t="s">
        <v>127</v>
      </c>
      <c r="C1819" s="3" t="s">
        <v>50</v>
      </c>
      <c r="D1819" s="3" t="s">
        <v>230</v>
      </c>
      <c r="E1819" s="3" t="s">
        <v>8</v>
      </c>
      <c r="F1819" s="4" t="s">
        <v>524</v>
      </c>
      <c r="G1819" s="4">
        <v>140</v>
      </c>
    </row>
    <row r="1820" spans="1:7" x14ac:dyDescent="0.3">
      <c r="A1820" s="90" t="s">
        <v>706</v>
      </c>
      <c r="B1820" s="2" t="s">
        <v>23</v>
      </c>
      <c r="C1820" s="3" t="s">
        <v>50</v>
      </c>
      <c r="D1820" s="3" t="s">
        <v>231</v>
      </c>
      <c r="E1820" s="3" t="s">
        <v>8</v>
      </c>
      <c r="F1820" s="4" t="s">
        <v>500</v>
      </c>
      <c r="G1820" s="4">
        <v>10</v>
      </c>
    </row>
    <row r="1821" spans="1:7" x14ac:dyDescent="0.3">
      <c r="A1821" s="90" t="s">
        <v>707</v>
      </c>
      <c r="B1821" s="2" t="s">
        <v>23</v>
      </c>
      <c r="C1821" s="3" t="s">
        <v>50</v>
      </c>
      <c r="D1821" s="3" t="s">
        <v>231</v>
      </c>
      <c r="E1821" s="3" t="s">
        <v>8</v>
      </c>
      <c r="F1821" s="4" t="s">
        <v>500</v>
      </c>
      <c r="G1821" s="4">
        <v>160</v>
      </c>
    </row>
    <row r="1822" spans="1:7" x14ac:dyDescent="0.3">
      <c r="A1822" s="90" t="s">
        <v>705</v>
      </c>
      <c r="B1822" s="2" t="s">
        <v>23</v>
      </c>
      <c r="C1822" s="3" t="s">
        <v>145</v>
      </c>
      <c r="D1822" s="3" t="s">
        <v>253</v>
      </c>
      <c r="E1822" s="3" t="s">
        <v>303</v>
      </c>
      <c r="F1822" s="4" t="s">
        <v>605</v>
      </c>
      <c r="G1822" s="4">
        <v>494</v>
      </c>
    </row>
    <row r="1823" spans="1:7" x14ac:dyDescent="0.3">
      <c r="A1823" s="90" t="s">
        <v>705</v>
      </c>
      <c r="B1823" s="2" t="s">
        <v>23</v>
      </c>
      <c r="C1823" s="3" t="s">
        <v>145</v>
      </c>
      <c r="D1823" s="3" t="s">
        <v>262</v>
      </c>
      <c r="E1823" s="3" t="s">
        <v>303</v>
      </c>
      <c r="F1823" s="4" t="s">
        <v>605</v>
      </c>
      <c r="G1823" s="4">
        <v>58</v>
      </c>
    </row>
    <row r="1824" spans="1:7" x14ac:dyDescent="0.3">
      <c r="A1824" s="90" t="s">
        <v>705</v>
      </c>
      <c r="B1824" s="2" t="s">
        <v>23</v>
      </c>
      <c r="C1824" s="3" t="s">
        <v>145</v>
      </c>
      <c r="D1824" s="3" t="s">
        <v>262</v>
      </c>
      <c r="E1824" s="3" t="s">
        <v>303</v>
      </c>
      <c r="F1824" s="4" t="s">
        <v>605</v>
      </c>
      <c r="G1824" s="4">
        <v>51</v>
      </c>
    </row>
    <row r="1825" spans="1:7" x14ac:dyDescent="0.3">
      <c r="A1825" s="90" t="s">
        <v>706</v>
      </c>
      <c r="B1825" s="2" t="s">
        <v>27</v>
      </c>
      <c r="C1825" s="3" t="s">
        <v>145</v>
      </c>
      <c r="D1825" s="3" t="s">
        <v>253</v>
      </c>
      <c r="E1825" s="3" t="s">
        <v>303</v>
      </c>
      <c r="F1825" s="4" t="s">
        <v>535</v>
      </c>
      <c r="G1825" s="4">
        <v>200</v>
      </c>
    </row>
    <row r="1826" spans="1:7" x14ac:dyDescent="0.3">
      <c r="A1826" s="90" t="s">
        <v>706</v>
      </c>
      <c r="B1826" s="2" t="s">
        <v>23</v>
      </c>
      <c r="C1826" s="3" t="s">
        <v>145</v>
      </c>
      <c r="D1826" s="3" t="s">
        <v>262</v>
      </c>
      <c r="E1826" s="3" t="s">
        <v>303</v>
      </c>
      <c r="F1826" s="4" t="s">
        <v>605</v>
      </c>
      <c r="G1826" s="4">
        <v>50</v>
      </c>
    </row>
    <row r="1827" spans="1:7" x14ac:dyDescent="0.3">
      <c r="A1827" s="90" t="s">
        <v>706</v>
      </c>
      <c r="B1827" s="2" t="s">
        <v>23</v>
      </c>
      <c r="C1827" s="3" t="s">
        <v>145</v>
      </c>
      <c r="D1827" s="3" t="s">
        <v>253</v>
      </c>
      <c r="E1827" s="3" t="s">
        <v>303</v>
      </c>
      <c r="F1827" s="4" t="s">
        <v>605</v>
      </c>
      <c r="G1827" s="4">
        <v>647</v>
      </c>
    </row>
    <row r="1828" spans="1:7" x14ac:dyDescent="0.3">
      <c r="A1828" s="90" t="s">
        <v>706</v>
      </c>
      <c r="B1828" s="2" t="s">
        <v>127</v>
      </c>
      <c r="C1828" s="3" t="s">
        <v>145</v>
      </c>
      <c r="D1828" s="3" t="s">
        <v>253</v>
      </c>
      <c r="E1828" s="3" t="s">
        <v>303</v>
      </c>
      <c r="F1828" s="4" t="s">
        <v>399</v>
      </c>
      <c r="G1828" s="4">
        <v>50</v>
      </c>
    </row>
    <row r="1829" spans="1:7" x14ac:dyDescent="0.3">
      <c r="A1829" s="90" t="s">
        <v>707</v>
      </c>
      <c r="B1829" s="2" t="s">
        <v>27</v>
      </c>
      <c r="C1829" s="3" t="s">
        <v>145</v>
      </c>
      <c r="D1829" s="3" t="s">
        <v>253</v>
      </c>
      <c r="E1829" s="3" t="s">
        <v>303</v>
      </c>
      <c r="F1829" s="4" t="s">
        <v>535</v>
      </c>
      <c r="G1829" s="4">
        <v>198</v>
      </c>
    </row>
    <row r="1830" spans="1:7" x14ac:dyDescent="0.3">
      <c r="A1830" s="90" t="s">
        <v>707</v>
      </c>
      <c r="B1830" s="2" t="s">
        <v>27</v>
      </c>
      <c r="C1830" s="3" t="s">
        <v>145</v>
      </c>
      <c r="D1830" s="3" t="s">
        <v>254</v>
      </c>
      <c r="E1830" s="3" t="s">
        <v>303</v>
      </c>
      <c r="F1830" s="4" t="s">
        <v>535</v>
      </c>
      <c r="G1830" s="4">
        <v>50</v>
      </c>
    </row>
    <row r="1831" spans="1:7" x14ac:dyDescent="0.3">
      <c r="A1831" s="90" t="s">
        <v>707</v>
      </c>
      <c r="B1831" s="2" t="s">
        <v>23</v>
      </c>
      <c r="C1831" s="3" t="s">
        <v>145</v>
      </c>
      <c r="D1831" s="3" t="s">
        <v>253</v>
      </c>
      <c r="E1831" s="3" t="s">
        <v>303</v>
      </c>
      <c r="F1831" s="4" t="s">
        <v>605</v>
      </c>
      <c r="G1831" s="4">
        <v>397</v>
      </c>
    </row>
    <row r="1832" spans="1:7" x14ac:dyDescent="0.3">
      <c r="A1832" s="90" t="s">
        <v>707</v>
      </c>
      <c r="B1832" s="2" t="s">
        <v>23</v>
      </c>
      <c r="C1832" s="3" t="s">
        <v>145</v>
      </c>
      <c r="D1832" s="3" t="s">
        <v>254</v>
      </c>
      <c r="E1832" s="3" t="s">
        <v>303</v>
      </c>
      <c r="F1832" s="4" t="s">
        <v>605</v>
      </c>
      <c r="G1832" s="4">
        <v>198</v>
      </c>
    </row>
    <row r="1833" spans="1:7" x14ac:dyDescent="0.3">
      <c r="A1833" s="90" t="s">
        <v>708</v>
      </c>
      <c r="B1833" s="2" t="s">
        <v>27</v>
      </c>
      <c r="C1833" s="3" t="s">
        <v>145</v>
      </c>
      <c r="D1833" s="3" t="s">
        <v>252</v>
      </c>
      <c r="E1833" s="3" t="s">
        <v>303</v>
      </c>
      <c r="F1833" s="4" t="s">
        <v>535</v>
      </c>
      <c r="G1833" s="4">
        <v>75</v>
      </c>
    </row>
    <row r="1834" spans="1:7" x14ac:dyDescent="0.3">
      <c r="A1834" s="90" t="s">
        <v>708</v>
      </c>
      <c r="B1834" s="2" t="s">
        <v>27</v>
      </c>
      <c r="C1834" s="3" t="s">
        <v>145</v>
      </c>
      <c r="D1834" s="3" t="s">
        <v>254</v>
      </c>
      <c r="E1834" s="3" t="s">
        <v>303</v>
      </c>
      <c r="F1834" s="4" t="s">
        <v>535</v>
      </c>
      <c r="G1834" s="4">
        <v>152</v>
      </c>
    </row>
    <row r="1835" spans="1:7" x14ac:dyDescent="0.3">
      <c r="A1835" s="90" t="s">
        <v>708</v>
      </c>
      <c r="B1835" s="2" t="s">
        <v>23</v>
      </c>
      <c r="C1835" s="3" t="s">
        <v>145</v>
      </c>
      <c r="D1835" s="3" t="s">
        <v>254</v>
      </c>
      <c r="E1835" s="3" t="s">
        <v>303</v>
      </c>
      <c r="F1835" s="4" t="s">
        <v>605</v>
      </c>
      <c r="G1835" s="4">
        <v>537</v>
      </c>
    </row>
    <row r="1836" spans="1:7" x14ac:dyDescent="0.3">
      <c r="A1836" s="90" t="s">
        <v>705</v>
      </c>
      <c r="B1836" s="2" t="s">
        <v>127</v>
      </c>
      <c r="C1836" s="3" t="s">
        <v>17</v>
      </c>
      <c r="D1836" s="3" t="s">
        <v>45</v>
      </c>
      <c r="E1836" s="3" t="s">
        <v>303</v>
      </c>
      <c r="F1836" s="4" t="s">
        <v>602</v>
      </c>
      <c r="G1836" s="4">
        <f>25*22</f>
        <v>550</v>
      </c>
    </row>
    <row r="1837" spans="1:7" x14ac:dyDescent="0.3">
      <c r="A1837" s="90" t="s">
        <v>705</v>
      </c>
      <c r="B1837" s="2" t="s">
        <v>127</v>
      </c>
      <c r="C1837" s="3" t="s">
        <v>17</v>
      </c>
      <c r="D1837" s="3" t="s">
        <v>350</v>
      </c>
      <c r="E1837" s="3" t="s">
        <v>303</v>
      </c>
      <c r="F1837" s="4" t="s">
        <v>602</v>
      </c>
      <c r="G1837" s="4">
        <f>26*40</f>
        <v>1040</v>
      </c>
    </row>
    <row r="1838" spans="1:7" x14ac:dyDescent="0.3">
      <c r="A1838" s="90" t="s">
        <v>707</v>
      </c>
      <c r="B1838" s="2" t="s">
        <v>127</v>
      </c>
      <c r="C1838" s="3" t="s">
        <v>17</v>
      </c>
      <c r="D1838" s="3" t="s">
        <v>440</v>
      </c>
      <c r="E1838" s="3" t="s">
        <v>303</v>
      </c>
      <c r="F1838" s="4" t="s">
        <v>602</v>
      </c>
      <c r="G1838" s="4">
        <f>7*22</f>
        <v>154</v>
      </c>
    </row>
    <row r="1839" spans="1:7" x14ac:dyDescent="0.3">
      <c r="A1839" s="90" t="s">
        <v>706</v>
      </c>
      <c r="B1839" s="2" t="s">
        <v>23</v>
      </c>
      <c r="C1839" s="3" t="s">
        <v>17</v>
      </c>
      <c r="D1839" s="3" t="s">
        <v>350</v>
      </c>
      <c r="E1839" s="3" t="s">
        <v>303</v>
      </c>
      <c r="F1839" s="4" t="s">
        <v>154</v>
      </c>
      <c r="G1839" s="4">
        <f>150*40</f>
        <v>6000</v>
      </c>
    </row>
    <row r="1840" spans="1:7" x14ac:dyDescent="0.3">
      <c r="A1840" s="90" t="s">
        <v>706</v>
      </c>
      <c r="B1840" s="2" t="s">
        <v>23</v>
      </c>
      <c r="C1840" s="3" t="s">
        <v>17</v>
      </c>
      <c r="D1840" s="3" t="s">
        <v>45</v>
      </c>
      <c r="E1840" s="3" t="s">
        <v>303</v>
      </c>
      <c r="F1840" s="4" t="s">
        <v>154</v>
      </c>
      <c r="G1840" s="4">
        <f>50*22</f>
        <v>1100</v>
      </c>
    </row>
    <row r="1841" spans="1:7" x14ac:dyDescent="0.3">
      <c r="A1841" s="90" t="s">
        <v>707</v>
      </c>
      <c r="B1841" s="2" t="s">
        <v>127</v>
      </c>
      <c r="C1841" s="3" t="s">
        <v>225</v>
      </c>
      <c r="D1841" s="3" t="s">
        <v>247</v>
      </c>
      <c r="E1841" s="3" t="s">
        <v>303</v>
      </c>
      <c r="F1841" s="4" t="s">
        <v>602</v>
      </c>
      <c r="G1841" s="4">
        <f>45*12</f>
        <v>540</v>
      </c>
    </row>
    <row r="1842" spans="1:7" x14ac:dyDescent="0.3">
      <c r="A1842" s="90" t="s">
        <v>708</v>
      </c>
      <c r="B1842" s="2" t="s">
        <v>127</v>
      </c>
      <c r="C1842" s="3" t="s">
        <v>225</v>
      </c>
      <c r="D1842" s="3" t="s">
        <v>247</v>
      </c>
      <c r="E1842" s="3" t="s">
        <v>303</v>
      </c>
      <c r="F1842" s="4" t="s">
        <v>602</v>
      </c>
      <c r="G1842" s="4">
        <f>50*12</f>
        <v>600</v>
      </c>
    </row>
    <row r="1843" spans="1:7" x14ac:dyDescent="0.3">
      <c r="A1843" s="90" t="s">
        <v>705</v>
      </c>
      <c r="B1843" s="2" t="s">
        <v>127</v>
      </c>
      <c r="C1843" s="3" t="s">
        <v>297</v>
      </c>
      <c r="D1843" s="3" t="s">
        <v>412</v>
      </c>
      <c r="E1843" s="3" t="s">
        <v>304</v>
      </c>
      <c r="F1843" s="4" t="s">
        <v>602</v>
      </c>
      <c r="G1843" s="4">
        <v>10</v>
      </c>
    </row>
    <row r="1844" spans="1:7" x14ac:dyDescent="0.3">
      <c r="A1844" s="90" t="s">
        <v>706</v>
      </c>
      <c r="B1844" s="2" t="s">
        <v>127</v>
      </c>
      <c r="C1844" s="3" t="s">
        <v>297</v>
      </c>
      <c r="D1844" s="3" t="s">
        <v>412</v>
      </c>
      <c r="E1844" s="3" t="s">
        <v>304</v>
      </c>
      <c r="F1844" s="4" t="s">
        <v>399</v>
      </c>
      <c r="G1844" s="4">
        <v>88</v>
      </c>
    </row>
    <row r="1845" spans="1:7" x14ac:dyDescent="0.3">
      <c r="A1845" s="90" t="s">
        <v>705</v>
      </c>
      <c r="B1845" s="2" t="s">
        <v>23</v>
      </c>
      <c r="C1845" s="3" t="s">
        <v>17</v>
      </c>
      <c r="D1845" s="3" t="s">
        <v>350</v>
      </c>
      <c r="E1845" s="3" t="s">
        <v>304</v>
      </c>
      <c r="F1845" s="4" t="s">
        <v>605</v>
      </c>
      <c r="G1845" s="4">
        <f>98*40</f>
        <v>3920</v>
      </c>
    </row>
    <row r="1846" spans="1:7" x14ac:dyDescent="0.3">
      <c r="A1846" s="90" t="s">
        <v>706</v>
      </c>
      <c r="B1846" s="2" t="s">
        <v>23</v>
      </c>
      <c r="C1846" s="3" t="s">
        <v>17</v>
      </c>
      <c r="D1846" s="3" t="s">
        <v>350</v>
      </c>
      <c r="E1846" s="3" t="s">
        <v>304</v>
      </c>
      <c r="F1846" s="4" t="s">
        <v>610</v>
      </c>
      <c r="G1846" s="4">
        <f>50*40</f>
        <v>2000</v>
      </c>
    </row>
    <row r="1847" spans="1:7" x14ac:dyDescent="0.3">
      <c r="A1847" s="90" t="s">
        <v>706</v>
      </c>
      <c r="B1847" s="2" t="s">
        <v>23</v>
      </c>
      <c r="C1847" s="3" t="s">
        <v>17</v>
      </c>
      <c r="D1847" s="3" t="s">
        <v>309</v>
      </c>
      <c r="E1847" s="3" t="s">
        <v>304</v>
      </c>
      <c r="F1847" s="4" t="s">
        <v>605</v>
      </c>
      <c r="G1847" s="4">
        <f>50*60</f>
        <v>3000</v>
      </c>
    </row>
    <row r="1848" spans="1:7" x14ac:dyDescent="0.3">
      <c r="A1848" s="90" t="s">
        <v>706</v>
      </c>
      <c r="B1848" s="2" t="s">
        <v>127</v>
      </c>
      <c r="C1848" s="3" t="s">
        <v>17</v>
      </c>
      <c r="D1848" s="3" t="s">
        <v>350</v>
      </c>
      <c r="E1848" s="3" t="s">
        <v>304</v>
      </c>
      <c r="F1848" s="4" t="s">
        <v>399</v>
      </c>
      <c r="G1848" s="4">
        <f>50*40</f>
        <v>2000</v>
      </c>
    </row>
    <row r="1849" spans="1:7" x14ac:dyDescent="0.3">
      <c r="A1849" s="90" t="s">
        <v>706</v>
      </c>
      <c r="B1849" s="2" t="s">
        <v>127</v>
      </c>
      <c r="C1849" s="3" t="s">
        <v>17</v>
      </c>
      <c r="D1849" s="3" t="s">
        <v>350</v>
      </c>
      <c r="E1849" s="3" t="s">
        <v>304</v>
      </c>
      <c r="F1849" s="4" t="s">
        <v>154</v>
      </c>
      <c r="G1849" s="4">
        <f>150*40</f>
        <v>6000</v>
      </c>
    </row>
    <row r="1850" spans="1:7" x14ac:dyDescent="0.3">
      <c r="A1850" s="90" t="s">
        <v>707</v>
      </c>
      <c r="B1850" s="2" t="s">
        <v>127</v>
      </c>
      <c r="C1850" s="3" t="s">
        <v>17</v>
      </c>
      <c r="D1850" s="3" t="s">
        <v>350</v>
      </c>
      <c r="E1850" s="3" t="s">
        <v>304</v>
      </c>
      <c r="F1850" s="4" t="s">
        <v>399</v>
      </c>
      <c r="G1850" s="4">
        <f>100*40</f>
        <v>4000</v>
      </c>
    </row>
    <row r="1851" spans="1:7" x14ac:dyDescent="0.3">
      <c r="A1851" s="90" t="s">
        <v>708</v>
      </c>
      <c r="B1851" s="2" t="s">
        <v>127</v>
      </c>
      <c r="C1851" s="3" t="s">
        <v>17</v>
      </c>
      <c r="D1851" s="3" t="s">
        <v>350</v>
      </c>
      <c r="E1851" s="3" t="s">
        <v>304</v>
      </c>
      <c r="F1851" s="4" t="s">
        <v>602</v>
      </c>
      <c r="G1851" s="4">
        <f>49*40</f>
        <v>1960</v>
      </c>
    </row>
    <row r="1852" spans="1:7" x14ac:dyDescent="0.3">
      <c r="A1852" s="90" t="s">
        <v>708</v>
      </c>
      <c r="B1852" s="2" t="s">
        <v>23</v>
      </c>
      <c r="C1852" s="3" t="s">
        <v>17</v>
      </c>
      <c r="D1852" s="3" t="s">
        <v>309</v>
      </c>
      <c r="E1852" s="3" t="s">
        <v>304</v>
      </c>
      <c r="F1852" s="4" t="s">
        <v>606</v>
      </c>
      <c r="G1852" s="4">
        <f>90*60</f>
        <v>5400</v>
      </c>
    </row>
    <row r="1853" spans="1:7" x14ac:dyDescent="0.3">
      <c r="A1853" s="90" t="s">
        <v>708</v>
      </c>
      <c r="B1853" s="2" t="s">
        <v>23</v>
      </c>
      <c r="C1853" s="3" t="s">
        <v>145</v>
      </c>
      <c r="D1853" s="3" t="s">
        <v>250</v>
      </c>
      <c r="E1853" s="3" t="s">
        <v>304</v>
      </c>
      <c r="F1853" s="4" t="s">
        <v>605</v>
      </c>
      <c r="G1853" s="4">
        <v>76</v>
      </c>
    </row>
    <row r="1854" spans="1:7" x14ac:dyDescent="0.3">
      <c r="A1854" s="90" t="s">
        <v>707</v>
      </c>
      <c r="B1854" s="2" t="s">
        <v>127</v>
      </c>
      <c r="C1854" s="3" t="s">
        <v>205</v>
      </c>
      <c r="D1854" s="3" t="s">
        <v>241</v>
      </c>
      <c r="E1854" s="3" t="s">
        <v>304</v>
      </c>
      <c r="F1854" s="4" t="s">
        <v>399</v>
      </c>
      <c r="G1854" s="4">
        <v>104</v>
      </c>
    </row>
    <row r="1855" spans="1:7" x14ac:dyDescent="0.3">
      <c r="A1855" s="90" t="s">
        <v>708</v>
      </c>
      <c r="B1855" s="2" t="s">
        <v>27</v>
      </c>
      <c r="C1855" s="3" t="s">
        <v>205</v>
      </c>
      <c r="D1855" s="3" t="s">
        <v>241</v>
      </c>
      <c r="E1855" s="3" t="s">
        <v>304</v>
      </c>
      <c r="F1855" s="4" t="s">
        <v>535</v>
      </c>
      <c r="G1855" s="4">
        <v>264</v>
      </c>
    </row>
    <row r="1856" spans="1:7" x14ac:dyDescent="0.3">
      <c r="A1856" s="90" t="s">
        <v>705</v>
      </c>
      <c r="B1856" s="2" t="s">
        <v>27</v>
      </c>
      <c r="C1856" s="3" t="s">
        <v>205</v>
      </c>
      <c r="D1856" s="3" t="s">
        <v>241</v>
      </c>
      <c r="E1856" s="3" t="s">
        <v>8</v>
      </c>
      <c r="F1856" s="4" t="s">
        <v>712</v>
      </c>
      <c r="G1856" s="4">
        <v>58</v>
      </c>
    </row>
    <row r="1857" spans="1:7" x14ac:dyDescent="0.3">
      <c r="A1857" s="90" t="s">
        <v>707</v>
      </c>
      <c r="B1857" s="2" t="s">
        <v>27</v>
      </c>
      <c r="C1857" s="3" t="s">
        <v>205</v>
      </c>
      <c r="D1857" s="3" t="s">
        <v>241</v>
      </c>
      <c r="E1857" s="3" t="s">
        <v>8</v>
      </c>
      <c r="F1857" s="4" t="s">
        <v>712</v>
      </c>
      <c r="G1857" s="4">
        <v>55</v>
      </c>
    </row>
    <row r="1858" spans="1:7" x14ac:dyDescent="0.3">
      <c r="A1858" s="90" t="s">
        <v>708</v>
      </c>
      <c r="B1858" s="2" t="s">
        <v>27</v>
      </c>
      <c r="C1858" s="3" t="s">
        <v>205</v>
      </c>
      <c r="D1858" s="3" t="s">
        <v>241</v>
      </c>
      <c r="E1858" s="3" t="s">
        <v>8</v>
      </c>
      <c r="F1858" s="4" t="s">
        <v>712</v>
      </c>
      <c r="G1858" s="4">
        <v>104</v>
      </c>
    </row>
    <row r="1859" spans="1:7" x14ac:dyDescent="0.3">
      <c r="A1859" s="90" t="s">
        <v>705</v>
      </c>
      <c r="B1859" s="2" t="s">
        <v>23</v>
      </c>
      <c r="C1859" s="3" t="s">
        <v>205</v>
      </c>
      <c r="D1859" s="3" t="s">
        <v>320</v>
      </c>
      <c r="E1859" s="3" t="s">
        <v>8</v>
      </c>
      <c r="F1859" s="4" t="s">
        <v>500</v>
      </c>
      <c r="G1859" s="4">
        <v>52</v>
      </c>
    </row>
    <row r="1860" spans="1:7" x14ac:dyDescent="0.3">
      <c r="A1860" s="90" t="s">
        <v>706</v>
      </c>
      <c r="B1860" s="2" t="s">
        <v>27</v>
      </c>
      <c r="C1860" s="3" t="s">
        <v>205</v>
      </c>
      <c r="D1860" s="3" t="s">
        <v>320</v>
      </c>
      <c r="E1860" s="3" t="s">
        <v>8</v>
      </c>
      <c r="F1860" s="4" t="s">
        <v>712</v>
      </c>
      <c r="G1860" s="4">
        <v>65</v>
      </c>
    </row>
    <row r="1861" spans="1:7" x14ac:dyDescent="0.3">
      <c r="A1861" s="90" t="s">
        <v>706</v>
      </c>
      <c r="B1861" s="2" t="s">
        <v>23</v>
      </c>
      <c r="C1861" s="3" t="s">
        <v>205</v>
      </c>
      <c r="D1861" s="3" t="s">
        <v>320</v>
      </c>
      <c r="E1861" s="3" t="s">
        <v>8</v>
      </c>
      <c r="F1861" s="4" t="s">
        <v>500</v>
      </c>
      <c r="G1861" s="4">
        <v>44</v>
      </c>
    </row>
    <row r="1862" spans="1:7" x14ac:dyDescent="0.3">
      <c r="A1862" s="90" t="s">
        <v>707</v>
      </c>
      <c r="B1862" s="2" t="s">
        <v>27</v>
      </c>
      <c r="C1862" s="3" t="s">
        <v>205</v>
      </c>
      <c r="D1862" s="3" t="s">
        <v>320</v>
      </c>
      <c r="E1862" s="3" t="s">
        <v>8</v>
      </c>
      <c r="F1862" s="4" t="s">
        <v>507</v>
      </c>
      <c r="G1862" s="4">
        <v>60</v>
      </c>
    </row>
    <row r="1863" spans="1:7" x14ac:dyDescent="0.3">
      <c r="A1863" s="90" t="s">
        <v>707</v>
      </c>
      <c r="B1863" s="2" t="s">
        <v>27</v>
      </c>
      <c r="C1863" s="3" t="s">
        <v>205</v>
      </c>
      <c r="D1863" s="3" t="s">
        <v>320</v>
      </c>
      <c r="E1863" s="3" t="s">
        <v>8</v>
      </c>
      <c r="F1863" s="4" t="s">
        <v>712</v>
      </c>
      <c r="G1863" s="4">
        <v>81</v>
      </c>
    </row>
    <row r="1864" spans="1:7" x14ac:dyDescent="0.3">
      <c r="A1864" s="90" t="s">
        <v>702</v>
      </c>
      <c r="B1864" s="2" t="s">
        <v>27</v>
      </c>
      <c r="C1864" s="3" t="s">
        <v>297</v>
      </c>
      <c r="D1864" s="3" t="s">
        <v>412</v>
      </c>
      <c r="E1864" s="3" t="s">
        <v>383</v>
      </c>
      <c r="F1864" s="4" t="s">
        <v>489</v>
      </c>
      <c r="G1864" s="4">
        <v>25</v>
      </c>
    </row>
    <row r="1865" spans="1:7" x14ac:dyDescent="0.3">
      <c r="A1865" s="90" t="s">
        <v>702</v>
      </c>
      <c r="B1865" s="2" t="s">
        <v>27</v>
      </c>
      <c r="C1865" s="3" t="s">
        <v>297</v>
      </c>
      <c r="D1865" s="3" t="s">
        <v>412</v>
      </c>
      <c r="E1865" s="3" t="s">
        <v>383</v>
      </c>
      <c r="F1865" s="4" t="s">
        <v>489</v>
      </c>
      <c r="G1865" s="4">
        <v>26</v>
      </c>
    </row>
    <row r="1866" spans="1:7" x14ac:dyDescent="0.3">
      <c r="A1866" s="90" t="s">
        <v>702</v>
      </c>
      <c r="B1866" s="2" t="s">
        <v>23</v>
      </c>
      <c r="C1866" s="3" t="s">
        <v>297</v>
      </c>
      <c r="D1866" s="3" t="s">
        <v>412</v>
      </c>
      <c r="E1866" s="3" t="s">
        <v>383</v>
      </c>
      <c r="F1866" s="4" t="s">
        <v>578</v>
      </c>
      <c r="G1866" s="4">
        <v>52</v>
      </c>
    </row>
    <row r="1867" spans="1:7" x14ac:dyDescent="0.3">
      <c r="A1867" s="90" t="s">
        <v>702</v>
      </c>
      <c r="B1867" s="2" t="s">
        <v>23</v>
      </c>
      <c r="C1867" s="3" t="s">
        <v>297</v>
      </c>
      <c r="D1867" s="3" t="s">
        <v>412</v>
      </c>
      <c r="E1867" s="3" t="s">
        <v>383</v>
      </c>
      <c r="F1867" s="4" t="s">
        <v>578</v>
      </c>
      <c r="G1867" s="4">
        <v>56</v>
      </c>
    </row>
    <row r="1868" spans="1:7" x14ac:dyDescent="0.3">
      <c r="A1868" s="90" t="s">
        <v>702</v>
      </c>
      <c r="B1868" s="2" t="s">
        <v>127</v>
      </c>
      <c r="C1868" s="3" t="s">
        <v>297</v>
      </c>
      <c r="D1868" s="3" t="s">
        <v>412</v>
      </c>
      <c r="E1868" s="3" t="s">
        <v>383</v>
      </c>
      <c r="F1868" s="4" t="s">
        <v>488</v>
      </c>
      <c r="G1868" s="4">
        <v>70</v>
      </c>
    </row>
    <row r="1869" spans="1:7" x14ac:dyDescent="0.3">
      <c r="A1869" s="90" t="s">
        <v>702</v>
      </c>
      <c r="B1869" s="2" t="s">
        <v>127</v>
      </c>
      <c r="C1869" s="3" t="s">
        <v>297</v>
      </c>
      <c r="D1869" s="3" t="s">
        <v>412</v>
      </c>
      <c r="E1869" s="3" t="s">
        <v>383</v>
      </c>
      <c r="F1869" s="4" t="s">
        <v>488</v>
      </c>
      <c r="G1869" s="4">
        <v>92</v>
      </c>
    </row>
    <row r="1870" spans="1:7" x14ac:dyDescent="0.3">
      <c r="A1870" s="90" t="s">
        <v>705</v>
      </c>
      <c r="B1870" s="2" t="s">
        <v>27</v>
      </c>
      <c r="C1870" s="3" t="s">
        <v>297</v>
      </c>
      <c r="D1870" s="3" t="s">
        <v>412</v>
      </c>
      <c r="E1870" s="3" t="s">
        <v>383</v>
      </c>
      <c r="F1870" s="4" t="s">
        <v>578</v>
      </c>
      <c r="G1870" s="4">
        <v>51</v>
      </c>
    </row>
    <row r="1871" spans="1:7" x14ac:dyDescent="0.3">
      <c r="A1871" s="90" t="s">
        <v>705</v>
      </c>
      <c r="B1871" s="2" t="s">
        <v>27</v>
      </c>
      <c r="C1871" s="3" t="s">
        <v>297</v>
      </c>
      <c r="D1871" s="3" t="s">
        <v>412</v>
      </c>
      <c r="E1871" s="3" t="s">
        <v>383</v>
      </c>
      <c r="F1871" s="4" t="s">
        <v>578</v>
      </c>
      <c r="G1871" s="4">
        <v>56</v>
      </c>
    </row>
    <row r="1872" spans="1:7" x14ac:dyDescent="0.3">
      <c r="A1872" s="90" t="s">
        <v>705</v>
      </c>
      <c r="B1872" s="2" t="s">
        <v>23</v>
      </c>
      <c r="C1872" s="3" t="s">
        <v>297</v>
      </c>
      <c r="D1872" s="3" t="s">
        <v>412</v>
      </c>
      <c r="E1872" s="3" t="s">
        <v>383</v>
      </c>
      <c r="F1872" s="4" t="s">
        <v>488</v>
      </c>
      <c r="G1872" s="4">
        <v>3</v>
      </c>
    </row>
    <row r="1873" spans="1:7" x14ac:dyDescent="0.3">
      <c r="A1873" s="90" t="s">
        <v>705</v>
      </c>
      <c r="B1873" s="2" t="s">
        <v>23</v>
      </c>
      <c r="C1873" s="3" t="s">
        <v>297</v>
      </c>
      <c r="D1873" s="3" t="s">
        <v>412</v>
      </c>
      <c r="E1873" s="3" t="s">
        <v>383</v>
      </c>
      <c r="F1873" s="4" t="s">
        <v>488</v>
      </c>
      <c r="G1873" s="4">
        <v>14</v>
      </c>
    </row>
    <row r="1874" spans="1:7" x14ac:dyDescent="0.3">
      <c r="A1874" s="90" t="s">
        <v>705</v>
      </c>
      <c r="B1874" s="2" t="s">
        <v>23</v>
      </c>
      <c r="C1874" s="3" t="s">
        <v>297</v>
      </c>
      <c r="D1874" s="3" t="s">
        <v>412</v>
      </c>
      <c r="E1874" s="3" t="s">
        <v>383</v>
      </c>
      <c r="F1874" s="4" t="s">
        <v>488</v>
      </c>
      <c r="G1874" s="4">
        <v>6</v>
      </c>
    </row>
    <row r="1875" spans="1:7" x14ac:dyDescent="0.3">
      <c r="A1875" s="90" t="s">
        <v>702</v>
      </c>
      <c r="B1875" s="2" t="s">
        <v>27</v>
      </c>
      <c r="C1875" s="3" t="s">
        <v>297</v>
      </c>
      <c r="D1875" s="3" t="s">
        <v>412</v>
      </c>
      <c r="E1875" s="3" t="s">
        <v>384</v>
      </c>
      <c r="F1875" s="4" t="s">
        <v>515</v>
      </c>
      <c r="G1875" s="4">
        <v>218</v>
      </c>
    </row>
    <row r="1876" spans="1:7" x14ac:dyDescent="0.3">
      <c r="A1876" s="90" t="s">
        <v>702</v>
      </c>
      <c r="B1876" s="2" t="s">
        <v>23</v>
      </c>
      <c r="C1876" s="3" t="s">
        <v>297</v>
      </c>
      <c r="D1876" s="3" t="s">
        <v>412</v>
      </c>
      <c r="E1876" s="3" t="s">
        <v>384</v>
      </c>
      <c r="F1876" s="4" t="s">
        <v>637</v>
      </c>
      <c r="G1876" s="4">
        <v>250</v>
      </c>
    </row>
    <row r="1877" spans="1:7" x14ac:dyDescent="0.3">
      <c r="A1877" s="90" t="s">
        <v>705</v>
      </c>
      <c r="B1877" s="2" t="s">
        <v>27</v>
      </c>
      <c r="C1877" s="3" t="s">
        <v>297</v>
      </c>
      <c r="D1877" s="3" t="s">
        <v>412</v>
      </c>
      <c r="E1877" s="3" t="s">
        <v>384</v>
      </c>
      <c r="F1877" s="4" t="s">
        <v>637</v>
      </c>
      <c r="G1877" s="4">
        <v>220</v>
      </c>
    </row>
    <row r="1878" spans="1:7" x14ac:dyDescent="0.3">
      <c r="A1878" s="90" t="s">
        <v>705</v>
      </c>
      <c r="B1878" s="2" t="s">
        <v>23</v>
      </c>
      <c r="C1878" s="3" t="s">
        <v>297</v>
      </c>
      <c r="D1878" s="3" t="s">
        <v>412</v>
      </c>
      <c r="E1878" s="3" t="s">
        <v>384</v>
      </c>
      <c r="F1878" s="4" t="s">
        <v>499</v>
      </c>
      <c r="G1878" s="4">
        <v>219</v>
      </c>
    </row>
    <row r="1879" spans="1:7" x14ac:dyDescent="0.3">
      <c r="A1879" s="90" t="s">
        <v>706</v>
      </c>
      <c r="B1879" s="2" t="s">
        <v>27</v>
      </c>
      <c r="C1879" s="3" t="s">
        <v>297</v>
      </c>
      <c r="D1879" s="3" t="s">
        <v>412</v>
      </c>
      <c r="E1879" s="3" t="s">
        <v>384</v>
      </c>
      <c r="F1879" s="4" t="s">
        <v>637</v>
      </c>
      <c r="G1879" s="4">
        <v>220</v>
      </c>
    </row>
    <row r="1880" spans="1:7" x14ac:dyDescent="0.3">
      <c r="A1880" s="90" t="s">
        <v>707</v>
      </c>
      <c r="B1880" s="2" t="s">
        <v>27</v>
      </c>
      <c r="C1880" s="3" t="s">
        <v>297</v>
      </c>
      <c r="D1880" s="3" t="s">
        <v>412</v>
      </c>
      <c r="E1880" s="3" t="s">
        <v>384</v>
      </c>
      <c r="F1880" s="4" t="s">
        <v>637</v>
      </c>
      <c r="G1880" s="4">
        <v>220</v>
      </c>
    </row>
    <row r="1881" spans="1:7" x14ac:dyDescent="0.3">
      <c r="A1881" s="90" t="s">
        <v>707</v>
      </c>
      <c r="B1881" s="2" t="s">
        <v>23</v>
      </c>
      <c r="C1881" s="3" t="s">
        <v>297</v>
      </c>
      <c r="D1881" s="3" t="s">
        <v>412</v>
      </c>
      <c r="E1881" s="3" t="s">
        <v>384</v>
      </c>
      <c r="F1881" s="4" t="s">
        <v>499</v>
      </c>
      <c r="G1881" s="4">
        <v>219</v>
      </c>
    </row>
    <row r="1882" spans="1:7" x14ac:dyDescent="0.3">
      <c r="A1882" s="90" t="s">
        <v>708</v>
      </c>
      <c r="B1882" s="2" t="s">
        <v>27</v>
      </c>
      <c r="C1882" s="3" t="s">
        <v>297</v>
      </c>
      <c r="D1882" s="3" t="s">
        <v>412</v>
      </c>
      <c r="E1882" s="3" t="s">
        <v>384</v>
      </c>
      <c r="F1882" s="4" t="s">
        <v>637</v>
      </c>
      <c r="G1882" s="4">
        <v>220</v>
      </c>
    </row>
    <row r="1883" spans="1:7" x14ac:dyDescent="0.3">
      <c r="A1883" s="90" t="s">
        <v>708</v>
      </c>
      <c r="B1883" s="2" t="s">
        <v>23</v>
      </c>
      <c r="C1883" s="3" t="s">
        <v>297</v>
      </c>
      <c r="D1883" s="3" t="s">
        <v>412</v>
      </c>
      <c r="E1883" s="3" t="s">
        <v>384</v>
      </c>
      <c r="F1883" s="4" t="s">
        <v>499</v>
      </c>
      <c r="G1883" s="4">
        <v>219</v>
      </c>
    </row>
    <row r="1884" spans="1:7" x14ac:dyDescent="0.3">
      <c r="A1884" s="90" t="s">
        <v>702</v>
      </c>
      <c r="B1884" s="2" t="s">
        <v>127</v>
      </c>
      <c r="C1884" s="3" t="s">
        <v>145</v>
      </c>
      <c r="D1884" s="3" t="s">
        <v>262</v>
      </c>
      <c r="E1884" s="3" t="s">
        <v>8</v>
      </c>
      <c r="F1884" s="4" t="s">
        <v>607</v>
      </c>
      <c r="G1884" s="4">
        <v>400</v>
      </c>
    </row>
    <row r="1885" spans="1:7" x14ac:dyDescent="0.3">
      <c r="A1885" s="90" t="s">
        <v>705</v>
      </c>
      <c r="B1885" s="2" t="s">
        <v>27</v>
      </c>
      <c r="C1885" s="3" t="s">
        <v>145</v>
      </c>
      <c r="D1885" s="3" t="s">
        <v>253</v>
      </c>
      <c r="E1885" s="3" t="s">
        <v>8</v>
      </c>
      <c r="F1885" s="4" t="s">
        <v>569</v>
      </c>
      <c r="G1885" s="4">
        <v>374</v>
      </c>
    </row>
    <row r="1886" spans="1:7" x14ac:dyDescent="0.3">
      <c r="A1886" s="90" t="s">
        <v>705</v>
      </c>
      <c r="B1886" s="2" t="s">
        <v>27</v>
      </c>
      <c r="C1886" s="3" t="s">
        <v>145</v>
      </c>
      <c r="D1886" s="3" t="s">
        <v>263</v>
      </c>
      <c r="E1886" s="3" t="s">
        <v>8</v>
      </c>
      <c r="F1886" s="4" t="s">
        <v>569</v>
      </c>
      <c r="G1886" s="9">
        <v>51</v>
      </c>
    </row>
    <row r="1887" spans="1:7" ht="14.25" customHeight="1" x14ac:dyDescent="0.3">
      <c r="A1887" s="90" t="s">
        <v>705</v>
      </c>
      <c r="B1887" s="2" t="s">
        <v>27</v>
      </c>
      <c r="C1887" s="3" t="s">
        <v>145</v>
      </c>
      <c r="D1887" s="3" t="s">
        <v>262</v>
      </c>
      <c r="E1887" s="3" t="s">
        <v>8</v>
      </c>
      <c r="F1887" s="4" t="s">
        <v>569</v>
      </c>
      <c r="G1887" s="9">
        <v>58</v>
      </c>
    </row>
    <row r="1888" spans="1:7" x14ac:dyDescent="0.3">
      <c r="A1888" s="90" t="s">
        <v>706</v>
      </c>
      <c r="B1888" s="2" t="s">
        <v>27</v>
      </c>
      <c r="C1888" s="3" t="s">
        <v>145</v>
      </c>
      <c r="D1888" s="3" t="s">
        <v>262</v>
      </c>
      <c r="E1888" s="3" t="s">
        <v>8</v>
      </c>
      <c r="F1888" s="4" t="s">
        <v>528</v>
      </c>
      <c r="G1888" s="9">
        <v>50</v>
      </c>
    </row>
    <row r="1889" spans="1:7" x14ac:dyDescent="0.3">
      <c r="A1889" s="90" t="s">
        <v>706</v>
      </c>
      <c r="B1889" s="2" t="s">
        <v>27</v>
      </c>
      <c r="C1889" s="3" t="s">
        <v>145</v>
      </c>
      <c r="D1889" s="3" t="s">
        <v>253</v>
      </c>
      <c r="E1889" s="3" t="s">
        <v>8</v>
      </c>
      <c r="F1889" s="4" t="s">
        <v>528</v>
      </c>
      <c r="G1889" s="9">
        <v>496</v>
      </c>
    </row>
    <row r="1890" spans="1:7" x14ac:dyDescent="0.3">
      <c r="A1890" s="90" t="s">
        <v>707</v>
      </c>
      <c r="B1890" s="2" t="s">
        <v>27</v>
      </c>
      <c r="C1890" s="3" t="s">
        <v>145</v>
      </c>
      <c r="D1890" s="3" t="s">
        <v>253</v>
      </c>
      <c r="E1890" s="3" t="s">
        <v>8</v>
      </c>
      <c r="F1890" s="4" t="s">
        <v>528</v>
      </c>
      <c r="G1890" s="4">
        <v>590</v>
      </c>
    </row>
    <row r="1891" spans="1:7" x14ac:dyDescent="0.3">
      <c r="A1891" s="90" t="s">
        <v>707</v>
      </c>
      <c r="B1891" s="2" t="s">
        <v>23</v>
      </c>
      <c r="C1891" s="3" t="s">
        <v>145</v>
      </c>
      <c r="D1891" s="3" t="s">
        <v>254</v>
      </c>
      <c r="E1891" s="3" t="s">
        <v>8</v>
      </c>
      <c r="F1891" s="4" t="s">
        <v>569</v>
      </c>
      <c r="G1891" s="4">
        <v>248</v>
      </c>
    </row>
    <row r="1892" spans="1:7" x14ac:dyDescent="0.3">
      <c r="A1892" s="90" t="s">
        <v>708</v>
      </c>
      <c r="B1892" s="2" t="s">
        <v>27</v>
      </c>
      <c r="C1892" s="3" t="s">
        <v>145</v>
      </c>
      <c r="D1892" s="3" t="s">
        <v>253</v>
      </c>
      <c r="E1892" s="3" t="s">
        <v>8</v>
      </c>
      <c r="F1892" s="4" t="s">
        <v>528</v>
      </c>
      <c r="G1892" s="4">
        <v>74</v>
      </c>
    </row>
    <row r="1893" spans="1:7" x14ac:dyDescent="0.3">
      <c r="A1893" s="90" t="s">
        <v>708</v>
      </c>
      <c r="B1893" s="2" t="s">
        <v>23</v>
      </c>
      <c r="C1893" s="3" t="s">
        <v>145</v>
      </c>
      <c r="D1893" s="3" t="s">
        <v>254</v>
      </c>
      <c r="E1893" s="3" t="s">
        <v>8</v>
      </c>
      <c r="F1893" s="4" t="s">
        <v>569</v>
      </c>
      <c r="G1893" s="4">
        <v>687</v>
      </c>
    </row>
    <row r="1894" spans="1:7" x14ac:dyDescent="0.3">
      <c r="A1894" s="90" t="s">
        <v>705</v>
      </c>
      <c r="B1894" s="2" t="s">
        <v>48</v>
      </c>
      <c r="C1894" s="3" t="s">
        <v>145</v>
      </c>
      <c r="D1894" s="3" t="s">
        <v>253</v>
      </c>
      <c r="E1894" s="3" t="s">
        <v>229</v>
      </c>
      <c r="F1894" s="4" t="s">
        <v>585</v>
      </c>
      <c r="G1894" s="4">
        <v>250</v>
      </c>
    </row>
    <row r="1895" spans="1:7" x14ac:dyDescent="0.3">
      <c r="A1895" s="90" t="s">
        <v>705</v>
      </c>
      <c r="B1895" s="2" t="s">
        <v>48</v>
      </c>
      <c r="C1895" s="3" t="s">
        <v>145</v>
      </c>
      <c r="D1895" s="3" t="s">
        <v>262</v>
      </c>
      <c r="E1895" s="3" t="s">
        <v>229</v>
      </c>
      <c r="F1895" s="4" t="s">
        <v>585</v>
      </c>
      <c r="G1895" s="4">
        <v>58</v>
      </c>
    </row>
    <row r="1896" spans="1:7" x14ac:dyDescent="0.3">
      <c r="A1896" s="90" t="s">
        <v>705</v>
      </c>
      <c r="B1896" s="2" t="s">
        <v>48</v>
      </c>
      <c r="C1896" s="3" t="s">
        <v>145</v>
      </c>
      <c r="D1896" s="3" t="s">
        <v>263</v>
      </c>
      <c r="E1896" s="3" t="s">
        <v>229</v>
      </c>
      <c r="F1896" s="4" t="s">
        <v>585</v>
      </c>
      <c r="G1896" s="4">
        <v>51</v>
      </c>
    </row>
    <row r="1897" spans="1:7" x14ac:dyDescent="0.3">
      <c r="A1897" s="90" t="s">
        <v>705</v>
      </c>
      <c r="B1897" s="2" t="s">
        <v>23</v>
      </c>
      <c r="C1897" s="3" t="s">
        <v>145</v>
      </c>
      <c r="D1897" s="3" t="s">
        <v>253</v>
      </c>
      <c r="E1897" s="3" t="s">
        <v>229</v>
      </c>
      <c r="F1897" s="4" t="s">
        <v>156</v>
      </c>
      <c r="G1897" s="4">
        <v>242</v>
      </c>
    </row>
    <row r="1898" spans="1:7" x14ac:dyDescent="0.3">
      <c r="A1898" s="90" t="s">
        <v>706</v>
      </c>
      <c r="B1898" s="2" t="s">
        <v>48</v>
      </c>
      <c r="C1898" s="3" t="s">
        <v>145</v>
      </c>
      <c r="D1898" s="3" t="s">
        <v>253</v>
      </c>
      <c r="E1898" s="3" t="s">
        <v>229</v>
      </c>
      <c r="F1898" s="4" t="s">
        <v>585</v>
      </c>
      <c r="G1898" s="4">
        <v>400</v>
      </c>
    </row>
    <row r="1899" spans="1:7" x14ac:dyDescent="0.3">
      <c r="A1899" s="90" t="s">
        <v>706</v>
      </c>
      <c r="B1899" s="2" t="s">
        <v>48</v>
      </c>
      <c r="C1899" s="3" t="s">
        <v>145</v>
      </c>
      <c r="D1899" s="3" t="s">
        <v>262</v>
      </c>
      <c r="E1899" s="3" t="s">
        <v>229</v>
      </c>
      <c r="F1899" s="4" t="s">
        <v>585</v>
      </c>
      <c r="G1899" s="4">
        <v>50</v>
      </c>
    </row>
    <row r="1900" spans="1:7" x14ac:dyDescent="0.3">
      <c r="A1900" s="90" t="s">
        <v>706</v>
      </c>
      <c r="B1900" s="2" t="s">
        <v>23</v>
      </c>
      <c r="C1900" s="3" t="s">
        <v>145</v>
      </c>
      <c r="D1900" s="3" t="s">
        <v>253</v>
      </c>
      <c r="E1900" s="3" t="s">
        <v>229</v>
      </c>
      <c r="F1900" s="4" t="s">
        <v>156</v>
      </c>
      <c r="G1900" s="4">
        <v>400</v>
      </c>
    </row>
    <row r="1901" spans="1:7" x14ac:dyDescent="0.3">
      <c r="A1901" s="90" t="s">
        <v>707</v>
      </c>
      <c r="B1901" s="2" t="s">
        <v>48</v>
      </c>
      <c r="C1901" s="3" t="s">
        <v>145</v>
      </c>
      <c r="D1901" s="3" t="s">
        <v>253</v>
      </c>
      <c r="E1901" s="3" t="s">
        <v>229</v>
      </c>
      <c r="F1901" s="4" t="s">
        <v>585</v>
      </c>
      <c r="G1901" s="4">
        <v>450</v>
      </c>
    </row>
    <row r="1902" spans="1:7" x14ac:dyDescent="0.3">
      <c r="A1902" s="90" t="s">
        <v>707</v>
      </c>
      <c r="B1902" s="2" t="s">
        <v>48</v>
      </c>
      <c r="C1902" s="3" t="s">
        <v>145</v>
      </c>
      <c r="D1902" s="3" t="s">
        <v>254</v>
      </c>
      <c r="E1902" s="3" t="s">
        <v>229</v>
      </c>
      <c r="F1902" s="4" t="s">
        <v>585</v>
      </c>
      <c r="G1902" s="4">
        <v>50</v>
      </c>
    </row>
    <row r="1903" spans="1:7" x14ac:dyDescent="0.3">
      <c r="A1903" s="90" t="s">
        <v>707</v>
      </c>
      <c r="B1903" s="2" t="s">
        <v>23</v>
      </c>
      <c r="C1903" s="3" t="s">
        <v>145</v>
      </c>
      <c r="D1903" s="3" t="s">
        <v>254</v>
      </c>
      <c r="E1903" s="3" t="s">
        <v>229</v>
      </c>
      <c r="F1903" s="4" t="s">
        <v>156</v>
      </c>
      <c r="G1903" s="4">
        <v>200</v>
      </c>
    </row>
    <row r="1904" spans="1:7" x14ac:dyDescent="0.3">
      <c r="A1904" s="90" t="s">
        <v>707</v>
      </c>
      <c r="B1904" s="2" t="s">
        <v>23</v>
      </c>
      <c r="C1904" s="3" t="s">
        <v>145</v>
      </c>
      <c r="D1904" s="3" t="s">
        <v>253</v>
      </c>
      <c r="E1904" s="3" t="s">
        <v>229</v>
      </c>
      <c r="F1904" s="4" t="s">
        <v>156</v>
      </c>
      <c r="G1904" s="4">
        <v>150</v>
      </c>
    </row>
    <row r="1905" spans="1:7" x14ac:dyDescent="0.3">
      <c r="A1905" s="90" t="s">
        <v>708</v>
      </c>
      <c r="B1905" s="2" t="s">
        <v>48</v>
      </c>
      <c r="C1905" s="3" t="s">
        <v>145</v>
      </c>
      <c r="D1905" s="3" t="s">
        <v>254</v>
      </c>
      <c r="E1905" s="3" t="s">
        <v>229</v>
      </c>
      <c r="F1905" s="4" t="s">
        <v>585</v>
      </c>
      <c r="G1905" s="4">
        <v>400</v>
      </c>
    </row>
    <row r="1906" spans="1:7" x14ac:dyDescent="0.3">
      <c r="A1906" s="90" t="s">
        <v>708</v>
      </c>
      <c r="B1906" s="2" t="s">
        <v>48</v>
      </c>
      <c r="C1906" s="3" t="s">
        <v>145</v>
      </c>
      <c r="D1906" s="3" t="s">
        <v>253</v>
      </c>
      <c r="E1906" s="3" t="s">
        <v>229</v>
      </c>
      <c r="F1906" s="4" t="s">
        <v>585</v>
      </c>
      <c r="G1906" s="4">
        <v>78</v>
      </c>
    </row>
    <row r="1907" spans="1:7" x14ac:dyDescent="0.3">
      <c r="A1907" s="90" t="s">
        <v>708</v>
      </c>
      <c r="B1907" s="2" t="s">
        <v>23</v>
      </c>
      <c r="C1907" s="3" t="s">
        <v>145</v>
      </c>
      <c r="D1907" s="3" t="s">
        <v>254</v>
      </c>
      <c r="E1907" s="3" t="s">
        <v>229</v>
      </c>
      <c r="F1907" s="4" t="s">
        <v>156</v>
      </c>
      <c r="G1907" s="4">
        <v>294</v>
      </c>
    </row>
    <row r="1908" spans="1:7" x14ac:dyDescent="0.3">
      <c r="A1908" s="90" t="s">
        <v>708</v>
      </c>
      <c r="B1908" s="2" t="s">
        <v>23</v>
      </c>
      <c r="C1908" s="3" t="s">
        <v>145</v>
      </c>
      <c r="D1908" s="3" t="s">
        <v>253</v>
      </c>
      <c r="E1908" s="3" t="s">
        <v>229</v>
      </c>
      <c r="F1908" s="4" t="s">
        <v>156</v>
      </c>
      <c r="G1908" s="4">
        <v>100</v>
      </c>
    </row>
    <row r="1909" spans="1:7" x14ac:dyDescent="0.3">
      <c r="A1909" s="90" t="s">
        <v>705</v>
      </c>
      <c r="B1909" s="2" t="s">
        <v>48</v>
      </c>
      <c r="C1909" s="3" t="s">
        <v>50</v>
      </c>
      <c r="D1909" s="3" t="s">
        <v>230</v>
      </c>
      <c r="E1909" s="3" t="s">
        <v>229</v>
      </c>
      <c r="F1909" s="4" t="s">
        <v>543</v>
      </c>
      <c r="G1909" s="4">
        <v>152</v>
      </c>
    </row>
    <row r="1910" spans="1:7" x14ac:dyDescent="0.3">
      <c r="A1910" s="90" t="s">
        <v>705</v>
      </c>
      <c r="B1910" s="2" t="s">
        <v>27</v>
      </c>
      <c r="C1910" s="3" t="s">
        <v>50</v>
      </c>
      <c r="D1910" s="3" t="s">
        <v>230</v>
      </c>
      <c r="E1910" s="3" t="s">
        <v>232</v>
      </c>
      <c r="F1910" s="4" t="s">
        <v>536</v>
      </c>
      <c r="G1910" s="4">
        <v>75</v>
      </c>
    </row>
    <row r="1911" spans="1:7" x14ac:dyDescent="0.3">
      <c r="A1911" s="90" t="s">
        <v>705</v>
      </c>
      <c r="B1911" s="2" t="s">
        <v>23</v>
      </c>
      <c r="C1911" s="3" t="s">
        <v>50</v>
      </c>
      <c r="D1911" s="3" t="s">
        <v>230</v>
      </c>
      <c r="E1911" s="3" t="s">
        <v>229</v>
      </c>
      <c r="F1911" s="4" t="s">
        <v>509</v>
      </c>
      <c r="G1911" s="4">
        <v>150</v>
      </c>
    </row>
    <row r="1912" spans="1:7" x14ac:dyDescent="0.3">
      <c r="A1912" s="90" t="s">
        <v>706</v>
      </c>
      <c r="B1912" s="2" t="s">
        <v>48</v>
      </c>
      <c r="C1912" s="3" t="s">
        <v>50</v>
      </c>
      <c r="D1912" s="3" t="s">
        <v>230</v>
      </c>
      <c r="E1912" s="3" t="s">
        <v>229</v>
      </c>
      <c r="F1912" s="4" t="s">
        <v>543</v>
      </c>
      <c r="G1912" s="4">
        <v>120</v>
      </c>
    </row>
    <row r="1913" spans="1:7" x14ac:dyDescent="0.3">
      <c r="A1913" s="90" t="s">
        <v>706</v>
      </c>
      <c r="B1913" s="2" t="s">
        <v>27</v>
      </c>
      <c r="C1913" s="3" t="s">
        <v>50</v>
      </c>
      <c r="D1913" s="3" t="s">
        <v>230</v>
      </c>
      <c r="E1913" s="3" t="s">
        <v>232</v>
      </c>
      <c r="F1913" s="4" t="s">
        <v>536</v>
      </c>
      <c r="G1913" s="4">
        <v>75</v>
      </c>
    </row>
    <row r="1914" spans="1:7" x14ac:dyDescent="0.3">
      <c r="A1914" s="90" t="s">
        <v>706</v>
      </c>
      <c r="B1914" s="2" t="s">
        <v>23</v>
      </c>
      <c r="C1914" s="3" t="s">
        <v>50</v>
      </c>
      <c r="D1914" s="3" t="s">
        <v>230</v>
      </c>
      <c r="E1914" s="3" t="s">
        <v>229</v>
      </c>
      <c r="F1914" s="4" t="s">
        <v>509</v>
      </c>
      <c r="G1914" s="4">
        <v>188</v>
      </c>
    </row>
    <row r="1915" spans="1:7" x14ac:dyDescent="0.3">
      <c r="A1915" s="90" t="s">
        <v>707</v>
      </c>
      <c r="B1915" s="2" t="s">
        <v>27</v>
      </c>
      <c r="C1915" s="3" t="s">
        <v>50</v>
      </c>
      <c r="D1915" s="3" t="s">
        <v>230</v>
      </c>
      <c r="E1915" s="3" t="s">
        <v>229</v>
      </c>
      <c r="F1915" s="4" t="s">
        <v>509</v>
      </c>
      <c r="G1915" s="4">
        <v>152</v>
      </c>
    </row>
    <row r="1916" spans="1:7" x14ac:dyDescent="0.3">
      <c r="A1916" s="90" t="s">
        <v>707</v>
      </c>
      <c r="B1916" s="2" t="s">
        <v>27</v>
      </c>
      <c r="C1916" s="3" t="s">
        <v>50</v>
      </c>
      <c r="D1916" s="3" t="s">
        <v>230</v>
      </c>
      <c r="E1916" s="3" t="s">
        <v>232</v>
      </c>
      <c r="F1916" s="4" t="s">
        <v>581</v>
      </c>
      <c r="G1916" s="4">
        <f>10*4</f>
        <v>40</v>
      </c>
    </row>
    <row r="1917" spans="1:7" x14ac:dyDescent="0.3">
      <c r="A1917" s="90" t="s">
        <v>707</v>
      </c>
      <c r="B1917" s="2" t="s">
        <v>23</v>
      </c>
      <c r="C1917" s="3" t="s">
        <v>50</v>
      </c>
      <c r="D1917" s="3" t="s">
        <v>230</v>
      </c>
      <c r="E1917" s="3" t="s">
        <v>229</v>
      </c>
      <c r="F1917" s="4" t="s">
        <v>532</v>
      </c>
      <c r="G1917" s="4">
        <v>200</v>
      </c>
    </row>
    <row r="1918" spans="1:7" x14ac:dyDescent="0.3">
      <c r="A1918" s="90" t="s">
        <v>707</v>
      </c>
      <c r="B1918" s="2" t="s">
        <v>127</v>
      </c>
      <c r="C1918" s="3" t="s">
        <v>50</v>
      </c>
      <c r="D1918" s="3" t="s">
        <v>230</v>
      </c>
      <c r="E1918" s="3" t="s">
        <v>232</v>
      </c>
      <c r="F1918" s="4" t="s">
        <v>513</v>
      </c>
      <c r="G1918" s="4">
        <v>280</v>
      </c>
    </row>
    <row r="1919" spans="1:7" x14ac:dyDescent="0.3">
      <c r="A1919" s="90" t="s">
        <v>708</v>
      </c>
      <c r="B1919" s="2" t="s">
        <v>27</v>
      </c>
      <c r="C1919" s="3" t="s">
        <v>50</v>
      </c>
      <c r="D1919" s="3" t="s">
        <v>230</v>
      </c>
      <c r="E1919" s="3" t="s">
        <v>229</v>
      </c>
      <c r="F1919" s="4" t="s">
        <v>509</v>
      </c>
      <c r="G1919" s="4">
        <v>200</v>
      </c>
    </row>
    <row r="1920" spans="1:7" x14ac:dyDescent="0.3">
      <c r="A1920" s="90" t="s">
        <v>708</v>
      </c>
      <c r="B1920" s="2" t="s">
        <v>27</v>
      </c>
      <c r="C1920" s="3" t="s">
        <v>50</v>
      </c>
      <c r="D1920" s="3" t="s">
        <v>230</v>
      </c>
      <c r="E1920" s="3" t="s">
        <v>232</v>
      </c>
      <c r="F1920" s="4" t="s">
        <v>579</v>
      </c>
      <c r="G1920" s="4">
        <f>40*4</f>
        <v>160</v>
      </c>
    </row>
    <row r="1921" spans="1:7" x14ac:dyDescent="0.3">
      <c r="A1921" s="90" t="s">
        <v>708</v>
      </c>
      <c r="B1921" s="2" t="s">
        <v>48</v>
      </c>
      <c r="C1921" s="3" t="s">
        <v>50</v>
      </c>
      <c r="D1921" s="3" t="s">
        <v>230</v>
      </c>
      <c r="E1921" s="3" t="s">
        <v>229</v>
      </c>
      <c r="F1921" s="4" t="s">
        <v>512</v>
      </c>
      <c r="G1921" s="4">
        <v>56</v>
      </c>
    </row>
    <row r="1922" spans="1:7" x14ac:dyDescent="0.3">
      <c r="A1922" s="90" t="s">
        <v>708</v>
      </c>
      <c r="B1922" s="2" t="s">
        <v>48</v>
      </c>
      <c r="C1922" s="3" t="s">
        <v>50</v>
      </c>
      <c r="D1922" s="3" t="s">
        <v>230</v>
      </c>
      <c r="E1922" s="3" t="s">
        <v>229</v>
      </c>
      <c r="F1922" s="4" t="s">
        <v>543</v>
      </c>
      <c r="G1922" s="4">
        <v>104</v>
      </c>
    </row>
    <row r="1923" spans="1:7" x14ac:dyDescent="0.3">
      <c r="A1923" s="90" t="s">
        <v>708</v>
      </c>
      <c r="B1923" s="2" t="s">
        <v>23</v>
      </c>
      <c r="C1923" s="3" t="s">
        <v>50</v>
      </c>
      <c r="D1923" s="3" t="s">
        <v>230</v>
      </c>
      <c r="E1923" s="3" t="s">
        <v>229</v>
      </c>
      <c r="F1923" s="4" t="s">
        <v>532</v>
      </c>
      <c r="G1923" s="4">
        <v>150</v>
      </c>
    </row>
    <row r="1924" spans="1:7" x14ac:dyDescent="0.3">
      <c r="A1924" s="90" t="s">
        <v>707</v>
      </c>
      <c r="B1924" s="2" t="s">
        <v>48</v>
      </c>
      <c r="C1924" s="3" t="s">
        <v>205</v>
      </c>
      <c r="D1924" s="3" t="s">
        <v>241</v>
      </c>
      <c r="E1924" s="3" t="s">
        <v>229</v>
      </c>
      <c r="F1924" s="4" t="s">
        <v>543</v>
      </c>
      <c r="G1924" s="4">
        <v>104</v>
      </c>
    </row>
    <row r="1925" spans="1:7" x14ac:dyDescent="0.3">
      <c r="A1925" s="90" t="s">
        <v>708</v>
      </c>
      <c r="B1925" s="2" t="s">
        <v>48</v>
      </c>
      <c r="C1925" s="3" t="s">
        <v>205</v>
      </c>
      <c r="D1925" s="3" t="s">
        <v>241</v>
      </c>
      <c r="E1925" s="3" t="s">
        <v>229</v>
      </c>
      <c r="F1925" s="4" t="s">
        <v>543</v>
      </c>
      <c r="G1925" s="4">
        <v>160</v>
      </c>
    </row>
    <row r="1926" spans="1:7" x14ac:dyDescent="0.3">
      <c r="A1926" s="90" t="s">
        <v>708</v>
      </c>
      <c r="B1926" s="2" t="s">
        <v>23</v>
      </c>
      <c r="C1926" s="3" t="s">
        <v>205</v>
      </c>
      <c r="D1926" s="3" t="s">
        <v>241</v>
      </c>
      <c r="E1926" s="3" t="s">
        <v>229</v>
      </c>
      <c r="F1926" s="4" t="s">
        <v>532</v>
      </c>
      <c r="G1926" s="4">
        <v>46</v>
      </c>
    </row>
    <row r="1927" spans="1:7" x14ac:dyDescent="0.3">
      <c r="A1927" s="90" t="s">
        <v>705</v>
      </c>
      <c r="B1927" s="2" t="s">
        <v>27</v>
      </c>
      <c r="C1927" s="3" t="s">
        <v>3</v>
      </c>
      <c r="D1927" s="3" t="s">
        <v>249</v>
      </c>
      <c r="E1927" s="3" t="s">
        <v>30</v>
      </c>
      <c r="F1927" s="4" t="s">
        <v>566</v>
      </c>
      <c r="G1927" s="4">
        <v>600</v>
      </c>
    </row>
    <row r="1928" spans="1:7" x14ac:dyDescent="0.3">
      <c r="A1928" s="90" t="s">
        <v>706</v>
      </c>
      <c r="B1928" s="2" t="s">
        <v>27</v>
      </c>
      <c r="C1928" s="3" t="s">
        <v>3</v>
      </c>
      <c r="D1928" s="3" t="s">
        <v>249</v>
      </c>
      <c r="E1928" s="3" t="s">
        <v>30</v>
      </c>
      <c r="F1928" s="4" t="s">
        <v>566</v>
      </c>
      <c r="G1928" s="4">
        <v>668</v>
      </c>
    </row>
    <row r="1929" spans="1:7" x14ac:dyDescent="0.3">
      <c r="A1929" s="90" t="s">
        <v>707</v>
      </c>
      <c r="B1929" s="2" t="s">
        <v>27</v>
      </c>
      <c r="C1929" s="3" t="s">
        <v>3</v>
      </c>
      <c r="D1929" s="3" t="s">
        <v>249</v>
      </c>
      <c r="E1929" s="3" t="s">
        <v>30</v>
      </c>
      <c r="F1929" s="4" t="s">
        <v>566</v>
      </c>
      <c r="G1929" s="4">
        <v>650</v>
      </c>
    </row>
    <row r="1930" spans="1:7" x14ac:dyDescent="0.3">
      <c r="A1930" s="90" t="s">
        <v>707</v>
      </c>
      <c r="B1930" s="2" t="s">
        <v>23</v>
      </c>
      <c r="C1930" s="3" t="s">
        <v>3</v>
      </c>
      <c r="D1930" s="3" t="s">
        <v>249</v>
      </c>
      <c r="E1930" s="3" t="s">
        <v>229</v>
      </c>
      <c r="F1930" s="4" t="s">
        <v>509</v>
      </c>
      <c r="G1930" s="4">
        <v>1250</v>
      </c>
    </row>
    <row r="1931" spans="1:7" x14ac:dyDescent="0.3">
      <c r="A1931" s="90" t="s">
        <v>707</v>
      </c>
      <c r="B1931" s="2" t="s">
        <v>127</v>
      </c>
      <c r="C1931" s="3" t="s">
        <v>3</v>
      </c>
      <c r="D1931" s="3" t="s">
        <v>249</v>
      </c>
      <c r="E1931" s="3" t="s">
        <v>288</v>
      </c>
      <c r="F1931" s="4" t="s">
        <v>597</v>
      </c>
      <c r="G1931" s="66">
        <v>1250</v>
      </c>
    </row>
    <row r="1932" spans="1:7" x14ac:dyDescent="0.3">
      <c r="A1932" s="90" t="s">
        <v>707</v>
      </c>
      <c r="B1932" s="2" t="s">
        <v>127</v>
      </c>
      <c r="C1932" s="3" t="s">
        <v>3</v>
      </c>
      <c r="D1932" s="3" t="s">
        <v>249</v>
      </c>
      <c r="E1932" s="3" t="s">
        <v>4</v>
      </c>
      <c r="F1932" s="4" t="s">
        <v>597</v>
      </c>
      <c r="G1932" s="4">
        <v>178</v>
      </c>
    </row>
    <row r="1933" spans="1:7" x14ac:dyDescent="0.3">
      <c r="A1933" s="90" t="s">
        <v>708</v>
      </c>
      <c r="B1933" s="2" t="s">
        <v>48</v>
      </c>
      <c r="C1933" s="3" t="s">
        <v>3</v>
      </c>
      <c r="D1933" s="3" t="s">
        <v>248</v>
      </c>
      <c r="E1933" s="3" t="s">
        <v>229</v>
      </c>
      <c r="F1933" s="4" t="s">
        <v>713</v>
      </c>
      <c r="G1933" s="4">
        <v>1920</v>
      </c>
    </row>
    <row r="1934" spans="1:7" x14ac:dyDescent="0.3">
      <c r="A1934" s="90" t="s">
        <v>708</v>
      </c>
      <c r="B1934" s="2" t="s">
        <v>27</v>
      </c>
      <c r="C1934" s="3" t="s">
        <v>3</v>
      </c>
      <c r="D1934" s="3" t="s">
        <v>249</v>
      </c>
      <c r="E1934" s="3" t="s">
        <v>30</v>
      </c>
      <c r="F1934" s="4" t="s">
        <v>566</v>
      </c>
      <c r="G1934" s="4">
        <v>668</v>
      </c>
    </row>
    <row r="1935" spans="1:7" x14ac:dyDescent="0.3">
      <c r="A1935" s="90" t="s">
        <v>708</v>
      </c>
      <c r="B1935" s="2" t="s">
        <v>23</v>
      </c>
      <c r="C1935" s="3" t="s">
        <v>3</v>
      </c>
      <c r="D1935" s="3" t="s">
        <v>249</v>
      </c>
      <c r="E1935" s="3" t="s">
        <v>229</v>
      </c>
      <c r="F1935" s="4" t="s">
        <v>509</v>
      </c>
      <c r="G1935" s="4">
        <v>1056</v>
      </c>
    </row>
    <row r="1936" spans="1:7" x14ac:dyDescent="0.3">
      <c r="A1936" s="90" t="s">
        <v>705</v>
      </c>
      <c r="B1936" s="2" t="s">
        <v>27</v>
      </c>
      <c r="C1936" s="3" t="s">
        <v>297</v>
      </c>
      <c r="D1936" s="3" t="s">
        <v>412</v>
      </c>
      <c r="E1936" s="3" t="s">
        <v>420</v>
      </c>
      <c r="F1936" s="4" t="s">
        <v>644</v>
      </c>
      <c r="G1936" s="4">
        <v>220</v>
      </c>
    </row>
    <row r="1937" spans="1:7" x14ac:dyDescent="0.3">
      <c r="A1937" s="90" t="s">
        <v>705</v>
      </c>
      <c r="B1937" s="2" t="s">
        <v>27</v>
      </c>
      <c r="C1937" s="3" t="s">
        <v>297</v>
      </c>
      <c r="D1937" s="3" t="s">
        <v>412</v>
      </c>
      <c r="E1937" s="3" t="s">
        <v>385</v>
      </c>
      <c r="F1937" s="4" t="s">
        <v>643</v>
      </c>
      <c r="G1937" s="4">
        <v>220</v>
      </c>
    </row>
    <row r="1938" spans="1:7" x14ac:dyDescent="0.3">
      <c r="A1938" s="90" t="s">
        <v>705</v>
      </c>
      <c r="B1938" s="2" t="s">
        <v>27</v>
      </c>
      <c r="C1938" s="3" t="s">
        <v>297</v>
      </c>
      <c r="D1938" s="3" t="s">
        <v>412</v>
      </c>
      <c r="E1938" s="3" t="s">
        <v>413</v>
      </c>
      <c r="F1938" s="4" t="s">
        <v>646</v>
      </c>
      <c r="G1938" s="4">
        <v>220</v>
      </c>
    </row>
    <row r="1939" spans="1:7" x14ac:dyDescent="0.3">
      <c r="A1939" s="90" t="s">
        <v>705</v>
      </c>
      <c r="B1939" s="2" t="s">
        <v>27</v>
      </c>
      <c r="C1939" s="3" t="s">
        <v>297</v>
      </c>
      <c r="D1939" s="3" t="s">
        <v>412</v>
      </c>
      <c r="E1939" s="3" t="s">
        <v>414</v>
      </c>
      <c r="F1939" s="4" t="s">
        <v>591</v>
      </c>
      <c r="G1939" s="4">
        <v>220</v>
      </c>
    </row>
    <row r="1940" spans="1:7" x14ac:dyDescent="0.3">
      <c r="A1940" s="90" t="s">
        <v>705</v>
      </c>
      <c r="B1940" s="2" t="s">
        <v>27</v>
      </c>
      <c r="C1940" s="3" t="s">
        <v>297</v>
      </c>
      <c r="D1940" s="3" t="s">
        <v>412</v>
      </c>
      <c r="E1940" s="3" t="s">
        <v>47</v>
      </c>
      <c r="F1940" s="4" t="s">
        <v>589</v>
      </c>
      <c r="G1940" s="4">
        <v>240</v>
      </c>
    </row>
    <row r="1941" spans="1:7" x14ac:dyDescent="0.3">
      <c r="A1941" s="90" t="s">
        <v>705</v>
      </c>
      <c r="B1941" s="2" t="s">
        <v>27</v>
      </c>
      <c r="C1941" s="3" t="s">
        <v>297</v>
      </c>
      <c r="D1941" s="3" t="s">
        <v>412</v>
      </c>
      <c r="E1941" s="3" t="s">
        <v>438</v>
      </c>
      <c r="F1941" s="4" t="s">
        <v>589</v>
      </c>
      <c r="G1941" s="4">
        <v>150</v>
      </c>
    </row>
    <row r="1942" spans="1:7" x14ac:dyDescent="0.3">
      <c r="A1942" s="90" t="s">
        <v>705</v>
      </c>
      <c r="B1942" s="2" t="s">
        <v>48</v>
      </c>
      <c r="C1942" s="3" t="s">
        <v>297</v>
      </c>
      <c r="D1942" s="3" t="s">
        <v>412</v>
      </c>
      <c r="E1942" s="3" t="s">
        <v>229</v>
      </c>
      <c r="F1942" s="4" t="s">
        <v>512</v>
      </c>
      <c r="G1942" s="4">
        <v>230</v>
      </c>
    </row>
    <row r="1943" spans="1:7" x14ac:dyDescent="0.3">
      <c r="A1943" s="90" t="s">
        <v>705</v>
      </c>
      <c r="B1943" s="2" t="s">
        <v>23</v>
      </c>
      <c r="C1943" s="3" t="s">
        <v>297</v>
      </c>
      <c r="D1943" s="3" t="s">
        <v>412</v>
      </c>
      <c r="E1943" s="3" t="s">
        <v>382</v>
      </c>
      <c r="F1943" s="4" t="s">
        <v>536</v>
      </c>
      <c r="G1943" s="4">
        <v>90</v>
      </c>
    </row>
    <row r="1944" spans="1:7" x14ac:dyDescent="0.3">
      <c r="A1944" s="90" t="s">
        <v>705</v>
      </c>
      <c r="B1944" s="2" t="s">
        <v>23</v>
      </c>
      <c r="C1944" s="3" t="s">
        <v>297</v>
      </c>
      <c r="D1944" s="3" t="s">
        <v>412</v>
      </c>
      <c r="E1944" s="3" t="s">
        <v>420</v>
      </c>
      <c r="F1944" s="4" t="s">
        <v>537</v>
      </c>
      <c r="G1944" s="4">
        <v>220</v>
      </c>
    </row>
    <row r="1945" spans="1:7" x14ac:dyDescent="0.3">
      <c r="A1945" s="90" t="s">
        <v>705</v>
      </c>
      <c r="B1945" s="2" t="s">
        <v>23</v>
      </c>
      <c r="C1945" s="3" t="s">
        <v>297</v>
      </c>
      <c r="D1945" s="3" t="s">
        <v>412</v>
      </c>
      <c r="E1945" s="3" t="s">
        <v>385</v>
      </c>
      <c r="F1945" s="4" t="s">
        <v>663</v>
      </c>
      <c r="G1945" s="4">
        <v>220</v>
      </c>
    </row>
    <row r="1946" spans="1:7" x14ac:dyDescent="0.3">
      <c r="A1946" s="90" t="s">
        <v>705</v>
      </c>
      <c r="B1946" s="2" t="s">
        <v>23</v>
      </c>
      <c r="C1946" s="3" t="s">
        <v>297</v>
      </c>
      <c r="D1946" s="3" t="s">
        <v>412</v>
      </c>
      <c r="E1946" s="3" t="s">
        <v>413</v>
      </c>
      <c r="F1946" s="4" t="s">
        <v>504</v>
      </c>
      <c r="G1946" s="4">
        <v>220</v>
      </c>
    </row>
    <row r="1947" spans="1:7" x14ac:dyDescent="0.3">
      <c r="A1947" s="90" t="s">
        <v>705</v>
      </c>
      <c r="B1947" s="2" t="s">
        <v>23</v>
      </c>
      <c r="C1947" s="3" t="s">
        <v>297</v>
      </c>
      <c r="D1947" s="3" t="s">
        <v>412</v>
      </c>
      <c r="E1947" s="3" t="s">
        <v>414</v>
      </c>
      <c r="F1947" s="4" t="s">
        <v>521</v>
      </c>
      <c r="G1947" s="4">
        <v>219</v>
      </c>
    </row>
    <row r="1948" spans="1:7" x14ac:dyDescent="0.3">
      <c r="A1948" s="90" t="s">
        <v>705</v>
      </c>
      <c r="B1948" s="2" t="s">
        <v>23</v>
      </c>
      <c r="C1948" s="3" t="s">
        <v>297</v>
      </c>
      <c r="D1948" s="3" t="s">
        <v>412</v>
      </c>
      <c r="E1948" s="3" t="s">
        <v>47</v>
      </c>
      <c r="F1948" s="4" t="s">
        <v>500</v>
      </c>
      <c r="G1948" s="4">
        <v>200</v>
      </c>
    </row>
    <row r="1949" spans="1:7" x14ac:dyDescent="0.3">
      <c r="A1949" s="90" t="s">
        <v>705</v>
      </c>
      <c r="B1949" s="2" t="s">
        <v>23</v>
      </c>
      <c r="C1949" s="3" t="s">
        <v>297</v>
      </c>
      <c r="D1949" s="3" t="s">
        <v>412</v>
      </c>
      <c r="E1949" s="3" t="s">
        <v>438</v>
      </c>
      <c r="F1949" s="4" t="s">
        <v>567</v>
      </c>
      <c r="G1949" s="4">
        <v>300</v>
      </c>
    </row>
    <row r="1950" spans="1:7" x14ac:dyDescent="0.3">
      <c r="A1950" s="90" t="s">
        <v>705</v>
      </c>
      <c r="B1950" s="2" t="s">
        <v>23</v>
      </c>
      <c r="C1950" s="3" t="s">
        <v>297</v>
      </c>
      <c r="D1950" s="3" t="s">
        <v>412</v>
      </c>
      <c r="E1950" s="3" t="s">
        <v>419</v>
      </c>
      <c r="F1950" s="4" t="s">
        <v>567</v>
      </c>
      <c r="G1950" s="4">
        <v>300</v>
      </c>
    </row>
    <row r="1951" spans="1:7" x14ac:dyDescent="0.3">
      <c r="A1951" s="90" t="s">
        <v>706</v>
      </c>
      <c r="B1951" s="2" t="s">
        <v>27</v>
      </c>
      <c r="C1951" s="3" t="s">
        <v>297</v>
      </c>
      <c r="D1951" s="3" t="s">
        <v>412</v>
      </c>
      <c r="E1951" s="3" t="s">
        <v>420</v>
      </c>
      <c r="F1951" s="4" t="s">
        <v>644</v>
      </c>
      <c r="G1951" s="4">
        <v>220</v>
      </c>
    </row>
    <row r="1952" spans="1:7" x14ac:dyDescent="0.3">
      <c r="A1952" s="90" t="s">
        <v>706</v>
      </c>
      <c r="B1952" s="2" t="s">
        <v>27</v>
      </c>
      <c r="C1952" s="3" t="s">
        <v>297</v>
      </c>
      <c r="D1952" s="3" t="s">
        <v>412</v>
      </c>
      <c r="E1952" s="3" t="s">
        <v>385</v>
      </c>
      <c r="F1952" s="4" t="s">
        <v>643</v>
      </c>
      <c r="G1952" s="4">
        <v>220</v>
      </c>
    </row>
    <row r="1953" spans="1:7" x14ac:dyDescent="0.3">
      <c r="A1953" s="90" t="s">
        <v>706</v>
      </c>
      <c r="B1953" s="2" t="s">
        <v>27</v>
      </c>
      <c r="C1953" s="3" t="s">
        <v>297</v>
      </c>
      <c r="D1953" s="3" t="s">
        <v>412</v>
      </c>
      <c r="E1953" s="3" t="s">
        <v>413</v>
      </c>
      <c r="F1953" s="4" t="s">
        <v>536</v>
      </c>
      <c r="G1953" s="4">
        <v>220</v>
      </c>
    </row>
    <row r="1954" spans="1:7" x14ac:dyDescent="0.3">
      <c r="A1954" s="90" t="s">
        <v>706</v>
      </c>
      <c r="B1954" s="2" t="s">
        <v>27</v>
      </c>
      <c r="C1954" s="3" t="s">
        <v>297</v>
      </c>
      <c r="D1954" s="3" t="s">
        <v>412</v>
      </c>
      <c r="E1954" s="3" t="s">
        <v>414</v>
      </c>
      <c r="F1954" s="4" t="s">
        <v>591</v>
      </c>
      <c r="G1954" s="4">
        <v>220</v>
      </c>
    </row>
    <row r="1955" spans="1:7" x14ac:dyDescent="0.3">
      <c r="A1955" s="90" t="s">
        <v>706</v>
      </c>
      <c r="B1955" s="2" t="s">
        <v>27</v>
      </c>
      <c r="C1955" s="3" t="s">
        <v>297</v>
      </c>
      <c r="D1955" s="3" t="s">
        <v>412</v>
      </c>
      <c r="E1955" s="3" t="s">
        <v>47</v>
      </c>
      <c r="F1955" s="4" t="s">
        <v>589</v>
      </c>
      <c r="G1955" s="4">
        <v>200</v>
      </c>
    </row>
    <row r="1956" spans="1:7" x14ac:dyDescent="0.3">
      <c r="A1956" s="90" t="s">
        <v>706</v>
      </c>
      <c r="B1956" s="2" t="s">
        <v>23</v>
      </c>
      <c r="C1956" s="3" t="s">
        <v>297</v>
      </c>
      <c r="D1956" s="3" t="s">
        <v>412</v>
      </c>
      <c r="E1956" s="3" t="s">
        <v>420</v>
      </c>
      <c r="F1956" s="4" t="s">
        <v>537</v>
      </c>
      <c r="G1956" s="4">
        <v>220</v>
      </c>
    </row>
    <row r="1957" spans="1:7" x14ac:dyDescent="0.3">
      <c r="A1957" s="90" t="s">
        <v>706</v>
      </c>
      <c r="B1957" s="2" t="s">
        <v>23</v>
      </c>
      <c r="C1957" s="3" t="s">
        <v>297</v>
      </c>
      <c r="D1957" s="3" t="s">
        <v>412</v>
      </c>
      <c r="E1957" s="3" t="s">
        <v>385</v>
      </c>
      <c r="F1957" s="4" t="s">
        <v>663</v>
      </c>
      <c r="G1957" s="4">
        <v>220</v>
      </c>
    </row>
    <row r="1958" spans="1:7" x14ac:dyDescent="0.3">
      <c r="A1958" s="90" t="s">
        <v>706</v>
      </c>
      <c r="B1958" s="2" t="s">
        <v>23</v>
      </c>
      <c r="C1958" s="3" t="s">
        <v>297</v>
      </c>
      <c r="D1958" s="3" t="s">
        <v>412</v>
      </c>
      <c r="E1958" s="3" t="s">
        <v>413</v>
      </c>
      <c r="F1958" s="4" t="s">
        <v>504</v>
      </c>
      <c r="G1958" s="4">
        <v>220</v>
      </c>
    </row>
    <row r="1959" spans="1:7" x14ac:dyDescent="0.3">
      <c r="A1959" s="90" t="s">
        <v>706</v>
      </c>
      <c r="B1959" s="2" t="s">
        <v>23</v>
      </c>
      <c r="C1959" s="3" t="s">
        <v>297</v>
      </c>
      <c r="D1959" s="3" t="s">
        <v>412</v>
      </c>
      <c r="E1959" s="3" t="s">
        <v>414</v>
      </c>
      <c r="F1959" s="4" t="s">
        <v>521</v>
      </c>
      <c r="G1959" s="4">
        <v>220</v>
      </c>
    </row>
    <row r="1960" spans="1:7" x14ac:dyDescent="0.3">
      <c r="A1960" s="90" t="s">
        <v>706</v>
      </c>
      <c r="B1960" s="2" t="s">
        <v>23</v>
      </c>
      <c r="C1960" s="3" t="s">
        <v>297</v>
      </c>
      <c r="D1960" s="3" t="s">
        <v>412</v>
      </c>
      <c r="E1960" s="3" t="s">
        <v>438</v>
      </c>
      <c r="F1960" s="4" t="s">
        <v>567</v>
      </c>
      <c r="G1960" s="4">
        <v>300</v>
      </c>
    </row>
    <row r="1961" spans="1:7" x14ac:dyDescent="0.3">
      <c r="A1961" s="90" t="s">
        <v>706</v>
      </c>
      <c r="B1961" s="2" t="s">
        <v>23</v>
      </c>
      <c r="C1961" s="3" t="s">
        <v>297</v>
      </c>
      <c r="D1961" s="3" t="s">
        <v>412</v>
      </c>
      <c r="E1961" s="3" t="s">
        <v>419</v>
      </c>
      <c r="F1961" s="4" t="s">
        <v>567</v>
      </c>
      <c r="G1961" s="4">
        <v>300</v>
      </c>
    </row>
    <row r="1962" spans="1:7" x14ac:dyDescent="0.3">
      <c r="A1962" s="90" t="s">
        <v>706</v>
      </c>
      <c r="B1962" s="2" t="s">
        <v>23</v>
      </c>
      <c r="C1962" s="3" t="s">
        <v>297</v>
      </c>
      <c r="D1962" s="3" t="s">
        <v>412</v>
      </c>
      <c r="E1962" s="3" t="s">
        <v>47</v>
      </c>
      <c r="F1962" s="4" t="s">
        <v>500</v>
      </c>
      <c r="G1962" s="4">
        <v>240</v>
      </c>
    </row>
    <row r="1963" spans="1:7" x14ac:dyDescent="0.3">
      <c r="A1963" s="90" t="s">
        <v>707</v>
      </c>
      <c r="B1963" s="2" t="s">
        <v>27</v>
      </c>
      <c r="C1963" s="3" t="s">
        <v>297</v>
      </c>
      <c r="D1963" s="3" t="s">
        <v>412</v>
      </c>
      <c r="E1963" s="3" t="s">
        <v>420</v>
      </c>
      <c r="F1963" s="4" t="s">
        <v>644</v>
      </c>
      <c r="G1963" s="4">
        <v>220</v>
      </c>
    </row>
    <row r="1964" spans="1:7" x14ac:dyDescent="0.3">
      <c r="A1964" s="90" t="s">
        <v>707</v>
      </c>
      <c r="B1964" s="2" t="s">
        <v>27</v>
      </c>
      <c r="C1964" s="3" t="s">
        <v>297</v>
      </c>
      <c r="D1964" s="3" t="s">
        <v>412</v>
      </c>
      <c r="E1964" s="3" t="s">
        <v>385</v>
      </c>
      <c r="F1964" s="4" t="s">
        <v>643</v>
      </c>
      <c r="G1964" s="4">
        <v>220</v>
      </c>
    </row>
    <row r="1965" spans="1:7" x14ac:dyDescent="0.3">
      <c r="A1965" s="90" t="s">
        <v>707</v>
      </c>
      <c r="B1965" s="2" t="s">
        <v>27</v>
      </c>
      <c r="C1965" s="3" t="s">
        <v>297</v>
      </c>
      <c r="D1965" s="3" t="s">
        <v>412</v>
      </c>
      <c r="E1965" s="3" t="s">
        <v>413</v>
      </c>
      <c r="F1965" s="4" t="s">
        <v>498</v>
      </c>
      <c r="G1965" s="4">
        <v>220</v>
      </c>
    </row>
    <row r="1966" spans="1:7" x14ac:dyDescent="0.3">
      <c r="A1966" s="90" t="s">
        <v>707</v>
      </c>
      <c r="B1966" s="2" t="s">
        <v>27</v>
      </c>
      <c r="C1966" s="3" t="s">
        <v>297</v>
      </c>
      <c r="D1966" s="3" t="s">
        <v>412</v>
      </c>
      <c r="E1966" s="3" t="s">
        <v>414</v>
      </c>
      <c r="F1966" s="4" t="s">
        <v>591</v>
      </c>
      <c r="G1966" s="4">
        <v>220</v>
      </c>
    </row>
    <row r="1967" spans="1:7" x14ac:dyDescent="0.3">
      <c r="A1967" s="90" t="s">
        <v>707</v>
      </c>
      <c r="B1967" s="2" t="s">
        <v>27</v>
      </c>
      <c r="C1967" s="3" t="s">
        <v>297</v>
      </c>
      <c r="D1967" s="3" t="s">
        <v>412</v>
      </c>
      <c r="E1967" s="3" t="s">
        <v>47</v>
      </c>
      <c r="F1967" s="4" t="s">
        <v>589</v>
      </c>
      <c r="G1967" s="4">
        <v>80</v>
      </c>
    </row>
    <row r="1968" spans="1:7" x14ac:dyDescent="0.3">
      <c r="A1968" s="90" t="s">
        <v>707</v>
      </c>
      <c r="B1968" s="2" t="s">
        <v>23</v>
      </c>
      <c r="C1968" s="3" t="s">
        <v>297</v>
      </c>
      <c r="D1968" s="3" t="s">
        <v>412</v>
      </c>
      <c r="E1968" s="3" t="s">
        <v>420</v>
      </c>
      <c r="F1968" s="4" t="s">
        <v>537</v>
      </c>
      <c r="G1968" s="4">
        <v>220</v>
      </c>
    </row>
    <row r="1969" spans="1:7" x14ac:dyDescent="0.3">
      <c r="A1969" s="90" t="s">
        <v>707</v>
      </c>
      <c r="B1969" s="2" t="s">
        <v>23</v>
      </c>
      <c r="C1969" s="3" t="s">
        <v>297</v>
      </c>
      <c r="D1969" s="3" t="s">
        <v>412</v>
      </c>
      <c r="E1969" s="3" t="s">
        <v>385</v>
      </c>
      <c r="F1969" s="4" t="s">
        <v>663</v>
      </c>
      <c r="G1969" s="4">
        <v>220</v>
      </c>
    </row>
    <row r="1970" spans="1:7" x14ac:dyDescent="0.3">
      <c r="A1970" s="90" t="s">
        <v>707</v>
      </c>
      <c r="B1970" s="2" t="s">
        <v>23</v>
      </c>
      <c r="C1970" s="3" t="s">
        <v>297</v>
      </c>
      <c r="D1970" s="3" t="s">
        <v>412</v>
      </c>
      <c r="E1970" s="3" t="s">
        <v>413</v>
      </c>
      <c r="F1970" s="4" t="s">
        <v>504</v>
      </c>
      <c r="G1970" s="4">
        <v>220</v>
      </c>
    </row>
    <row r="1971" spans="1:7" x14ac:dyDescent="0.3">
      <c r="A1971" s="90" t="s">
        <v>707</v>
      </c>
      <c r="B1971" s="2" t="s">
        <v>23</v>
      </c>
      <c r="C1971" s="3" t="s">
        <v>297</v>
      </c>
      <c r="D1971" s="3" t="s">
        <v>412</v>
      </c>
      <c r="E1971" s="3" t="s">
        <v>414</v>
      </c>
      <c r="F1971" s="4" t="s">
        <v>521</v>
      </c>
      <c r="G1971" s="4">
        <v>219</v>
      </c>
    </row>
    <row r="1972" spans="1:7" x14ac:dyDescent="0.3">
      <c r="A1972" s="90" t="s">
        <v>707</v>
      </c>
      <c r="B1972" s="2" t="s">
        <v>23</v>
      </c>
      <c r="C1972" s="3" t="s">
        <v>297</v>
      </c>
      <c r="D1972" s="3" t="s">
        <v>412</v>
      </c>
      <c r="E1972" s="3" t="s">
        <v>47</v>
      </c>
      <c r="F1972" s="4" t="s">
        <v>526</v>
      </c>
      <c r="G1972" s="4">
        <v>120</v>
      </c>
    </row>
    <row r="1973" spans="1:7" x14ac:dyDescent="0.3">
      <c r="A1973" s="90" t="s">
        <v>707</v>
      </c>
      <c r="B1973" s="2" t="s">
        <v>23</v>
      </c>
      <c r="C1973" s="3" t="s">
        <v>297</v>
      </c>
      <c r="D1973" s="3" t="s">
        <v>412</v>
      </c>
      <c r="E1973" s="3" t="s">
        <v>47</v>
      </c>
      <c r="F1973" s="4" t="s">
        <v>500</v>
      </c>
      <c r="G1973" s="4">
        <v>240</v>
      </c>
    </row>
    <row r="1974" spans="1:7" x14ac:dyDescent="0.3">
      <c r="A1974" s="90" t="s">
        <v>707</v>
      </c>
      <c r="B1974" s="2" t="s">
        <v>23</v>
      </c>
      <c r="C1974" s="3" t="s">
        <v>297</v>
      </c>
      <c r="D1974" s="3" t="s">
        <v>412</v>
      </c>
      <c r="E1974" s="3" t="s">
        <v>438</v>
      </c>
      <c r="F1974" s="4" t="s">
        <v>567</v>
      </c>
      <c r="G1974" s="4">
        <v>300</v>
      </c>
    </row>
    <row r="1975" spans="1:7" x14ac:dyDescent="0.3">
      <c r="A1975" s="90" t="s">
        <v>707</v>
      </c>
      <c r="B1975" s="2" t="s">
        <v>23</v>
      </c>
      <c r="C1975" s="3" t="s">
        <v>297</v>
      </c>
      <c r="D1975" s="3" t="s">
        <v>412</v>
      </c>
      <c r="E1975" s="3" t="s">
        <v>419</v>
      </c>
      <c r="F1975" s="4" t="s">
        <v>567</v>
      </c>
      <c r="G1975" s="4">
        <v>300</v>
      </c>
    </row>
    <row r="1976" spans="1:7" x14ac:dyDescent="0.3">
      <c r="A1976" s="90" t="s">
        <v>708</v>
      </c>
      <c r="B1976" s="2" t="s">
        <v>27</v>
      </c>
      <c r="C1976" s="3" t="s">
        <v>297</v>
      </c>
      <c r="D1976" s="3" t="s">
        <v>412</v>
      </c>
      <c r="E1976" s="3" t="s">
        <v>420</v>
      </c>
      <c r="F1976" s="4" t="s">
        <v>644</v>
      </c>
      <c r="G1976" s="4">
        <v>220</v>
      </c>
    </row>
    <row r="1977" spans="1:7" x14ac:dyDescent="0.3">
      <c r="A1977" s="90" t="s">
        <v>708</v>
      </c>
      <c r="B1977" s="2" t="s">
        <v>27</v>
      </c>
      <c r="C1977" s="3" t="s">
        <v>297</v>
      </c>
      <c r="D1977" s="3" t="s">
        <v>412</v>
      </c>
      <c r="E1977" s="3" t="s">
        <v>385</v>
      </c>
      <c r="F1977" s="4" t="s">
        <v>643</v>
      </c>
      <c r="G1977" s="4">
        <v>220</v>
      </c>
    </row>
    <row r="1978" spans="1:7" x14ac:dyDescent="0.3">
      <c r="A1978" s="90" t="s">
        <v>708</v>
      </c>
      <c r="B1978" s="2" t="s">
        <v>27</v>
      </c>
      <c r="C1978" s="3" t="s">
        <v>297</v>
      </c>
      <c r="D1978" s="3" t="s">
        <v>412</v>
      </c>
      <c r="E1978" s="3" t="s">
        <v>413</v>
      </c>
      <c r="F1978" s="4" t="s">
        <v>498</v>
      </c>
      <c r="G1978" s="4">
        <v>220</v>
      </c>
    </row>
    <row r="1979" spans="1:7" x14ac:dyDescent="0.3">
      <c r="A1979" s="90" t="s">
        <v>708</v>
      </c>
      <c r="B1979" s="2" t="s">
        <v>27</v>
      </c>
      <c r="C1979" s="3" t="s">
        <v>297</v>
      </c>
      <c r="D1979" s="3" t="s">
        <v>412</v>
      </c>
      <c r="E1979" s="3" t="s">
        <v>414</v>
      </c>
      <c r="F1979" s="4" t="s">
        <v>591</v>
      </c>
      <c r="G1979" s="4">
        <v>220</v>
      </c>
    </row>
    <row r="1980" spans="1:7" x14ac:dyDescent="0.3">
      <c r="A1980" s="90" t="s">
        <v>708</v>
      </c>
      <c r="B1980" s="2" t="s">
        <v>27</v>
      </c>
      <c r="C1980" s="3" t="s">
        <v>297</v>
      </c>
      <c r="D1980" s="3" t="s">
        <v>412</v>
      </c>
      <c r="E1980" s="3" t="s">
        <v>47</v>
      </c>
      <c r="F1980" s="4" t="s">
        <v>589</v>
      </c>
      <c r="G1980" s="4">
        <v>100</v>
      </c>
    </row>
    <row r="1981" spans="1:7" x14ac:dyDescent="0.3">
      <c r="A1981" s="90" t="s">
        <v>708</v>
      </c>
      <c r="B1981" s="2" t="s">
        <v>48</v>
      </c>
      <c r="C1981" s="3" t="s">
        <v>297</v>
      </c>
      <c r="D1981" s="3" t="s">
        <v>412</v>
      </c>
      <c r="E1981" s="3" t="s">
        <v>229</v>
      </c>
      <c r="F1981" s="4" t="s">
        <v>512</v>
      </c>
      <c r="G1981" s="4">
        <v>125</v>
      </c>
    </row>
    <row r="1982" spans="1:7" ht="15.75" customHeight="1" x14ac:dyDescent="0.3">
      <c r="A1982" s="90" t="s">
        <v>708</v>
      </c>
      <c r="B1982" s="2" t="s">
        <v>23</v>
      </c>
      <c r="C1982" s="3" t="s">
        <v>297</v>
      </c>
      <c r="D1982" s="3" t="s">
        <v>412</v>
      </c>
      <c r="E1982" s="3" t="s">
        <v>420</v>
      </c>
      <c r="F1982" s="4" t="s">
        <v>537</v>
      </c>
      <c r="G1982" s="4">
        <v>220</v>
      </c>
    </row>
    <row r="1983" spans="1:7" x14ac:dyDescent="0.3">
      <c r="A1983" s="90" t="s">
        <v>708</v>
      </c>
      <c r="B1983" s="2" t="s">
        <v>23</v>
      </c>
      <c r="C1983" s="3" t="s">
        <v>297</v>
      </c>
      <c r="D1983" s="3" t="s">
        <v>412</v>
      </c>
      <c r="E1983" s="3" t="s">
        <v>385</v>
      </c>
      <c r="F1983" s="4" t="s">
        <v>663</v>
      </c>
      <c r="G1983" s="4">
        <v>220</v>
      </c>
    </row>
    <row r="1984" spans="1:7" x14ac:dyDescent="0.3">
      <c r="A1984" s="90" t="s">
        <v>708</v>
      </c>
      <c r="B1984" s="2" t="s">
        <v>23</v>
      </c>
      <c r="C1984" s="3" t="s">
        <v>297</v>
      </c>
      <c r="D1984" s="3" t="s">
        <v>412</v>
      </c>
      <c r="E1984" s="3" t="s">
        <v>413</v>
      </c>
      <c r="F1984" s="4" t="s">
        <v>504</v>
      </c>
      <c r="G1984" s="4">
        <v>220</v>
      </c>
    </row>
    <row r="1985" spans="1:7" x14ac:dyDescent="0.3">
      <c r="A1985" s="90" t="s">
        <v>708</v>
      </c>
      <c r="B1985" s="2" t="s">
        <v>23</v>
      </c>
      <c r="C1985" s="3" t="s">
        <v>297</v>
      </c>
      <c r="D1985" s="3" t="s">
        <v>412</v>
      </c>
      <c r="E1985" s="3" t="s">
        <v>414</v>
      </c>
      <c r="F1985" s="4" t="s">
        <v>521</v>
      </c>
      <c r="G1985" s="4">
        <v>219</v>
      </c>
    </row>
    <row r="1986" spans="1:7" x14ac:dyDescent="0.3">
      <c r="A1986" s="90" t="s">
        <v>708</v>
      </c>
      <c r="B1986" s="2" t="s">
        <v>23</v>
      </c>
      <c r="C1986" s="3" t="s">
        <v>297</v>
      </c>
      <c r="D1986" s="3" t="s">
        <v>412</v>
      </c>
      <c r="E1986" s="3" t="s">
        <v>47</v>
      </c>
      <c r="F1986" s="4" t="s">
        <v>526</v>
      </c>
      <c r="G1986" s="4">
        <v>280</v>
      </c>
    </row>
    <row r="1987" spans="1:7" x14ac:dyDescent="0.3">
      <c r="A1987" s="90" t="s">
        <v>708</v>
      </c>
      <c r="B1987" s="2" t="s">
        <v>23</v>
      </c>
      <c r="C1987" s="3" t="s">
        <v>297</v>
      </c>
      <c r="D1987" s="3" t="s">
        <v>412</v>
      </c>
      <c r="E1987" s="3" t="s">
        <v>438</v>
      </c>
      <c r="F1987" s="4" t="s">
        <v>567</v>
      </c>
      <c r="G1987" s="4">
        <v>300</v>
      </c>
    </row>
    <row r="1988" spans="1:7" x14ac:dyDescent="0.3">
      <c r="A1988" s="90" t="s">
        <v>708</v>
      </c>
      <c r="B1988" s="2" t="s">
        <v>23</v>
      </c>
      <c r="C1988" s="3" t="s">
        <v>297</v>
      </c>
      <c r="D1988" s="3" t="s">
        <v>412</v>
      </c>
      <c r="E1988" s="3" t="s">
        <v>419</v>
      </c>
      <c r="F1988" s="4" t="s">
        <v>567</v>
      </c>
      <c r="G1988" s="4">
        <v>300</v>
      </c>
    </row>
    <row r="1989" spans="1:7" x14ac:dyDescent="0.3">
      <c r="A1989" s="90" t="s">
        <v>547</v>
      </c>
      <c r="B1989" s="2" t="s">
        <v>48</v>
      </c>
      <c r="C1989" s="3" t="s">
        <v>226</v>
      </c>
      <c r="D1989" s="3" t="s">
        <v>245</v>
      </c>
      <c r="E1989" s="3" t="s">
        <v>8</v>
      </c>
      <c r="F1989" s="4" t="s">
        <v>498</v>
      </c>
      <c r="G1989" s="4">
        <v>105</v>
      </c>
    </row>
    <row r="1990" spans="1:7" x14ac:dyDescent="0.3">
      <c r="A1990" s="90" t="s">
        <v>548</v>
      </c>
      <c r="B1990" s="2" t="s">
        <v>48</v>
      </c>
      <c r="C1990" s="3" t="s">
        <v>226</v>
      </c>
      <c r="D1990" s="3" t="s">
        <v>245</v>
      </c>
      <c r="E1990" s="3" t="s">
        <v>8</v>
      </c>
      <c r="F1990" s="4" t="s">
        <v>498</v>
      </c>
      <c r="G1990" s="4">
        <v>225</v>
      </c>
    </row>
    <row r="1991" spans="1:7" x14ac:dyDescent="0.3">
      <c r="A1991" s="90" t="s">
        <v>583</v>
      </c>
      <c r="B1991" s="2" t="s">
        <v>48</v>
      </c>
      <c r="C1991" s="3" t="s">
        <v>226</v>
      </c>
      <c r="D1991" s="3" t="s">
        <v>244</v>
      </c>
      <c r="E1991" s="3" t="s">
        <v>8</v>
      </c>
      <c r="F1991" s="4" t="s">
        <v>550</v>
      </c>
      <c r="G1991" s="4">
        <v>175</v>
      </c>
    </row>
    <row r="1992" spans="1:7" x14ac:dyDescent="0.3">
      <c r="A1992" s="90" t="s">
        <v>614</v>
      </c>
      <c r="B1992" s="2" t="s">
        <v>48</v>
      </c>
      <c r="C1992" s="3" t="s">
        <v>226</v>
      </c>
      <c r="D1992" s="3" t="s">
        <v>244</v>
      </c>
      <c r="E1992" s="3" t="s">
        <v>8</v>
      </c>
      <c r="F1992" s="4" t="s">
        <v>550</v>
      </c>
      <c r="G1992" s="4">
        <v>175</v>
      </c>
    </row>
    <row r="1993" spans="1:7" x14ac:dyDescent="0.3">
      <c r="A1993" s="90" t="s">
        <v>661</v>
      </c>
      <c r="B1993" s="2" t="s">
        <v>48</v>
      </c>
      <c r="C1993" s="3" t="s">
        <v>226</v>
      </c>
      <c r="D1993" s="3" t="s">
        <v>244</v>
      </c>
      <c r="E1993" s="3" t="s">
        <v>8</v>
      </c>
      <c r="F1993" s="4" t="s">
        <v>498</v>
      </c>
      <c r="G1993" s="4">
        <v>52</v>
      </c>
    </row>
    <row r="1994" spans="1:7" x14ac:dyDescent="0.3">
      <c r="A1994" s="90" t="s">
        <v>705</v>
      </c>
      <c r="B1994" s="2" t="s">
        <v>48</v>
      </c>
      <c r="C1994" s="3" t="s">
        <v>225</v>
      </c>
      <c r="D1994" s="3" t="s">
        <v>246</v>
      </c>
      <c r="E1994" s="3" t="s">
        <v>8</v>
      </c>
      <c r="F1994" s="4" t="s">
        <v>498</v>
      </c>
      <c r="G1994" s="4">
        <v>300</v>
      </c>
    </row>
    <row r="1995" spans="1:7" x14ac:dyDescent="0.3">
      <c r="A1995" s="90" t="s">
        <v>705</v>
      </c>
      <c r="B1995" s="2" t="s">
        <v>23</v>
      </c>
      <c r="C1995" s="3" t="s">
        <v>225</v>
      </c>
      <c r="D1995" s="3" t="s">
        <v>246</v>
      </c>
      <c r="E1995" s="3" t="s">
        <v>8</v>
      </c>
      <c r="F1995" s="4" t="s">
        <v>606</v>
      </c>
      <c r="G1995" s="4">
        <v>180</v>
      </c>
    </row>
    <row r="1996" spans="1:7" x14ac:dyDescent="0.3">
      <c r="A1996" s="90" t="s">
        <v>706</v>
      </c>
      <c r="B1996" s="2" t="s">
        <v>27</v>
      </c>
      <c r="C1996" s="3" t="s">
        <v>225</v>
      </c>
      <c r="D1996" s="3" t="s">
        <v>246</v>
      </c>
      <c r="E1996" s="3" t="s">
        <v>8</v>
      </c>
      <c r="F1996" s="4" t="s">
        <v>501</v>
      </c>
      <c r="G1996" s="4">
        <v>100</v>
      </c>
    </row>
    <row r="1997" spans="1:7" x14ac:dyDescent="0.3">
      <c r="A1997" s="90" t="s">
        <v>706</v>
      </c>
      <c r="B1997" s="2" t="s">
        <v>27</v>
      </c>
      <c r="C1997" s="3" t="s">
        <v>225</v>
      </c>
      <c r="D1997" s="3" t="s">
        <v>247</v>
      </c>
      <c r="E1997" s="3" t="s">
        <v>8</v>
      </c>
      <c r="F1997" s="4" t="s">
        <v>501</v>
      </c>
      <c r="G1997" s="4">
        <v>420</v>
      </c>
    </row>
    <row r="1998" spans="1:7" x14ac:dyDescent="0.3">
      <c r="A1998" s="90" t="s">
        <v>707</v>
      </c>
      <c r="B1998" s="2" t="s">
        <v>27</v>
      </c>
      <c r="C1998" s="3" t="s">
        <v>225</v>
      </c>
      <c r="D1998" s="3" t="s">
        <v>247</v>
      </c>
      <c r="E1998" s="3" t="s">
        <v>8</v>
      </c>
      <c r="F1998" s="4" t="s">
        <v>501</v>
      </c>
      <c r="G1998" s="4">
        <v>440</v>
      </c>
    </row>
    <row r="1999" spans="1:7" x14ac:dyDescent="0.3">
      <c r="A1999" s="90" t="s">
        <v>707</v>
      </c>
      <c r="B1999" s="2" t="s">
        <v>27</v>
      </c>
      <c r="C1999" s="3" t="s">
        <v>225</v>
      </c>
      <c r="D1999" s="3" t="s">
        <v>246</v>
      </c>
      <c r="E1999" s="3" t="s">
        <v>8</v>
      </c>
      <c r="F1999" s="4" t="s">
        <v>501</v>
      </c>
      <c r="G1999" s="4">
        <v>40</v>
      </c>
    </row>
    <row r="2000" spans="1:7" x14ac:dyDescent="0.3">
      <c r="A2000" s="90" t="s">
        <v>708</v>
      </c>
      <c r="B2000" s="2" t="s">
        <v>27</v>
      </c>
      <c r="C2000" s="3" t="s">
        <v>225</v>
      </c>
      <c r="D2000" s="3" t="s">
        <v>246</v>
      </c>
      <c r="E2000" s="3" t="s">
        <v>8</v>
      </c>
      <c r="F2000" s="4" t="s">
        <v>501</v>
      </c>
      <c r="G2000" s="4">
        <v>380</v>
      </c>
    </row>
    <row r="2001" spans="1:7" x14ac:dyDescent="0.3">
      <c r="A2001" s="90" t="s">
        <v>708</v>
      </c>
      <c r="B2001" s="2" t="s">
        <v>23</v>
      </c>
      <c r="C2001" s="3" t="s">
        <v>225</v>
      </c>
      <c r="D2001" s="3" t="s">
        <v>246</v>
      </c>
      <c r="E2001" s="3" t="s">
        <v>8</v>
      </c>
      <c r="F2001" s="4" t="s">
        <v>606</v>
      </c>
      <c r="G2001" s="4">
        <v>100</v>
      </c>
    </row>
    <row r="2002" spans="1:7" x14ac:dyDescent="0.3">
      <c r="A2002" s="90" t="s">
        <v>661</v>
      </c>
      <c r="B2002" s="2" t="s">
        <v>48</v>
      </c>
      <c r="C2002" s="3" t="s">
        <v>225</v>
      </c>
      <c r="D2002" s="3" t="s">
        <v>246</v>
      </c>
      <c r="E2002" s="3" t="s">
        <v>68</v>
      </c>
      <c r="F2002" s="4" t="s">
        <v>518</v>
      </c>
      <c r="G2002" s="4">
        <v>300</v>
      </c>
    </row>
    <row r="2003" spans="1:7" x14ac:dyDescent="0.3">
      <c r="A2003" s="90" t="s">
        <v>661</v>
      </c>
      <c r="B2003" s="2" t="s">
        <v>48</v>
      </c>
      <c r="C2003" s="3" t="s">
        <v>225</v>
      </c>
      <c r="D2003" s="3" t="s">
        <v>247</v>
      </c>
      <c r="E2003" s="3" t="s">
        <v>68</v>
      </c>
      <c r="F2003" s="4" t="s">
        <v>518</v>
      </c>
      <c r="G2003" s="4">
        <v>288</v>
      </c>
    </row>
    <row r="2004" spans="1:7" x14ac:dyDescent="0.3">
      <c r="A2004" s="90" t="s">
        <v>669</v>
      </c>
      <c r="B2004" s="2" t="s">
        <v>48</v>
      </c>
      <c r="C2004" s="3" t="s">
        <v>225</v>
      </c>
      <c r="D2004" s="3" t="s">
        <v>246</v>
      </c>
      <c r="E2004" s="3" t="s">
        <v>68</v>
      </c>
      <c r="F2004" s="4" t="s">
        <v>518</v>
      </c>
      <c r="G2004" s="4">
        <v>300</v>
      </c>
    </row>
    <row r="2005" spans="1:7" x14ac:dyDescent="0.3">
      <c r="A2005" s="90" t="s">
        <v>669</v>
      </c>
      <c r="B2005" s="2" t="s">
        <v>48</v>
      </c>
      <c r="C2005" s="3" t="s">
        <v>225</v>
      </c>
      <c r="D2005" s="3" t="s">
        <v>246</v>
      </c>
      <c r="E2005" s="3" t="s">
        <v>68</v>
      </c>
      <c r="F2005" s="4" t="s">
        <v>518</v>
      </c>
      <c r="G2005" s="4">
        <v>256</v>
      </c>
    </row>
    <row r="2006" spans="1:7" x14ac:dyDescent="0.3">
      <c r="A2006" s="90" t="s">
        <v>661</v>
      </c>
      <c r="B2006" s="2" t="s">
        <v>23</v>
      </c>
      <c r="C2006" s="3" t="s">
        <v>225</v>
      </c>
      <c r="D2006" s="3" t="s">
        <v>246</v>
      </c>
      <c r="E2006" s="3" t="s">
        <v>68</v>
      </c>
      <c r="F2006" s="4" t="s">
        <v>664</v>
      </c>
      <c r="G2006" s="4">
        <f>25*12</f>
        <v>300</v>
      </c>
    </row>
    <row r="2007" spans="1:7" x14ac:dyDescent="0.3">
      <c r="A2007" s="90" t="s">
        <v>661</v>
      </c>
      <c r="B2007" s="2" t="s">
        <v>23</v>
      </c>
      <c r="C2007" s="3" t="s">
        <v>225</v>
      </c>
      <c r="D2007" s="3" t="s">
        <v>247</v>
      </c>
      <c r="E2007" s="3" t="s">
        <v>68</v>
      </c>
      <c r="F2007" s="4" t="s">
        <v>664</v>
      </c>
      <c r="G2007" s="4">
        <f>25*12</f>
        <v>300</v>
      </c>
    </row>
    <row r="2008" spans="1:7" x14ac:dyDescent="0.3">
      <c r="A2008" s="90" t="s">
        <v>669</v>
      </c>
      <c r="B2008" s="2" t="s">
        <v>23</v>
      </c>
      <c r="C2008" s="3" t="s">
        <v>225</v>
      </c>
      <c r="D2008" s="3" t="s">
        <v>247</v>
      </c>
      <c r="E2008" s="3" t="s">
        <v>68</v>
      </c>
      <c r="F2008" s="4" t="s">
        <v>664</v>
      </c>
      <c r="G2008" s="4">
        <f>50*12</f>
        <v>600</v>
      </c>
    </row>
    <row r="2009" spans="1:7" x14ac:dyDescent="0.3">
      <c r="A2009" s="90" t="s">
        <v>702</v>
      </c>
      <c r="B2009" s="2" t="s">
        <v>27</v>
      </c>
      <c r="C2009" s="3" t="s">
        <v>225</v>
      </c>
      <c r="D2009" s="3" t="s">
        <v>247</v>
      </c>
      <c r="E2009" s="3" t="s">
        <v>68</v>
      </c>
      <c r="F2009" s="4" t="s">
        <v>664</v>
      </c>
      <c r="G2009" s="4">
        <v>300</v>
      </c>
    </row>
    <row r="2010" spans="1:7" x14ac:dyDescent="0.3">
      <c r="A2010" s="90" t="s">
        <v>702</v>
      </c>
      <c r="B2010" s="2" t="s">
        <v>27</v>
      </c>
      <c r="C2010" s="3" t="s">
        <v>225</v>
      </c>
      <c r="D2010" s="3" t="s">
        <v>246</v>
      </c>
      <c r="E2010" s="3" t="s">
        <v>68</v>
      </c>
      <c r="F2010" s="4" t="s">
        <v>664</v>
      </c>
      <c r="G2010" s="4">
        <v>300</v>
      </c>
    </row>
    <row r="2011" spans="1:7" x14ac:dyDescent="0.3">
      <c r="A2011" s="90" t="s">
        <v>669</v>
      </c>
      <c r="B2011" s="2" t="s">
        <v>23</v>
      </c>
      <c r="C2011" s="3" t="s">
        <v>225</v>
      </c>
      <c r="D2011" s="3" t="s">
        <v>247</v>
      </c>
      <c r="E2011" s="3" t="s">
        <v>68</v>
      </c>
      <c r="F2011" s="4" t="s">
        <v>532</v>
      </c>
      <c r="G2011" s="4">
        <v>204</v>
      </c>
    </row>
    <row r="2012" spans="1:7" x14ac:dyDescent="0.3">
      <c r="A2012" s="90" t="s">
        <v>702</v>
      </c>
      <c r="B2012" s="2" t="s">
        <v>48</v>
      </c>
      <c r="C2012" s="3" t="s">
        <v>225</v>
      </c>
      <c r="D2012" s="3" t="s">
        <v>246</v>
      </c>
      <c r="E2012" s="3" t="s">
        <v>69</v>
      </c>
      <c r="F2012" s="4" t="s">
        <v>620</v>
      </c>
      <c r="G2012" s="4">
        <v>348</v>
      </c>
    </row>
    <row r="2013" spans="1:7" x14ac:dyDescent="0.3">
      <c r="A2013" s="90" t="s">
        <v>702</v>
      </c>
      <c r="B2013" s="2" t="s">
        <v>48</v>
      </c>
      <c r="C2013" s="3" t="s">
        <v>225</v>
      </c>
      <c r="D2013" s="3" t="s">
        <v>246</v>
      </c>
      <c r="E2013" s="3" t="s">
        <v>229</v>
      </c>
      <c r="F2013" s="4" t="s">
        <v>518</v>
      </c>
      <c r="G2013" s="4">
        <v>600</v>
      </c>
    </row>
    <row r="2014" spans="1:7" x14ac:dyDescent="0.3">
      <c r="A2014" s="90" t="s">
        <v>702</v>
      </c>
      <c r="B2014" s="2" t="s">
        <v>48</v>
      </c>
      <c r="C2014" s="3" t="s">
        <v>225</v>
      </c>
      <c r="D2014" s="3" t="s">
        <v>246</v>
      </c>
      <c r="E2014" s="3" t="s">
        <v>234</v>
      </c>
      <c r="F2014" s="4" t="s">
        <v>498</v>
      </c>
      <c r="G2014" s="4">
        <v>420</v>
      </c>
    </row>
    <row r="2015" spans="1:7" x14ac:dyDescent="0.3">
      <c r="A2015" s="90" t="s">
        <v>705</v>
      </c>
      <c r="B2015" s="2" t="s">
        <v>48</v>
      </c>
      <c r="C2015" s="3" t="s">
        <v>225</v>
      </c>
      <c r="D2015" s="3" t="s">
        <v>247</v>
      </c>
      <c r="E2015" s="3" t="s">
        <v>229</v>
      </c>
      <c r="F2015" s="4" t="s">
        <v>620</v>
      </c>
      <c r="G2015" s="4">
        <v>396</v>
      </c>
    </row>
    <row r="2016" spans="1:7" x14ac:dyDescent="0.3">
      <c r="A2016" s="90" t="s">
        <v>705</v>
      </c>
      <c r="B2016" s="2" t="s">
        <v>48</v>
      </c>
      <c r="C2016" s="3" t="s">
        <v>225</v>
      </c>
      <c r="D2016" s="3" t="s">
        <v>246</v>
      </c>
      <c r="E2016" s="3" t="s">
        <v>229</v>
      </c>
      <c r="F2016" s="4" t="s">
        <v>620</v>
      </c>
      <c r="G2016" s="4">
        <v>204</v>
      </c>
    </row>
    <row r="2017" spans="1:7" x14ac:dyDescent="0.3">
      <c r="A2017" s="90" t="s">
        <v>705</v>
      </c>
      <c r="B2017" s="2" t="s">
        <v>48</v>
      </c>
      <c r="C2017" s="3" t="s">
        <v>225</v>
      </c>
      <c r="D2017" s="3" t="s">
        <v>247</v>
      </c>
      <c r="E2017" s="3" t="s">
        <v>229</v>
      </c>
      <c r="F2017" s="4" t="s">
        <v>626</v>
      </c>
      <c r="G2017" s="4">
        <v>532</v>
      </c>
    </row>
    <row r="2018" spans="1:7" x14ac:dyDescent="0.3">
      <c r="A2018" s="90" t="s">
        <v>705</v>
      </c>
      <c r="B2018" s="2" t="s">
        <v>48</v>
      </c>
      <c r="C2018" s="3" t="s">
        <v>225</v>
      </c>
      <c r="D2018" s="3" t="s">
        <v>247</v>
      </c>
      <c r="E2018" s="3" t="s">
        <v>69</v>
      </c>
      <c r="F2018" s="4" t="s">
        <v>576</v>
      </c>
      <c r="G2018" s="4">
        <v>532</v>
      </c>
    </row>
    <row r="2019" spans="1:7" x14ac:dyDescent="0.3">
      <c r="A2019" s="90" t="s">
        <v>705</v>
      </c>
      <c r="B2019" s="2" t="s">
        <v>27</v>
      </c>
      <c r="C2019" s="3" t="s">
        <v>225</v>
      </c>
      <c r="D2019" s="3" t="s">
        <v>246</v>
      </c>
      <c r="E2019" s="3" t="s">
        <v>233</v>
      </c>
      <c r="F2019" s="4" t="s">
        <v>664</v>
      </c>
      <c r="G2019" s="4">
        <f>40*12</f>
        <v>480</v>
      </c>
    </row>
    <row r="2020" spans="1:7" x14ac:dyDescent="0.3">
      <c r="A2020" s="90" t="s">
        <v>705</v>
      </c>
      <c r="B2020" s="2" t="s">
        <v>27</v>
      </c>
      <c r="C2020" s="3" t="s">
        <v>225</v>
      </c>
      <c r="D2020" s="3" t="s">
        <v>247</v>
      </c>
      <c r="E2020" s="3" t="s">
        <v>68</v>
      </c>
      <c r="F2020" s="4" t="s">
        <v>664</v>
      </c>
      <c r="G2020" s="4">
        <f>15*12</f>
        <v>180</v>
      </c>
    </row>
    <row r="2021" spans="1:7" x14ac:dyDescent="0.3">
      <c r="A2021" s="90" t="s">
        <v>705</v>
      </c>
      <c r="B2021" s="2" t="s">
        <v>27</v>
      </c>
      <c r="C2021" s="3" t="s">
        <v>225</v>
      </c>
      <c r="D2021" s="3" t="s">
        <v>246</v>
      </c>
      <c r="E2021" s="3" t="s">
        <v>234</v>
      </c>
      <c r="F2021" s="4" t="s">
        <v>664</v>
      </c>
      <c r="G2021" s="4">
        <v>80</v>
      </c>
    </row>
    <row r="2022" spans="1:7" x14ac:dyDescent="0.3">
      <c r="A2022" s="90" t="s">
        <v>705</v>
      </c>
      <c r="B2022" s="2" t="s">
        <v>27</v>
      </c>
      <c r="C2022" s="3" t="s">
        <v>225</v>
      </c>
      <c r="D2022" s="3" t="s">
        <v>247</v>
      </c>
      <c r="E2022" s="3" t="s">
        <v>234</v>
      </c>
      <c r="F2022" s="4" t="s">
        <v>664</v>
      </c>
      <c r="G2022" s="4">
        <v>120</v>
      </c>
    </row>
    <row r="2023" spans="1:7" x14ac:dyDescent="0.3">
      <c r="A2023" s="90" t="s">
        <v>705</v>
      </c>
      <c r="B2023" s="2" t="s">
        <v>27</v>
      </c>
      <c r="C2023" s="3" t="s">
        <v>225</v>
      </c>
      <c r="D2023" s="3" t="s">
        <v>247</v>
      </c>
      <c r="E2023" s="3" t="s">
        <v>234</v>
      </c>
      <c r="F2023" s="4" t="s">
        <v>664</v>
      </c>
      <c r="G2023" s="4">
        <v>120</v>
      </c>
    </row>
    <row r="2024" spans="1:7" x14ac:dyDescent="0.3">
      <c r="A2024" s="90" t="s">
        <v>706</v>
      </c>
      <c r="B2024" s="2" t="s">
        <v>27</v>
      </c>
      <c r="C2024" s="3" t="s">
        <v>225</v>
      </c>
      <c r="D2024" s="3" t="s">
        <v>246</v>
      </c>
      <c r="E2024" s="3" t="s">
        <v>233</v>
      </c>
      <c r="F2024" s="4" t="s">
        <v>664</v>
      </c>
      <c r="G2024" s="4">
        <f>3*12</f>
        <v>36</v>
      </c>
    </row>
    <row r="2025" spans="1:7" x14ac:dyDescent="0.3">
      <c r="A2025" s="90" t="s">
        <v>706</v>
      </c>
      <c r="B2025" s="2" t="s">
        <v>27</v>
      </c>
      <c r="C2025" s="3" t="s">
        <v>225</v>
      </c>
      <c r="D2025" s="3" t="s">
        <v>247</v>
      </c>
      <c r="E2025" s="3" t="s">
        <v>234</v>
      </c>
      <c r="F2025" s="4" t="s">
        <v>664</v>
      </c>
      <c r="G2025" s="4">
        <v>220</v>
      </c>
    </row>
    <row r="2026" spans="1:7" x14ac:dyDescent="0.3">
      <c r="A2026" s="90" t="s">
        <v>706</v>
      </c>
      <c r="B2026" s="2" t="s">
        <v>27</v>
      </c>
      <c r="C2026" s="3" t="s">
        <v>225</v>
      </c>
      <c r="D2026" s="3" t="s">
        <v>246</v>
      </c>
      <c r="E2026" s="3" t="s">
        <v>47</v>
      </c>
      <c r="F2026" s="4" t="s">
        <v>664</v>
      </c>
      <c r="G2026" s="4">
        <v>580</v>
      </c>
    </row>
    <row r="2027" spans="1:7" ht="15.75" customHeight="1" x14ac:dyDescent="0.3">
      <c r="A2027" s="90" t="s">
        <v>706</v>
      </c>
      <c r="B2027" s="2" t="s">
        <v>27</v>
      </c>
      <c r="C2027" s="3" t="s">
        <v>225</v>
      </c>
      <c r="D2027" s="3" t="s">
        <v>246</v>
      </c>
      <c r="E2027" s="3" t="s">
        <v>68</v>
      </c>
      <c r="F2027" s="4" t="s">
        <v>620</v>
      </c>
      <c r="G2027" s="4">
        <v>432</v>
      </c>
    </row>
    <row r="2028" spans="1:7" x14ac:dyDescent="0.3">
      <c r="A2028" s="90" t="s">
        <v>706</v>
      </c>
      <c r="B2028" s="2" t="s">
        <v>27</v>
      </c>
      <c r="C2028" s="3" t="s">
        <v>225</v>
      </c>
      <c r="D2028" s="3" t="s">
        <v>247</v>
      </c>
      <c r="E2028" s="3" t="s">
        <v>229</v>
      </c>
      <c r="F2028" s="4" t="s">
        <v>626</v>
      </c>
      <c r="G2028" s="4">
        <v>284</v>
      </c>
    </row>
    <row r="2029" spans="1:7" x14ac:dyDescent="0.3">
      <c r="A2029" s="90" t="s">
        <v>706</v>
      </c>
      <c r="B2029" s="2" t="s">
        <v>27</v>
      </c>
      <c r="C2029" s="3" t="s">
        <v>225</v>
      </c>
      <c r="D2029" s="3" t="s">
        <v>247</v>
      </c>
      <c r="E2029" s="3" t="s">
        <v>69</v>
      </c>
      <c r="F2029" s="4" t="s">
        <v>576</v>
      </c>
      <c r="G2029" s="4">
        <v>284</v>
      </c>
    </row>
    <row r="2030" spans="1:7" x14ac:dyDescent="0.3">
      <c r="A2030" s="90" t="s">
        <v>705</v>
      </c>
      <c r="B2030" s="2" t="s">
        <v>27</v>
      </c>
      <c r="C2030" s="3" t="s">
        <v>17</v>
      </c>
      <c r="D2030" s="3" t="s">
        <v>350</v>
      </c>
      <c r="E2030" s="3" t="s">
        <v>430</v>
      </c>
      <c r="F2030" s="4" t="s">
        <v>535</v>
      </c>
      <c r="G2030" s="4">
        <v>599</v>
      </c>
    </row>
    <row r="2031" spans="1:7" x14ac:dyDescent="0.3">
      <c r="A2031" s="90" t="s">
        <v>705</v>
      </c>
      <c r="B2031" s="2" t="s">
        <v>27</v>
      </c>
      <c r="C2031" s="3" t="s">
        <v>17</v>
      </c>
      <c r="D2031" s="3" t="s">
        <v>350</v>
      </c>
      <c r="E2031" s="3" t="s">
        <v>429</v>
      </c>
      <c r="F2031" s="4" t="s">
        <v>502</v>
      </c>
      <c r="G2031" s="4">
        <v>700</v>
      </c>
    </row>
    <row r="2032" spans="1:7" x14ac:dyDescent="0.3">
      <c r="A2032" s="90" t="s">
        <v>705</v>
      </c>
      <c r="B2032" s="2" t="s">
        <v>23</v>
      </c>
      <c r="C2032" s="3" t="s">
        <v>17</v>
      </c>
      <c r="D2032" s="3" t="s">
        <v>350</v>
      </c>
      <c r="E2032" s="3" t="s">
        <v>430</v>
      </c>
      <c r="F2032" s="4" t="s">
        <v>554</v>
      </c>
      <c r="G2032" s="4">
        <v>960</v>
      </c>
    </row>
    <row r="2033" spans="1:7" x14ac:dyDescent="0.3">
      <c r="A2033" s="90" t="s">
        <v>705</v>
      </c>
      <c r="B2033" s="2" t="s">
        <v>23</v>
      </c>
      <c r="C2033" s="3" t="s">
        <v>17</v>
      </c>
      <c r="D2033" s="3" t="s">
        <v>350</v>
      </c>
      <c r="E2033" s="3" t="s">
        <v>429</v>
      </c>
      <c r="F2033" s="4" t="s">
        <v>551</v>
      </c>
      <c r="G2033" s="4">
        <v>1100</v>
      </c>
    </row>
    <row r="2034" spans="1:7" x14ac:dyDescent="0.3">
      <c r="A2034" s="90" t="s">
        <v>705</v>
      </c>
      <c r="B2034" s="2" t="s">
        <v>127</v>
      </c>
      <c r="C2034" s="3" t="s">
        <v>17</v>
      </c>
      <c r="D2034" s="3" t="s">
        <v>350</v>
      </c>
      <c r="E2034" s="3" t="s">
        <v>429</v>
      </c>
      <c r="F2034" s="4" t="s">
        <v>489</v>
      </c>
      <c r="G2034" s="4">
        <v>350</v>
      </c>
    </row>
    <row r="2035" spans="1:7" x14ac:dyDescent="0.3">
      <c r="A2035" s="90" t="s">
        <v>705</v>
      </c>
      <c r="B2035" s="2" t="s">
        <v>127</v>
      </c>
      <c r="C2035" s="3" t="s">
        <v>17</v>
      </c>
      <c r="D2035" s="3" t="s">
        <v>350</v>
      </c>
      <c r="E2035" s="3" t="s">
        <v>430</v>
      </c>
      <c r="F2035" s="4" t="s">
        <v>552</v>
      </c>
      <c r="G2035" s="4">
        <v>764</v>
      </c>
    </row>
    <row r="2036" spans="1:7" x14ac:dyDescent="0.3">
      <c r="A2036" s="90" t="s">
        <v>706</v>
      </c>
      <c r="B2036" s="2" t="s">
        <v>27</v>
      </c>
      <c r="C2036" s="3" t="s">
        <v>17</v>
      </c>
      <c r="D2036" s="3" t="s">
        <v>350</v>
      </c>
      <c r="E2036" s="3" t="s">
        <v>430</v>
      </c>
      <c r="F2036" s="4" t="s">
        <v>502</v>
      </c>
      <c r="G2036" s="4">
        <v>890</v>
      </c>
    </row>
    <row r="2037" spans="1:7" x14ac:dyDescent="0.3">
      <c r="A2037" s="90" t="s">
        <v>706</v>
      </c>
      <c r="B2037" s="2" t="s">
        <v>27</v>
      </c>
      <c r="C2037" s="3" t="s">
        <v>17</v>
      </c>
      <c r="D2037" s="3" t="s">
        <v>350</v>
      </c>
      <c r="E2037" s="3" t="s">
        <v>429</v>
      </c>
      <c r="F2037" s="4" t="s">
        <v>535</v>
      </c>
      <c r="G2037" s="4">
        <v>450</v>
      </c>
    </row>
    <row r="2038" spans="1:7" x14ac:dyDescent="0.3">
      <c r="A2038" s="90" t="s">
        <v>706</v>
      </c>
      <c r="B2038" s="2" t="s">
        <v>23</v>
      </c>
      <c r="C2038" s="3" t="s">
        <v>17</v>
      </c>
      <c r="D2038" s="3" t="s">
        <v>350</v>
      </c>
      <c r="E2038" s="3" t="s">
        <v>429</v>
      </c>
      <c r="F2038" s="4" t="s">
        <v>615</v>
      </c>
      <c r="G2038" s="4">
        <v>160</v>
      </c>
    </row>
    <row r="2039" spans="1:7" x14ac:dyDescent="0.3">
      <c r="A2039" s="90" t="s">
        <v>706</v>
      </c>
      <c r="B2039" s="2" t="s">
        <v>23</v>
      </c>
      <c r="C2039" s="3" t="s">
        <v>17</v>
      </c>
      <c r="D2039" s="3" t="s">
        <v>350</v>
      </c>
      <c r="E2039" s="3" t="s">
        <v>429</v>
      </c>
      <c r="F2039" s="4" t="s">
        <v>554</v>
      </c>
      <c r="G2039" s="4">
        <v>970</v>
      </c>
    </row>
    <row r="2040" spans="1:7" x14ac:dyDescent="0.3">
      <c r="A2040" s="90" t="s">
        <v>706</v>
      </c>
      <c r="B2040" s="2" t="s">
        <v>127</v>
      </c>
      <c r="C2040" s="3" t="s">
        <v>17</v>
      </c>
      <c r="D2040" s="3" t="s">
        <v>350</v>
      </c>
      <c r="E2040" s="3" t="s">
        <v>430</v>
      </c>
      <c r="F2040" s="4" t="s">
        <v>714</v>
      </c>
      <c r="G2040" s="4">
        <v>1100</v>
      </c>
    </row>
    <row r="2041" spans="1:7" x14ac:dyDescent="0.3">
      <c r="A2041" s="90" t="s">
        <v>706</v>
      </c>
      <c r="B2041" s="2" t="s">
        <v>127</v>
      </c>
      <c r="C2041" s="3" t="s">
        <v>17</v>
      </c>
      <c r="D2041" s="3" t="s">
        <v>350</v>
      </c>
      <c r="E2041" s="3" t="s">
        <v>430</v>
      </c>
      <c r="F2041" s="4" t="s">
        <v>552</v>
      </c>
      <c r="G2041" s="4">
        <v>800</v>
      </c>
    </row>
    <row r="2042" spans="1:7" x14ac:dyDescent="0.3">
      <c r="A2042" s="90" t="s">
        <v>707</v>
      </c>
      <c r="B2042" s="2" t="s">
        <v>27</v>
      </c>
      <c r="C2042" s="3" t="s">
        <v>17</v>
      </c>
      <c r="D2042" s="3" t="s">
        <v>350</v>
      </c>
      <c r="E2042" s="3" t="s">
        <v>430</v>
      </c>
      <c r="F2042" s="4" t="s">
        <v>502</v>
      </c>
      <c r="G2042" s="4">
        <v>1080</v>
      </c>
    </row>
    <row r="2043" spans="1:7" x14ac:dyDescent="0.3">
      <c r="A2043" s="90" t="s">
        <v>707</v>
      </c>
      <c r="B2043" s="2" t="s">
        <v>48</v>
      </c>
      <c r="C2043" s="3" t="s">
        <v>17</v>
      </c>
      <c r="D2043" s="3" t="s">
        <v>350</v>
      </c>
      <c r="E2043" s="3" t="s">
        <v>429</v>
      </c>
      <c r="F2043" s="4" t="s">
        <v>550</v>
      </c>
      <c r="G2043" s="4">
        <v>200</v>
      </c>
    </row>
    <row r="2044" spans="1:7" x14ac:dyDescent="0.3">
      <c r="A2044" s="90" t="s">
        <v>707</v>
      </c>
      <c r="B2044" s="2" t="s">
        <v>23</v>
      </c>
      <c r="C2044" s="3" t="s">
        <v>17</v>
      </c>
      <c r="D2044" s="3" t="s">
        <v>350</v>
      </c>
      <c r="E2044" s="3" t="s">
        <v>429</v>
      </c>
      <c r="F2044" s="4" t="s">
        <v>554</v>
      </c>
      <c r="G2044" s="4">
        <v>980</v>
      </c>
    </row>
    <row r="2045" spans="1:7" x14ac:dyDescent="0.3">
      <c r="A2045" s="90" t="s">
        <v>707</v>
      </c>
      <c r="B2045" s="2" t="s">
        <v>23</v>
      </c>
      <c r="C2045" s="3" t="s">
        <v>17</v>
      </c>
      <c r="D2045" s="3" t="s">
        <v>350</v>
      </c>
      <c r="E2045" s="3" t="s">
        <v>430</v>
      </c>
      <c r="F2045" s="4" t="s">
        <v>551</v>
      </c>
      <c r="G2045" s="4">
        <v>1100</v>
      </c>
    </row>
    <row r="2046" spans="1:7" x14ac:dyDescent="0.3">
      <c r="A2046" s="90" t="s">
        <v>707</v>
      </c>
      <c r="B2046" s="2" t="s">
        <v>127</v>
      </c>
      <c r="C2046" s="3" t="s">
        <v>17</v>
      </c>
      <c r="D2046" s="3" t="s">
        <v>350</v>
      </c>
      <c r="E2046" s="3" t="s">
        <v>430</v>
      </c>
      <c r="F2046" s="4" t="s">
        <v>552</v>
      </c>
      <c r="G2046" s="4">
        <v>720</v>
      </c>
    </row>
    <row r="2047" spans="1:7" x14ac:dyDescent="0.3">
      <c r="A2047" s="90" t="s">
        <v>708</v>
      </c>
      <c r="B2047" s="2" t="s">
        <v>27</v>
      </c>
      <c r="C2047" s="3" t="s">
        <v>17</v>
      </c>
      <c r="D2047" s="3" t="s">
        <v>350</v>
      </c>
      <c r="E2047" s="3" t="s">
        <v>430</v>
      </c>
      <c r="F2047" s="4" t="s">
        <v>502</v>
      </c>
      <c r="G2047" s="4">
        <v>1024</v>
      </c>
    </row>
    <row r="2048" spans="1:7" x14ac:dyDescent="0.3">
      <c r="A2048" s="90" t="s">
        <v>708</v>
      </c>
      <c r="B2048" s="2" t="s">
        <v>27</v>
      </c>
      <c r="C2048" s="3" t="s">
        <v>17</v>
      </c>
      <c r="D2048" s="3" t="s">
        <v>350</v>
      </c>
      <c r="E2048" s="3" t="s">
        <v>429</v>
      </c>
      <c r="F2048" s="4" t="s">
        <v>615</v>
      </c>
      <c r="G2048" s="4">
        <v>600</v>
      </c>
    </row>
    <row r="2049" spans="1:7" x14ac:dyDescent="0.3">
      <c r="A2049" s="90" t="s">
        <v>708</v>
      </c>
      <c r="B2049" s="2" t="s">
        <v>27</v>
      </c>
      <c r="C2049" s="3" t="s">
        <v>17</v>
      </c>
      <c r="D2049" s="3" t="s">
        <v>350</v>
      </c>
      <c r="E2049" s="3" t="s">
        <v>430</v>
      </c>
      <c r="F2049" s="4" t="s">
        <v>551</v>
      </c>
      <c r="G2049" s="4">
        <v>900</v>
      </c>
    </row>
    <row r="2050" spans="1:7" x14ac:dyDescent="0.3">
      <c r="A2050" s="90" t="s">
        <v>708</v>
      </c>
      <c r="B2050" s="2" t="s">
        <v>27</v>
      </c>
      <c r="C2050" s="3" t="s">
        <v>17</v>
      </c>
      <c r="D2050" s="3" t="s">
        <v>350</v>
      </c>
      <c r="E2050" s="3" t="s">
        <v>429</v>
      </c>
      <c r="F2050" s="4" t="s">
        <v>554</v>
      </c>
      <c r="G2050" s="4">
        <v>992</v>
      </c>
    </row>
    <row r="2051" spans="1:7" x14ac:dyDescent="0.3">
      <c r="A2051" s="90" t="s">
        <v>708</v>
      </c>
      <c r="B2051" s="2" t="s">
        <v>27</v>
      </c>
      <c r="C2051" s="3" t="s">
        <v>17</v>
      </c>
      <c r="D2051" s="3" t="s">
        <v>350</v>
      </c>
      <c r="E2051" s="3" t="s">
        <v>429</v>
      </c>
      <c r="F2051" s="4" t="s">
        <v>552</v>
      </c>
      <c r="G2051" s="4">
        <v>760</v>
      </c>
    </row>
    <row r="2052" spans="1:7" x14ac:dyDescent="0.3">
      <c r="A2052" s="90" t="s">
        <v>702</v>
      </c>
      <c r="B2052" s="2" t="s">
        <v>27</v>
      </c>
      <c r="C2052" s="3" t="s">
        <v>17</v>
      </c>
      <c r="D2052" s="3" t="s">
        <v>45</v>
      </c>
      <c r="E2052" s="3" t="s">
        <v>401</v>
      </c>
      <c r="F2052" s="4" t="s">
        <v>581</v>
      </c>
      <c r="G2052" s="4">
        <v>128</v>
      </c>
    </row>
    <row r="2053" spans="1:7" x14ac:dyDescent="0.3">
      <c r="A2053" s="90" t="s">
        <v>705</v>
      </c>
      <c r="B2053" s="2" t="s">
        <v>23</v>
      </c>
      <c r="C2053" s="3" t="s">
        <v>17</v>
      </c>
      <c r="D2053" s="3" t="s">
        <v>242</v>
      </c>
      <c r="E2053" s="3" t="s">
        <v>401</v>
      </c>
      <c r="F2053" s="4" t="s">
        <v>581</v>
      </c>
      <c r="G2053" s="4">
        <v>240</v>
      </c>
    </row>
    <row r="2054" spans="1:7" x14ac:dyDescent="0.3">
      <c r="A2054" s="90" t="s">
        <v>705</v>
      </c>
      <c r="B2054" s="2" t="s">
        <v>23</v>
      </c>
      <c r="C2054" s="3" t="s">
        <v>17</v>
      </c>
      <c r="D2054" s="3" t="s">
        <v>45</v>
      </c>
      <c r="E2054" s="3" t="s">
        <v>401</v>
      </c>
      <c r="F2054" s="4" t="s">
        <v>581</v>
      </c>
      <c r="G2054" s="4">
        <v>250</v>
      </c>
    </row>
    <row r="2055" spans="1:7" x14ac:dyDescent="0.3">
      <c r="A2055" s="90" t="s">
        <v>706</v>
      </c>
      <c r="B2055" s="2" t="s">
        <v>27</v>
      </c>
      <c r="C2055" s="3" t="s">
        <v>17</v>
      </c>
      <c r="D2055" s="3" t="s">
        <v>45</v>
      </c>
      <c r="E2055" s="3" t="s">
        <v>401</v>
      </c>
      <c r="F2055" s="4" t="s">
        <v>580</v>
      </c>
      <c r="G2055" s="4">
        <v>540</v>
      </c>
    </row>
    <row r="2056" spans="1:7" x14ac:dyDescent="0.3">
      <c r="A2056" s="90" t="s">
        <v>707</v>
      </c>
      <c r="B2056" s="2" t="s">
        <v>23</v>
      </c>
      <c r="C2056" s="3" t="s">
        <v>17</v>
      </c>
      <c r="D2056" s="3" t="s">
        <v>45</v>
      </c>
      <c r="E2056" s="3" t="s">
        <v>401</v>
      </c>
      <c r="F2056" s="4" t="s">
        <v>581</v>
      </c>
      <c r="G2056" s="4">
        <v>410</v>
      </c>
    </row>
    <row r="2057" spans="1:7" x14ac:dyDescent="0.3">
      <c r="A2057" s="90" t="s">
        <v>708</v>
      </c>
      <c r="B2057" s="2" t="s">
        <v>27</v>
      </c>
      <c r="C2057" s="3" t="s">
        <v>17</v>
      </c>
      <c r="D2057" s="3" t="s">
        <v>45</v>
      </c>
      <c r="E2057" s="3" t="s">
        <v>401</v>
      </c>
      <c r="F2057" s="4" t="s">
        <v>579</v>
      </c>
      <c r="G2057" s="4">
        <v>200</v>
      </c>
    </row>
    <row r="2058" spans="1:7" x14ac:dyDescent="0.3">
      <c r="A2058" s="90" t="s">
        <v>708</v>
      </c>
      <c r="B2058" s="2" t="s">
        <v>23</v>
      </c>
      <c r="C2058" s="3" t="s">
        <v>17</v>
      </c>
      <c r="D2058" s="3" t="s">
        <v>45</v>
      </c>
      <c r="E2058" s="3" t="s">
        <v>401</v>
      </c>
      <c r="F2058" s="4" t="s">
        <v>581</v>
      </c>
      <c r="G2058" s="4">
        <v>310</v>
      </c>
    </row>
    <row r="2059" spans="1:7" x14ac:dyDescent="0.3">
      <c r="A2059" s="90" t="s">
        <v>715</v>
      </c>
      <c r="B2059" s="2" t="s">
        <v>27</v>
      </c>
      <c r="C2059" s="3" t="s">
        <v>17</v>
      </c>
      <c r="D2059" s="3" t="s">
        <v>45</v>
      </c>
      <c r="E2059" s="3" t="s">
        <v>401</v>
      </c>
      <c r="F2059" s="4" t="s">
        <v>579</v>
      </c>
      <c r="G2059" s="4">
        <v>230</v>
      </c>
    </row>
    <row r="2060" spans="1:7" x14ac:dyDescent="0.3">
      <c r="A2060" s="90" t="s">
        <v>702</v>
      </c>
      <c r="B2060" s="2" t="s">
        <v>27</v>
      </c>
      <c r="C2060" s="3" t="s">
        <v>17</v>
      </c>
      <c r="D2060" s="3" t="s">
        <v>309</v>
      </c>
      <c r="E2060" s="3" t="s">
        <v>402</v>
      </c>
      <c r="F2060" s="4" t="s">
        <v>582</v>
      </c>
      <c r="G2060" s="4">
        <v>700</v>
      </c>
    </row>
    <row r="2061" spans="1:7" x14ac:dyDescent="0.3">
      <c r="A2061" s="90" t="s">
        <v>702</v>
      </c>
      <c r="B2061" s="2" t="s">
        <v>23</v>
      </c>
      <c r="C2061" s="3" t="s">
        <v>17</v>
      </c>
      <c r="D2061" s="3" t="s">
        <v>309</v>
      </c>
      <c r="E2061" s="3" t="s">
        <v>402</v>
      </c>
      <c r="F2061" s="4" t="s">
        <v>579</v>
      </c>
      <c r="G2061" s="4">
        <v>130</v>
      </c>
    </row>
    <row r="2062" spans="1:7" x14ac:dyDescent="0.3">
      <c r="A2062" s="90" t="s">
        <v>702</v>
      </c>
      <c r="B2062" s="2" t="s">
        <v>23</v>
      </c>
      <c r="C2062" s="3" t="s">
        <v>17</v>
      </c>
      <c r="D2062" s="3" t="s">
        <v>411</v>
      </c>
      <c r="E2062" s="3" t="s">
        <v>426</v>
      </c>
      <c r="F2062" s="4" t="s">
        <v>579</v>
      </c>
      <c r="G2062" s="4">
        <v>480</v>
      </c>
    </row>
    <row r="2063" spans="1:7" x14ac:dyDescent="0.3">
      <c r="A2063" s="90" t="s">
        <v>702</v>
      </c>
      <c r="B2063" s="2" t="s">
        <v>127</v>
      </c>
      <c r="C2063" s="3" t="s">
        <v>17</v>
      </c>
      <c r="D2063" s="3" t="s">
        <v>309</v>
      </c>
      <c r="E2063" s="3" t="s">
        <v>402</v>
      </c>
      <c r="F2063" s="4" t="s">
        <v>621</v>
      </c>
      <c r="G2063" s="4">
        <v>500</v>
      </c>
    </row>
    <row r="2064" spans="1:7" x14ac:dyDescent="0.3">
      <c r="A2064" s="90" t="s">
        <v>705</v>
      </c>
      <c r="B2064" s="2" t="s">
        <v>27</v>
      </c>
      <c r="C2064" s="3" t="s">
        <v>17</v>
      </c>
      <c r="D2064" s="3" t="s">
        <v>309</v>
      </c>
      <c r="E2064" s="3" t="s">
        <v>402</v>
      </c>
      <c r="F2064" s="4" t="s">
        <v>579</v>
      </c>
      <c r="G2064" s="4">
        <v>670</v>
      </c>
    </row>
    <row r="2065" spans="1:7" x14ac:dyDescent="0.3">
      <c r="A2065" s="90" t="s">
        <v>705</v>
      </c>
      <c r="B2065" s="2" t="s">
        <v>27</v>
      </c>
      <c r="C2065" s="3" t="s">
        <v>17</v>
      </c>
      <c r="D2065" s="3" t="s">
        <v>410</v>
      </c>
      <c r="E2065" s="3" t="s">
        <v>426</v>
      </c>
      <c r="F2065" s="4" t="s">
        <v>580</v>
      </c>
      <c r="G2065" s="4">
        <v>280</v>
      </c>
    </row>
    <row r="2066" spans="1:7" x14ac:dyDescent="0.3">
      <c r="A2066" s="90" t="s">
        <v>702</v>
      </c>
      <c r="B2066" s="2" t="s">
        <v>23</v>
      </c>
      <c r="C2066" s="3" t="s">
        <v>17</v>
      </c>
      <c r="D2066" s="3" t="s">
        <v>309</v>
      </c>
      <c r="E2066" s="3" t="s">
        <v>402</v>
      </c>
      <c r="F2066" s="4" t="s">
        <v>580</v>
      </c>
      <c r="G2066" s="4">
        <v>360</v>
      </c>
    </row>
    <row r="2067" spans="1:7" x14ac:dyDescent="0.3">
      <c r="A2067" s="90" t="s">
        <v>705</v>
      </c>
      <c r="B2067" s="2" t="s">
        <v>23</v>
      </c>
      <c r="C2067" s="3" t="s">
        <v>17</v>
      </c>
      <c r="D2067" s="3" t="s">
        <v>309</v>
      </c>
      <c r="E2067" s="3" t="s">
        <v>402</v>
      </c>
      <c r="F2067" s="4" t="s">
        <v>621</v>
      </c>
      <c r="G2067" s="4">
        <v>640</v>
      </c>
    </row>
    <row r="2068" spans="1:7" x14ac:dyDescent="0.3">
      <c r="A2068" s="90" t="s">
        <v>705</v>
      </c>
      <c r="B2068" s="2" t="s">
        <v>23</v>
      </c>
      <c r="C2068" s="3" t="s">
        <v>17</v>
      </c>
      <c r="D2068" s="3" t="s">
        <v>309</v>
      </c>
      <c r="E2068" s="3" t="s">
        <v>402</v>
      </c>
      <c r="F2068" s="4" t="s">
        <v>514</v>
      </c>
      <c r="G2068" s="4">
        <v>640</v>
      </c>
    </row>
    <row r="2069" spans="1:7" x14ac:dyDescent="0.3">
      <c r="A2069" s="90" t="s">
        <v>705</v>
      </c>
      <c r="B2069" s="2" t="s">
        <v>127</v>
      </c>
      <c r="C2069" s="3" t="s">
        <v>17</v>
      </c>
      <c r="D2069" s="3" t="s">
        <v>309</v>
      </c>
      <c r="E2069" s="3" t="s">
        <v>402</v>
      </c>
      <c r="F2069" s="4" t="s">
        <v>582</v>
      </c>
      <c r="G2069" s="4">
        <v>570</v>
      </c>
    </row>
    <row r="2070" spans="1:7" x14ac:dyDescent="0.3">
      <c r="A2070" s="90" t="s">
        <v>706</v>
      </c>
      <c r="B2070" s="2" t="s">
        <v>27</v>
      </c>
      <c r="C2070" s="3" t="s">
        <v>17</v>
      </c>
      <c r="D2070" s="3" t="s">
        <v>309</v>
      </c>
      <c r="E2070" s="3" t="s">
        <v>402</v>
      </c>
      <c r="F2070" s="4" t="s">
        <v>579</v>
      </c>
      <c r="G2070" s="4">
        <v>680</v>
      </c>
    </row>
    <row r="2071" spans="1:7" x14ac:dyDescent="0.3">
      <c r="A2071" s="90" t="s">
        <v>706</v>
      </c>
      <c r="B2071" s="2" t="s">
        <v>27</v>
      </c>
      <c r="C2071" s="3" t="s">
        <v>17</v>
      </c>
      <c r="D2071" s="3" t="s">
        <v>309</v>
      </c>
      <c r="E2071" s="3" t="s">
        <v>402</v>
      </c>
      <c r="F2071" s="4" t="s">
        <v>581</v>
      </c>
      <c r="G2071" s="4">
        <v>380</v>
      </c>
    </row>
    <row r="2072" spans="1:7" x14ac:dyDescent="0.3">
      <c r="A2072" s="90" t="s">
        <v>706</v>
      </c>
      <c r="B2072" s="2" t="s">
        <v>23</v>
      </c>
      <c r="C2072" s="3" t="s">
        <v>17</v>
      </c>
      <c r="D2072" s="3" t="s">
        <v>309</v>
      </c>
      <c r="E2072" s="3" t="s">
        <v>402</v>
      </c>
      <c r="F2072" s="4" t="s">
        <v>514</v>
      </c>
      <c r="G2072" s="4">
        <v>700</v>
      </c>
    </row>
    <row r="2073" spans="1:7" x14ac:dyDescent="0.3">
      <c r="A2073" s="90" t="s">
        <v>706</v>
      </c>
      <c r="B2073" s="2" t="s">
        <v>23</v>
      </c>
      <c r="C2073" s="3" t="s">
        <v>17</v>
      </c>
      <c r="D2073" s="3" t="s">
        <v>309</v>
      </c>
      <c r="E2073" s="3" t="s">
        <v>402</v>
      </c>
      <c r="F2073" s="4" t="s">
        <v>621</v>
      </c>
      <c r="G2073" s="4">
        <v>650</v>
      </c>
    </row>
    <row r="2074" spans="1:7" x14ac:dyDescent="0.3">
      <c r="A2074" s="90" t="s">
        <v>706</v>
      </c>
      <c r="B2074" s="2" t="s">
        <v>127</v>
      </c>
      <c r="C2074" s="3" t="s">
        <v>17</v>
      </c>
      <c r="D2074" s="3" t="s">
        <v>309</v>
      </c>
      <c r="E2074" s="3" t="s">
        <v>402</v>
      </c>
      <c r="F2074" s="4" t="s">
        <v>582</v>
      </c>
      <c r="G2074" s="4">
        <v>560</v>
      </c>
    </row>
    <row r="2075" spans="1:7" x14ac:dyDescent="0.3">
      <c r="A2075" s="90" t="s">
        <v>707</v>
      </c>
      <c r="B2075" s="2" t="s">
        <v>27</v>
      </c>
      <c r="C2075" s="3" t="s">
        <v>17</v>
      </c>
      <c r="D2075" s="3" t="s">
        <v>309</v>
      </c>
      <c r="E2075" s="3" t="s">
        <v>402</v>
      </c>
      <c r="F2075" s="4" t="s">
        <v>579</v>
      </c>
      <c r="G2075" s="4">
        <v>640</v>
      </c>
    </row>
    <row r="2076" spans="1:7" x14ac:dyDescent="0.3">
      <c r="A2076" s="90" t="s">
        <v>707</v>
      </c>
      <c r="B2076" s="2" t="s">
        <v>27</v>
      </c>
      <c r="C2076" s="3" t="s">
        <v>17</v>
      </c>
      <c r="D2076" s="3" t="s">
        <v>309</v>
      </c>
      <c r="E2076" s="3" t="s">
        <v>402</v>
      </c>
      <c r="F2076" s="4" t="s">
        <v>580</v>
      </c>
      <c r="G2076" s="4">
        <v>200</v>
      </c>
    </row>
    <row r="2077" spans="1:7" x14ac:dyDescent="0.3">
      <c r="A2077" s="90" t="s">
        <v>707</v>
      </c>
      <c r="B2077" s="2" t="s">
        <v>27</v>
      </c>
      <c r="C2077" s="3" t="s">
        <v>17</v>
      </c>
      <c r="D2077" s="3" t="s">
        <v>411</v>
      </c>
      <c r="E2077" s="3" t="s">
        <v>426</v>
      </c>
      <c r="F2077" s="4" t="s">
        <v>580</v>
      </c>
      <c r="G2077" s="4">
        <v>240</v>
      </c>
    </row>
    <row r="2078" spans="1:7" x14ac:dyDescent="0.3">
      <c r="A2078" s="90" t="s">
        <v>707</v>
      </c>
      <c r="B2078" s="2" t="s">
        <v>23</v>
      </c>
      <c r="C2078" s="3" t="s">
        <v>17</v>
      </c>
      <c r="D2078" s="3" t="s">
        <v>346</v>
      </c>
      <c r="E2078" s="3" t="s">
        <v>426</v>
      </c>
      <c r="F2078" s="4" t="s">
        <v>514</v>
      </c>
      <c r="G2078" s="4">
        <v>255</v>
      </c>
    </row>
    <row r="2079" spans="1:7" x14ac:dyDescent="0.3">
      <c r="A2079" s="90" t="s">
        <v>707</v>
      </c>
      <c r="B2079" s="2" t="s">
        <v>23</v>
      </c>
      <c r="C2079" s="3" t="s">
        <v>17</v>
      </c>
      <c r="D2079" s="3" t="s">
        <v>309</v>
      </c>
      <c r="E2079" s="3" t="s">
        <v>402</v>
      </c>
      <c r="F2079" s="4" t="s">
        <v>514</v>
      </c>
      <c r="G2079" s="4">
        <v>360</v>
      </c>
    </row>
    <row r="2080" spans="1:7" x14ac:dyDescent="0.3">
      <c r="A2080" s="90" t="s">
        <v>707</v>
      </c>
      <c r="B2080" s="2" t="s">
        <v>23</v>
      </c>
      <c r="C2080" s="3" t="s">
        <v>17</v>
      </c>
      <c r="D2080" s="3" t="s">
        <v>309</v>
      </c>
      <c r="E2080" s="3" t="s">
        <v>402</v>
      </c>
      <c r="F2080" s="4" t="s">
        <v>621</v>
      </c>
      <c r="G2080" s="4">
        <v>660</v>
      </c>
    </row>
    <row r="2081" spans="1:7" x14ac:dyDescent="0.3">
      <c r="A2081" s="90" t="s">
        <v>707</v>
      </c>
      <c r="B2081" s="2" t="s">
        <v>127</v>
      </c>
      <c r="C2081" s="3" t="s">
        <v>17</v>
      </c>
      <c r="D2081" s="3" t="s">
        <v>309</v>
      </c>
      <c r="E2081" s="3" t="s">
        <v>402</v>
      </c>
      <c r="F2081" s="4" t="s">
        <v>582</v>
      </c>
      <c r="G2081" s="4">
        <v>560</v>
      </c>
    </row>
    <row r="2082" spans="1:7" x14ac:dyDescent="0.3">
      <c r="A2082" s="90" t="s">
        <v>708</v>
      </c>
      <c r="B2082" s="2" t="s">
        <v>27</v>
      </c>
      <c r="C2082" s="3" t="s">
        <v>17</v>
      </c>
      <c r="D2082" s="3" t="s">
        <v>309</v>
      </c>
      <c r="E2082" s="3" t="s">
        <v>402</v>
      </c>
      <c r="F2082" s="4" t="s">
        <v>580</v>
      </c>
      <c r="G2082" s="4">
        <v>640</v>
      </c>
    </row>
    <row r="2083" spans="1:7" x14ac:dyDescent="0.3">
      <c r="A2083" s="90" t="s">
        <v>708</v>
      </c>
      <c r="B2083" s="2" t="s">
        <v>27</v>
      </c>
      <c r="C2083" s="3" t="s">
        <v>17</v>
      </c>
      <c r="D2083" s="3" t="s">
        <v>309</v>
      </c>
      <c r="E2083" s="3" t="s">
        <v>402</v>
      </c>
      <c r="F2083" s="4" t="s">
        <v>579</v>
      </c>
      <c r="G2083" s="4">
        <v>300</v>
      </c>
    </row>
    <row r="2084" spans="1:7" x14ac:dyDescent="0.3">
      <c r="A2084" s="90" t="s">
        <v>708</v>
      </c>
      <c r="B2084" s="2" t="s">
        <v>23</v>
      </c>
      <c r="C2084" s="3" t="s">
        <v>17</v>
      </c>
      <c r="D2084" s="3" t="s">
        <v>321</v>
      </c>
      <c r="E2084" s="3" t="s">
        <v>402</v>
      </c>
      <c r="F2084" s="4" t="s">
        <v>514</v>
      </c>
      <c r="G2084" s="4">
        <v>480</v>
      </c>
    </row>
    <row r="2085" spans="1:7" x14ac:dyDescent="0.3">
      <c r="A2085" s="90" t="s">
        <v>708</v>
      </c>
      <c r="B2085" s="2" t="s">
        <v>23</v>
      </c>
      <c r="C2085" s="3" t="s">
        <v>17</v>
      </c>
      <c r="D2085" s="3" t="s">
        <v>309</v>
      </c>
      <c r="E2085" s="3" t="s">
        <v>402</v>
      </c>
      <c r="F2085" s="4" t="s">
        <v>621</v>
      </c>
      <c r="G2085" s="4">
        <v>650</v>
      </c>
    </row>
    <row r="2086" spans="1:7" x14ac:dyDescent="0.3">
      <c r="A2086" s="90" t="s">
        <v>708</v>
      </c>
      <c r="B2086" s="2" t="s">
        <v>127</v>
      </c>
      <c r="C2086" s="3" t="s">
        <v>17</v>
      </c>
      <c r="D2086" s="3" t="s">
        <v>309</v>
      </c>
      <c r="E2086" s="3" t="s">
        <v>402</v>
      </c>
      <c r="F2086" s="4" t="s">
        <v>582</v>
      </c>
      <c r="G2086" s="4">
        <v>560</v>
      </c>
    </row>
    <row r="2087" spans="1:7" x14ac:dyDescent="0.3">
      <c r="A2087" s="90" t="s">
        <v>715</v>
      </c>
      <c r="B2087" s="2" t="s">
        <v>27</v>
      </c>
      <c r="C2087" s="3" t="s">
        <v>17</v>
      </c>
      <c r="D2087" s="3" t="s">
        <v>321</v>
      </c>
      <c r="E2087" s="3" t="s">
        <v>402</v>
      </c>
      <c r="F2087" s="4" t="s">
        <v>580</v>
      </c>
      <c r="G2087" s="4">
        <v>680</v>
      </c>
    </row>
    <row r="2088" spans="1:7" x14ac:dyDescent="0.3">
      <c r="A2088" s="90" t="s">
        <v>715</v>
      </c>
      <c r="B2088" s="2" t="s">
        <v>27</v>
      </c>
      <c r="C2088" s="3" t="s">
        <v>17</v>
      </c>
      <c r="D2088" s="3" t="s">
        <v>309</v>
      </c>
      <c r="E2088" s="3" t="s">
        <v>402</v>
      </c>
      <c r="F2088" s="4" t="s">
        <v>579</v>
      </c>
      <c r="G2088" s="4">
        <v>240</v>
      </c>
    </row>
    <row r="2089" spans="1:7" x14ac:dyDescent="0.3">
      <c r="A2089" s="90" t="s">
        <v>715</v>
      </c>
      <c r="B2089" s="2" t="s">
        <v>23</v>
      </c>
      <c r="C2089" s="3" t="s">
        <v>17</v>
      </c>
      <c r="D2089" s="3" t="s">
        <v>321</v>
      </c>
      <c r="E2089" s="3" t="s">
        <v>402</v>
      </c>
      <c r="F2089" s="4" t="s">
        <v>514</v>
      </c>
      <c r="G2089" s="4">
        <v>620</v>
      </c>
    </row>
    <row r="2090" spans="1:7" x14ac:dyDescent="0.3">
      <c r="A2090" s="90" t="s">
        <v>715</v>
      </c>
      <c r="B2090" s="2" t="s">
        <v>23</v>
      </c>
      <c r="C2090" s="3" t="s">
        <v>17</v>
      </c>
      <c r="D2090" s="3" t="s">
        <v>309</v>
      </c>
      <c r="E2090" s="3" t="s">
        <v>402</v>
      </c>
      <c r="F2090" s="4" t="s">
        <v>621</v>
      </c>
      <c r="G2090" s="4">
        <v>660</v>
      </c>
    </row>
    <row r="2091" spans="1:7" x14ac:dyDescent="0.3">
      <c r="A2091" s="90" t="s">
        <v>715</v>
      </c>
      <c r="B2091" s="2" t="s">
        <v>127</v>
      </c>
      <c r="C2091" s="3" t="s">
        <v>17</v>
      </c>
      <c r="D2091" s="3" t="s">
        <v>309</v>
      </c>
      <c r="E2091" s="3" t="s">
        <v>402</v>
      </c>
      <c r="F2091" s="4" t="s">
        <v>582</v>
      </c>
      <c r="G2091" s="4">
        <v>560</v>
      </c>
    </row>
    <row r="2092" spans="1:7" x14ac:dyDescent="0.3">
      <c r="A2092" s="90" t="s">
        <v>702</v>
      </c>
      <c r="B2092" s="2" t="s">
        <v>27</v>
      </c>
      <c r="C2092" s="3" t="s">
        <v>17</v>
      </c>
      <c r="D2092" s="3" t="s">
        <v>45</v>
      </c>
      <c r="E2092" s="3" t="s">
        <v>8</v>
      </c>
      <c r="F2092" s="4" t="s">
        <v>489</v>
      </c>
      <c r="G2092" s="4">
        <v>510</v>
      </c>
    </row>
    <row r="2093" spans="1:7" x14ac:dyDescent="0.3">
      <c r="A2093" s="90" t="s">
        <v>705</v>
      </c>
      <c r="B2093" s="2" t="s">
        <v>48</v>
      </c>
      <c r="C2093" s="3" t="s">
        <v>17</v>
      </c>
      <c r="D2093" s="3" t="s">
        <v>45</v>
      </c>
      <c r="E2093" s="3" t="s">
        <v>8</v>
      </c>
      <c r="F2093" s="4" t="s">
        <v>703</v>
      </c>
      <c r="G2093" s="4">
        <v>26</v>
      </c>
    </row>
    <row r="2094" spans="1:7" x14ac:dyDescent="0.3">
      <c r="A2094" s="90" t="s">
        <v>707</v>
      </c>
      <c r="B2094" s="2" t="s">
        <v>48</v>
      </c>
      <c r="C2094" s="3" t="s">
        <v>17</v>
      </c>
      <c r="D2094" s="3" t="s">
        <v>45</v>
      </c>
      <c r="E2094" s="3" t="s">
        <v>8</v>
      </c>
      <c r="F2094" s="4" t="s">
        <v>550</v>
      </c>
      <c r="G2094" s="4">
        <v>570</v>
      </c>
    </row>
    <row r="2095" spans="1:7" x14ac:dyDescent="0.3">
      <c r="A2095" s="90" t="s">
        <v>707</v>
      </c>
      <c r="B2095" s="2" t="s">
        <v>127</v>
      </c>
      <c r="C2095" s="3" t="s">
        <v>17</v>
      </c>
      <c r="D2095" s="3" t="s">
        <v>45</v>
      </c>
      <c r="E2095" s="3" t="s">
        <v>8</v>
      </c>
      <c r="F2095" s="4" t="s">
        <v>489</v>
      </c>
      <c r="G2095" s="4">
        <v>540</v>
      </c>
    </row>
    <row r="2096" spans="1:7" x14ac:dyDescent="0.3">
      <c r="A2096" s="90" t="s">
        <v>708</v>
      </c>
      <c r="B2096" s="2" t="s">
        <v>48</v>
      </c>
      <c r="C2096" s="3" t="s">
        <v>17</v>
      </c>
      <c r="D2096" s="3" t="s">
        <v>45</v>
      </c>
      <c r="E2096" s="3" t="s">
        <v>8</v>
      </c>
      <c r="F2096" s="4" t="s">
        <v>550</v>
      </c>
      <c r="G2096" s="4">
        <v>360</v>
      </c>
    </row>
    <row r="2097" spans="1:7" x14ac:dyDescent="0.3">
      <c r="A2097" s="90" t="s">
        <v>715</v>
      </c>
      <c r="B2097" s="2" t="s">
        <v>48</v>
      </c>
      <c r="C2097" s="3" t="s">
        <v>17</v>
      </c>
      <c r="D2097" s="3" t="s">
        <v>45</v>
      </c>
      <c r="E2097" s="3" t="s">
        <v>8</v>
      </c>
      <c r="F2097" s="4" t="s">
        <v>550</v>
      </c>
      <c r="G2097" s="4">
        <v>469</v>
      </c>
    </row>
    <row r="2098" spans="1:7" x14ac:dyDescent="0.3">
      <c r="A2098" s="90" t="s">
        <v>706</v>
      </c>
      <c r="B2098" s="2" t="s">
        <v>27</v>
      </c>
      <c r="C2098" s="3" t="s">
        <v>17</v>
      </c>
      <c r="D2098" s="3" t="s">
        <v>242</v>
      </c>
      <c r="E2098" s="3" t="s">
        <v>8</v>
      </c>
      <c r="F2098" s="4" t="s">
        <v>534</v>
      </c>
      <c r="G2098" s="4">
        <v>40</v>
      </c>
    </row>
    <row r="2099" spans="1:7" x14ac:dyDescent="0.3">
      <c r="A2099" s="90" t="s">
        <v>706</v>
      </c>
      <c r="B2099" s="2" t="s">
        <v>48</v>
      </c>
      <c r="C2099" s="3" t="s">
        <v>17</v>
      </c>
      <c r="D2099" s="3" t="s">
        <v>242</v>
      </c>
      <c r="E2099" s="3" t="s">
        <v>8</v>
      </c>
      <c r="F2099" s="4" t="s">
        <v>503</v>
      </c>
      <c r="G2099" s="4">
        <v>360</v>
      </c>
    </row>
    <row r="2100" spans="1:7" x14ac:dyDescent="0.3">
      <c r="A2100" s="90" t="s">
        <v>702</v>
      </c>
      <c r="B2100" s="2" t="s">
        <v>48</v>
      </c>
      <c r="C2100" s="3" t="s">
        <v>17</v>
      </c>
      <c r="D2100" s="3" t="s">
        <v>309</v>
      </c>
      <c r="E2100" s="3" t="s">
        <v>8</v>
      </c>
      <c r="F2100" s="4" t="s">
        <v>503</v>
      </c>
      <c r="G2100" s="4">
        <v>360</v>
      </c>
    </row>
    <row r="2101" spans="1:7" x14ac:dyDescent="0.3">
      <c r="A2101" s="90" t="s">
        <v>702</v>
      </c>
      <c r="B2101" s="2" t="s">
        <v>48</v>
      </c>
      <c r="C2101" s="3" t="s">
        <v>17</v>
      </c>
      <c r="D2101" s="3" t="s">
        <v>309</v>
      </c>
      <c r="E2101" s="3" t="s">
        <v>8</v>
      </c>
      <c r="F2101" s="4" t="s">
        <v>550</v>
      </c>
      <c r="G2101" s="4">
        <v>720</v>
      </c>
    </row>
    <row r="2102" spans="1:7" x14ac:dyDescent="0.3">
      <c r="A2102" s="90" t="s">
        <v>702</v>
      </c>
      <c r="B2102" s="2" t="s">
        <v>23</v>
      </c>
      <c r="C2102" s="3" t="s">
        <v>17</v>
      </c>
      <c r="D2102" s="3" t="s">
        <v>309</v>
      </c>
      <c r="E2102" s="3" t="s">
        <v>8</v>
      </c>
      <c r="F2102" s="4" t="s">
        <v>509</v>
      </c>
      <c r="G2102" s="4">
        <v>240</v>
      </c>
    </row>
    <row r="2103" spans="1:7" x14ac:dyDescent="0.3">
      <c r="A2103" s="90" t="s">
        <v>702</v>
      </c>
      <c r="B2103" s="2" t="s">
        <v>23</v>
      </c>
      <c r="C2103" s="3" t="s">
        <v>17</v>
      </c>
      <c r="D2103" s="3" t="s">
        <v>309</v>
      </c>
      <c r="E2103" s="3" t="s">
        <v>8</v>
      </c>
      <c r="F2103" s="4" t="s">
        <v>502</v>
      </c>
      <c r="G2103" s="4">
        <v>720</v>
      </c>
    </row>
    <row r="2104" spans="1:7" x14ac:dyDescent="0.3">
      <c r="A2104" s="90" t="s">
        <v>705</v>
      </c>
      <c r="B2104" s="2" t="s">
        <v>27</v>
      </c>
      <c r="C2104" s="3" t="s">
        <v>17</v>
      </c>
      <c r="D2104" s="3" t="s">
        <v>309</v>
      </c>
      <c r="E2104" s="3" t="s">
        <v>8</v>
      </c>
      <c r="F2104" s="4" t="s">
        <v>501</v>
      </c>
      <c r="G2104" s="4">
        <v>880</v>
      </c>
    </row>
    <row r="2105" spans="1:7" x14ac:dyDescent="0.3">
      <c r="A2105" s="90" t="s">
        <v>705</v>
      </c>
      <c r="B2105" s="2" t="s">
        <v>23</v>
      </c>
      <c r="C2105" s="3" t="s">
        <v>17</v>
      </c>
      <c r="D2105" s="3" t="s">
        <v>309</v>
      </c>
      <c r="E2105" s="3" t="s">
        <v>8</v>
      </c>
      <c r="F2105" s="4" t="s">
        <v>534</v>
      </c>
      <c r="G2105" s="4">
        <v>880</v>
      </c>
    </row>
    <row r="2106" spans="1:7" x14ac:dyDescent="0.3">
      <c r="A2106" s="90" t="s">
        <v>705</v>
      </c>
      <c r="B2106" s="2" t="s">
        <v>23</v>
      </c>
      <c r="C2106" s="3" t="s">
        <v>17</v>
      </c>
      <c r="D2106" s="3" t="s">
        <v>309</v>
      </c>
      <c r="E2106" s="3" t="s">
        <v>8</v>
      </c>
      <c r="F2106" s="4" t="s">
        <v>509</v>
      </c>
      <c r="G2106" s="4">
        <v>720</v>
      </c>
    </row>
    <row r="2107" spans="1:7" x14ac:dyDescent="0.3">
      <c r="A2107" s="90" t="s">
        <v>705</v>
      </c>
      <c r="B2107" s="2" t="s">
        <v>127</v>
      </c>
      <c r="C2107" s="3" t="s">
        <v>17</v>
      </c>
      <c r="D2107" s="3" t="s">
        <v>309</v>
      </c>
      <c r="E2107" s="3" t="s">
        <v>8</v>
      </c>
      <c r="F2107" s="4" t="s">
        <v>489</v>
      </c>
      <c r="G2107" s="4">
        <v>400</v>
      </c>
    </row>
    <row r="2108" spans="1:7" x14ac:dyDescent="0.3">
      <c r="A2108" s="90" t="s">
        <v>706</v>
      </c>
      <c r="B2108" s="2" t="s">
        <v>23</v>
      </c>
      <c r="C2108" s="3" t="s">
        <v>17</v>
      </c>
      <c r="D2108" s="3" t="s">
        <v>309</v>
      </c>
      <c r="E2108" s="3" t="s">
        <v>8</v>
      </c>
      <c r="F2108" s="4" t="s">
        <v>509</v>
      </c>
      <c r="G2108" s="4">
        <v>880</v>
      </c>
    </row>
    <row r="2109" spans="1:7" x14ac:dyDescent="0.3">
      <c r="A2109" s="90" t="s">
        <v>706</v>
      </c>
      <c r="B2109" s="2" t="s">
        <v>23</v>
      </c>
      <c r="C2109" s="3" t="s">
        <v>17</v>
      </c>
      <c r="D2109" s="3" t="s">
        <v>309</v>
      </c>
      <c r="E2109" s="3" t="s">
        <v>8</v>
      </c>
      <c r="F2109" s="4" t="s">
        <v>534</v>
      </c>
      <c r="G2109" s="4">
        <v>840</v>
      </c>
    </row>
    <row r="2110" spans="1:7" x14ac:dyDescent="0.3">
      <c r="A2110" s="90" t="s">
        <v>706</v>
      </c>
      <c r="B2110" s="2" t="s">
        <v>127</v>
      </c>
      <c r="C2110" s="3" t="s">
        <v>17</v>
      </c>
      <c r="D2110" s="3" t="s">
        <v>309</v>
      </c>
      <c r="E2110" s="3" t="s">
        <v>8</v>
      </c>
      <c r="F2110" s="4" t="s">
        <v>489</v>
      </c>
      <c r="G2110" s="4">
        <v>80</v>
      </c>
    </row>
    <row r="2111" spans="1:7" x14ac:dyDescent="0.3">
      <c r="A2111" s="90" t="s">
        <v>707</v>
      </c>
      <c r="B2111" s="2" t="s">
        <v>48</v>
      </c>
      <c r="C2111" s="3" t="s">
        <v>17</v>
      </c>
      <c r="D2111" s="3" t="s">
        <v>309</v>
      </c>
      <c r="E2111" s="3" t="s">
        <v>8</v>
      </c>
      <c r="F2111" s="4" t="s">
        <v>503</v>
      </c>
      <c r="G2111" s="4">
        <v>560</v>
      </c>
    </row>
    <row r="2112" spans="1:7" x14ac:dyDescent="0.3">
      <c r="A2112" s="90" t="s">
        <v>707</v>
      </c>
      <c r="B2112" s="2" t="s">
        <v>23</v>
      </c>
      <c r="C2112" s="3" t="s">
        <v>17</v>
      </c>
      <c r="D2112" s="3" t="s">
        <v>309</v>
      </c>
      <c r="E2112" s="3" t="s">
        <v>8</v>
      </c>
      <c r="F2112" s="4" t="s">
        <v>534</v>
      </c>
      <c r="G2112" s="4">
        <v>880</v>
      </c>
    </row>
    <row r="2113" spans="1:7" x14ac:dyDescent="0.3">
      <c r="A2113" s="90" t="s">
        <v>707</v>
      </c>
      <c r="B2113" s="2" t="s">
        <v>23</v>
      </c>
      <c r="C2113" s="3" t="s">
        <v>17</v>
      </c>
      <c r="D2113" s="3" t="s">
        <v>309</v>
      </c>
      <c r="E2113" s="3" t="s">
        <v>8</v>
      </c>
      <c r="F2113" s="4" t="s">
        <v>509</v>
      </c>
      <c r="G2113" s="4">
        <v>760</v>
      </c>
    </row>
    <row r="2114" spans="1:7" x14ac:dyDescent="0.3">
      <c r="A2114" s="90" t="s">
        <v>707</v>
      </c>
      <c r="B2114" s="2" t="s">
        <v>127</v>
      </c>
      <c r="C2114" s="3" t="s">
        <v>17</v>
      </c>
      <c r="D2114" s="3" t="s">
        <v>309</v>
      </c>
      <c r="E2114" s="3" t="s">
        <v>8</v>
      </c>
      <c r="F2114" s="4" t="s">
        <v>489</v>
      </c>
      <c r="G2114" s="4">
        <v>120</v>
      </c>
    </row>
    <row r="2115" spans="1:7" x14ac:dyDescent="0.3">
      <c r="A2115" s="90" t="s">
        <v>708</v>
      </c>
      <c r="B2115" s="2" t="s">
        <v>48</v>
      </c>
      <c r="C2115" s="3" t="s">
        <v>17</v>
      </c>
      <c r="D2115" s="3" t="s">
        <v>309</v>
      </c>
      <c r="E2115" s="3" t="s">
        <v>8</v>
      </c>
      <c r="F2115" s="4" t="s">
        <v>503</v>
      </c>
      <c r="G2115" s="4">
        <v>760</v>
      </c>
    </row>
    <row r="2116" spans="1:7" x14ac:dyDescent="0.3">
      <c r="A2116" s="90" t="s">
        <v>708</v>
      </c>
      <c r="B2116" s="2" t="s">
        <v>48</v>
      </c>
      <c r="C2116" s="3" t="s">
        <v>17</v>
      </c>
      <c r="D2116" s="3" t="s">
        <v>309</v>
      </c>
      <c r="E2116" s="3" t="s">
        <v>8</v>
      </c>
      <c r="F2116" s="4" t="s">
        <v>550</v>
      </c>
      <c r="G2116" s="4">
        <v>120</v>
      </c>
    </row>
    <row r="2117" spans="1:7" x14ac:dyDescent="0.3">
      <c r="A2117" s="90" t="s">
        <v>708</v>
      </c>
      <c r="B2117" s="2" t="s">
        <v>23</v>
      </c>
      <c r="C2117" s="3" t="s">
        <v>17</v>
      </c>
      <c r="D2117" s="3" t="s">
        <v>309</v>
      </c>
      <c r="E2117" s="3" t="s">
        <v>8</v>
      </c>
      <c r="F2117" s="4" t="s">
        <v>509</v>
      </c>
      <c r="G2117" s="4">
        <v>800</v>
      </c>
    </row>
    <row r="2118" spans="1:7" x14ac:dyDescent="0.3">
      <c r="A2118" s="90" t="s">
        <v>708</v>
      </c>
      <c r="B2118" s="2" t="s">
        <v>23</v>
      </c>
      <c r="C2118" s="3" t="s">
        <v>17</v>
      </c>
      <c r="D2118" s="3" t="s">
        <v>309</v>
      </c>
      <c r="E2118" s="3" t="s">
        <v>8</v>
      </c>
      <c r="F2118" s="4" t="s">
        <v>534</v>
      </c>
      <c r="G2118" s="4">
        <v>200</v>
      </c>
    </row>
    <row r="2119" spans="1:7" x14ac:dyDescent="0.3">
      <c r="A2119" s="90" t="s">
        <v>708</v>
      </c>
      <c r="B2119" s="2" t="s">
        <v>127</v>
      </c>
      <c r="C2119" s="3" t="s">
        <v>17</v>
      </c>
      <c r="D2119" s="3" t="s">
        <v>309</v>
      </c>
      <c r="E2119" s="3" t="s">
        <v>8</v>
      </c>
      <c r="F2119" s="4" t="s">
        <v>489</v>
      </c>
      <c r="G2119" s="4">
        <v>717</v>
      </c>
    </row>
    <row r="2120" spans="1:7" x14ac:dyDescent="0.3">
      <c r="A2120" s="90" t="s">
        <v>715</v>
      </c>
      <c r="B2120" s="2" t="s">
        <v>48</v>
      </c>
      <c r="C2120" s="3" t="s">
        <v>17</v>
      </c>
      <c r="D2120" s="3" t="s">
        <v>309</v>
      </c>
      <c r="E2120" s="3" t="s">
        <v>8</v>
      </c>
      <c r="F2120" s="4" t="s">
        <v>550</v>
      </c>
      <c r="G2120" s="4">
        <v>160</v>
      </c>
    </row>
    <row r="2121" spans="1:7" x14ac:dyDescent="0.3">
      <c r="A2121" s="90" t="s">
        <v>715</v>
      </c>
      <c r="B2121" s="2" t="s">
        <v>23</v>
      </c>
      <c r="C2121" s="3" t="s">
        <v>17</v>
      </c>
      <c r="D2121" s="3" t="s">
        <v>309</v>
      </c>
      <c r="E2121" s="3" t="s">
        <v>8</v>
      </c>
      <c r="F2121" s="4" t="s">
        <v>509</v>
      </c>
      <c r="G2121" s="4">
        <v>760</v>
      </c>
    </row>
    <row r="2122" spans="1:7" x14ac:dyDescent="0.3">
      <c r="A2122" s="90" t="s">
        <v>715</v>
      </c>
      <c r="B2122" s="2" t="s">
        <v>127</v>
      </c>
      <c r="C2122" s="3" t="s">
        <v>17</v>
      </c>
      <c r="D2122" s="3" t="s">
        <v>309</v>
      </c>
      <c r="E2122" s="3" t="s">
        <v>8</v>
      </c>
      <c r="F2122" s="4" t="s">
        <v>489</v>
      </c>
      <c r="G2122" s="4">
        <v>720</v>
      </c>
    </row>
    <row r="2123" spans="1:7" x14ac:dyDescent="0.3">
      <c r="A2123" s="90" t="s">
        <v>702</v>
      </c>
      <c r="B2123" s="2" t="s">
        <v>48</v>
      </c>
      <c r="C2123" s="3" t="s">
        <v>17</v>
      </c>
      <c r="D2123" s="3" t="s">
        <v>411</v>
      </c>
      <c r="E2123" s="3" t="s">
        <v>8</v>
      </c>
      <c r="F2123" s="4" t="s">
        <v>503</v>
      </c>
      <c r="G2123" s="4">
        <v>400</v>
      </c>
    </row>
    <row r="2124" spans="1:7" x14ac:dyDescent="0.3">
      <c r="A2124" s="90" t="s">
        <v>705</v>
      </c>
      <c r="B2124" s="2" t="s">
        <v>48</v>
      </c>
      <c r="C2124" s="3" t="s">
        <v>17</v>
      </c>
      <c r="D2124" s="3" t="s">
        <v>411</v>
      </c>
      <c r="E2124" s="3" t="s">
        <v>8</v>
      </c>
      <c r="F2124" s="4" t="s">
        <v>703</v>
      </c>
      <c r="G2124" s="4">
        <v>440</v>
      </c>
    </row>
    <row r="2125" spans="1:7" x14ac:dyDescent="0.3">
      <c r="A2125" s="90" t="s">
        <v>706</v>
      </c>
      <c r="B2125" s="2" t="s">
        <v>48</v>
      </c>
      <c r="C2125" s="3" t="s">
        <v>17</v>
      </c>
      <c r="D2125" s="3" t="s">
        <v>410</v>
      </c>
      <c r="E2125" s="3" t="s">
        <v>8</v>
      </c>
      <c r="F2125" s="4" t="s">
        <v>503</v>
      </c>
      <c r="G2125" s="4">
        <v>240</v>
      </c>
    </row>
    <row r="2126" spans="1:7" x14ac:dyDescent="0.3">
      <c r="A2126" s="90" t="s">
        <v>706</v>
      </c>
      <c r="B2126" s="2" t="s">
        <v>48</v>
      </c>
      <c r="C2126" s="3" t="s">
        <v>17</v>
      </c>
      <c r="D2126" s="3" t="s">
        <v>411</v>
      </c>
      <c r="E2126" s="3" t="s">
        <v>8</v>
      </c>
      <c r="F2126" s="4" t="s">
        <v>503</v>
      </c>
      <c r="G2126" s="4">
        <v>240</v>
      </c>
    </row>
    <row r="2127" spans="1:7" x14ac:dyDescent="0.3">
      <c r="A2127" s="90" t="s">
        <v>706</v>
      </c>
      <c r="B2127" s="2" t="s">
        <v>127</v>
      </c>
      <c r="C2127" s="3" t="s">
        <v>17</v>
      </c>
      <c r="D2127" s="3" t="s">
        <v>308</v>
      </c>
      <c r="E2127" s="3" t="s">
        <v>8</v>
      </c>
      <c r="F2127" s="4" t="s">
        <v>489</v>
      </c>
      <c r="G2127" s="4">
        <v>543</v>
      </c>
    </row>
    <row r="2128" spans="1:7" x14ac:dyDescent="0.3">
      <c r="A2128" s="90" t="s">
        <v>708</v>
      </c>
      <c r="B2128" s="2" t="s">
        <v>23</v>
      </c>
      <c r="C2128" s="3" t="s">
        <v>17</v>
      </c>
      <c r="D2128" s="3" t="s">
        <v>321</v>
      </c>
      <c r="E2128" s="3" t="s">
        <v>8</v>
      </c>
      <c r="F2128" s="4" t="s">
        <v>534</v>
      </c>
      <c r="G2128" s="4">
        <v>440</v>
      </c>
    </row>
    <row r="2129" spans="1:7" x14ac:dyDescent="0.3">
      <c r="A2129" s="90" t="s">
        <v>715</v>
      </c>
      <c r="B2129" s="2" t="s">
        <v>48</v>
      </c>
      <c r="C2129" s="3" t="s">
        <v>17</v>
      </c>
      <c r="D2129" s="3" t="s">
        <v>321</v>
      </c>
      <c r="E2129" s="3" t="s">
        <v>8</v>
      </c>
      <c r="F2129" s="4" t="s">
        <v>503</v>
      </c>
      <c r="G2129" s="4">
        <v>760</v>
      </c>
    </row>
    <row r="2130" spans="1:7" x14ac:dyDescent="0.3">
      <c r="A2130" s="90" t="s">
        <v>715</v>
      </c>
      <c r="B2130" s="2" t="s">
        <v>23</v>
      </c>
      <c r="C2130" s="3" t="s">
        <v>17</v>
      </c>
      <c r="D2130" s="3" t="s">
        <v>321</v>
      </c>
      <c r="E2130" s="3" t="s">
        <v>8</v>
      </c>
      <c r="F2130" s="4" t="s">
        <v>534</v>
      </c>
      <c r="G2130" s="4">
        <v>440</v>
      </c>
    </row>
    <row r="2131" spans="1:7" x14ac:dyDescent="0.3">
      <c r="A2131" s="90" t="s">
        <v>702</v>
      </c>
      <c r="B2131" s="2" t="s">
        <v>48</v>
      </c>
      <c r="C2131" s="3" t="s">
        <v>17</v>
      </c>
      <c r="D2131" s="3" t="s">
        <v>309</v>
      </c>
      <c r="E2131" s="3" t="s">
        <v>229</v>
      </c>
      <c r="F2131" s="4" t="s">
        <v>624</v>
      </c>
      <c r="G2131" s="4">
        <v>1000</v>
      </c>
    </row>
    <row r="2132" spans="1:7" x14ac:dyDescent="0.3">
      <c r="A2132" s="90" t="s">
        <v>702</v>
      </c>
      <c r="B2132" s="2" t="s">
        <v>48</v>
      </c>
      <c r="C2132" s="3" t="s">
        <v>17</v>
      </c>
      <c r="D2132" s="3" t="s">
        <v>309</v>
      </c>
      <c r="E2132" s="3" t="s">
        <v>35</v>
      </c>
      <c r="F2132" s="4" t="s">
        <v>623</v>
      </c>
      <c r="G2132" s="4">
        <v>1000</v>
      </c>
    </row>
    <row r="2133" spans="1:7" x14ac:dyDescent="0.3">
      <c r="A2133" s="90" t="s">
        <v>702</v>
      </c>
      <c r="B2133" s="2" t="s">
        <v>48</v>
      </c>
      <c r="C2133" s="3" t="s">
        <v>17</v>
      </c>
      <c r="D2133" s="3" t="s">
        <v>45</v>
      </c>
      <c r="E2133" s="3" t="s">
        <v>35</v>
      </c>
      <c r="F2133" s="4" t="s">
        <v>626</v>
      </c>
      <c r="G2133" s="4">
        <v>373</v>
      </c>
    </row>
    <row r="2134" spans="1:7" x14ac:dyDescent="0.3">
      <c r="A2134" s="90" t="s">
        <v>702</v>
      </c>
      <c r="B2134" s="2" t="s">
        <v>48</v>
      </c>
      <c r="C2134" s="3" t="s">
        <v>17</v>
      </c>
      <c r="D2134" s="3" t="s">
        <v>242</v>
      </c>
      <c r="E2134" s="3" t="s">
        <v>35</v>
      </c>
      <c r="F2134" s="4" t="s">
        <v>626</v>
      </c>
      <c r="G2134" s="4">
        <v>280</v>
      </c>
    </row>
    <row r="2135" spans="1:7" x14ac:dyDescent="0.3">
      <c r="A2135" s="90" t="s">
        <v>702</v>
      </c>
      <c r="B2135" s="2" t="s">
        <v>48</v>
      </c>
      <c r="C2135" s="3" t="s">
        <v>17</v>
      </c>
      <c r="D2135" s="3" t="s">
        <v>45</v>
      </c>
      <c r="E2135" s="3" t="s">
        <v>229</v>
      </c>
      <c r="F2135" s="4" t="s">
        <v>622</v>
      </c>
      <c r="G2135" s="4">
        <v>460</v>
      </c>
    </row>
    <row r="2136" spans="1:7" x14ac:dyDescent="0.3">
      <c r="A2136" s="90" t="s">
        <v>702</v>
      </c>
      <c r="B2136" s="2" t="s">
        <v>48</v>
      </c>
      <c r="C2136" s="3" t="s">
        <v>17</v>
      </c>
      <c r="D2136" s="3" t="s">
        <v>242</v>
      </c>
      <c r="E2136" s="3" t="s">
        <v>229</v>
      </c>
      <c r="F2136" s="4" t="s">
        <v>622</v>
      </c>
      <c r="G2136" s="4">
        <v>277</v>
      </c>
    </row>
    <row r="2137" spans="1:7" x14ac:dyDescent="0.3">
      <c r="A2137" s="90" t="s">
        <v>702</v>
      </c>
      <c r="B2137" s="2" t="s">
        <v>23</v>
      </c>
      <c r="C2137" s="3" t="s">
        <v>17</v>
      </c>
      <c r="D2137" s="3" t="s">
        <v>411</v>
      </c>
      <c r="E2137" s="3" t="s">
        <v>229</v>
      </c>
      <c r="F2137" s="4" t="s">
        <v>513</v>
      </c>
      <c r="G2137" s="4">
        <v>480</v>
      </c>
    </row>
    <row r="2138" spans="1:7" x14ac:dyDescent="0.3">
      <c r="A2138" s="90" t="s">
        <v>702</v>
      </c>
      <c r="B2138" s="2" t="s">
        <v>23</v>
      </c>
      <c r="C2138" s="3" t="s">
        <v>17</v>
      </c>
      <c r="D2138" s="3" t="s">
        <v>309</v>
      </c>
      <c r="E2138" s="3" t="s">
        <v>229</v>
      </c>
      <c r="F2138" s="4" t="s">
        <v>513</v>
      </c>
      <c r="G2138" s="4">
        <v>120</v>
      </c>
    </row>
    <row r="2139" spans="1:7" x14ac:dyDescent="0.3">
      <c r="A2139" s="90" t="s">
        <v>702</v>
      </c>
      <c r="B2139" s="2" t="s">
        <v>23</v>
      </c>
      <c r="C2139" s="3" t="s">
        <v>17</v>
      </c>
      <c r="D2139" s="3" t="s">
        <v>309</v>
      </c>
      <c r="E2139" s="3" t="s">
        <v>35</v>
      </c>
      <c r="F2139" s="4" t="s">
        <v>519</v>
      </c>
      <c r="G2139" s="4">
        <v>560</v>
      </c>
    </row>
    <row r="2140" spans="1:7" x14ac:dyDescent="0.3">
      <c r="A2140" s="90" t="s">
        <v>702</v>
      </c>
      <c r="B2140" s="2" t="s">
        <v>23</v>
      </c>
      <c r="C2140" s="3" t="s">
        <v>17</v>
      </c>
      <c r="D2140" s="3" t="s">
        <v>411</v>
      </c>
      <c r="E2140" s="3" t="s">
        <v>35</v>
      </c>
      <c r="F2140" s="4" t="s">
        <v>519</v>
      </c>
      <c r="G2140" s="4">
        <v>160</v>
      </c>
    </row>
    <row r="2141" spans="1:7" x14ac:dyDescent="0.3">
      <c r="A2141" s="90" t="s">
        <v>702</v>
      </c>
      <c r="B2141" s="2" t="s">
        <v>23</v>
      </c>
      <c r="C2141" s="3" t="s">
        <v>17</v>
      </c>
      <c r="D2141" s="3" t="s">
        <v>411</v>
      </c>
      <c r="E2141" s="3" t="s">
        <v>35</v>
      </c>
      <c r="F2141" s="4" t="s">
        <v>573</v>
      </c>
      <c r="G2141" s="4">
        <v>320</v>
      </c>
    </row>
    <row r="2142" spans="1:7" x14ac:dyDescent="0.3">
      <c r="A2142" s="90" t="s">
        <v>702</v>
      </c>
      <c r="B2142" s="2" t="s">
        <v>23</v>
      </c>
      <c r="C2142" s="3" t="s">
        <v>17</v>
      </c>
      <c r="D2142" s="3" t="s">
        <v>309</v>
      </c>
      <c r="E2142" s="3" t="s">
        <v>229</v>
      </c>
      <c r="F2142" s="4" t="s">
        <v>156</v>
      </c>
      <c r="G2142" s="4">
        <v>440</v>
      </c>
    </row>
    <row r="2143" spans="1:7" x14ac:dyDescent="0.3">
      <c r="A2143" s="90" t="s">
        <v>705</v>
      </c>
      <c r="B2143" s="2" t="s">
        <v>48</v>
      </c>
      <c r="C2143" s="3" t="s">
        <v>17</v>
      </c>
      <c r="D2143" s="3" t="s">
        <v>309</v>
      </c>
      <c r="E2143" s="3" t="s">
        <v>35</v>
      </c>
      <c r="F2143" s="4" t="s">
        <v>623</v>
      </c>
      <c r="G2143" s="4">
        <v>1000</v>
      </c>
    </row>
    <row r="2144" spans="1:7" x14ac:dyDescent="0.3">
      <c r="A2144" s="90" t="s">
        <v>705</v>
      </c>
      <c r="B2144" s="2" t="s">
        <v>48</v>
      </c>
      <c r="C2144" s="3" t="s">
        <v>17</v>
      </c>
      <c r="D2144" s="3" t="s">
        <v>309</v>
      </c>
      <c r="E2144" s="3" t="s">
        <v>229</v>
      </c>
      <c r="F2144" s="4" t="s">
        <v>624</v>
      </c>
      <c r="G2144" s="4">
        <v>1000</v>
      </c>
    </row>
    <row r="2145" spans="1:7" x14ac:dyDescent="0.3">
      <c r="A2145" s="90" t="s">
        <v>705</v>
      </c>
      <c r="B2145" s="2" t="s">
        <v>48</v>
      </c>
      <c r="C2145" s="3" t="s">
        <v>17</v>
      </c>
      <c r="D2145" s="3" t="s">
        <v>242</v>
      </c>
      <c r="E2145" s="3" t="s">
        <v>35</v>
      </c>
      <c r="F2145" s="4" t="s">
        <v>716</v>
      </c>
      <c r="G2145" s="4">
        <v>660</v>
      </c>
    </row>
    <row r="2146" spans="1:7" x14ac:dyDescent="0.3">
      <c r="A2146" s="90" t="s">
        <v>705</v>
      </c>
      <c r="B2146" s="2" t="s">
        <v>48</v>
      </c>
      <c r="C2146" s="3" t="s">
        <v>17</v>
      </c>
      <c r="D2146" s="3" t="s">
        <v>45</v>
      </c>
      <c r="E2146" s="3" t="s">
        <v>35</v>
      </c>
      <c r="F2146" s="4" t="s">
        <v>518</v>
      </c>
      <c r="G2146" s="4">
        <v>120</v>
      </c>
    </row>
    <row r="2147" spans="1:7" x14ac:dyDescent="0.3">
      <c r="A2147" s="90" t="s">
        <v>705</v>
      </c>
      <c r="B2147" s="2" t="s">
        <v>48</v>
      </c>
      <c r="C2147" s="3" t="s">
        <v>17</v>
      </c>
      <c r="D2147" s="3" t="s">
        <v>242</v>
      </c>
      <c r="E2147" s="3" t="s">
        <v>229</v>
      </c>
      <c r="F2147" s="4" t="s">
        <v>622</v>
      </c>
      <c r="G2147" s="4">
        <v>741</v>
      </c>
    </row>
    <row r="2148" spans="1:7" x14ac:dyDescent="0.3">
      <c r="A2148" s="90" t="s">
        <v>705</v>
      </c>
      <c r="B2148" s="2" t="s">
        <v>48</v>
      </c>
      <c r="C2148" s="3" t="s">
        <v>17</v>
      </c>
      <c r="D2148" s="3" t="s">
        <v>45</v>
      </c>
      <c r="E2148" s="3" t="s">
        <v>229</v>
      </c>
      <c r="F2148" s="4" t="s">
        <v>622</v>
      </c>
      <c r="G2148" s="4">
        <v>12</v>
      </c>
    </row>
    <row r="2149" spans="1:7" x14ac:dyDescent="0.3">
      <c r="A2149" s="90" t="s">
        <v>705</v>
      </c>
      <c r="B2149" s="2" t="s">
        <v>23</v>
      </c>
      <c r="C2149" s="3" t="s">
        <v>17</v>
      </c>
      <c r="D2149" s="3" t="s">
        <v>309</v>
      </c>
      <c r="E2149" s="3" t="s">
        <v>229</v>
      </c>
      <c r="F2149" s="4" t="s">
        <v>534</v>
      </c>
      <c r="G2149" s="4">
        <v>440</v>
      </c>
    </row>
    <row r="2150" spans="1:7" x14ac:dyDescent="0.3">
      <c r="A2150" s="90" t="s">
        <v>705</v>
      </c>
      <c r="B2150" s="2" t="s">
        <v>23</v>
      </c>
      <c r="C2150" s="3" t="s">
        <v>17</v>
      </c>
      <c r="D2150" s="3" t="s">
        <v>309</v>
      </c>
      <c r="E2150" s="3" t="s">
        <v>35</v>
      </c>
      <c r="F2150" s="4" t="s">
        <v>534</v>
      </c>
      <c r="G2150" s="4">
        <v>480</v>
      </c>
    </row>
    <row r="2151" spans="1:7" x14ac:dyDescent="0.3">
      <c r="A2151" s="90" t="s">
        <v>705</v>
      </c>
      <c r="B2151" s="2" t="s">
        <v>23</v>
      </c>
      <c r="C2151" s="3" t="s">
        <v>17</v>
      </c>
      <c r="D2151" s="3" t="s">
        <v>309</v>
      </c>
      <c r="E2151" s="3" t="s">
        <v>35</v>
      </c>
      <c r="F2151" s="4" t="s">
        <v>519</v>
      </c>
      <c r="G2151" s="4">
        <v>800</v>
      </c>
    </row>
    <row r="2152" spans="1:7" x14ac:dyDescent="0.3">
      <c r="A2152" s="90" t="s">
        <v>705</v>
      </c>
      <c r="B2152" s="2" t="s">
        <v>23</v>
      </c>
      <c r="C2152" s="3" t="s">
        <v>17</v>
      </c>
      <c r="D2152" s="3" t="s">
        <v>309</v>
      </c>
      <c r="E2152" s="3" t="s">
        <v>229</v>
      </c>
      <c r="F2152" s="4" t="s">
        <v>156</v>
      </c>
      <c r="G2152" s="4">
        <v>400</v>
      </c>
    </row>
    <row r="2153" spans="1:7" x14ac:dyDescent="0.3">
      <c r="A2153" s="90" t="s">
        <v>705</v>
      </c>
      <c r="B2153" s="2" t="s">
        <v>23</v>
      </c>
      <c r="C2153" s="3" t="s">
        <v>17</v>
      </c>
      <c r="D2153" s="3" t="s">
        <v>309</v>
      </c>
      <c r="E2153" s="3" t="s">
        <v>229</v>
      </c>
      <c r="F2153" s="4" t="s">
        <v>513</v>
      </c>
      <c r="G2153" s="4">
        <v>480</v>
      </c>
    </row>
    <row r="2154" spans="1:7" x14ac:dyDescent="0.3">
      <c r="A2154" s="90" t="s">
        <v>706</v>
      </c>
      <c r="B2154" s="2" t="s">
        <v>48</v>
      </c>
      <c r="C2154" s="3" t="s">
        <v>17</v>
      </c>
      <c r="D2154" s="3" t="s">
        <v>309</v>
      </c>
      <c r="E2154" s="3" t="s">
        <v>35</v>
      </c>
      <c r="F2154" s="4" t="s">
        <v>623</v>
      </c>
      <c r="G2154" s="4">
        <v>840</v>
      </c>
    </row>
    <row r="2155" spans="1:7" x14ac:dyDescent="0.3">
      <c r="A2155" s="90" t="s">
        <v>706</v>
      </c>
      <c r="B2155" s="2" t="s">
        <v>48</v>
      </c>
      <c r="C2155" s="3" t="s">
        <v>17</v>
      </c>
      <c r="D2155" s="3" t="s">
        <v>309</v>
      </c>
      <c r="E2155" s="3" t="s">
        <v>229</v>
      </c>
      <c r="F2155" s="4" t="s">
        <v>624</v>
      </c>
      <c r="G2155" s="4">
        <v>840</v>
      </c>
    </row>
    <row r="2156" spans="1:7" x14ac:dyDescent="0.3">
      <c r="A2156" s="90" t="s">
        <v>706</v>
      </c>
      <c r="B2156" s="2" t="s">
        <v>48</v>
      </c>
      <c r="C2156" s="3" t="s">
        <v>17</v>
      </c>
      <c r="D2156" s="3" t="s">
        <v>45</v>
      </c>
      <c r="E2156" s="3" t="s">
        <v>35</v>
      </c>
      <c r="F2156" s="4" t="s">
        <v>716</v>
      </c>
      <c r="G2156" s="4">
        <v>390</v>
      </c>
    </row>
    <row r="2157" spans="1:7" x14ac:dyDescent="0.3">
      <c r="A2157" s="90" t="s">
        <v>706</v>
      </c>
      <c r="B2157" s="2" t="s">
        <v>48</v>
      </c>
      <c r="C2157" s="3" t="s">
        <v>17</v>
      </c>
      <c r="D2157" s="3" t="s">
        <v>410</v>
      </c>
      <c r="E2157" s="3" t="s">
        <v>35</v>
      </c>
      <c r="F2157" s="4" t="s">
        <v>716</v>
      </c>
      <c r="G2157" s="4">
        <v>247</v>
      </c>
    </row>
    <row r="2158" spans="1:7" x14ac:dyDescent="0.3">
      <c r="A2158" s="90" t="s">
        <v>706</v>
      </c>
      <c r="B2158" s="2" t="s">
        <v>48</v>
      </c>
      <c r="C2158" s="3" t="s">
        <v>17</v>
      </c>
      <c r="D2158" s="3" t="s">
        <v>410</v>
      </c>
      <c r="E2158" s="3" t="s">
        <v>229</v>
      </c>
      <c r="F2158" s="4" t="s">
        <v>622</v>
      </c>
      <c r="G2158" s="4">
        <v>390</v>
      </c>
    </row>
    <row r="2159" spans="1:7" x14ac:dyDescent="0.3">
      <c r="A2159" s="90" t="s">
        <v>706</v>
      </c>
      <c r="B2159" s="2" t="s">
        <v>48</v>
      </c>
      <c r="C2159" s="3" t="s">
        <v>17</v>
      </c>
      <c r="D2159" s="3" t="s">
        <v>45</v>
      </c>
      <c r="E2159" s="3" t="s">
        <v>229</v>
      </c>
      <c r="F2159" s="4" t="s">
        <v>622</v>
      </c>
      <c r="G2159" s="4">
        <v>247</v>
      </c>
    </row>
    <row r="2160" spans="1:7" x14ac:dyDescent="0.3">
      <c r="A2160" s="90" t="s">
        <v>706</v>
      </c>
      <c r="B2160" s="2" t="s">
        <v>27</v>
      </c>
      <c r="C2160" s="3" t="s">
        <v>17</v>
      </c>
      <c r="D2160" s="3" t="s">
        <v>309</v>
      </c>
      <c r="E2160" s="3" t="s">
        <v>35</v>
      </c>
      <c r="F2160" s="4" t="s">
        <v>644</v>
      </c>
      <c r="G2160" s="4">
        <v>120</v>
      </c>
    </row>
    <row r="2161" spans="1:7" x14ac:dyDescent="0.3">
      <c r="A2161" s="90" t="s">
        <v>706</v>
      </c>
      <c r="B2161" s="2" t="s">
        <v>23</v>
      </c>
      <c r="C2161" s="3" t="s">
        <v>17</v>
      </c>
      <c r="D2161" s="3" t="s">
        <v>309</v>
      </c>
      <c r="E2161" s="3" t="s">
        <v>35</v>
      </c>
      <c r="F2161" s="4" t="s">
        <v>519</v>
      </c>
      <c r="G2161" s="4">
        <v>1000</v>
      </c>
    </row>
    <row r="2162" spans="1:7" x14ac:dyDescent="0.3">
      <c r="A2162" s="90" t="s">
        <v>706</v>
      </c>
      <c r="B2162" s="2" t="s">
        <v>23</v>
      </c>
      <c r="C2162" s="3" t="s">
        <v>17</v>
      </c>
      <c r="D2162" s="3" t="s">
        <v>309</v>
      </c>
      <c r="E2162" s="3" t="s">
        <v>229</v>
      </c>
      <c r="F2162" s="4" t="s">
        <v>513</v>
      </c>
      <c r="G2162" s="4">
        <v>1000</v>
      </c>
    </row>
    <row r="2163" spans="1:7" x14ac:dyDescent="0.3">
      <c r="A2163" s="90" t="s">
        <v>706</v>
      </c>
      <c r="B2163" s="2" t="s">
        <v>23</v>
      </c>
      <c r="C2163" s="3" t="s">
        <v>17</v>
      </c>
      <c r="D2163" s="3" t="s">
        <v>309</v>
      </c>
      <c r="E2163" s="3" t="s">
        <v>229</v>
      </c>
      <c r="F2163" s="4" t="s">
        <v>534</v>
      </c>
      <c r="G2163" s="4">
        <v>320</v>
      </c>
    </row>
    <row r="2164" spans="1:7" x14ac:dyDescent="0.3">
      <c r="A2164" s="90" t="s">
        <v>706</v>
      </c>
      <c r="B2164" s="2" t="s">
        <v>23</v>
      </c>
      <c r="C2164" s="3" t="s">
        <v>17</v>
      </c>
      <c r="D2164" s="3" t="s">
        <v>309</v>
      </c>
      <c r="E2164" s="3" t="s">
        <v>35</v>
      </c>
      <c r="F2164" s="4" t="s">
        <v>534</v>
      </c>
      <c r="G2164" s="4">
        <v>400</v>
      </c>
    </row>
    <row r="2165" spans="1:7" x14ac:dyDescent="0.3">
      <c r="A2165" s="90" t="s">
        <v>707</v>
      </c>
      <c r="B2165" s="2" t="s">
        <v>48</v>
      </c>
      <c r="C2165" s="3" t="s">
        <v>17</v>
      </c>
      <c r="D2165" s="3" t="s">
        <v>309</v>
      </c>
      <c r="E2165" s="3" t="s">
        <v>229</v>
      </c>
      <c r="F2165" s="4" t="s">
        <v>624</v>
      </c>
      <c r="G2165" s="4">
        <v>680</v>
      </c>
    </row>
    <row r="2166" spans="1:7" x14ac:dyDescent="0.3">
      <c r="A2166" s="90" t="s">
        <v>707</v>
      </c>
      <c r="B2166" s="2" t="s">
        <v>48</v>
      </c>
      <c r="C2166" s="3" t="s">
        <v>17</v>
      </c>
      <c r="D2166" s="3" t="s">
        <v>411</v>
      </c>
      <c r="E2166" s="3" t="s">
        <v>229</v>
      </c>
      <c r="F2166" s="4" t="s">
        <v>624</v>
      </c>
      <c r="G2166" s="4">
        <v>240</v>
      </c>
    </row>
    <row r="2167" spans="1:7" x14ac:dyDescent="0.3">
      <c r="A2167" s="90" t="s">
        <v>707</v>
      </c>
      <c r="B2167" s="2" t="s">
        <v>48</v>
      </c>
      <c r="C2167" s="3" t="s">
        <v>17</v>
      </c>
      <c r="D2167" s="3" t="s">
        <v>309</v>
      </c>
      <c r="E2167" s="3" t="s">
        <v>35</v>
      </c>
      <c r="F2167" s="4" t="s">
        <v>623</v>
      </c>
      <c r="G2167" s="4">
        <v>680</v>
      </c>
    </row>
    <row r="2168" spans="1:7" x14ac:dyDescent="0.3">
      <c r="A2168" s="90" t="s">
        <v>707</v>
      </c>
      <c r="B2168" s="2" t="s">
        <v>48</v>
      </c>
      <c r="C2168" s="3" t="s">
        <v>17</v>
      </c>
      <c r="D2168" s="3" t="s">
        <v>411</v>
      </c>
      <c r="E2168" s="3" t="s">
        <v>35</v>
      </c>
      <c r="F2168" s="4" t="s">
        <v>623</v>
      </c>
      <c r="G2168" s="4">
        <v>240</v>
      </c>
    </row>
    <row r="2169" spans="1:7" x14ac:dyDescent="0.3">
      <c r="A2169" s="90" t="s">
        <v>707</v>
      </c>
      <c r="B2169" s="2" t="s">
        <v>48</v>
      </c>
      <c r="C2169" s="3" t="s">
        <v>17</v>
      </c>
      <c r="D2169" s="3" t="s">
        <v>45</v>
      </c>
      <c r="E2169" s="3" t="s">
        <v>35</v>
      </c>
      <c r="F2169" s="4" t="s">
        <v>518</v>
      </c>
      <c r="G2169" s="4">
        <v>261</v>
      </c>
    </row>
    <row r="2170" spans="1:7" x14ac:dyDescent="0.3">
      <c r="A2170" s="90" t="s">
        <v>707</v>
      </c>
      <c r="B2170" s="2" t="s">
        <v>48</v>
      </c>
      <c r="C2170" s="3" t="s">
        <v>17</v>
      </c>
      <c r="D2170" s="3" t="s">
        <v>45</v>
      </c>
      <c r="E2170" s="3" t="s">
        <v>35</v>
      </c>
      <c r="F2170" s="4" t="s">
        <v>622</v>
      </c>
      <c r="G2170" s="4">
        <v>390</v>
      </c>
    </row>
    <row r="2171" spans="1:7" x14ac:dyDescent="0.3">
      <c r="A2171" s="90" t="s">
        <v>707</v>
      </c>
      <c r="B2171" s="2" t="s">
        <v>48</v>
      </c>
      <c r="C2171" s="3" t="s">
        <v>17</v>
      </c>
      <c r="D2171" s="3" t="s">
        <v>45</v>
      </c>
      <c r="E2171" s="3" t="s">
        <v>229</v>
      </c>
      <c r="F2171" s="4" t="s">
        <v>543</v>
      </c>
      <c r="G2171" s="4">
        <v>360</v>
      </c>
    </row>
    <row r="2172" spans="1:7" x14ac:dyDescent="0.3">
      <c r="A2172" s="90" t="s">
        <v>707</v>
      </c>
      <c r="B2172" s="2" t="s">
        <v>48</v>
      </c>
      <c r="C2172" s="3" t="s">
        <v>17</v>
      </c>
      <c r="D2172" s="3" t="s">
        <v>45</v>
      </c>
      <c r="E2172" s="3" t="s">
        <v>229</v>
      </c>
      <c r="F2172" s="4" t="s">
        <v>622</v>
      </c>
      <c r="G2172" s="4">
        <v>360</v>
      </c>
    </row>
    <row r="2173" spans="1:7" x14ac:dyDescent="0.3">
      <c r="A2173" s="90" t="s">
        <v>707</v>
      </c>
      <c r="B2173" s="2" t="s">
        <v>23</v>
      </c>
      <c r="C2173" s="3" t="s">
        <v>17</v>
      </c>
      <c r="D2173" s="3" t="s">
        <v>309</v>
      </c>
      <c r="E2173" s="3" t="s">
        <v>229</v>
      </c>
      <c r="F2173" s="4" t="s">
        <v>513</v>
      </c>
      <c r="G2173" s="4">
        <v>1000</v>
      </c>
    </row>
    <row r="2174" spans="1:7" x14ac:dyDescent="0.3">
      <c r="A2174" s="90" t="s">
        <v>707</v>
      </c>
      <c r="B2174" s="2" t="s">
        <v>23</v>
      </c>
      <c r="C2174" s="3" t="s">
        <v>17</v>
      </c>
      <c r="D2174" s="3" t="s">
        <v>309</v>
      </c>
      <c r="E2174" s="3" t="s">
        <v>35</v>
      </c>
      <c r="F2174" s="4" t="s">
        <v>526</v>
      </c>
      <c r="G2174" s="4">
        <v>320</v>
      </c>
    </row>
    <row r="2175" spans="1:7" x14ac:dyDescent="0.3">
      <c r="A2175" s="90" t="s">
        <v>707</v>
      </c>
      <c r="B2175" s="2" t="s">
        <v>23</v>
      </c>
      <c r="C2175" s="3" t="s">
        <v>17</v>
      </c>
      <c r="D2175" s="3" t="s">
        <v>309</v>
      </c>
      <c r="E2175" s="3" t="s">
        <v>35</v>
      </c>
      <c r="F2175" s="4" t="s">
        <v>519</v>
      </c>
      <c r="G2175" s="4">
        <v>800</v>
      </c>
    </row>
    <row r="2176" spans="1:7" x14ac:dyDescent="0.3">
      <c r="A2176" s="90" t="s">
        <v>707</v>
      </c>
      <c r="B2176" s="2" t="s">
        <v>23</v>
      </c>
      <c r="C2176" s="3" t="s">
        <v>17</v>
      </c>
      <c r="D2176" s="3" t="s">
        <v>309</v>
      </c>
      <c r="E2176" s="3" t="s">
        <v>35</v>
      </c>
      <c r="F2176" s="4" t="s">
        <v>573</v>
      </c>
      <c r="G2176" s="4">
        <v>720</v>
      </c>
    </row>
    <row r="2177" spans="1:7" x14ac:dyDescent="0.3">
      <c r="A2177" s="90" t="s">
        <v>707</v>
      </c>
      <c r="B2177" s="2" t="s">
        <v>23</v>
      </c>
      <c r="C2177" s="3" t="s">
        <v>17</v>
      </c>
      <c r="D2177" s="3" t="s">
        <v>309</v>
      </c>
      <c r="E2177" s="3" t="s">
        <v>229</v>
      </c>
      <c r="F2177" s="4" t="s">
        <v>573</v>
      </c>
      <c r="G2177" s="4">
        <v>160</v>
      </c>
    </row>
    <row r="2178" spans="1:7" x14ac:dyDescent="0.3">
      <c r="A2178" s="90" t="s">
        <v>707</v>
      </c>
      <c r="B2178" s="2" t="s">
        <v>23</v>
      </c>
      <c r="C2178" s="3" t="s">
        <v>17</v>
      </c>
      <c r="D2178" s="3" t="s">
        <v>309</v>
      </c>
      <c r="E2178" s="3" t="s">
        <v>229</v>
      </c>
      <c r="F2178" s="4" t="s">
        <v>534</v>
      </c>
      <c r="G2178" s="4">
        <v>600</v>
      </c>
    </row>
    <row r="2179" spans="1:7" x14ac:dyDescent="0.3">
      <c r="A2179" s="90" t="s">
        <v>708</v>
      </c>
      <c r="B2179" s="2" t="s">
        <v>48</v>
      </c>
      <c r="C2179" s="3" t="s">
        <v>17</v>
      </c>
      <c r="D2179" s="3" t="s">
        <v>309</v>
      </c>
      <c r="E2179" s="3" t="s">
        <v>35</v>
      </c>
      <c r="F2179" s="4" t="s">
        <v>623</v>
      </c>
      <c r="G2179" s="4">
        <v>1000</v>
      </c>
    </row>
    <row r="2180" spans="1:7" x14ac:dyDescent="0.3">
      <c r="A2180" s="90" t="s">
        <v>708</v>
      </c>
      <c r="B2180" s="2" t="s">
        <v>48</v>
      </c>
      <c r="C2180" s="3" t="s">
        <v>17</v>
      </c>
      <c r="D2180" s="3" t="s">
        <v>309</v>
      </c>
      <c r="E2180" s="3" t="s">
        <v>229</v>
      </c>
      <c r="F2180" s="4" t="s">
        <v>624</v>
      </c>
      <c r="G2180" s="4">
        <v>1000</v>
      </c>
    </row>
    <row r="2181" spans="1:7" x14ac:dyDescent="0.3">
      <c r="A2181" s="90" t="s">
        <v>708</v>
      </c>
      <c r="B2181" s="2" t="s">
        <v>48</v>
      </c>
      <c r="C2181" s="3" t="s">
        <v>17</v>
      </c>
      <c r="D2181" s="3" t="s">
        <v>45</v>
      </c>
      <c r="E2181" s="3" t="s">
        <v>229</v>
      </c>
      <c r="F2181" s="4" t="s">
        <v>622</v>
      </c>
      <c r="G2181" s="4">
        <v>397</v>
      </c>
    </row>
    <row r="2182" spans="1:7" x14ac:dyDescent="0.3">
      <c r="A2182" s="90" t="s">
        <v>708</v>
      </c>
      <c r="B2182" s="2" t="s">
        <v>48</v>
      </c>
      <c r="C2182" s="3" t="s">
        <v>17</v>
      </c>
      <c r="D2182" s="3" t="s">
        <v>346</v>
      </c>
      <c r="E2182" s="3" t="s">
        <v>229</v>
      </c>
      <c r="F2182" s="4" t="s">
        <v>622</v>
      </c>
      <c r="G2182" s="4">
        <v>255</v>
      </c>
    </row>
    <row r="2183" spans="1:7" x14ac:dyDescent="0.3">
      <c r="A2183" s="90" t="s">
        <v>708</v>
      </c>
      <c r="B2183" s="2" t="s">
        <v>48</v>
      </c>
      <c r="C2183" s="3" t="s">
        <v>17</v>
      </c>
      <c r="D2183" s="3" t="s">
        <v>346</v>
      </c>
      <c r="E2183" s="3" t="s">
        <v>35</v>
      </c>
      <c r="F2183" s="4" t="s">
        <v>518</v>
      </c>
      <c r="G2183" s="4">
        <v>255</v>
      </c>
    </row>
    <row r="2184" spans="1:7" x14ac:dyDescent="0.3">
      <c r="A2184" s="90" t="s">
        <v>708</v>
      </c>
      <c r="B2184" s="2" t="s">
        <v>48</v>
      </c>
      <c r="C2184" s="3" t="s">
        <v>17</v>
      </c>
      <c r="D2184" s="3" t="s">
        <v>45</v>
      </c>
      <c r="E2184" s="3" t="s">
        <v>35</v>
      </c>
      <c r="F2184" s="4" t="s">
        <v>518</v>
      </c>
      <c r="G2184" s="4">
        <v>416</v>
      </c>
    </row>
    <row r="2185" spans="1:7" x14ac:dyDescent="0.3">
      <c r="A2185" s="90" t="s">
        <v>708</v>
      </c>
      <c r="B2185" s="2" t="s">
        <v>48</v>
      </c>
      <c r="C2185" s="3" t="s">
        <v>17</v>
      </c>
      <c r="D2185" s="3" t="s">
        <v>309</v>
      </c>
      <c r="E2185" s="3" t="s">
        <v>35</v>
      </c>
      <c r="F2185" s="4" t="s">
        <v>519</v>
      </c>
      <c r="G2185" s="4">
        <v>680</v>
      </c>
    </row>
    <row r="2186" spans="1:7" x14ac:dyDescent="0.3">
      <c r="A2186" s="90" t="s">
        <v>708</v>
      </c>
      <c r="B2186" s="2" t="s">
        <v>48</v>
      </c>
      <c r="C2186" s="3" t="s">
        <v>17</v>
      </c>
      <c r="D2186" s="3" t="s">
        <v>321</v>
      </c>
      <c r="E2186" s="3" t="s">
        <v>35</v>
      </c>
      <c r="F2186" s="4" t="s">
        <v>519</v>
      </c>
      <c r="G2186" s="4">
        <v>180</v>
      </c>
    </row>
    <row r="2187" spans="1:7" x14ac:dyDescent="0.3">
      <c r="A2187" s="90" t="s">
        <v>708</v>
      </c>
      <c r="B2187" s="2" t="s">
        <v>23</v>
      </c>
      <c r="C2187" s="3" t="s">
        <v>17</v>
      </c>
      <c r="D2187" s="3" t="s">
        <v>309</v>
      </c>
      <c r="E2187" s="3" t="s">
        <v>35</v>
      </c>
      <c r="F2187" s="4" t="s">
        <v>573</v>
      </c>
      <c r="G2187" s="4">
        <v>120</v>
      </c>
    </row>
    <row r="2188" spans="1:7" x14ac:dyDescent="0.3">
      <c r="A2188" s="90" t="s">
        <v>708</v>
      </c>
      <c r="B2188" s="2" t="s">
        <v>23</v>
      </c>
      <c r="C2188" s="3" t="s">
        <v>17</v>
      </c>
      <c r="D2188" s="3" t="s">
        <v>321</v>
      </c>
      <c r="E2188" s="3" t="s">
        <v>35</v>
      </c>
      <c r="F2188" s="4" t="s">
        <v>573</v>
      </c>
      <c r="G2188" s="4">
        <v>280</v>
      </c>
    </row>
    <row r="2189" spans="1:7" x14ac:dyDescent="0.3">
      <c r="A2189" s="90" t="s">
        <v>708</v>
      </c>
      <c r="B2189" s="2" t="s">
        <v>23</v>
      </c>
      <c r="C2189" s="3" t="s">
        <v>17</v>
      </c>
      <c r="D2189" s="3" t="s">
        <v>321</v>
      </c>
      <c r="E2189" s="3" t="s">
        <v>229</v>
      </c>
      <c r="F2189" s="4" t="s">
        <v>573</v>
      </c>
      <c r="G2189" s="4">
        <v>160</v>
      </c>
    </row>
    <row r="2190" spans="1:7" x14ac:dyDescent="0.3">
      <c r="A2190" s="90" t="s">
        <v>708</v>
      </c>
      <c r="B2190" s="2" t="s">
        <v>23</v>
      </c>
      <c r="C2190" s="3" t="s">
        <v>17</v>
      </c>
      <c r="D2190" s="3" t="s">
        <v>309</v>
      </c>
      <c r="E2190" s="3" t="s">
        <v>229</v>
      </c>
      <c r="F2190" s="4" t="s">
        <v>513</v>
      </c>
      <c r="G2190" s="4">
        <v>920</v>
      </c>
    </row>
    <row r="2191" spans="1:7" x14ac:dyDescent="0.3">
      <c r="A2191" s="90" t="s">
        <v>715</v>
      </c>
      <c r="B2191" s="2" t="s">
        <v>48</v>
      </c>
      <c r="C2191" s="3" t="s">
        <v>17</v>
      </c>
      <c r="D2191" s="3" t="s">
        <v>309</v>
      </c>
      <c r="E2191" s="3" t="s">
        <v>35</v>
      </c>
      <c r="F2191" s="4" t="s">
        <v>623</v>
      </c>
      <c r="G2191" s="4">
        <v>800</v>
      </c>
    </row>
    <row r="2192" spans="1:7" x14ac:dyDescent="0.3">
      <c r="A2192" s="90" t="s">
        <v>715</v>
      </c>
      <c r="B2192" s="2" t="s">
        <v>48</v>
      </c>
      <c r="C2192" s="3" t="s">
        <v>17</v>
      </c>
      <c r="D2192" s="3" t="s">
        <v>321</v>
      </c>
      <c r="E2192" s="3" t="s">
        <v>229</v>
      </c>
      <c r="F2192" s="4" t="s">
        <v>543</v>
      </c>
      <c r="G2192" s="4">
        <v>800</v>
      </c>
    </row>
    <row r="2193" spans="1:7" x14ac:dyDescent="0.3">
      <c r="A2193" s="90" t="s">
        <v>715</v>
      </c>
      <c r="B2193" s="2" t="s">
        <v>48</v>
      </c>
      <c r="C2193" s="3" t="s">
        <v>17</v>
      </c>
      <c r="D2193" s="3" t="s">
        <v>45</v>
      </c>
      <c r="E2193" s="3" t="s">
        <v>35</v>
      </c>
      <c r="F2193" s="4" t="s">
        <v>716</v>
      </c>
      <c r="G2193" s="4">
        <v>330</v>
      </c>
    </row>
    <row r="2194" spans="1:7" x14ac:dyDescent="0.3">
      <c r="A2194" s="90" t="s">
        <v>715</v>
      </c>
      <c r="B2194" s="2" t="s">
        <v>48</v>
      </c>
      <c r="C2194" s="3" t="s">
        <v>17</v>
      </c>
      <c r="D2194" s="3" t="s">
        <v>242</v>
      </c>
      <c r="E2194" s="3" t="s">
        <v>35</v>
      </c>
      <c r="F2194" s="4" t="s">
        <v>716</v>
      </c>
      <c r="G2194" s="4">
        <v>50</v>
      </c>
    </row>
    <row r="2195" spans="1:7" x14ac:dyDescent="0.3">
      <c r="A2195" s="90" t="s">
        <v>715</v>
      </c>
      <c r="B2195" s="2" t="s">
        <v>48</v>
      </c>
      <c r="C2195" s="3" t="s">
        <v>17</v>
      </c>
      <c r="D2195" s="3" t="s">
        <v>309</v>
      </c>
      <c r="E2195" s="3" t="s">
        <v>35</v>
      </c>
      <c r="F2195" s="4" t="s">
        <v>716</v>
      </c>
      <c r="G2195" s="4">
        <v>400</v>
      </c>
    </row>
    <row r="2196" spans="1:7" x14ac:dyDescent="0.3">
      <c r="A2196" s="90" t="s">
        <v>715</v>
      </c>
      <c r="B2196" s="2" t="s">
        <v>48</v>
      </c>
      <c r="C2196" s="3" t="s">
        <v>17</v>
      </c>
      <c r="D2196" s="3" t="s">
        <v>309</v>
      </c>
      <c r="E2196" s="3" t="s">
        <v>229</v>
      </c>
      <c r="F2196" s="4" t="s">
        <v>622</v>
      </c>
      <c r="G2196" s="4">
        <v>400</v>
      </c>
    </row>
    <row r="2197" spans="1:7" x14ac:dyDescent="0.3">
      <c r="A2197" s="90" t="s">
        <v>715</v>
      </c>
      <c r="B2197" s="2" t="s">
        <v>48</v>
      </c>
      <c r="C2197" s="3" t="s">
        <v>17</v>
      </c>
      <c r="D2197" s="3" t="s">
        <v>242</v>
      </c>
      <c r="E2197" s="3" t="s">
        <v>229</v>
      </c>
      <c r="F2197" s="4" t="s">
        <v>622</v>
      </c>
      <c r="G2197" s="4">
        <v>50</v>
      </c>
    </row>
    <row r="2198" spans="1:7" x14ac:dyDescent="0.3">
      <c r="A2198" s="90" t="s">
        <v>715</v>
      </c>
      <c r="B2198" s="2" t="s">
        <v>48</v>
      </c>
      <c r="C2198" s="3" t="s">
        <v>17</v>
      </c>
      <c r="D2198" s="3" t="s">
        <v>45</v>
      </c>
      <c r="E2198" s="3" t="s">
        <v>229</v>
      </c>
      <c r="F2198" s="4" t="s">
        <v>622</v>
      </c>
      <c r="G2198" s="4">
        <v>427</v>
      </c>
    </row>
    <row r="2199" spans="1:7" x14ac:dyDescent="0.3">
      <c r="A2199" s="90" t="s">
        <v>715</v>
      </c>
      <c r="B2199" s="2" t="s">
        <v>23</v>
      </c>
      <c r="C2199" s="3" t="s">
        <v>17</v>
      </c>
      <c r="D2199" s="3" t="s">
        <v>309</v>
      </c>
      <c r="E2199" s="3" t="s">
        <v>35</v>
      </c>
      <c r="F2199" s="4" t="s">
        <v>519</v>
      </c>
      <c r="G2199" s="4">
        <v>680</v>
      </c>
    </row>
    <row r="2200" spans="1:7" x14ac:dyDescent="0.3">
      <c r="A2200" s="90" t="s">
        <v>715</v>
      </c>
      <c r="B2200" s="2" t="s">
        <v>23</v>
      </c>
      <c r="C2200" s="3" t="s">
        <v>17</v>
      </c>
      <c r="D2200" s="3" t="s">
        <v>321</v>
      </c>
      <c r="E2200" s="3" t="s">
        <v>35</v>
      </c>
      <c r="F2200" s="4" t="s">
        <v>519</v>
      </c>
      <c r="G2200" s="4">
        <v>200</v>
      </c>
    </row>
    <row r="2201" spans="1:7" x14ac:dyDescent="0.3">
      <c r="A2201" s="90" t="s">
        <v>715</v>
      </c>
      <c r="B2201" s="2" t="s">
        <v>23</v>
      </c>
      <c r="C2201" s="3" t="s">
        <v>17</v>
      </c>
      <c r="D2201" s="3" t="s">
        <v>309</v>
      </c>
      <c r="E2201" s="3" t="s">
        <v>229</v>
      </c>
      <c r="F2201" s="4" t="s">
        <v>513</v>
      </c>
      <c r="G2201" s="4">
        <v>720</v>
      </c>
    </row>
    <row r="2202" spans="1:7" x14ac:dyDescent="0.3">
      <c r="A2202" s="90" t="s">
        <v>715</v>
      </c>
      <c r="B2202" s="2" t="s">
        <v>23</v>
      </c>
      <c r="C2202" s="3" t="s">
        <v>17</v>
      </c>
      <c r="D2202" s="3" t="s">
        <v>309</v>
      </c>
      <c r="E2202" s="3" t="s">
        <v>35</v>
      </c>
      <c r="F2202" s="4" t="s">
        <v>513</v>
      </c>
      <c r="G2202" s="4">
        <v>120</v>
      </c>
    </row>
    <row r="2203" spans="1:7" x14ac:dyDescent="0.3">
      <c r="A2203" s="90" t="s">
        <v>715</v>
      </c>
      <c r="B2203" s="2" t="s">
        <v>23</v>
      </c>
      <c r="C2203" s="3" t="s">
        <v>17</v>
      </c>
      <c r="D2203" s="3" t="s">
        <v>321</v>
      </c>
      <c r="E2203" s="3" t="s">
        <v>229</v>
      </c>
      <c r="F2203" s="4" t="s">
        <v>513</v>
      </c>
      <c r="G2203" s="4">
        <v>200</v>
      </c>
    </row>
    <row r="2204" spans="1:7" x14ac:dyDescent="0.3">
      <c r="A2204" s="90" t="s">
        <v>715</v>
      </c>
      <c r="B2204" s="2" t="s">
        <v>23</v>
      </c>
      <c r="C2204" s="3" t="s">
        <v>17</v>
      </c>
      <c r="D2204" s="3" t="s">
        <v>309</v>
      </c>
      <c r="E2204" s="3" t="s">
        <v>35</v>
      </c>
      <c r="F2204" s="4" t="s">
        <v>573</v>
      </c>
      <c r="G2204" s="4">
        <v>520</v>
      </c>
    </row>
    <row r="2205" spans="1:7" x14ac:dyDescent="0.3">
      <c r="A2205" s="90" t="s">
        <v>715</v>
      </c>
      <c r="B2205" s="2" t="s">
        <v>23</v>
      </c>
      <c r="C2205" s="3" t="s">
        <v>17</v>
      </c>
      <c r="D2205" s="3" t="s">
        <v>321</v>
      </c>
      <c r="E2205" s="3" t="s">
        <v>35</v>
      </c>
      <c r="F2205" s="4" t="s">
        <v>573</v>
      </c>
      <c r="G2205" s="4">
        <v>200</v>
      </c>
    </row>
    <row r="2206" spans="1:7" x14ac:dyDescent="0.3">
      <c r="A2206" s="90" t="s">
        <v>715</v>
      </c>
      <c r="B2206" s="2" t="s">
        <v>23</v>
      </c>
      <c r="C2206" s="3" t="s">
        <v>17</v>
      </c>
      <c r="D2206" s="3" t="s">
        <v>309</v>
      </c>
      <c r="E2206" s="3" t="s">
        <v>229</v>
      </c>
      <c r="F2206" s="4" t="s">
        <v>573</v>
      </c>
      <c r="G2206" s="4">
        <v>120</v>
      </c>
    </row>
    <row r="2207" spans="1:7" x14ac:dyDescent="0.3">
      <c r="A2207" s="90" t="s">
        <v>715</v>
      </c>
      <c r="B2207" s="2" t="s">
        <v>23</v>
      </c>
      <c r="C2207" s="3" t="s">
        <v>17</v>
      </c>
      <c r="D2207" s="3" t="s">
        <v>309</v>
      </c>
      <c r="E2207" s="3" t="s">
        <v>229</v>
      </c>
      <c r="F2207" s="4" t="s">
        <v>534</v>
      </c>
      <c r="G2207" s="4">
        <v>400</v>
      </c>
    </row>
    <row r="2208" spans="1:7" x14ac:dyDescent="0.3">
      <c r="A2208" s="90" t="s">
        <v>715</v>
      </c>
      <c r="B2208" s="2" t="s">
        <v>23</v>
      </c>
      <c r="C2208" s="3" t="s">
        <v>17</v>
      </c>
      <c r="D2208" s="3" t="s">
        <v>321</v>
      </c>
      <c r="E2208" s="3" t="s">
        <v>229</v>
      </c>
      <c r="F2208" s="4" t="s">
        <v>534</v>
      </c>
      <c r="G2208" s="4">
        <v>200</v>
      </c>
    </row>
    <row r="2209" spans="1:7" x14ac:dyDescent="0.3">
      <c r="A2209" s="90" t="s">
        <v>715</v>
      </c>
      <c r="B2209" s="2" t="s">
        <v>27</v>
      </c>
      <c r="C2209" s="3" t="s">
        <v>145</v>
      </c>
      <c r="D2209" s="3" t="s">
        <v>265</v>
      </c>
      <c r="E2209" s="3" t="s">
        <v>8</v>
      </c>
      <c r="F2209" s="4" t="s">
        <v>717</v>
      </c>
      <c r="G2209" s="4">
        <v>248</v>
      </c>
    </row>
    <row r="2210" spans="1:7" x14ac:dyDescent="0.3">
      <c r="A2210" s="90" t="s">
        <v>715</v>
      </c>
      <c r="B2210" s="2" t="s">
        <v>27</v>
      </c>
      <c r="C2210" s="3" t="s">
        <v>205</v>
      </c>
      <c r="D2210" s="3" t="s">
        <v>241</v>
      </c>
      <c r="E2210" s="3" t="s">
        <v>8</v>
      </c>
      <c r="F2210" s="4" t="s">
        <v>712</v>
      </c>
      <c r="G2210" s="4">
        <v>91</v>
      </c>
    </row>
    <row r="2211" spans="1:7" x14ac:dyDescent="0.3">
      <c r="A2211" s="90" t="s">
        <v>715</v>
      </c>
      <c r="B2211" s="2" t="s">
        <v>27</v>
      </c>
      <c r="C2211" s="3" t="s">
        <v>297</v>
      </c>
      <c r="D2211" s="3" t="s">
        <v>412</v>
      </c>
      <c r="E2211" s="3" t="s">
        <v>383</v>
      </c>
      <c r="F2211" s="4" t="s">
        <v>578</v>
      </c>
      <c r="G2211" s="4">
        <v>75</v>
      </c>
    </row>
    <row r="2212" spans="1:7" x14ac:dyDescent="0.3">
      <c r="A2212" s="90" t="s">
        <v>715</v>
      </c>
      <c r="B2212" s="2" t="s">
        <v>27</v>
      </c>
      <c r="C2212" s="3" t="s">
        <v>297</v>
      </c>
      <c r="D2212" s="3" t="s">
        <v>412</v>
      </c>
      <c r="E2212" s="3" t="s">
        <v>383</v>
      </c>
      <c r="F2212" s="4" t="s">
        <v>578</v>
      </c>
      <c r="G2212" s="4">
        <v>75</v>
      </c>
    </row>
    <row r="2213" spans="1:7" x14ac:dyDescent="0.3">
      <c r="A2213" s="90" t="s">
        <v>715</v>
      </c>
      <c r="B2213" s="2" t="s">
        <v>23</v>
      </c>
      <c r="C2213" s="3" t="s">
        <v>297</v>
      </c>
      <c r="D2213" s="3" t="s">
        <v>412</v>
      </c>
      <c r="E2213" s="3" t="s">
        <v>383</v>
      </c>
      <c r="F2213" s="4" t="s">
        <v>488</v>
      </c>
      <c r="G2213" s="4">
        <v>28</v>
      </c>
    </row>
    <row r="2214" spans="1:7" x14ac:dyDescent="0.3">
      <c r="A2214" s="90" t="s">
        <v>715</v>
      </c>
      <c r="B2214" s="2" t="s">
        <v>23</v>
      </c>
      <c r="C2214" s="3" t="s">
        <v>297</v>
      </c>
      <c r="D2214" s="3" t="s">
        <v>412</v>
      </c>
      <c r="E2214" s="3" t="s">
        <v>383</v>
      </c>
      <c r="F2214" s="4" t="s">
        <v>488</v>
      </c>
      <c r="G2214" s="4">
        <v>37</v>
      </c>
    </row>
    <row r="2215" spans="1:7" x14ac:dyDescent="0.3">
      <c r="A2215" s="90" t="s">
        <v>715</v>
      </c>
      <c r="B2215" s="2" t="s">
        <v>23</v>
      </c>
      <c r="C2215" s="3" t="s">
        <v>297</v>
      </c>
      <c r="D2215" s="3" t="s">
        <v>412</v>
      </c>
      <c r="E2215" s="3" t="s">
        <v>384</v>
      </c>
      <c r="F2215" s="4" t="s">
        <v>499</v>
      </c>
      <c r="G2215" s="4">
        <v>220</v>
      </c>
    </row>
    <row r="2216" spans="1:7" x14ac:dyDescent="0.3">
      <c r="A2216" s="90" t="s">
        <v>715</v>
      </c>
      <c r="B2216" s="2" t="s">
        <v>48</v>
      </c>
      <c r="C2216" s="3" t="s">
        <v>3</v>
      </c>
      <c r="D2216" s="3" t="s">
        <v>248</v>
      </c>
      <c r="E2216" s="3" t="s">
        <v>229</v>
      </c>
      <c r="F2216" s="4" t="s">
        <v>713</v>
      </c>
      <c r="G2216" s="4">
        <v>1280</v>
      </c>
    </row>
    <row r="2217" spans="1:7" x14ac:dyDescent="0.3">
      <c r="A2217" s="90" t="s">
        <v>715</v>
      </c>
      <c r="B2217" s="2" t="s">
        <v>27</v>
      </c>
      <c r="C2217" s="3" t="s">
        <v>3</v>
      </c>
      <c r="D2217" s="3" t="s">
        <v>249</v>
      </c>
      <c r="E2217" s="3" t="s">
        <v>30</v>
      </c>
      <c r="F2217" s="4" t="s">
        <v>566</v>
      </c>
      <c r="G2217" s="4">
        <v>200</v>
      </c>
    </row>
    <row r="2218" spans="1:7" x14ac:dyDescent="0.3">
      <c r="A2218" s="90" t="s">
        <v>715</v>
      </c>
      <c r="B2218" s="2" t="s">
        <v>27</v>
      </c>
      <c r="C2218" s="3" t="s">
        <v>205</v>
      </c>
      <c r="D2218" s="3" t="s">
        <v>241</v>
      </c>
      <c r="E2218" s="3" t="s">
        <v>232</v>
      </c>
      <c r="F2218" s="4" t="s">
        <v>664</v>
      </c>
      <c r="G2218" s="4">
        <v>140</v>
      </c>
    </row>
    <row r="2219" spans="1:7" x14ac:dyDescent="0.3">
      <c r="A2219" s="90" t="s">
        <v>715</v>
      </c>
      <c r="B2219" s="2" t="s">
        <v>27</v>
      </c>
      <c r="C2219" s="3" t="s">
        <v>205</v>
      </c>
      <c r="D2219" s="3" t="s">
        <v>241</v>
      </c>
      <c r="E2219" s="3" t="s">
        <v>229</v>
      </c>
      <c r="F2219" s="4" t="s">
        <v>532</v>
      </c>
      <c r="G2219" s="4">
        <v>84</v>
      </c>
    </row>
    <row r="2220" spans="1:7" x14ac:dyDescent="0.3">
      <c r="A2220" s="90" t="s">
        <v>715</v>
      </c>
      <c r="B2220" s="2" t="s">
        <v>48</v>
      </c>
      <c r="C2220" s="3" t="s">
        <v>297</v>
      </c>
      <c r="D2220" s="3" t="s">
        <v>412</v>
      </c>
      <c r="E2220" s="3" t="s">
        <v>229</v>
      </c>
      <c r="F2220" s="4" t="s">
        <v>512</v>
      </c>
      <c r="G2220" s="4">
        <v>210</v>
      </c>
    </row>
    <row r="2221" spans="1:7" x14ac:dyDescent="0.3">
      <c r="A2221" s="90" t="s">
        <v>715</v>
      </c>
      <c r="B2221" s="2" t="s">
        <v>23</v>
      </c>
      <c r="C2221" s="3" t="s">
        <v>297</v>
      </c>
      <c r="D2221" s="3" t="s">
        <v>412</v>
      </c>
      <c r="E2221" s="3" t="s">
        <v>420</v>
      </c>
      <c r="F2221" s="4" t="s">
        <v>644</v>
      </c>
      <c r="G2221" s="4">
        <v>220</v>
      </c>
    </row>
    <row r="2222" spans="1:7" x14ac:dyDescent="0.3">
      <c r="A2222" s="90" t="s">
        <v>715</v>
      </c>
      <c r="B2222" s="2" t="s">
        <v>23</v>
      </c>
      <c r="C2222" s="3" t="s">
        <v>297</v>
      </c>
      <c r="D2222" s="3" t="s">
        <v>412</v>
      </c>
      <c r="E2222" s="3" t="s">
        <v>385</v>
      </c>
      <c r="F2222" s="4" t="s">
        <v>643</v>
      </c>
      <c r="G2222" s="4">
        <v>220</v>
      </c>
    </row>
    <row r="2223" spans="1:7" x14ac:dyDescent="0.3">
      <c r="A2223" s="90" t="s">
        <v>715</v>
      </c>
      <c r="B2223" s="2" t="s">
        <v>23</v>
      </c>
      <c r="C2223" s="3" t="s">
        <v>297</v>
      </c>
      <c r="D2223" s="3" t="s">
        <v>412</v>
      </c>
      <c r="E2223" s="3" t="s">
        <v>413</v>
      </c>
      <c r="F2223" s="4" t="s">
        <v>646</v>
      </c>
      <c r="G2223" s="4">
        <v>220</v>
      </c>
    </row>
    <row r="2224" spans="1:7" x14ac:dyDescent="0.3">
      <c r="A2224" s="90" t="s">
        <v>715</v>
      </c>
      <c r="B2224" s="2" t="s">
        <v>23</v>
      </c>
      <c r="C2224" s="3" t="s">
        <v>297</v>
      </c>
      <c r="D2224" s="3" t="s">
        <v>412</v>
      </c>
      <c r="E2224" s="3" t="s">
        <v>414</v>
      </c>
      <c r="F2224" s="4" t="s">
        <v>591</v>
      </c>
      <c r="G2224" s="4">
        <v>219</v>
      </c>
    </row>
    <row r="2225" spans="1:7" x14ac:dyDescent="0.3">
      <c r="A2225" s="90" t="s">
        <v>715</v>
      </c>
      <c r="B2225" s="2" t="s">
        <v>23</v>
      </c>
      <c r="C2225" s="3" t="s">
        <v>297</v>
      </c>
      <c r="D2225" s="3" t="s">
        <v>412</v>
      </c>
      <c r="E2225" s="3" t="s">
        <v>47</v>
      </c>
      <c r="F2225" s="4" t="s">
        <v>589</v>
      </c>
      <c r="G2225" s="4">
        <v>100</v>
      </c>
    </row>
    <row r="2226" spans="1:7" x14ac:dyDescent="0.3">
      <c r="A2226" s="90" t="s">
        <v>715</v>
      </c>
      <c r="B2226" s="2" t="s">
        <v>23</v>
      </c>
      <c r="C2226" s="3" t="s">
        <v>297</v>
      </c>
      <c r="D2226" s="3" t="s">
        <v>412</v>
      </c>
      <c r="E2226" s="3" t="s">
        <v>382</v>
      </c>
      <c r="F2226" s="4" t="s">
        <v>536</v>
      </c>
      <c r="G2226" s="4">
        <v>240</v>
      </c>
    </row>
    <row r="2227" spans="1:7" x14ac:dyDescent="0.3">
      <c r="A2227" s="90" t="s">
        <v>715</v>
      </c>
      <c r="B2227" s="2" t="s">
        <v>127</v>
      </c>
      <c r="C2227" s="3" t="s">
        <v>297</v>
      </c>
      <c r="D2227" s="3" t="s">
        <v>412</v>
      </c>
      <c r="E2227" s="3" t="s">
        <v>420</v>
      </c>
      <c r="F2227" s="4" t="s">
        <v>537</v>
      </c>
      <c r="G2227" s="4">
        <v>220</v>
      </c>
    </row>
    <row r="2228" spans="1:7" x14ac:dyDescent="0.3">
      <c r="A2228" s="90" t="s">
        <v>715</v>
      </c>
      <c r="B2228" s="2" t="s">
        <v>127</v>
      </c>
      <c r="C2228" s="3" t="s">
        <v>297</v>
      </c>
      <c r="D2228" s="3" t="s">
        <v>412</v>
      </c>
      <c r="E2228" s="3" t="s">
        <v>385</v>
      </c>
      <c r="F2228" s="4" t="s">
        <v>663</v>
      </c>
      <c r="G2228" s="4">
        <v>220</v>
      </c>
    </row>
    <row r="2229" spans="1:7" x14ac:dyDescent="0.3">
      <c r="A2229" s="90" t="s">
        <v>715</v>
      </c>
      <c r="B2229" s="2" t="s">
        <v>127</v>
      </c>
      <c r="C2229" s="3" t="s">
        <v>297</v>
      </c>
      <c r="D2229" s="3" t="s">
        <v>412</v>
      </c>
      <c r="E2229" s="3" t="s">
        <v>413</v>
      </c>
      <c r="F2229" s="4" t="s">
        <v>504</v>
      </c>
      <c r="G2229" s="4">
        <v>220</v>
      </c>
    </row>
    <row r="2230" spans="1:7" x14ac:dyDescent="0.3">
      <c r="A2230" s="90" t="s">
        <v>715</v>
      </c>
      <c r="B2230" s="2" t="s">
        <v>127</v>
      </c>
      <c r="C2230" s="3" t="s">
        <v>297</v>
      </c>
      <c r="D2230" s="3" t="s">
        <v>412</v>
      </c>
      <c r="E2230" s="3" t="s">
        <v>414</v>
      </c>
      <c r="F2230" s="4" t="s">
        <v>521</v>
      </c>
      <c r="G2230" s="4">
        <v>220</v>
      </c>
    </row>
    <row r="2231" spans="1:7" x14ac:dyDescent="0.3">
      <c r="A2231" s="90" t="s">
        <v>715</v>
      </c>
      <c r="B2231" s="2" t="s">
        <v>127</v>
      </c>
      <c r="C2231" s="3" t="s">
        <v>297</v>
      </c>
      <c r="D2231" s="3" t="s">
        <v>412</v>
      </c>
      <c r="E2231" s="3" t="s">
        <v>47</v>
      </c>
      <c r="F2231" s="4" t="s">
        <v>500</v>
      </c>
      <c r="G2231" s="4">
        <v>320</v>
      </c>
    </row>
    <row r="2232" spans="1:7" x14ac:dyDescent="0.3">
      <c r="A2232" s="90" t="s">
        <v>715</v>
      </c>
      <c r="B2232" s="2" t="s">
        <v>127</v>
      </c>
      <c r="C2232" s="3" t="s">
        <v>297</v>
      </c>
      <c r="D2232" s="3" t="s">
        <v>412</v>
      </c>
      <c r="E2232" s="3" t="s">
        <v>438</v>
      </c>
      <c r="F2232" s="4" t="s">
        <v>567</v>
      </c>
      <c r="G2232" s="4">
        <v>150</v>
      </c>
    </row>
    <row r="2233" spans="1:7" x14ac:dyDescent="0.3">
      <c r="A2233" s="90" t="s">
        <v>715</v>
      </c>
      <c r="B2233" s="2" t="s">
        <v>127</v>
      </c>
      <c r="C2233" s="3" t="s">
        <v>297</v>
      </c>
      <c r="D2233" s="3" t="s">
        <v>412</v>
      </c>
      <c r="E2233" s="3" t="s">
        <v>419</v>
      </c>
      <c r="F2233" s="4" t="s">
        <v>567</v>
      </c>
      <c r="G2233" s="4">
        <v>150</v>
      </c>
    </row>
    <row r="2234" spans="1:7" x14ac:dyDescent="0.3">
      <c r="A2234" s="90" t="s">
        <v>715</v>
      </c>
      <c r="B2234" s="2" t="s">
        <v>48</v>
      </c>
      <c r="C2234" s="3" t="s">
        <v>145</v>
      </c>
      <c r="D2234" s="3" t="s">
        <v>265</v>
      </c>
      <c r="E2234" s="3" t="s">
        <v>229</v>
      </c>
      <c r="F2234" s="4" t="s">
        <v>585</v>
      </c>
      <c r="G2234" s="4">
        <v>250</v>
      </c>
    </row>
    <row r="2235" spans="1:7" x14ac:dyDescent="0.3">
      <c r="A2235" s="90" t="s">
        <v>715</v>
      </c>
      <c r="B2235" s="2" t="s">
        <v>23</v>
      </c>
      <c r="C2235" s="3" t="s">
        <v>145</v>
      </c>
      <c r="D2235" s="3" t="s">
        <v>250</v>
      </c>
      <c r="E2235" s="3" t="s">
        <v>229</v>
      </c>
      <c r="F2235" s="4" t="s">
        <v>156</v>
      </c>
      <c r="G2235" s="4">
        <v>399</v>
      </c>
    </row>
    <row r="2236" spans="1:7" x14ac:dyDescent="0.3">
      <c r="A2236" s="90" t="s">
        <v>715</v>
      </c>
      <c r="B2236" s="2" t="s">
        <v>27</v>
      </c>
      <c r="C2236" s="3" t="s">
        <v>50</v>
      </c>
      <c r="D2236" s="3" t="s">
        <v>230</v>
      </c>
      <c r="E2236" s="3" t="s">
        <v>229</v>
      </c>
      <c r="F2236" s="4" t="s">
        <v>509</v>
      </c>
      <c r="G2236" s="4">
        <v>200</v>
      </c>
    </row>
    <row r="2237" spans="1:7" x14ac:dyDescent="0.3">
      <c r="A2237" s="90" t="s">
        <v>715</v>
      </c>
      <c r="B2237" s="2" t="s">
        <v>27</v>
      </c>
      <c r="C2237" s="3" t="s">
        <v>50</v>
      </c>
      <c r="D2237" s="3" t="s">
        <v>230</v>
      </c>
      <c r="E2237" s="3" t="s">
        <v>232</v>
      </c>
      <c r="F2237" s="4" t="s">
        <v>584</v>
      </c>
      <c r="G2237" s="4">
        <v>400</v>
      </c>
    </row>
    <row r="2238" spans="1:7" x14ac:dyDescent="0.3">
      <c r="A2238" s="90" t="s">
        <v>715</v>
      </c>
      <c r="B2238" s="2" t="s">
        <v>23</v>
      </c>
      <c r="C2238" s="3" t="s">
        <v>50</v>
      </c>
      <c r="D2238" s="3" t="s">
        <v>230</v>
      </c>
      <c r="E2238" s="3" t="s">
        <v>229</v>
      </c>
      <c r="F2238" s="4" t="s">
        <v>532</v>
      </c>
      <c r="G2238" s="4">
        <v>150</v>
      </c>
    </row>
    <row r="2239" spans="1:7" x14ac:dyDescent="0.3">
      <c r="A2239" s="90" t="s">
        <v>715</v>
      </c>
      <c r="B2239" s="2" t="s">
        <v>27</v>
      </c>
      <c r="C2239" s="3" t="s">
        <v>50</v>
      </c>
      <c r="D2239" s="3" t="s">
        <v>230</v>
      </c>
      <c r="E2239" s="3" t="s">
        <v>8</v>
      </c>
      <c r="F2239" s="4" t="s">
        <v>507</v>
      </c>
      <c r="G2239" s="4">
        <v>155</v>
      </c>
    </row>
    <row r="2240" spans="1:7" x14ac:dyDescent="0.3">
      <c r="A2240" s="90" t="s">
        <v>715</v>
      </c>
      <c r="B2240" s="2" t="s">
        <v>23</v>
      </c>
      <c r="C2240" s="3" t="s">
        <v>50</v>
      </c>
      <c r="D2240" s="3" t="s">
        <v>230</v>
      </c>
      <c r="E2240" s="3" t="s">
        <v>8</v>
      </c>
      <c r="F2240" s="4" t="s">
        <v>500</v>
      </c>
      <c r="G2240" s="4">
        <v>151</v>
      </c>
    </row>
    <row r="2241" spans="1:7" x14ac:dyDescent="0.3">
      <c r="A2241" s="90" t="s">
        <v>715</v>
      </c>
      <c r="B2241" s="2" t="s">
        <v>127</v>
      </c>
      <c r="C2241" s="3" t="s">
        <v>50</v>
      </c>
      <c r="D2241" s="3" t="s">
        <v>230</v>
      </c>
      <c r="E2241" s="3" t="s">
        <v>8</v>
      </c>
      <c r="F2241" s="4" t="s">
        <v>524</v>
      </c>
      <c r="G2241" s="4">
        <v>125</v>
      </c>
    </row>
    <row r="2242" spans="1:7" ht="15" customHeight="1" x14ac:dyDescent="0.3">
      <c r="A2242" s="90" t="s">
        <v>718</v>
      </c>
      <c r="B2242" s="2" t="s">
        <v>27</v>
      </c>
      <c r="C2242" s="3" t="s">
        <v>50</v>
      </c>
      <c r="D2242" s="3" t="s">
        <v>230</v>
      </c>
      <c r="E2242" s="3" t="s">
        <v>8</v>
      </c>
      <c r="F2242" s="4" t="s">
        <v>507</v>
      </c>
      <c r="G2242" s="4">
        <v>30</v>
      </c>
    </row>
    <row r="2243" spans="1:7" x14ac:dyDescent="0.3">
      <c r="A2243" s="90" t="s">
        <v>718</v>
      </c>
      <c r="B2243" s="2" t="s">
        <v>27</v>
      </c>
      <c r="C2243" s="3" t="s">
        <v>50</v>
      </c>
      <c r="D2243" s="3" t="s">
        <v>230</v>
      </c>
      <c r="E2243" s="3" t="s">
        <v>8</v>
      </c>
      <c r="F2243" s="4" t="s">
        <v>615</v>
      </c>
      <c r="G2243" s="4">
        <v>65</v>
      </c>
    </row>
    <row r="2244" spans="1:7" x14ac:dyDescent="0.3">
      <c r="A2244" s="90" t="s">
        <v>718</v>
      </c>
      <c r="B2244" s="2" t="s">
        <v>23</v>
      </c>
      <c r="C2244" s="3" t="s">
        <v>50</v>
      </c>
      <c r="D2244" s="3" t="s">
        <v>230</v>
      </c>
      <c r="E2244" s="3" t="s">
        <v>8</v>
      </c>
      <c r="F2244" s="4" t="s">
        <v>500</v>
      </c>
      <c r="G2244" s="4">
        <v>76</v>
      </c>
    </row>
    <row r="2245" spans="1:7" x14ac:dyDescent="0.3">
      <c r="A2245" s="90" t="s">
        <v>718</v>
      </c>
      <c r="B2245" s="2" t="s">
        <v>127</v>
      </c>
      <c r="C2245" s="3" t="s">
        <v>50</v>
      </c>
      <c r="D2245" s="3" t="s">
        <v>230</v>
      </c>
      <c r="E2245" s="3" t="s">
        <v>8</v>
      </c>
      <c r="F2245" s="4" t="s">
        <v>489</v>
      </c>
      <c r="G2245" s="4">
        <v>75</v>
      </c>
    </row>
    <row r="2246" spans="1:7" x14ac:dyDescent="0.3">
      <c r="A2246" s="90" t="s">
        <v>718</v>
      </c>
      <c r="B2246" s="2" t="s">
        <v>27</v>
      </c>
      <c r="C2246" s="3" t="s">
        <v>50</v>
      </c>
      <c r="D2246" s="3" t="s">
        <v>231</v>
      </c>
      <c r="E2246" s="3" t="s">
        <v>8</v>
      </c>
      <c r="F2246" s="4" t="s">
        <v>507</v>
      </c>
      <c r="G2246" s="4">
        <v>50</v>
      </c>
    </row>
    <row r="2247" spans="1:7" x14ac:dyDescent="0.3">
      <c r="A2247" s="90" t="s">
        <v>715</v>
      </c>
      <c r="B2247" s="2" t="s">
        <v>23</v>
      </c>
      <c r="C2247" s="3" t="s">
        <v>145</v>
      </c>
      <c r="D2247" s="3" t="s">
        <v>265</v>
      </c>
      <c r="E2247" s="3" t="s">
        <v>303</v>
      </c>
      <c r="F2247" s="4" t="s">
        <v>605</v>
      </c>
      <c r="G2247" s="4">
        <v>246</v>
      </c>
    </row>
    <row r="2248" spans="1:7" x14ac:dyDescent="0.3">
      <c r="A2248" s="90" t="s">
        <v>718</v>
      </c>
      <c r="B2248" s="2" t="s">
        <v>23</v>
      </c>
      <c r="C2248" s="3" t="s">
        <v>145</v>
      </c>
      <c r="D2248" s="3" t="s">
        <v>265</v>
      </c>
      <c r="E2248" s="3" t="s">
        <v>303</v>
      </c>
      <c r="F2248" s="4" t="s">
        <v>605</v>
      </c>
      <c r="G2248" s="4">
        <v>299</v>
      </c>
    </row>
    <row r="2249" spans="1:7" x14ac:dyDescent="0.3">
      <c r="A2249" s="90" t="s">
        <v>718</v>
      </c>
      <c r="B2249" s="2" t="s">
        <v>23</v>
      </c>
      <c r="C2249" s="3" t="s">
        <v>145</v>
      </c>
      <c r="D2249" s="3" t="s">
        <v>254</v>
      </c>
      <c r="E2249" s="3" t="s">
        <v>303</v>
      </c>
      <c r="F2249" s="4" t="s">
        <v>605</v>
      </c>
      <c r="G2249" s="4">
        <v>52</v>
      </c>
    </row>
    <row r="2250" spans="1:7" x14ac:dyDescent="0.3">
      <c r="A2250" s="90" t="s">
        <v>719</v>
      </c>
      <c r="B2250" s="2" t="s">
        <v>27</v>
      </c>
      <c r="C2250" s="3" t="s">
        <v>145</v>
      </c>
      <c r="D2250" s="3" t="s">
        <v>265</v>
      </c>
      <c r="E2250" s="3" t="s">
        <v>303</v>
      </c>
      <c r="F2250" s="4" t="s">
        <v>605</v>
      </c>
      <c r="G2250" s="4">
        <v>199</v>
      </c>
    </row>
    <row r="2251" spans="1:7" x14ac:dyDescent="0.3">
      <c r="A2251" s="90" t="s">
        <v>719</v>
      </c>
      <c r="B2251" s="2" t="s">
        <v>23</v>
      </c>
      <c r="C2251" s="3" t="s">
        <v>145</v>
      </c>
      <c r="D2251" s="3" t="s">
        <v>265</v>
      </c>
      <c r="E2251" s="3" t="s">
        <v>303</v>
      </c>
      <c r="F2251" s="4" t="s">
        <v>399</v>
      </c>
      <c r="G2251" s="4">
        <v>100</v>
      </c>
    </row>
    <row r="2252" spans="1:7" x14ac:dyDescent="0.3">
      <c r="A2252" s="90" t="s">
        <v>720</v>
      </c>
      <c r="B2252" s="2" t="s">
        <v>127</v>
      </c>
      <c r="C2252" s="3" t="s">
        <v>145</v>
      </c>
      <c r="D2252" s="3" t="s">
        <v>262</v>
      </c>
      <c r="E2252" s="3" t="s">
        <v>303</v>
      </c>
      <c r="F2252" s="4" t="s">
        <v>602</v>
      </c>
      <c r="G2252" s="4">
        <v>39</v>
      </c>
    </row>
    <row r="2253" spans="1:7" x14ac:dyDescent="0.3">
      <c r="A2253" s="90" t="s">
        <v>715</v>
      </c>
      <c r="B2253" s="2" t="s">
        <v>27</v>
      </c>
      <c r="C2253" s="3" t="s">
        <v>17</v>
      </c>
      <c r="D2253" s="3" t="s">
        <v>45</v>
      </c>
      <c r="E2253" s="3" t="s">
        <v>303</v>
      </c>
      <c r="F2253" s="4" t="s">
        <v>399</v>
      </c>
      <c r="G2253" s="4">
        <f>50*22</f>
        <v>1100</v>
      </c>
    </row>
    <row r="2254" spans="1:7" x14ac:dyDescent="0.3">
      <c r="A2254" s="90" t="s">
        <v>718</v>
      </c>
      <c r="B2254" s="2" t="s">
        <v>127</v>
      </c>
      <c r="C2254" s="3" t="s">
        <v>17</v>
      </c>
      <c r="D2254" s="3" t="s">
        <v>350</v>
      </c>
      <c r="E2254" s="3" t="s">
        <v>303</v>
      </c>
      <c r="F2254" s="4" t="s">
        <v>445</v>
      </c>
      <c r="G2254" s="4">
        <f>30*40</f>
        <v>1200</v>
      </c>
    </row>
    <row r="2255" spans="1:7" x14ac:dyDescent="0.3">
      <c r="A2255" s="90" t="s">
        <v>719</v>
      </c>
      <c r="B2255" s="2" t="s">
        <v>27</v>
      </c>
      <c r="C2255" s="3" t="s">
        <v>17</v>
      </c>
      <c r="D2255" s="3" t="s">
        <v>350</v>
      </c>
      <c r="E2255" s="3" t="s">
        <v>303</v>
      </c>
      <c r="F2255" s="4" t="s">
        <v>605</v>
      </c>
      <c r="G2255" s="4">
        <f>62*40</f>
        <v>2480</v>
      </c>
    </row>
    <row r="2256" spans="1:7" x14ac:dyDescent="0.3">
      <c r="A2256" s="90" t="s">
        <v>719</v>
      </c>
      <c r="B2256" s="2" t="s">
        <v>127</v>
      </c>
      <c r="C2256" s="3" t="s">
        <v>17</v>
      </c>
      <c r="D2256" s="3" t="s">
        <v>309</v>
      </c>
      <c r="E2256" s="3" t="s">
        <v>303</v>
      </c>
      <c r="F2256" s="4" t="s">
        <v>602</v>
      </c>
      <c r="G2256" s="4">
        <f>23*60</f>
        <v>1380</v>
      </c>
    </row>
    <row r="2257" spans="1:7" x14ac:dyDescent="0.3">
      <c r="A2257" s="90" t="s">
        <v>721</v>
      </c>
      <c r="B2257" s="2" t="s">
        <v>27</v>
      </c>
      <c r="C2257" s="3" t="s">
        <v>17</v>
      </c>
      <c r="D2257" s="3" t="s">
        <v>45</v>
      </c>
      <c r="E2257" s="3" t="s">
        <v>303</v>
      </c>
      <c r="F2257" s="4" t="s">
        <v>605</v>
      </c>
      <c r="G2257" s="4">
        <f>89*22</f>
        <v>1958</v>
      </c>
    </row>
    <row r="2258" spans="1:7" x14ac:dyDescent="0.3">
      <c r="A2258" s="90" t="s">
        <v>721</v>
      </c>
      <c r="B2258" s="2" t="s">
        <v>127</v>
      </c>
      <c r="C2258" s="3" t="s">
        <v>17</v>
      </c>
      <c r="D2258" s="3" t="s">
        <v>45</v>
      </c>
      <c r="E2258" s="3" t="s">
        <v>303</v>
      </c>
      <c r="F2258" s="4" t="s">
        <v>602</v>
      </c>
      <c r="G2258" s="4">
        <f>50*22</f>
        <v>1100</v>
      </c>
    </row>
    <row r="2259" spans="1:7" x14ac:dyDescent="0.3">
      <c r="A2259" s="90" t="s">
        <v>721</v>
      </c>
      <c r="B2259" s="2" t="s">
        <v>127</v>
      </c>
      <c r="C2259" s="3" t="s">
        <v>17</v>
      </c>
      <c r="D2259" s="3" t="s">
        <v>309</v>
      </c>
      <c r="E2259" s="3" t="s">
        <v>303</v>
      </c>
      <c r="F2259" s="4" t="s">
        <v>602</v>
      </c>
      <c r="G2259" s="4">
        <f>157*60</f>
        <v>9420</v>
      </c>
    </row>
    <row r="2260" spans="1:7" x14ac:dyDescent="0.3">
      <c r="A2260" s="90" t="s">
        <v>715</v>
      </c>
      <c r="B2260" s="2" t="s">
        <v>27</v>
      </c>
      <c r="C2260" s="3" t="s">
        <v>225</v>
      </c>
      <c r="D2260" s="3" t="s">
        <v>247</v>
      </c>
      <c r="E2260" s="3" t="s">
        <v>303</v>
      </c>
      <c r="F2260" s="4" t="s">
        <v>535</v>
      </c>
      <c r="G2260" s="4">
        <f>7*12</f>
        <v>84</v>
      </c>
    </row>
    <row r="2261" spans="1:7" x14ac:dyDescent="0.3">
      <c r="A2261" s="90" t="s">
        <v>715</v>
      </c>
      <c r="B2261" s="2" t="s">
        <v>27</v>
      </c>
      <c r="C2261" s="3" t="s">
        <v>225</v>
      </c>
      <c r="D2261" s="3" t="s">
        <v>246</v>
      </c>
      <c r="E2261" s="3" t="s">
        <v>303</v>
      </c>
      <c r="F2261" s="4" t="s">
        <v>535</v>
      </c>
      <c r="G2261" s="4">
        <f>14*12</f>
        <v>168</v>
      </c>
    </row>
    <row r="2262" spans="1:7" x14ac:dyDescent="0.3">
      <c r="A2262" s="90" t="s">
        <v>715</v>
      </c>
      <c r="B2262" s="2" t="s">
        <v>23</v>
      </c>
      <c r="C2262" s="3" t="s">
        <v>225</v>
      </c>
      <c r="D2262" s="3" t="s">
        <v>247</v>
      </c>
      <c r="E2262" s="3" t="s">
        <v>303</v>
      </c>
      <c r="F2262" s="4" t="s">
        <v>605</v>
      </c>
      <c r="G2262" s="4">
        <f>25*12</f>
        <v>300</v>
      </c>
    </row>
    <row r="2263" spans="1:7" x14ac:dyDescent="0.3">
      <c r="A2263" s="90" t="s">
        <v>719</v>
      </c>
      <c r="B2263" s="2" t="s">
        <v>27</v>
      </c>
      <c r="C2263" s="3" t="s">
        <v>225</v>
      </c>
      <c r="D2263" s="3" t="s">
        <v>246</v>
      </c>
      <c r="E2263" s="3" t="s">
        <v>303</v>
      </c>
      <c r="F2263" s="4" t="s">
        <v>605</v>
      </c>
      <c r="G2263" s="4">
        <f>25*12</f>
        <v>300</v>
      </c>
    </row>
    <row r="2264" spans="1:7" x14ac:dyDescent="0.3">
      <c r="A2264" s="90" t="s">
        <v>719</v>
      </c>
      <c r="B2264" s="2" t="s">
        <v>127</v>
      </c>
      <c r="C2264" s="3" t="s">
        <v>225</v>
      </c>
      <c r="D2264" s="3" t="s">
        <v>246</v>
      </c>
      <c r="E2264" s="3" t="s">
        <v>303</v>
      </c>
      <c r="F2264" s="4" t="s">
        <v>602</v>
      </c>
      <c r="G2264" s="4">
        <f>50*12</f>
        <v>600</v>
      </c>
    </row>
    <row r="2265" spans="1:7" x14ac:dyDescent="0.3">
      <c r="A2265" s="90" t="s">
        <v>719</v>
      </c>
      <c r="B2265" s="2" t="s">
        <v>127</v>
      </c>
      <c r="C2265" s="3" t="s">
        <v>225</v>
      </c>
      <c r="D2265" s="3" t="s">
        <v>247</v>
      </c>
      <c r="E2265" s="3" t="s">
        <v>303</v>
      </c>
      <c r="F2265" s="4" t="s">
        <v>602</v>
      </c>
      <c r="G2265" s="4">
        <f>9*12</f>
        <v>108</v>
      </c>
    </row>
    <row r="2266" spans="1:7" x14ac:dyDescent="0.3">
      <c r="A2266" s="90" t="s">
        <v>719</v>
      </c>
      <c r="B2266" s="2" t="s">
        <v>127</v>
      </c>
      <c r="C2266" s="3" t="s">
        <v>205</v>
      </c>
      <c r="D2266" s="3" t="s">
        <v>207</v>
      </c>
      <c r="E2266" s="3" t="s">
        <v>303</v>
      </c>
      <c r="F2266" s="4" t="s">
        <v>399</v>
      </c>
      <c r="G2266" s="4">
        <v>72</v>
      </c>
    </row>
    <row r="2267" spans="1:7" x14ac:dyDescent="0.3">
      <c r="A2267" s="90" t="s">
        <v>719</v>
      </c>
      <c r="B2267" s="2" t="s">
        <v>127</v>
      </c>
      <c r="C2267" s="3" t="s">
        <v>205</v>
      </c>
      <c r="D2267" s="3" t="s">
        <v>207</v>
      </c>
      <c r="E2267" s="3" t="s">
        <v>303</v>
      </c>
      <c r="F2267" s="4" t="s">
        <v>602</v>
      </c>
      <c r="G2267" s="4">
        <v>104</v>
      </c>
    </row>
    <row r="2268" spans="1:7" x14ac:dyDescent="0.3">
      <c r="A2268" s="90" t="s">
        <v>721</v>
      </c>
      <c r="B2268" s="2" t="s">
        <v>27</v>
      </c>
      <c r="C2268" s="3" t="s">
        <v>205</v>
      </c>
      <c r="D2268" s="3" t="s">
        <v>207</v>
      </c>
      <c r="E2268" s="3" t="s">
        <v>303</v>
      </c>
      <c r="F2268" s="4" t="s">
        <v>605</v>
      </c>
      <c r="G2268" s="4">
        <v>104</v>
      </c>
    </row>
    <row r="2269" spans="1:7" x14ac:dyDescent="0.3">
      <c r="A2269" s="90" t="s">
        <v>721</v>
      </c>
      <c r="B2269" s="2" t="s">
        <v>23</v>
      </c>
      <c r="C2269" s="3" t="s">
        <v>205</v>
      </c>
      <c r="D2269" s="3" t="s">
        <v>207</v>
      </c>
      <c r="E2269" s="3" t="s">
        <v>303</v>
      </c>
      <c r="F2269" s="4" t="s">
        <v>118</v>
      </c>
      <c r="G2269" s="4">
        <v>282</v>
      </c>
    </row>
    <row r="2270" spans="1:7" x14ac:dyDescent="0.3">
      <c r="A2270" s="90" t="s">
        <v>721</v>
      </c>
      <c r="B2270" s="2" t="s">
        <v>127</v>
      </c>
      <c r="C2270" s="3" t="s">
        <v>205</v>
      </c>
      <c r="D2270" s="3" t="s">
        <v>207</v>
      </c>
      <c r="E2270" s="3" t="s">
        <v>303</v>
      </c>
      <c r="F2270" s="4" t="s">
        <v>154</v>
      </c>
      <c r="G2270" s="4">
        <v>186</v>
      </c>
    </row>
    <row r="2271" spans="1:7" x14ac:dyDescent="0.3">
      <c r="A2271" s="90" t="s">
        <v>720</v>
      </c>
      <c r="B2271" s="2" t="s">
        <v>23</v>
      </c>
      <c r="C2271" s="3" t="s">
        <v>205</v>
      </c>
      <c r="D2271" s="3" t="s">
        <v>207</v>
      </c>
      <c r="E2271" s="3" t="s">
        <v>303</v>
      </c>
      <c r="F2271" s="4" t="s">
        <v>118</v>
      </c>
      <c r="G2271" s="4">
        <v>312</v>
      </c>
    </row>
    <row r="2272" spans="1:7" x14ac:dyDescent="0.3">
      <c r="A2272" s="90" t="s">
        <v>715</v>
      </c>
      <c r="B2272" s="2" t="s">
        <v>27</v>
      </c>
      <c r="C2272" s="3" t="s">
        <v>297</v>
      </c>
      <c r="D2272" s="3" t="s">
        <v>412</v>
      </c>
      <c r="E2272" s="3" t="s">
        <v>304</v>
      </c>
      <c r="F2272" s="4" t="s">
        <v>535</v>
      </c>
      <c r="G2272" s="4">
        <v>110</v>
      </c>
    </row>
    <row r="2273" spans="1:7" x14ac:dyDescent="0.3">
      <c r="A2273" s="90" t="s">
        <v>715</v>
      </c>
      <c r="B2273" s="2" t="s">
        <v>23</v>
      </c>
      <c r="C2273" s="3" t="s">
        <v>297</v>
      </c>
      <c r="D2273" s="3" t="s">
        <v>412</v>
      </c>
      <c r="E2273" s="3" t="s">
        <v>304</v>
      </c>
      <c r="F2273" s="4" t="s">
        <v>605</v>
      </c>
      <c r="G2273" s="4">
        <v>59</v>
      </c>
    </row>
    <row r="2274" spans="1:7" x14ac:dyDescent="0.3">
      <c r="A2274" s="90" t="s">
        <v>718</v>
      </c>
      <c r="B2274" s="2" t="s">
        <v>27</v>
      </c>
      <c r="C2274" s="3" t="s">
        <v>297</v>
      </c>
      <c r="D2274" s="3" t="s">
        <v>412</v>
      </c>
      <c r="E2274" s="3" t="s">
        <v>304</v>
      </c>
      <c r="F2274" s="4" t="s">
        <v>602</v>
      </c>
      <c r="G2274" s="4">
        <v>150</v>
      </c>
    </row>
    <row r="2275" spans="1:7" x14ac:dyDescent="0.3">
      <c r="A2275" s="90" t="s">
        <v>718</v>
      </c>
      <c r="B2275" s="2" t="s">
        <v>23</v>
      </c>
      <c r="C2275" s="3" t="s">
        <v>297</v>
      </c>
      <c r="D2275" s="3" t="s">
        <v>412</v>
      </c>
      <c r="E2275" s="3" t="s">
        <v>304</v>
      </c>
      <c r="F2275" s="4" t="s">
        <v>606</v>
      </c>
      <c r="G2275" s="4">
        <v>22</v>
      </c>
    </row>
    <row r="2276" spans="1:7" x14ac:dyDescent="0.3">
      <c r="A2276" s="90" t="s">
        <v>719</v>
      </c>
      <c r="B2276" s="2" t="s">
        <v>127</v>
      </c>
      <c r="C2276" s="3" t="s">
        <v>297</v>
      </c>
      <c r="D2276" s="3" t="s">
        <v>412</v>
      </c>
      <c r="E2276" s="3" t="s">
        <v>304</v>
      </c>
      <c r="F2276" s="4" t="s">
        <v>535</v>
      </c>
      <c r="G2276" s="4">
        <v>30</v>
      </c>
    </row>
    <row r="2277" spans="1:7" x14ac:dyDescent="0.3">
      <c r="A2277" s="90" t="s">
        <v>715</v>
      </c>
      <c r="B2277" s="2" t="s">
        <v>27</v>
      </c>
      <c r="C2277" s="3" t="s">
        <v>17</v>
      </c>
      <c r="D2277" s="3" t="s">
        <v>350</v>
      </c>
      <c r="E2277" s="3" t="s">
        <v>304</v>
      </c>
      <c r="F2277" s="4" t="s">
        <v>606</v>
      </c>
      <c r="G2277" s="4">
        <f>60*40</f>
        <v>2400</v>
      </c>
    </row>
    <row r="2278" spans="1:7" x14ac:dyDescent="0.3">
      <c r="A2278" s="90" t="s">
        <v>715</v>
      </c>
      <c r="B2278" s="2" t="s">
        <v>27</v>
      </c>
      <c r="C2278" s="3" t="s">
        <v>17</v>
      </c>
      <c r="D2278" s="3" t="s">
        <v>309</v>
      </c>
      <c r="E2278" s="3" t="s">
        <v>304</v>
      </c>
      <c r="F2278" s="4" t="s">
        <v>399</v>
      </c>
      <c r="G2278" s="4">
        <f>50*60</f>
        <v>3000</v>
      </c>
    </row>
    <row r="2279" spans="1:7" x14ac:dyDescent="0.3">
      <c r="A2279" s="90" t="s">
        <v>718</v>
      </c>
      <c r="B2279" s="2" t="s">
        <v>23</v>
      </c>
      <c r="C2279" s="3" t="s">
        <v>17</v>
      </c>
      <c r="D2279" s="3" t="s">
        <v>350</v>
      </c>
      <c r="E2279" s="3" t="s">
        <v>304</v>
      </c>
      <c r="F2279" s="4" t="s">
        <v>605</v>
      </c>
      <c r="G2279" s="4">
        <f>28*40</f>
        <v>1120</v>
      </c>
    </row>
    <row r="2280" spans="1:7" x14ac:dyDescent="0.3">
      <c r="A2280" s="90" t="s">
        <v>719</v>
      </c>
      <c r="B2280" s="2" t="s">
        <v>127</v>
      </c>
      <c r="C2280" s="3" t="s">
        <v>17</v>
      </c>
      <c r="D2280" s="3" t="s">
        <v>45</v>
      </c>
      <c r="E2280" s="3" t="s">
        <v>304</v>
      </c>
      <c r="F2280" s="4" t="s">
        <v>399</v>
      </c>
      <c r="G2280" s="4">
        <f>50*22</f>
        <v>1100</v>
      </c>
    </row>
    <row r="2281" spans="1:7" x14ac:dyDescent="0.3">
      <c r="A2281" s="90" t="s">
        <v>720</v>
      </c>
      <c r="B2281" s="2" t="s">
        <v>27</v>
      </c>
      <c r="C2281" s="3" t="s">
        <v>17</v>
      </c>
      <c r="D2281" s="3" t="s">
        <v>298</v>
      </c>
      <c r="E2281" s="3" t="s">
        <v>304</v>
      </c>
      <c r="F2281" s="4" t="s">
        <v>605</v>
      </c>
      <c r="G2281" s="4">
        <f>30*50</f>
        <v>1500</v>
      </c>
    </row>
    <row r="2282" spans="1:7" x14ac:dyDescent="0.3">
      <c r="A2282" s="90" t="s">
        <v>715</v>
      </c>
      <c r="B2282" s="2" t="s">
        <v>27</v>
      </c>
      <c r="C2282" s="3" t="s">
        <v>50</v>
      </c>
      <c r="D2282" s="3" t="s">
        <v>230</v>
      </c>
      <c r="E2282" s="3" t="s">
        <v>304</v>
      </c>
      <c r="F2282" s="4" t="s">
        <v>399</v>
      </c>
      <c r="G2282" s="4">
        <f>24*4</f>
        <v>96</v>
      </c>
    </row>
    <row r="2283" spans="1:7" x14ac:dyDescent="0.3">
      <c r="A2283" s="90" t="s">
        <v>718</v>
      </c>
      <c r="B2283" s="2" t="s">
        <v>23</v>
      </c>
      <c r="C2283" s="3" t="s">
        <v>50</v>
      </c>
      <c r="D2283" s="3" t="s">
        <v>230</v>
      </c>
      <c r="E2283" s="3" t="s">
        <v>304</v>
      </c>
      <c r="F2283" s="4" t="s">
        <v>605</v>
      </c>
      <c r="G2283" s="4">
        <f>47*4</f>
        <v>188</v>
      </c>
    </row>
    <row r="2284" spans="1:7" x14ac:dyDescent="0.3">
      <c r="A2284" s="90" t="s">
        <v>719</v>
      </c>
      <c r="B2284" s="2" t="s">
        <v>23</v>
      </c>
      <c r="C2284" s="3" t="s">
        <v>50</v>
      </c>
      <c r="D2284" s="3" t="s">
        <v>230</v>
      </c>
      <c r="E2284" s="3" t="s">
        <v>304</v>
      </c>
      <c r="F2284" s="4" t="s">
        <v>118</v>
      </c>
      <c r="G2284" s="4">
        <f>50*4</f>
        <v>200</v>
      </c>
    </row>
    <row r="2285" spans="1:7" x14ac:dyDescent="0.3">
      <c r="A2285" s="90" t="s">
        <v>719</v>
      </c>
      <c r="B2285" s="2" t="s">
        <v>127</v>
      </c>
      <c r="C2285" s="3" t="s">
        <v>50</v>
      </c>
      <c r="D2285" s="3" t="s">
        <v>230</v>
      </c>
      <c r="E2285" s="3" t="s">
        <v>304</v>
      </c>
      <c r="F2285" s="4" t="s">
        <v>535</v>
      </c>
      <c r="G2285" s="4">
        <f>42*4</f>
        <v>168</v>
      </c>
    </row>
    <row r="2286" spans="1:7" x14ac:dyDescent="0.3">
      <c r="A2286" s="90" t="s">
        <v>721</v>
      </c>
      <c r="B2286" s="2" t="s">
        <v>127</v>
      </c>
      <c r="C2286" s="3" t="s">
        <v>50</v>
      </c>
      <c r="D2286" s="3" t="s">
        <v>230</v>
      </c>
      <c r="E2286" s="3" t="s">
        <v>304</v>
      </c>
      <c r="F2286" s="4" t="s">
        <v>602</v>
      </c>
      <c r="G2286" s="4">
        <f>110*4</f>
        <v>440</v>
      </c>
    </row>
    <row r="2287" spans="1:7" x14ac:dyDescent="0.3">
      <c r="A2287" s="90" t="s">
        <v>715</v>
      </c>
      <c r="B2287" s="2" t="s">
        <v>27</v>
      </c>
      <c r="C2287" s="3" t="s">
        <v>145</v>
      </c>
      <c r="D2287" s="3" t="s">
        <v>250</v>
      </c>
      <c r="E2287" s="3" t="s">
        <v>304</v>
      </c>
      <c r="F2287" s="4" t="s">
        <v>535</v>
      </c>
      <c r="G2287" s="4">
        <v>34</v>
      </c>
    </row>
    <row r="2288" spans="1:7" x14ac:dyDescent="0.3">
      <c r="A2288" s="90" t="s">
        <v>715</v>
      </c>
      <c r="B2288" s="2" t="s">
        <v>23</v>
      </c>
      <c r="C2288" s="3" t="s">
        <v>145</v>
      </c>
      <c r="D2288" s="3" t="s">
        <v>250</v>
      </c>
      <c r="E2288" s="3" t="s">
        <v>304</v>
      </c>
      <c r="F2288" s="4" t="s">
        <v>605</v>
      </c>
      <c r="G2288" s="4">
        <v>297</v>
      </c>
    </row>
    <row r="2289" spans="1:7" x14ac:dyDescent="0.3">
      <c r="A2289" s="90" t="s">
        <v>715</v>
      </c>
      <c r="B2289" s="2" t="s">
        <v>127</v>
      </c>
      <c r="C2289" s="3" t="s">
        <v>145</v>
      </c>
      <c r="D2289" s="3" t="s">
        <v>250</v>
      </c>
      <c r="E2289" s="3" t="s">
        <v>304</v>
      </c>
      <c r="F2289" s="4" t="s">
        <v>399</v>
      </c>
      <c r="G2289" s="4">
        <v>98</v>
      </c>
    </row>
    <row r="2290" spans="1:7" x14ac:dyDescent="0.3">
      <c r="A2290" s="90" t="s">
        <v>718</v>
      </c>
      <c r="B2290" s="2" t="s">
        <v>23</v>
      </c>
      <c r="C2290" s="3" t="s">
        <v>145</v>
      </c>
      <c r="D2290" s="3" t="s">
        <v>250</v>
      </c>
      <c r="E2290" s="3" t="s">
        <v>304</v>
      </c>
      <c r="F2290" s="4" t="s">
        <v>605</v>
      </c>
      <c r="G2290" s="4">
        <v>408</v>
      </c>
    </row>
    <row r="2291" spans="1:7" x14ac:dyDescent="0.3">
      <c r="A2291" s="90" t="s">
        <v>721</v>
      </c>
      <c r="B2291" s="2" t="s">
        <v>27</v>
      </c>
      <c r="C2291" s="3" t="s">
        <v>145</v>
      </c>
      <c r="D2291" s="3" t="s">
        <v>265</v>
      </c>
      <c r="E2291" s="3" t="s">
        <v>304</v>
      </c>
      <c r="F2291" s="4" t="s">
        <v>605</v>
      </c>
      <c r="G2291" s="4">
        <v>206</v>
      </c>
    </row>
    <row r="2292" spans="1:7" x14ac:dyDescent="0.3">
      <c r="A2292" s="90" t="s">
        <v>721</v>
      </c>
      <c r="B2292" s="2" t="s">
        <v>23</v>
      </c>
      <c r="C2292" s="3" t="s">
        <v>145</v>
      </c>
      <c r="D2292" s="3" t="s">
        <v>264</v>
      </c>
      <c r="E2292" s="3" t="s">
        <v>304</v>
      </c>
      <c r="F2292" s="4" t="s">
        <v>445</v>
      </c>
      <c r="G2292" s="4">
        <v>222</v>
      </c>
    </row>
    <row r="2293" spans="1:7" x14ac:dyDescent="0.3">
      <c r="A2293" s="90" t="s">
        <v>720</v>
      </c>
      <c r="B2293" s="2" t="s">
        <v>27</v>
      </c>
      <c r="C2293" s="3" t="s">
        <v>145</v>
      </c>
      <c r="D2293" s="3" t="s">
        <v>250</v>
      </c>
      <c r="E2293" s="3" t="s">
        <v>304</v>
      </c>
      <c r="F2293" s="4" t="s">
        <v>605</v>
      </c>
      <c r="G2293" s="4">
        <v>336</v>
      </c>
    </row>
    <row r="2294" spans="1:7" x14ac:dyDescent="0.3">
      <c r="A2294" s="90" t="s">
        <v>720</v>
      </c>
      <c r="B2294" s="2" t="s">
        <v>23</v>
      </c>
      <c r="C2294" s="3" t="s">
        <v>145</v>
      </c>
      <c r="D2294" s="3" t="s">
        <v>250</v>
      </c>
      <c r="E2294" s="3" t="s">
        <v>304</v>
      </c>
      <c r="F2294" s="4" t="s">
        <v>445</v>
      </c>
      <c r="G2294" s="4">
        <v>371</v>
      </c>
    </row>
    <row r="2295" spans="1:7" x14ac:dyDescent="0.3">
      <c r="A2295" s="90" t="s">
        <v>715</v>
      </c>
      <c r="B2295" s="2" t="s">
        <v>27</v>
      </c>
      <c r="C2295" s="3" t="s">
        <v>205</v>
      </c>
      <c r="D2295" s="3" t="s">
        <v>241</v>
      </c>
      <c r="E2295" s="3" t="s">
        <v>304</v>
      </c>
      <c r="F2295" s="4" t="s">
        <v>399</v>
      </c>
      <c r="G2295" s="4">
        <v>84</v>
      </c>
    </row>
    <row r="2296" spans="1:7" x14ac:dyDescent="0.3">
      <c r="A2296" s="90" t="s">
        <v>719</v>
      </c>
      <c r="B2296" s="2" t="s">
        <v>27</v>
      </c>
      <c r="C2296" s="3" t="s">
        <v>205</v>
      </c>
      <c r="D2296" s="3" t="s">
        <v>241</v>
      </c>
      <c r="E2296" s="3" t="s">
        <v>304</v>
      </c>
      <c r="F2296" s="4" t="s">
        <v>605</v>
      </c>
      <c r="G2296" s="4">
        <v>306</v>
      </c>
    </row>
    <row r="2297" spans="1:7" x14ac:dyDescent="0.3">
      <c r="A2297" s="90" t="s">
        <v>721</v>
      </c>
      <c r="B2297" s="2" t="s">
        <v>23</v>
      </c>
      <c r="C2297" s="3" t="s">
        <v>205</v>
      </c>
      <c r="D2297" s="3" t="s">
        <v>241</v>
      </c>
      <c r="E2297" s="3" t="s">
        <v>304</v>
      </c>
      <c r="F2297" s="4" t="s">
        <v>445</v>
      </c>
      <c r="G2297" s="4">
        <v>100</v>
      </c>
    </row>
    <row r="2298" spans="1:7" x14ac:dyDescent="0.3">
      <c r="A2298" s="90" t="s">
        <v>721</v>
      </c>
      <c r="B2298" s="2" t="s">
        <v>27</v>
      </c>
      <c r="C2298" s="3" t="s">
        <v>50</v>
      </c>
      <c r="D2298" s="3" t="s">
        <v>230</v>
      </c>
      <c r="E2298" s="3" t="s">
        <v>8</v>
      </c>
      <c r="F2298" s="4" t="s">
        <v>500</v>
      </c>
      <c r="G2298" s="4">
        <v>81</v>
      </c>
    </row>
    <row r="2299" spans="1:7" x14ac:dyDescent="0.3">
      <c r="A2299" s="90" t="s">
        <v>720</v>
      </c>
      <c r="B2299" s="2" t="s">
        <v>27</v>
      </c>
      <c r="C2299" s="3" t="s">
        <v>50</v>
      </c>
      <c r="D2299" s="3" t="s">
        <v>230</v>
      </c>
      <c r="E2299" s="3" t="s">
        <v>8</v>
      </c>
      <c r="F2299" s="4" t="s">
        <v>500</v>
      </c>
      <c r="G2299" s="4">
        <v>52</v>
      </c>
    </row>
    <row r="2300" spans="1:7" x14ac:dyDescent="0.3">
      <c r="A2300" s="90" t="s">
        <v>720</v>
      </c>
      <c r="B2300" s="2" t="s">
        <v>23</v>
      </c>
      <c r="C2300" s="3" t="s">
        <v>50</v>
      </c>
      <c r="D2300" s="3" t="s">
        <v>230</v>
      </c>
      <c r="E2300" s="3" t="s">
        <v>8</v>
      </c>
      <c r="F2300" s="4" t="s">
        <v>524</v>
      </c>
      <c r="G2300" s="4">
        <v>125</v>
      </c>
    </row>
    <row r="2301" spans="1:7" x14ac:dyDescent="0.3">
      <c r="A2301" s="90" t="s">
        <v>720</v>
      </c>
      <c r="B2301" s="2" t="s">
        <v>127</v>
      </c>
      <c r="C2301" s="3" t="s">
        <v>50</v>
      </c>
      <c r="D2301" s="3" t="s">
        <v>230</v>
      </c>
      <c r="E2301" s="3" t="s">
        <v>8</v>
      </c>
      <c r="F2301" s="4" t="s">
        <v>507</v>
      </c>
      <c r="G2301" s="4">
        <v>95</v>
      </c>
    </row>
    <row r="2302" spans="1:7" x14ac:dyDescent="0.3">
      <c r="A2302" s="90" t="s">
        <v>721</v>
      </c>
      <c r="B2302" s="2" t="s">
        <v>27</v>
      </c>
      <c r="C2302" s="3" t="s">
        <v>50</v>
      </c>
      <c r="D2302" s="3" t="s">
        <v>231</v>
      </c>
      <c r="E2302" s="3" t="s">
        <v>8</v>
      </c>
      <c r="F2302" s="4" t="s">
        <v>500</v>
      </c>
      <c r="G2302" s="4">
        <v>100</v>
      </c>
    </row>
    <row r="2303" spans="1:7" x14ac:dyDescent="0.3">
      <c r="A2303" s="90" t="s">
        <v>721</v>
      </c>
      <c r="B2303" s="2" t="s">
        <v>23</v>
      </c>
      <c r="C2303" s="3" t="s">
        <v>50</v>
      </c>
      <c r="D2303" s="3" t="s">
        <v>231</v>
      </c>
      <c r="E2303" s="3" t="s">
        <v>8</v>
      </c>
      <c r="F2303" s="4" t="s">
        <v>524</v>
      </c>
      <c r="G2303" s="4">
        <v>250</v>
      </c>
    </row>
    <row r="2304" spans="1:7" x14ac:dyDescent="0.3">
      <c r="A2304" s="90" t="s">
        <v>721</v>
      </c>
      <c r="B2304" s="2" t="s">
        <v>127</v>
      </c>
      <c r="C2304" s="3" t="s">
        <v>50</v>
      </c>
      <c r="D2304" s="3" t="s">
        <v>231</v>
      </c>
      <c r="E2304" s="3" t="s">
        <v>8</v>
      </c>
      <c r="F2304" s="4" t="s">
        <v>507</v>
      </c>
      <c r="G2304" s="4">
        <v>170</v>
      </c>
    </row>
    <row r="2305" spans="1:7" x14ac:dyDescent="0.3">
      <c r="A2305" s="90" t="s">
        <v>720</v>
      </c>
      <c r="B2305" s="2" t="s">
        <v>27</v>
      </c>
      <c r="C2305" s="3" t="s">
        <v>50</v>
      </c>
      <c r="D2305" s="3" t="s">
        <v>231</v>
      </c>
      <c r="E2305" s="3" t="s">
        <v>8</v>
      </c>
      <c r="F2305" s="4" t="s">
        <v>500</v>
      </c>
      <c r="G2305" s="4">
        <v>71</v>
      </c>
    </row>
    <row r="2306" spans="1:7" x14ac:dyDescent="0.3">
      <c r="A2306" s="90" t="s">
        <v>718</v>
      </c>
      <c r="B2306" s="2" t="s">
        <v>27</v>
      </c>
      <c r="C2306" s="3" t="s">
        <v>205</v>
      </c>
      <c r="D2306" s="3" t="s">
        <v>241</v>
      </c>
      <c r="E2306" s="3" t="s">
        <v>8</v>
      </c>
      <c r="F2306" s="4" t="s">
        <v>712</v>
      </c>
      <c r="G2306" s="4">
        <v>199</v>
      </c>
    </row>
    <row r="2307" spans="1:7" x14ac:dyDescent="0.3">
      <c r="A2307" s="90" t="s">
        <v>719</v>
      </c>
      <c r="B2307" s="2" t="s">
        <v>27</v>
      </c>
      <c r="C2307" s="3" t="s">
        <v>205</v>
      </c>
      <c r="D2307" s="3" t="s">
        <v>241</v>
      </c>
      <c r="E2307" s="3" t="s">
        <v>8</v>
      </c>
      <c r="F2307" s="4" t="s">
        <v>500</v>
      </c>
      <c r="G2307" s="4">
        <v>95</v>
      </c>
    </row>
    <row r="2308" spans="1:7" x14ac:dyDescent="0.3">
      <c r="A2308" s="90" t="s">
        <v>719</v>
      </c>
      <c r="B2308" s="2" t="s">
        <v>23</v>
      </c>
      <c r="C2308" s="3" t="s">
        <v>205</v>
      </c>
      <c r="D2308" s="3" t="s">
        <v>241</v>
      </c>
      <c r="E2308" s="3" t="s">
        <v>8</v>
      </c>
      <c r="F2308" s="4" t="s">
        <v>524</v>
      </c>
      <c r="G2308" s="4">
        <v>163</v>
      </c>
    </row>
    <row r="2309" spans="1:7" x14ac:dyDescent="0.3">
      <c r="A2309" s="90" t="s">
        <v>719</v>
      </c>
      <c r="B2309" s="2" t="s">
        <v>127</v>
      </c>
      <c r="C2309" s="3" t="s">
        <v>205</v>
      </c>
      <c r="D2309" s="3" t="s">
        <v>241</v>
      </c>
      <c r="E2309" s="3" t="s">
        <v>8</v>
      </c>
      <c r="F2309" s="4" t="s">
        <v>507</v>
      </c>
      <c r="G2309" s="4">
        <v>20</v>
      </c>
    </row>
    <row r="2310" spans="1:7" x14ac:dyDescent="0.3">
      <c r="A2310" s="90" t="s">
        <v>721</v>
      </c>
      <c r="B2310" s="2" t="s">
        <v>27</v>
      </c>
      <c r="C2310" s="3" t="s">
        <v>205</v>
      </c>
      <c r="D2310" s="3" t="s">
        <v>241</v>
      </c>
      <c r="E2310" s="3" t="s">
        <v>8</v>
      </c>
      <c r="F2310" s="4" t="s">
        <v>712</v>
      </c>
      <c r="G2310" s="4">
        <v>134</v>
      </c>
    </row>
    <row r="2311" spans="1:7" x14ac:dyDescent="0.3">
      <c r="A2311" s="90" t="s">
        <v>720</v>
      </c>
      <c r="B2311" s="2" t="s">
        <v>27</v>
      </c>
      <c r="C2311" s="3" t="s">
        <v>205</v>
      </c>
      <c r="D2311" s="3" t="s">
        <v>241</v>
      </c>
      <c r="E2311" s="3" t="s">
        <v>8</v>
      </c>
      <c r="F2311" s="4" t="s">
        <v>569</v>
      </c>
      <c r="G2311" s="4">
        <v>50</v>
      </c>
    </row>
    <row r="2312" spans="1:7" x14ac:dyDescent="0.3">
      <c r="A2312" s="90" t="s">
        <v>720</v>
      </c>
      <c r="B2312" s="2" t="s">
        <v>23</v>
      </c>
      <c r="C2312" s="3" t="s">
        <v>205</v>
      </c>
      <c r="D2312" s="3" t="s">
        <v>241</v>
      </c>
      <c r="E2312" s="3" t="s">
        <v>8</v>
      </c>
      <c r="F2312" s="4" t="s">
        <v>552</v>
      </c>
      <c r="G2312" s="4">
        <v>51</v>
      </c>
    </row>
    <row r="2313" spans="1:7" x14ac:dyDescent="0.3">
      <c r="A2313" s="90" t="s">
        <v>718</v>
      </c>
      <c r="B2313" s="2" t="s">
        <v>27</v>
      </c>
      <c r="C2313" s="3" t="s">
        <v>145</v>
      </c>
      <c r="D2313" s="3" t="s">
        <v>265</v>
      </c>
      <c r="E2313" s="3" t="s">
        <v>8</v>
      </c>
      <c r="F2313" s="4" t="s">
        <v>528</v>
      </c>
      <c r="G2313" s="4">
        <v>298</v>
      </c>
    </row>
    <row r="2314" spans="1:7" x14ac:dyDescent="0.3">
      <c r="A2314" s="90" t="s">
        <v>718</v>
      </c>
      <c r="B2314" s="2" t="s">
        <v>23</v>
      </c>
      <c r="C2314" s="3" t="s">
        <v>145</v>
      </c>
      <c r="D2314" s="3" t="s">
        <v>254</v>
      </c>
      <c r="E2314" s="3" t="s">
        <v>8</v>
      </c>
      <c r="F2314" s="4" t="s">
        <v>528</v>
      </c>
      <c r="G2314" s="4">
        <v>52</v>
      </c>
    </row>
    <row r="2315" spans="1:7" x14ac:dyDescent="0.3">
      <c r="A2315" s="90" t="s">
        <v>719</v>
      </c>
      <c r="B2315" s="2" t="s">
        <v>27</v>
      </c>
      <c r="C2315" s="3" t="s">
        <v>145</v>
      </c>
      <c r="D2315" s="3" t="s">
        <v>265</v>
      </c>
      <c r="E2315" s="3" t="s">
        <v>8</v>
      </c>
      <c r="F2315" s="4" t="s">
        <v>528</v>
      </c>
      <c r="G2315" s="4">
        <v>199</v>
      </c>
    </row>
    <row r="2316" spans="1:7" x14ac:dyDescent="0.3">
      <c r="A2316" s="90" t="s">
        <v>719</v>
      </c>
      <c r="B2316" s="2" t="s">
        <v>23</v>
      </c>
      <c r="C2316" s="3" t="s">
        <v>145</v>
      </c>
      <c r="D2316" s="3" t="s">
        <v>265</v>
      </c>
      <c r="E2316" s="3" t="s">
        <v>8</v>
      </c>
      <c r="F2316" s="4" t="s">
        <v>489</v>
      </c>
      <c r="G2316" s="4">
        <v>98</v>
      </c>
    </row>
    <row r="2317" spans="1:7" x14ac:dyDescent="0.3">
      <c r="A2317" s="90" t="s">
        <v>721</v>
      </c>
      <c r="B2317" s="2" t="s">
        <v>23</v>
      </c>
      <c r="C2317" s="3" t="s">
        <v>145</v>
      </c>
      <c r="D2317" s="3" t="s">
        <v>265</v>
      </c>
      <c r="E2317" s="3" t="s">
        <v>8</v>
      </c>
      <c r="F2317" s="4" t="s">
        <v>528</v>
      </c>
      <c r="G2317" s="4">
        <v>206</v>
      </c>
    </row>
    <row r="2318" spans="1:7" x14ac:dyDescent="0.3">
      <c r="A2318" s="90" t="s">
        <v>719</v>
      </c>
      <c r="B2318" s="2" t="s">
        <v>27</v>
      </c>
      <c r="C2318" s="3" t="s">
        <v>205</v>
      </c>
      <c r="D2318" s="3" t="s">
        <v>207</v>
      </c>
      <c r="E2318" s="3" t="s">
        <v>8</v>
      </c>
      <c r="F2318" s="4" t="s">
        <v>507</v>
      </c>
      <c r="G2318" s="4">
        <v>191</v>
      </c>
    </row>
    <row r="2319" spans="1:7" x14ac:dyDescent="0.3">
      <c r="A2319" s="90" t="s">
        <v>720</v>
      </c>
      <c r="B2319" s="2" t="s">
        <v>127</v>
      </c>
      <c r="C2319" s="3" t="s">
        <v>205</v>
      </c>
      <c r="D2319" s="3" t="s">
        <v>207</v>
      </c>
      <c r="E2319" s="3" t="s">
        <v>8</v>
      </c>
      <c r="F2319" s="4" t="s">
        <v>535</v>
      </c>
      <c r="G2319" s="4">
        <v>108</v>
      </c>
    </row>
    <row r="2320" spans="1:7" x14ac:dyDescent="0.3">
      <c r="A2320" s="90" t="s">
        <v>720</v>
      </c>
      <c r="B2320" s="2" t="s">
        <v>127</v>
      </c>
      <c r="C2320" s="3" t="s">
        <v>205</v>
      </c>
      <c r="D2320" s="3" t="s">
        <v>207</v>
      </c>
      <c r="E2320" s="3" t="s">
        <v>8</v>
      </c>
      <c r="F2320" s="4" t="s">
        <v>637</v>
      </c>
      <c r="G2320" s="4">
        <v>230</v>
      </c>
    </row>
    <row r="2321" spans="1:7" x14ac:dyDescent="0.3">
      <c r="A2321" s="90" t="s">
        <v>720</v>
      </c>
      <c r="B2321" s="2" t="s">
        <v>127</v>
      </c>
      <c r="C2321" s="3" t="s">
        <v>205</v>
      </c>
      <c r="D2321" s="3" t="s">
        <v>207</v>
      </c>
      <c r="E2321" s="3" t="s">
        <v>8</v>
      </c>
      <c r="F2321" s="4" t="s">
        <v>535</v>
      </c>
      <c r="G2321" s="4">
        <v>196</v>
      </c>
    </row>
    <row r="2322" spans="1:7" x14ac:dyDescent="0.3">
      <c r="A2322" s="90" t="s">
        <v>715</v>
      </c>
      <c r="B2322" s="2" t="s">
        <v>27</v>
      </c>
      <c r="C2322" s="3" t="s">
        <v>205</v>
      </c>
      <c r="D2322" s="3" t="s">
        <v>320</v>
      </c>
      <c r="E2322" s="3" t="s">
        <v>8</v>
      </c>
      <c r="F2322" s="4" t="s">
        <v>712</v>
      </c>
      <c r="G2322" s="4">
        <v>4</v>
      </c>
    </row>
    <row r="2323" spans="1:7" x14ac:dyDescent="0.3">
      <c r="A2323" s="90" t="s">
        <v>718</v>
      </c>
      <c r="B2323" s="2" t="s">
        <v>27</v>
      </c>
      <c r="C2323" s="3" t="s">
        <v>297</v>
      </c>
      <c r="D2323" s="3" t="s">
        <v>412</v>
      </c>
      <c r="E2323" s="3" t="s">
        <v>383</v>
      </c>
      <c r="F2323" s="4" t="s">
        <v>578</v>
      </c>
      <c r="G2323" s="4">
        <v>35</v>
      </c>
    </row>
    <row r="2324" spans="1:7" x14ac:dyDescent="0.3">
      <c r="A2324" s="90" t="s">
        <v>718</v>
      </c>
      <c r="B2324" s="2" t="s">
        <v>27</v>
      </c>
      <c r="C2324" s="3" t="s">
        <v>297</v>
      </c>
      <c r="D2324" s="3" t="s">
        <v>412</v>
      </c>
      <c r="E2324" s="3" t="s">
        <v>383</v>
      </c>
      <c r="F2324" s="4" t="s">
        <v>578</v>
      </c>
      <c r="G2324" s="4">
        <v>42</v>
      </c>
    </row>
    <row r="2325" spans="1:7" x14ac:dyDescent="0.3">
      <c r="A2325" s="90" t="s">
        <v>718</v>
      </c>
      <c r="B2325" s="2" t="s">
        <v>23</v>
      </c>
      <c r="C2325" s="3" t="s">
        <v>297</v>
      </c>
      <c r="D2325" s="3" t="s">
        <v>412</v>
      </c>
      <c r="E2325" s="3" t="s">
        <v>383</v>
      </c>
      <c r="F2325" s="4" t="s">
        <v>488</v>
      </c>
      <c r="G2325" s="4">
        <v>50</v>
      </c>
    </row>
    <row r="2326" spans="1:7" x14ac:dyDescent="0.3">
      <c r="A2326" s="90" t="s">
        <v>718</v>
      </c>
      <c r="B2326" s="2" t="s">
        <v>23</v>
      </c>
      <c r="C2326" s="3" t="s">
        <v>297</v>
      </c>
      <c r="D2326" s="3" t="s">
        <v>412</v>
      </c>
      <c r="E2326" s="3" t="s">
        <v>383</v>
      </c>
      <c r="F2326" s="4" t="s">
        <v>488</v>
      </c>
      <c r="G2326" s="4">
        <v>66</v>
      </c>
    </row>
    <row r="2327" spans="1:7" x14ac:dyDescent="0.3">
      <c r="A2327" s="90" t="s">
        <v>721</v>
      </c>
      <c r="B2327" s="2" t="s">
        <v>27</v>
      </c>
      <c r="C2327" s="3" t="s">
        <v>297</v>
      </c>
      <c r="D2327" s="3" t="s">
        <v>412</v>
      </c>
      <c r="E2327" s="3" t="s">
        <v>383</v>
      </c>
      <c r="F2327" s="4" t="s">
        <v>488</v>
      </c>
      <c r="G2327" s="4">
        <v>37</v>
      </c>
    </row>
    <row r="2328" spans="1:7" x14ac:dyDescent="0.3">
      <c r="A2328" s="90" t="s">
        <v>721</v>
      </c>
      <c r="B2328" s="2" t="s">
        <v>27</v>
      </c>
      <c r="C2328" s="3" t="s">
        <v>297</v>
      </c>
      <c r="D2328" s="3" t="s">
        <v>412</v>
      </c>
      <c r="E2328" s="3" t="s">
        <v>383</v>
      </c>
      <c r="F2328" s="4" t="s">
        <v>488</v>
      </c>
      <c r="G2328" s="4">
        <v>21</v>
      </c>
    </row>
    <row r="2329" spans="1:7" x14ac:dyDescent="0.3">
      <c r="A2329" s="90" t="s">
        <v>721</v>
      </c>
      <c r="B2329" s="2" t="s">
        <v>27</v>
      </c>
      <c r="C2329" s="3" t="s">
        <v>297</v>
      </c>
      <c r="D2329" s="3" t="s">
        <v>412</v>
      </c>
      <c r="E2329" s="3" t="s">
        <v>383</v>
      </c>
      <c r="F2329" s="4" t="s">
        <v>488</v>
      </c>
      <c r="G2329" s="4">
        <v>47</v>
      </c>
    </row>
    <row r="2330" spans="1:7" x14ac:dyDescent="0.3">
      <c r="A2330" s="90" t="s">
        <v>715</v>
      </c>
      <c r="B2330" s="2" t="s">
        <v>27</v>
      </c>
      <c r="C2330" s="3" t="s">
        <v>297</v>
      </c>
      <c r="D2330" s="3" t="s">
        <v>412</v>
      </c>
      <c r="E2330" s="3" t="s">
        <v>384</v>
      </c>
      <c r="F2330" s="4" t="s">
        <v>498</v>
      </c>
      <c r="G2330" s="4">
        <v>219</v>
      </c>
    </row>
    <row r="2331" spans="1:7" x14ac:dyDescent="0.3">
      <c r="A2331" s="90" t="s">
        <v>718</v>
      </c>
      <c r="B2331" s="2" t="s">
        <v>27</v>
      </c>
      <c r="C2331" s="3" t="s">
        <v>297</v>
      </c>
      <c r="D2331" s="3" t="s">
        <v>412</v>
      </c>
      <c r="E2331" s="3" t="s">
        <v>384</v>
      </c>
      <c r="F2331" s="4" t="s">
        <v>498</v>
      </c>
      <c r="G2331" s="4">
        <v>65</v>
      </c>
    </row>
    <row r="2332" spans="1:7" x14ac:dyDescent="0.3">
      <c r="A2332" s="90" t="s">
        <v>718</v>
      </c>
      <c r="B2332" s="2" t="s">
        <v>23</v>
      </c>
      <c r="C2332" s="3" t="s">
        <v>297</v>
      </c>
      <c r="D2332" s="3" t="s">
        <v>412</v>
      </c>
      <c r="E2332" s="3" t="s">
        <v>384</v>
      </c>
      <c r="F2332" s="4" t="s">
        <v>499</v>
      </c>
      <c r="G2332" s="4">
        <v>134</v>
      </c>
    </row>
    <row r="2333" spans="1:7" x14ac:dyDescent="0.3">
      <c r="A2333" s="90" t="s">
        <v>718</v>
      </c>
      <c r="B2333" s="2" t="s">
        <v>27</v>
      </c>
      <c r="C2333" s="3" t="s">
        <v>297</v>
      </c>
      <c r="D2333" s="3" t="s">
        <v>412</v>
      </c>
      <c r="E2333" s="3" t="s">
        <v>384</v>
      </c>
      <c r="F2333" s="4" t="s">
        <v>499</v>
      </c>
      <c r="G2333" s="4">
        <v>103</v>
      </c>
    </row>
    <row r="2334" spans="1:7" ht="15.75" customHeight="1" x14ac:dyDescent="0.3">
      <c r="A2334" s="90" t="s">
        <v>718</v>
      </c>
      <c r="B2334" s="2" t="s">
        <v>27</v>
      </c>
      <c r="C2334" s="3" t="s">
        <v>297</v>
      </c>
      <c r="D2334" s="3" t="s">
        <v>412</v>
      </c>
      <c r="E2334" s="3" t="s">
        <v>420</v>
      </c>
      <c r="F2334" s="4" t="s">
        <v>644</v>
      </c>
      <c r="G2334" s="4">
        <v>80</v>
      </c>
    </row>
    <row r="2335" spans="1:7" x14ac:dyDescent="0.3">
      <c r="A2335" s="90" t="s">
        <v>718</v>
      </c>
      <c r="B2335" s="2" t="s">
        <v>27</v>
      </c>
      <c r="C2335" s="3" t="s">
        <v>297</v>
      </c>
      <c r="D2335" s="3" t="s">
        <v>412</v>
      </c>
      <c r="E2335" s="3" t="s">
        <v>385</v>
      </c>
      <c r="F2335" s="4" t="s">
        <v>643</v>
      </c>
      <c r="G2335" s="4">
        <v>80</v>
      </c>
    </row>
    <row r="2336" spans="1:7" x14ac:dyDescent="0.3">
      <c r="A2336" s="90" t="s">
        <v>718</v>
      </c>
      <c r="B2336" s="2" t="s">
        <v>27</v>
      </c>
      <c r="C2336" s="3" t="s">
        <v>297</v>
      </c>
      <c r="D2336" s="3" t="s">
        <v>412</v>
      </c>
      <c r="E2336" s="3" t="s">
        <v>413</v>
      </c>
      <c r="F2336" s="4" t="s">
        <v>646</v>
      </c>
      <c r="G2336" s="4">
        <v>80</v>
      </c>
    </row>
    <row r="2337" spans="1:7" x14ac:dyDescent="0.3">
      <c r="A2337" s="90" t="s">
        <v>718</v>
      </c>
      <c r="B2337" s="2" t="s">
        <v>27</v>
      </c>
      <c r="C2337" s="3" t="s">
        <v>297</v>
      </c>
      <c r="D2337" s="3" t="s">
        <v>412</v>
      </c>
      <c r="E2337" s="3" t="s">
        <v>382</v>
      </c>
      <c r="F2337" s="4" t="s">
        <v>646</v>
      </c>
      <c r="G2337" s="4">
        <v>121</v>
      </c>
    </row>
    <row r="2338" spans="1:7" x14ac:dyDescent="0.3">
      <c r="A2338" s="90" t="s">
        <v>718</v>
      </c>
      <c r="B2338" s="2" t="s">
        <v>27</v>
      </c>
      <c r="C2338" s="3" t="s">
        <v>297</v>
      </c>
      <c r="D2338" s="3" t="s">
        <v>412</v>
      </c>
      <c r="E2338" s="3" t="s">
        <v>414</v>
      </c>
      <c r="F2338" s="4" t="s">
        <v>591</v>
      </c>
      <c r="G2338" s="4">
        <v>65</v>
      </c>
    </row>
    <row r="2339" spans="1:7" x14ac:dyDescent="0.3">
      <c r="A2339" s="90" t="s">
        <v>718</v>
      </c>
      <c r="B2339" s="2" t="s">
        <v>27</v>
      </c>
      <c r="C2339" s="3" t="s">
        <v>297</v>
      </c>
      <c r="D2339" s="3" t="s">
        <v>412</v>
      </c>
      <c r="E2339" s="3" t="s">
        <v>47</v>
      </c>
      <c r="F2339" s="4" t="s">
        <v>589</v>
      </c>
      <c r="G2339" s="4">
        <v>100</v>
      </c>
    </row>
    <row r="2340" spans="1:7" x14ac:dyDescent="0.3">
      <c r="A2340" s="90" t="s">
        <v>718</v>
      </c>
      <c r="B2340" s="2" t="s">
        <v>48</v>
      </c>
      <c r="C2340" s="3" t="s">
        <v>297</v>
      </c>
      <c r="D2340" s="3" t="s">
        <v>412</v>
      </c>
      <c r="E2340" s="3" t="s">
        <v>229</v>
      </c>
      <c r="F2340" s="4" t="s">
        <v>512</v>
      </c>
      <c r="G2340" s="4">
        <v>176</v>
      </c>
    </row>
    <row r="2341" spans="1:7" x14ac:dyDescent="0.3">
      <c r="A2341" s="90" t="s">
        <v>718</v>
      </c>
      <c r="B2341" s="2" t="s">
        <v>23</v>
      </c>
      <c r="C2341" s="3" t="s">
        <v>297</v>
      </c>
      <c r="D2341" s="3" t="s">
        <v>412</v>
      </c>
      <c r="E2341" s="3" t="s">
        <v>420</v>
      </c>
      <c r="F2341" s="4" t="s">
        <v>537</v>
      </c>
      <c r="G2341" s="4">
        <v>119</v>
      </c>
    </row>
    <row r="2342" spans="1:7" x14ac:dyDescent="0.3">
      <c r="A2342" s="90" t="s">
        <v>718</v>
      </c>
      <c r="B2342" s="2" t="s">
        <v>23</v>
      </c>
      <c r="C2342" s="3" t="s">
        <v>297</v>
      </c>
      <c r="D2342" s="3" t="s">
        <v>412</v>
      </c>
      <c r="E2342" s="3" t="s">
        <v>385</v>
      </c>
      <c r="F2342" s="4" t="s">
        <v>663</v>
      </c>
      <c r="G2342" s="4">
        <v>119</v>
      </c>
    </row>
    <row r="2343" spans="1:7" x14ac:dyDescent="0.3">
      <c r="A2343" s="90" t="s">
        <v>718</v>
      </c>
      <c r="B2343" s="2" t="s">
        <v>23</v>
      </c>
      <c r="C2343" s="3" t="s">
        <v>297</v>
      </c>
      <c r="D2343" s="3" t="s">
        <v>412</v>
      </c>
      <c r="E2343" s="3" t="s">
        <v>413</v>
      </c>
      <c r="F2343" s="4" t="s">
        <v>504</v>
      </c>
      <c r="G2343" s="4">
        <v>119</v>
      </c>
    </row>
    <row r="2344" spans="1:7" x14ac:dyDescent="0.3">
      <c r="A2344" s="90" t="s">
        <v>718</v>
      </c>
      <c r="B2344" s="2" t="s">
        <v>23</v>
      </c>
      <c r="C2344" s="3" t="s">
        <v>297</v>
      </c>
      <c r="D2344" s="3" t="s">
        <v>412</v>
      </c>
      <c r="E2344" s="3" t="s">
        <v>414</v>
      </c>
      <c r="F2344" s="4" t="s">
        <v>521</v>
      </c>
      <c r="G2344" s="4">
        <v>134</v>
      </c>
    </row>
    <row r="2345" spans="1:7" x14ac:dyDescent="0.3">
      <c r="A2345" s="90" t="s">
        <v>718</v>
      </c>
      <c r="B2345" s="2" t="s">
        <v>23</v>
      </c>
      <c r="C2345" s="3" t="s">
        <v>297</v>
      </c>
      <c r="D2345" s="3" t="s">
        <v>412</v>
      </c>
      <c r="E2345" s="3" t="s">
        <v>47</v>
      </c>
      <c r="F2345" s="4" t="s">
        <v>500</v>
      </c>
      <c r="G2345" s="4">
        <v>200</v>
      </c>
    </row>
    <row r="2346" spans="1:7" x14ac:dyDescent="0.3">
      <c r="A2346" s="90" t="s">
        <v>718</v>
      </c>
      <c r="B2346" s="2" t="s">
        <v>23</v>
      </c>
      <c r="C2346" s="3" t="s">
        <v>297</v>
      </c>
      <c r="D2346" s="3" t="s">
        <v>412</v>
      </c>
      <c r="E2346" s="3" t="s">
        <v>438</v>
      </c>
      <c r="F2346" s="4" t="s">
        <v>567</v>
      </c>
      <c r="G2346" s="4">
        <v>300</v>
      </c>
    </row>
    <row r="2347" spans="1:7" x14ac:dyDescent="0.3">
      <c r="A2347" s="90" t="s">
        <v>718</v>
      </c>
      <c r="B2347" s="2" t="s">
        <v>23</v>
      </c>
      <c r="C2347" s="3" t="s">
        <v>297</v>
      </c>
      <c r="D2347" s="3" t="s">
        <v>412</v>
      </c>
      <c r="E2347" s="3" t="s">
        <v>419</v>
      </c>
      <c r="F2347" s="4" t="s">
        <v>567</v>
      </c>
      <c r="G2347" s="4">
        <v>300</v>
      </c>
    </row>
    <row r="2348" spans="1:7" x14ac:dyDescent="0.3">
      <c r="A2348" s="90" t="s">
        <v>718</v>
      </c>
      <c r="B2348" s="2" t="s">
        <v>127</v>
      </c>
      <c r="C2348" s="3" t="s">
        <v>297</v>
      </c>
      <c r="D2348" s="3" t="s">
        <v>412</v>
      </c>
      <c r="E2348" s="3" t="s">
        <v>438</v>
      </c>
      <c r="F2348" s="4" t="s">
        <v>521</v>
      </c>
      <c r="G2348" s="4">
        <v>40</v>
      </c>
    </row>
    <row r="2349" spans="1:7" x14ac:dyDescent="0.3">
      <c r="A2349" s="90" t="s">
        <v>718</v>
      </c>
      <c r="B2349" s="2" t="s">
        <v>127</v>
      </c>
      <c r="C2349" s="3" t="s">
        <v>297</v>
      </c>
      <c r="D2349" s="3" t="s">
        <v>412</v>
      </c>
      <c r="E2349" s="3" t="s">
        <v>419</v>
      </c>
      <c r="F2349" s="4" t="s">
        <v>521</v>
      </c>
      <c r="G2349" s="4">
        <v>40</v>
      </c>
    </row>
    <row r="2350" spans="1:7" x14ac:dyDescent="0.3">
      <c r="A2350" s="90" t="s">
        <v>719</v>
      </c>
      <c r="B2350" s="2" t="s">
        <v>23</v>
      </c>
      <c r="C2350" s="3" t="s">
        <v>297</v>
      </c>
      <c r="D2350" s="3" t="s">
        <v>412</v>
      </c>
      <c r="E2350" s="3" t="s">
        <v>438</v>
      </c>
      <c r="F2350" s="4" t="s">
        <v>567</v>
      </c>
      <c r="G2350" s="4">
        <v>90</v>
      </c>
    </row>
    <row r="2351" spans="1:7" x14ac:dyDescent="0.3">
      <c r="A2351" s="90" t="s">
        <v>719</v>
      </c>
      <c r="B2351" s="2" t="s">
        <v>23</v>
      </c>
      <c r="C2351" s="3" t="s">
        <v>297</v>
      </c>
      <c r="D2351" s="3" t="s">
        <v>412</v>
      </c>
      <c r="E2351" s="3" t="s">
        <v>419</v>
      </c>
      <c r="F2351" s="4" t="s">
        <v>567</v>
      </c>
      <c r="G2351" s="4">
        <v>50</v>
      </c>
    </row>
    <row r="2352" spans="1:7" x14ac:dyDescent="0.3">
      <c r="A2352" s="90" t="s">
        <v>721</v>
      </c>
      <c r="B2352" s="2" t="s">
        <v>27</v>
      </c>
      <c r="C2352" s="3" t="s">
        <v>297</v>
      </c>
      <c r="D2352" s="3" t="s">
        <v>412</v>
      </c>
      <c r="E2352" s="3" t="s">
        <v>229</v>
      </c>
      <c r="F2352" s="4" t="s">
        <v>532</v>
      </c>
      <c r="G2352" s="4">
        <v>21</v>
      </c>
    </row>
    <row r="2353" spans="1:7" x14ac:dyDescent="0.3">
      <c r="A2353" s="90" t="s">
        <v>721</v>
      </c>
      <c r="B2353" s="2" t="s">
        <v>27</v>
      </c>
      <c r="C2353" s="3" t="s">
        <v>297</v>
      </c>
      <c r="D2353" s="3" t="s">
        <v>412</v>
      </c>
      <c r="E2353" s="3" t="s">
        <v>420</v>
      </c>
      <c r="F2353" s="4" t="s">
        <v>537</v>
      </c>
      <c r="G2353" s="4">
        <v>104</v>
      </c>
    </row>
    <row r="2354" spans="1:7" x14ac:dyDescent="0.3">
      <c r="A2354" s="90" t="s">
        <v>721</v>
      </c>
      <c r="B2354" s="2" t="s">
        <v>27</v>
      </c>
      <c r="C2354" s="3" t="s">
        <v>297</v>
      </c>
      <c r="D2354" s="3" t="s">
        <v>412</v>
      </c>
      <c r="E2354" s="3" t="s">
        <v>385</v>
      </c>
      <c r="F2354" s="4" t="s">
        <v>663</v>
      </c>
      <c r="G2354" s="4">
        <v>104</v>
      </c>
    </row>
    <row r="2355" spans="1:7" x14ac:dyDescent="0.3">
      <c r="A2355" s="90" t="s">
        <v>721</v>
      </c>
      <c r="B2355" s="2" t="s">
        <v>27</v>
      </c>
      <c r="C2355" s="3" t="s">
        <v>297</v>
      </c>
      <c r="D2355" s="3" t="s">
        <v>412</v>
      </c>
      <c r="E2355" s="3" t="s">
        <v>413</v>
      </c>
      <c r="F2355" s="4" t="s">
        <v>724</v>
      </c>
      <c r="G2355" s="4">
        <v>103</v>
      </c>
    </row>
    <row r="2356" spans="1:7" x14ac:dyDescent="0.3">
      <c r="A2356" s="90" t="s">
        <v>721</v>
      </c>
      <c r="B2356" s="2" t="s">
        <v>27</v>
      </c>
      <c r="C2356" s="3" t="s">
        <v>297</v>
      </c>
      <c r="D2356" s="3" t="s">
        <v>412</v>
      </c>
      <c r="E2356" s="3" t="s">
        <v>384</v>
      </c>
      <c r="F2356" s="4" t="s">
        <v>499</v>
      </c>
      <c r="G2356" s="4">
        <v>103</v>
      </c>
    </row>
    <row r="2357" spans="1:7" x14ac:dyDescent="0.3">
      <c r="A2357" s="90" t="s">
        <v>721</v>
      </c>
      <c r="B2357" s="2" t="s">
        <v>27</v>
      </c>
      <c r="C2357" s="3" t="s">
        <v>297</v>
      </c>
      <c r="D2357" s="3" t="s">
        <v>412</v>
      </c>
      <c r="E2357" s="3" t="s">
        <v>414</v>
      </c>
      <c r="F2357" s="4" t="s">
        <v>725</v>
      </c>
      <c r="G2357" s="4">
        <v>103</v>
      </c>
    </row>
    <row r="2358" spans="1:7" x14ac:dyDescent="0.3">
      <c r="A2358" s="90" t="s">
        <v>721</v>
      </c>
      <c r="B2358" s="2" t="s">
        <v>27</v>
      </c>
      <c r="C2358" s="3" t="s">
        <v>297</v>
      </c>
      <c r="D2358" s="3" t="s">
        <v>412</v>
      </c>
      <c r="E2358" s="3" t="s">
        <v>47</v>
      </c>
      <c r="F2358" s="4" t="s">
        <v>522</v>
      </c>
      <c r="G2358" s="4">
        <v>40</v>
      </c>
    </row>
    <row r="2359" spans="1:7" x14ac:dyDescent="0.3">
      <c r="A2359" s="90" t="s">
        <v>721</v>
      </c>
      <c r="B2359" s="2" t="s">
        <v>27</v>
      </c>
      <c r="C2359" s="3" t="s">
        <v>297</v>
      </c>
      <c r="D2359" s="3" t="s">
        <v>412</v>
      </c>
      <c r="E2359" s="3" t="s">
        <v>47</v>
      </c>
      <c r="F2359" s="4" t="s">
        <v>522</v>
      </c>
      <c r="G2359" s="4">
        <v>100</v>
      </c>
    </row>
    <row r="2360" spans="1:7" x14ac:dyDescent="0.3">
      <c r="A2360" s="90" t="s">
        <v>721</v>
      </c>
      <c r="B2360" s="2" t="s">
        <v>27</v>
      </c>
      <c r="C2360" s="3" t="s">
        <v>297</v>
      </c>
      <c r="D2360" s="3" t="s">
        <v>412</v>
      </c>
      <c r="E2360" s="3" t="s">
        <v>438</v>
      </c>
      <c r="F2360" s="4" t="s">
        <v>567</v>
      </c>
      <c r="G2360" s="4">
        <v>280</v>
      </c>
    </row>
    <row r="2361" spans="1:7" x14ac:dyDescent="0.3">
      <c r="A2361" s="90" t="s">
        <v>721</v>
      </c>
      <c r="B2361" s="2" t="s">
        <v>27</v>
      </c>
      <c r="C2361" s="3" t="s">
        <v>297</v>
      </c>
      <c r="D2361" s="3" t="s">
        <v>412</v>
      </c>
      <c r="E2361" s="3" t="s">
        <v>419</v>
      </c>
      <c r="F2361" s="4" t="s">
        <v>567</v>
      </c>
      <c r="G2361" s="4">
        <v>240</v>
      </c>
    </row>
    <row r="2362" spans="1:7" x14ac:dyDescent="0.3">
      <c r="A2362" s="90" t="s">
        <v>721</v>
      </c>
      <c r="B2362" s="2" t="s">
        <v>27</v>
      </c>
      <c r="C2362" s="3" t="s">
        <v>297</v>
      </c>
      <c r="D2362" s="3" t="s">
        <v>412</v>
      </c>
      <c r="E2362" s="3" t="s">
        <v>438</v>
      </c>
      <c r="F2362" s="4" t="s">
        <v>521</v>
      </c>
      <c r="G2362" s="4">
        <v>168</v>
      </c>
    </row>
    <row r="2363" spans="1:7" x14ac:dyDescent="0.3">
      <c r="A2363" s="90" t="s">
        <v>721</v>
      </c>
      <c r="B2363" s="2" t="s">
        <v>27</v>
      </c>
      <c r="C2363" s="3" t="s">
        <v>297</v>
      </c>
      <c r="D2363" s="3" t="s">
        <v>412</v>
      </c>
      <c r="E2363" s="3" t="s">
        <v>419</v>
      </c>
      <c r="F2363" s="4" t="s">
        <v>521</v>
      </c>
      <c r="G2363" s="4">
        <v>10</v>
      </c>
    </row>
    <row r="2364" spans="1:7" x14ac:dyDescent="0.3">
      <c r="A2364" s="90" t="s">
        <v>721</v>
      </c>
      <c r="B2364" s="2" t="s">
        <v>27</v>
      </c>
      <c r="C2364" s="3" t="s">
        <v>297</v>
      </c>
      <c r="D2364" s="3" t="s">
        <v>412</v>
      </c>
      <c r="E2364" s="3" t="s">
        <v>47</v>
      </c>
      <c r="F2364" s="4" t="s">
        <v>589</v>
      </c>
      <c r="G2364" s="4">
        <v>20</v>
      </c>
    </row>
    <row r="2365" spans="1:7" x14ac:dyDescent="0.3">
      <c r="A2365" s="90" t="s">
        <v>720</v>
      </c>
      <c r="B2365" s="2" t="s">
        <v>27</v>
      </c>
      <c r="C2365" s="3" t="s">
        <v>297</v>
      </c>
      <c r="D2365" s="3" t="s">
        <v>412</v>
      </c>
      <c r="E2365" s="3" t="s">
        <v>438</v>
      </c>
      <c r="F2365" s="4" t="s">
        <v>567</v>
      </c>
      <c r="G2365" s="4">
        <v>250</v>
      </c>
    </row>
    <row r="2366" spans="1:7" x14ac:dyDescent="0.3">
      <c r="A2366" s="90" t="s">
        <v>720</v>
      </c>
      <c r="B2366" s="2" t="s">
        <v>27</v>
      </c>
      <c r="C2366" s="3" t="s">
        <v>297</v>
      </c>
      <c r="D2366" s="3" t="s">
        <v>412</v>
      </c>
      <c r="E2366" s="3" t="s">
        <v>419</v>
      </c>
      <c r="F2366" s="4" t="s">
        <v>567</v>
      </c>
      <c r="G2366" s="4">
        <v>160</v>
      </c>
    </row>
    <row r="2367" spans="1:7" x14ac:dyDescent="0.3">
      <c r="A2367" s="90" t="s">
        <v>720</v>
      </c>
      <c r="B2367" s="2" t="s">
        <v>27</v>
      </c>
      <c r="C2367" s="3" t="s">
        <v>297</v>
      </c>
      <c r="D2367" s="3" t="s">
        <v>412</v>
      </c>
      <c r="E2367" s="3" t="s">
        <v>438</v>
      </c>
      <c r="F2367" s="4" t="s">
        <v>521</v>
      </c>
      <c r="G2367" s="4">
        <v>217</v>
      </c>
    </row>
    <row r="2368" spans="1:7" x14ac:dyDescent="0.3">
      <c r="A2368" s="90" t="s">
        <v>720</v>
      </c>
      <c r="B2368" s="2" t="s">
        <v>27</v>
      </c>
      <c r="C2368" s="3" t="s">
        <v>297</v>
      </c>
      <c r="D2368" s="3" t="s">
        <v>412</v>
      </c>
      <c r="E2368" s="3" t="s">
        <v>419</v>
      </c>
      <c r="F2368" s="4" t="s">
        <v>521</v>
      </c>
      <c r="G2368" s="4">
        <v>115</v>
      </c>
    </row>
    <row r="2369" spans="1:7" x14ac:dyDescent="0.3">
      <c r="A2369" s="90" t="s">
        <v>718</v>
      </c>
      <c r="B2369" s="2" t="s">
        <v>27</v>
      </c>
      <c r="C2369" s="3" t="s">
        <v>50</v>
      </c>
      <c r="D2369" s="3" t="s">
        <v>230</v>
      </c>
      <c r="E2369" s="3" t="s">
        <v>229</v>
      </c>
      <c r="F2369" s="4" t="s">
        <v>509</v>
      </c>
      <c r="G2369" s="4">
        <v>182</v>
      </c>
    </row>
    <row r="2370" spans="1:7" x14ac:dyDescent="0.3">
      <c r="A2370" s="90" t="s">
        <v>718</v>
      </c>
      <c r="B2370" s="2" t="s">
        <v>27</v>
      </c>
      <c r="C2370" s="3" t="s">
        <v>50</v>
      </c>
      <c r="D2370" s="3" t="s">
        <v>230</v>
      </c>
      <c r="E2370" s="3" t="s">
        <v>232</v>
      </c>
      <c r="F2370" s="4" t="s">
        <v>536</v>
      </c>
      <c r="G2370" s="4">
        <v>32</v>
      </c>
    </row>
    <row r="2371" spans="1:7" x14ac:dyDescent="0.3">
      <c r="A2371" s="90" t="s">
        <v>718</v>
      </c>
      <c r="B2371" s="2" t="s">
        <v>48</v>
      </c>
      <c r="C2371" s="3" t="s">
        <v>50</v>
      </c>
      <c r="D2371" s="3" t="s">
        <v>230</v>
      </c>
      <c r="E2371" s="3" t="s">
        <v>229</v>
      </c>
      <c r="F2371" s="4" t="s">
        <v>543</v>
      </c>
      <c r="G2371" s="4">
        <v>50</v>
      </c>
    </row>
    <row r="2372" spans="1:7" x14ac:dyDescent="0.3">
      <c r="A2372" s="90" t="s">
        <v>718</v>
      </c>
      <c r="B2372" s="2" t="s">
        <v>23</v>
      </c>
      <c r="C2372" s="3" t="s">
        <v>50</v>
      </c>
      <c r="D2372" s="3" t="s">
        <v>230</v>
      </c>
      <c r="E2372" s="3" t="s">
        <v>229</v>
      </c>
      <c r="F2372" s="4" t="s">
        <v>532</v>
      </c>
      <c r="G2372" s="4">
        <v>126</v>
      </c>
    </row>
    <row r="2373" spans="1:7" x14ac:dyDescent="0.3">
      <c r="A2373" s="90" t="s">
        <v>718</v>
      </c>
      <c r="B2373" s="2" t="s">
        <v>23</v>
      </c>
      <c r="C2373" s="3" t="s">
        <v>50</v>
      </c>
      <c r="D2373" s="3" t="s">
        <v>230</v>
      </c>
      <c r="E2373" s="3" t="s">
        <v>232</v>
      </c>
      <c r="F2373" s="4" t="s">
        <v>504</v>
      </c>
      <c r="G2373" s="4">
        <v>100</v>
      </c>
    </row>
    <row r="2374" spans="1:7" x14ac:dyDescent="0.3">
      <c r="A2374" s="90" t="s">
        <v>718</v>
      </c>
      <c r="B2374" s="2" t="s">
        <v>127</v>
      </c>
      <c r="C2374" s="3" t="s">
        <v>50</v>
      </c>
      <c r="D2374" s="3" t="s">
        <v>230</v>
      </c>
      <c r="E2374" s="3" t="s">
        <v>232</v>
      </c>
      <c r="F2374" s="4" t="s">
        <v>513</v>
      </c>
      <c r="G2374" s="4">
        <f>22*4</f>
        <v>88</v>
      </c>
    </row>
    <row r="2375" spans="1:7" x14ac:dyDescent="0.3">
      <c r="A2375" s="90" t="s">
        <v>719</v>
      </c>
      <c r="B2375" s="2" t="s">
        <v>23</v>
      </c>
      <c r="C2375" s="3" t="s">
        <v>50</v>
      </c>
      <c r="D2375" s="3" t="s">
        <v>230</v>
      </c>
      <c r="E2375" s="3" t="s">
        <v>232</v>
      </c>
      <c r="F2375" s="4" t="s">
        <v>643</v>
      </c>
      <c r="G2375" s="4">
        <v>359</v>
      </c>
    </row>
    <row r="2376" spans="1:7" x14ac:dyDescent="0.3">
      <c r="A2376" s="90" t="s">
        <v>719</v>
      </c>
      <c r="B2376" s="2" t="s">
        <v>127</v>
      </c>
      <c r="C2376" s="3" t="s">
        <v>50</v>
      </c>
      <c r="D2376" s="3" t="s">
        <v>230</v>
      </c>
      <c r="E2376" s="3" t="s">
        <v>232</v>
      </c>
      <c r="F2376" s="4" t="s">
        <v>562</v>
      </c>
      <c r="G2376" s="4">
        <v>120</v>
      </c>
    </row>
    <row r="2377" spans="1:7" x14ac:dyDescent="0.3">
      <c r="A2377" s="90" t="s">
        <v>721</v>
      </c>
      <c r="B2377" s="2" t="s">
        <v>23</v>
      </c>
      <c r="C2377" s="3" t="s">
        <v>50</v>
      </c>
      <c r="D2377" s="3" t="s">
        <v>230</v>
      </c>
      <c r="E2377" s="3" t="s">
        <v>229</v>
      </c>
      <c r="F2377" s="4" t="s">
        <v>513</v>
      </c>
      <c r="G2377" s="4">
        <v>104</v>
      </c>
    </row>
    <row r="2378" spans="1:7" x14ac:dyDescent="0.3">
      <c r="A2378" s="90" t="s">
        <v>720</v>
      </c>
      <c r="B2378" s="2" t="s">
        <v>23</v>
      </c>
      <c r="C2378" s="3" t="s">
        <v>50</v>
      </c>
      <c r="D2378" s="3" t="s">
        <v>230</v>
      </c>
      <c r="E2378" s="3" t="s">
        <v>229</v>
      </c>
      <c r="F2378" s="4" t="s">
        <v>513</v>
      </c>
      <c r="G2378" s="4">
        <v>156</v>
      </c>
    </row>
    <row r="2379" spans="1:7" x14ac:dyDescent="0.3">
      <c r="A2379" s="90" t="s">
        <v>718</v>
      </c>
      <c r="B2379" s="2" t="s">
        <v>27</v>
      </c>
      <c r="C2379" s="3" t="s">
        <v>205</v>
      </c>
      <c r="D2379" s="3" t="s">
        <v>241</v>
      </c>
      <c r="E2379" s="3" t="s">
        <v>232</v>
      </c>
      <c r="F2379" s="4" t="s">
        <v>668</v>
      </c>
      <c r="G2379" s="4">
        <v>414</v>
      </c>
    </row>
    <row r="2380" spans="1:7" x14ac:dyDescent="0.3">
      <c r="A2380" s="90" t="s">
        <v>718</v>
      </c>
      <c r="B2380" s="2" t="s">
        <v>48</v>
      </c>
      <c r="C2380" s="3" t="s">
        <v>205</v>
      </c>
      <c r="D2380" s="3" t="s">
        <v>241</v>
      </c>
      <c r="E2380" s="3" t="s">
        <v>26</v>
      </c>
      <c r="F2380" s="4" t="s">
        <v>543</v>
      </c>
      <c r="G2380" s="4">
        <v>100</v>
      </c>
    </row>
    <row r="2381" spans="1:7" x14ac:dyDescent="0.3">
      <c r="A2381" s="90" t="s">
        <v>718</v>
      </c>
      <c r="B2381" s="2" t="s">
        <v>48</v>
      </c>
      <c r="C2381" s="3" t="s">
        <v>205</v>
      </c>
      <c r="D2381" s="3" t="s">
        <v>241</v>
      </c>
      <c r="E2381" s="3" t="s">
        <v>229</v>
      </c>
      <c r="F2381" s="4" t="s">
        <v>543</v>
      </c>
      <c r="G2381" s="4">
        <v>100</v>
      </c>
    </row>
    <row r="2382" spans="1:7" x14ac:dyDescent="0.3">
      <c r="A2382" s="90" t="s">
        <v>718</v>
      </c>
      <c r="B2382" s="2" t="s">
        <v>23</v>
      </c>
      <c r="C2382" s="3" t="s">
        <v>205</v>
      </c>
      <c r="D2382" s="3" t="s">
        <v>241</v>
      </c>
      <c r="E2382" s="3" t="s">
        <v>229</v>
      </c>
      <c r="F2382" s="4" t="s">
        <v>532</v>
      </c>
      <c r="G2382" s="4">
        <v>104</v>
      </c>
    </row>
    <row r="2383" spans="1:7" x14ac:dyDescent="0.3">
      <c r="A2383" s="90" t="s">
        <v>719</v>
      </c>
      <c r="B2383" s="2" t="s">
        <v>27</v>
      </c>
      <c r="C2383" s="3" t="s">
        <v>205</v>
      </c>
      <c r="D2383" s="3" t="s">
        <v>241</v>
      </c>
      <c r="E2383" s="3" t="s">
        <v>229</v>
      </c>
      <c r="F2383" s="4" t="s">
        <v>532</v>
      </c>
      <c r="G2383" s="4">
        <v>305</v>
      </c>
    </row>
    <row r="2384" spans="1:7" x14ac:dyDescent="0.3">
      <c r="A2384" s="90" t="s">
        <v>719</v>
      </c>
      <c r="B2384" s="2" t="s">
        <v>27</v>
      </c>
      <c r="C2384" s="3" t="s">
        <v>205</v>
      </c>
      <c r="D2384" s="3" t="s">
        <v>207</v>
      </c>
      <c r="E2384" s="3" t="s">
        <v>229</v>
      </c>
      <c r="F2384" s="4" t="s">
        <v>532</v>
      </c>
      <c r="G2384" s="4">
        <v>76</v>
      </c>
    </row>
    <row r="2385" spans="1:7" x14ac:dyDescent="0.3">
      <c r="A2385" s="90" t="s">
        <v>719</v>
      </c>
      <c r="B2385" s="2" t="s">
        <v>23</v>
      </c>
      <c r="C2385" s="3" t="s">
        <v>205</v>
      </c>
      <c r="D2385" s="3" t="s">
        <v>207</v>
      </c>
      <c r="E2385" s="3" t="s">
        <v>229</v>
      </c>
      <c r="F2385" s="4" t="s">
        <v>513</v>
      </c>
      <c r="G2385" s="4">
        <v>208</v>
      </c>
    </row>
    <row r="2386" spans="1:7" x14ac:dyDescent="0.3">
      <c r="A2386" s="90" t="s">
        <v>721</v>
      </c>
      <c r="B2386" s="2" t="s">
        <v>27</v>
      </c>
      <c r="C2386" s="3" t="s">
        <v>205</v>
      </c>
      <c r="D2386" s="3" t="s">
        <v>207</v>
      </c>
      <c r="E2386" s="3" t="s">
        <v>229</v>
      </c>
      <c r="F2386" s="4" t="s">
        <v>532</v>
      </c>
      <c r="G2386" s="4">
        <v>208</v>
      </c>
    </row>
    <row r="2387" spans="1:7" x14ac:dyDescent="0.3">
      <c r="A2387" s="90" t="s">
        <v>721</v>
      </c>
      <c r="B2387" s="2" t="s">
        <v>48</v>
      </c>
      <c r="C2387" s="3" t="s">
        <v>205</v>
      </c>
      <c r="D2387" s="3" t="s">
        <v>207</v>
      </c>
      <c r="E2387" s="3" t="s">
        <v>229</v>
      </c>
      <c r="F2387" s="4" t="s">
        <v>512</v>
      </c>
      <c r="G2387" s="4">
        <v>254</v>
      </c>
    </row>
    <row r="2388" spans="1:7" x14ac:dyDescent="0.3">
      <c r="A2388" s="90" t="s">
        <v>721</v>
      </c>
      <c r="B2388" s="2" t="s">
        <v>23</v>
      </c>
      <c r="C2388" s="3" t="s">
        <v>205</v>
      </c>
      <c r="D2388" s="3" t="s">
        <v>207</v>
      </c>
      <c r="E2388" s="3" t="s">
        <v>229</v>
      </c>
      <c r="F2388" s="4" t="s">
        <v>534</v>
      </c>
      <c r="G2388" s="4">
        <v>182</v>
      </c>
    </row>
    <row r="2389" spans="1:7" x14ac:dyDescent="0.3">
      <c r="A2389" s="90" t="s">
        <v>720</v>
      </c>
      <c r="B2389" s="2" t="s">
        <v>48</v>
      </c>
      <c r="C2389" s="3" t="s">
        <v>205</v>
      </c>
      <c r="D2389" s="3" t="s">
        <v>207</v>
      </c>
      <c r="E2389" s="3" t="s">
        <v>229</v>
      </c>
      <c r="F2389" s="4" t="s">
        <v>512</v>
      </c>
      <c r="G2389" s="4">
        <v>266</v>
      </c>
    </row>
    <row r="2390" spans="1:7" x14ac:dyDescent="0.3">
      <c r="A2390" s="90" t="s">
        <v>718</v>
      </c>
      <c r="B2390" s="2" t="s">
        <v>27</v>
      </c>
      <c r="C2390" s="3" t="s">
        <v>3</v>
      </c>
      <c r="D2390" s="3" t="s">
        <v>249</v>
      </c>
      <c r="E2390" s="3" t="s">
        <v>30</v>
      </c>
      <c r="F2390" s="4" t="s">
        <v>566</v>
      </c>
      <c r="G2390" s="4">
        <v>600</v>
      </c>
    </row>
    <row r="2391" spans="1:7" x14ac:dyDescent="0.3">
      <c r="A2391" s="90" t="s">
        <v>719</v>
      </c>
      <c r="B2391" s="2" t="s">
        <v>27</v>
      </c>
      <c r="C2391" s="3" t="s">
        <v>3</v>
      </c>
      <c r="D2391" s="3" t="s">
        <v>249</v>
      </c>
      <c r="E2391" s="3" t="s">
        <v>288</v>
      </c>
      <c r="F2391" s="4" t="s">
        <v>118</v>
      </c>
      <c r="G2391" s="4">
        <v>1444</v>
      </c>
    </row>
    <row r="2392" spans="1:7" x14ac:dyDescent="0.3">
      <c r="A2392" s="90" t="s">
        <v>719</v>
      </c>
      <c r="B2392" s="2" t="s">
        <v>27</v>
      </c>
      <c r="C2392" s="3" t="s">
        <v>3</v>
      </c>
      <c r="D2392" s="3" t="s">
        <v>249</v>
      </c>
      <c r="E2392" s="3" t="s">
        <v>4</v>
      </c>
      <c r="F2392" s="4" t="s">
        <v>118</v>
      </c>
      <c r="G2392" s="4">
        <v>776</v>
      </c>
    </row>
    <row r="2393" spans="1:7" x14ac:dyDescent="0.3">
      <c r="A2393" s="90" t="s">
        <v>719</v>
      </c>
      <c r="B2393" s="2" t="s">
        <v>48</v>
      </c>
      <c r="C2393" s="3" t="s">
        <v>3</v>
      </c>
      <c r="D2393" s="3" t="s">
        <v>248</v>
      </c>
      <c r="E2393" s="3" t="s">
        <v>229</v>
      </c>
      <c r="F2393" s="4" t="s">
        <v>543</v>
      </c>
      <c r="G2393" s="4">
        <v>1280</v>
      </c>
    </row>
    <row r="2394" spans="1:7" x14ac:dyDescent="0.3">
      <c r="A2394" s="90" t="s">
        <v>719</v>
      </c>
      <c r="B2394" s="2" t="s">
        <v>48</v>
      </c>
      <c r="C2394" s="3" t="s">
        <v>3</v>
      </c>
      <c r="D2394" s="3" t="s">
        <v>249</v>
      </c>
      <c r="E2394" s="3" t="s">
        <v>229</v>
      </c>
      <c r="F2394" s="4" t="s">
        <v>543</v>
      </c>
      <c r="G2394" s="4">
        <v>220</v>
      </c>
    </row>
    <row r="2395" spans="1:7" x14ac:dyDescent="0.3">
      <c r="A2395" s="90" t="s">
        <v>721</v>
      </c>
      <c r="B2395" s="2" t="s">
        <v>27</v>
      </c>
      <c r="C2395" s="3" t="s">
        <v>3</v>
      </c>
      <c r="D2395" s="3" t="s">
        <v>249</v>
      </c>
      <c r="E2395" s="3" t="s">
        <v>288</v>
      </c>
      <c r="F2395" s="4" t="s">
        <v>118</v>
      </c>
      <c r="G2395" s="4">
        <v>464</v>
      </c>
    </row>
    <row r="2396" spans="1:7" x14ac:dyDescent="0.3">
      <c r="A2396" s="90" t="s">
        <v>721</v>
      </c>
      <c r="B2396" s="2" t="s">
        <v>27</v>
      </c>
      <c r="C2396" s="3" t="s">
        <v>3</v>
      </c>
      <c r="D2396" s="3" t="s">
        <v>249</v>
      </c>
      <c r="E2396" s="3" t="s">
        <v>4</v>
      </c>
      <c r="F2396" s="4" t="s">
        <v>118</v>
      </c>
      <c r="G2396" s="4">
        <v>464</v>
      </c>
    </row>
    <row r="2397" spans="1:7" x14ac:dyDescent="0.3">
      <c r="A2397" s="90" t="s">
        <v>721</v>
      </c>
      <c r="B2397" s="2" t="s">
        <v>48</v>
      </c>
      <c r="C2397" s="3" t="s">
        <v>3</v>
      </c>
      <c r="D2397" s="3" t="s">
        <v>249</v>
      </c>
      <c r="E2397" s="3" t="s">
        <v>229</v>
      </c>
      <c r="F2397" s="4" t="s">
        <v>543</v>
      </c>
      <c r="G2397" s="4">
        <v>1710</v>
      </c>
    </row>
    <row r="2398" spans="1:7" x14ac:dyDescent="0.3">
      <c r="A2398" s="90" t="s">
        <v>720</v>
      </c>
      <c r="B2398" s="2" t="s">
        <v>27</v>
      </c>
      <c r="C2398" s="3" t="s">
        <v>3</v>
      </c>
      <c r="D2398" s="3" t="s">
        <v>249</v>
      </c>
      <c r="E2398" s="3" t="s">
        <v>4</v>
      </c>
      <c r="F2398" s="4" t="s">
        <v>118</v>
      </c>
      <c r="G2398" s="4">
        <v>512</v>
      </c>
    </row>
    <row r="2399" spans="1:7" x14ac:dyDescent="0.3">
      <c r="A2399" s="90" t="s">
        <v>720</v>
      </c>
      <c r="B2399" s="2" t="s">
        <v>27</v>
      </c>
      <c r="C2399" s="3" t="s">
        <v>3</v>
      </c>
      <c r="D2399" s="3" t="s">
        <v>249</v>
      </c>
      <c r="E2399" s="3" t="s">
        <v>288</v>
      </c>
      <c r="F2399" s="4" t="s">
        <v>118</v>
      </c>
      <c r="G2399" s="4">
        <v>512</v>
      </c>
    </row>
    <row r="2400" spans="1:7" x14ac:dyDescent="0.3">
      <c r="A2400" s="90" t="s">
        <v>705</v>
      </c>
      <c r="B2400" s="2" t="s">
        <v>27</v>
      </c>
      <c r="C2400" s="3" t="s">
        <v>17</v>
      </c>
      <c r="D2400" s="3" t="s">
        <v>350</v>
      </c>
      <c r="E2400" s="3" t="s">
        <v>348</v>
      </c>
      <c r="F2400" s="4" t="s">
        <v>618</v>
      </c>
      <c r="G2400" s="4">
        <v>1220</v>
      </c>
    </row>
    <row r="2401" spans="1:7" x14ac:dyDescent="0.3">
      <c r="A2401" s="90" t="s">
        <v>705</v>
      </c>
      <c r="B2401" s="2" t="s">
        <v>27</v>
      </c>
      <c r="C2401" s="3" t="s">
        <v>17</v>
      </c>
      <c r="D2401" s="3" t="s">
        <v>350</v>
      </c>
      <c r="E2401" s="3" t="s">
        <v>348</v>
      </c>
      <c r="F2401" s="4" t="s">
        <v>566</v>
      </c>
      <c r="G2401" s="4">
        <v>135</v>
      </c>
    </row>
    <row r="2402" spans="1:7" x14ac:dyDescent="0.3">
      <c r="A2402" s="90" t="s">
        <v>705</v>
      </c>
      <c r="B2402" s="2" t="s">
        <v>27</v>
      </c>
      <c r="C2402" s="3" t="s">
        <v>17</v>
      </c>
      <c r="D2402" s="3" t="s">
        <v>350</v>
      </c>
      <c r="E2402" s="3" t="s">
        <v>347</v>
      </c>
      <c r="F2402" s="4" t="s">
        <v>566</v>
      </c>
      <c r="G2402" s="4">
        <v>800</v>
      </c>
    </row>
    <row r="2403" spans="1:7" x14ac:dyDescent="0.3">
      <c r="A2403" s="90" t="s">
        <v>705</v>
      </c>
      <c r="B2403" s="2" t="s">
        <v>27</v>
      </c>
      <c r="C2403" s="3" t="s">
        <v>17</v>
      </c>
      <c r="D2403" s="3" t="s">
        <v>350</v>
      </c>
      <c r="E2403" s="3" t="s">
        <v>407</v>
      </c>
      <c r="F2403" s="4" t="s">
        <v>118</v>
      </c>
      <c r="G2403" s="4">
        <v>4200</v>
      </c>
    </row>
    <row r="2404" spans="1:7" x14ac:dyDescent="0.3">
      <c r="A2404" s="90" t="s">
        <v>705</v>
      </c>
      <c r="B2404" s="2" t="s">
        <v>27</v>
      </c>
      <c r="C2404" s="3" t="s">
        <v>17</v>
      </c>
      <c r="D2404" s="3" t="s">
        <v>350</v>
      </c>
      <c r="E2404" s="3" t="s">
        <v>347</v>
      </c>
      <c r="F2404" s="4" t="s">
        <v>555</v>
      </c>
      <c r="G2404" s="4">
        <v>880</v>
      </c>
    </row>
    <row r="2405" spans="1:7" x14ac:dyDescent="0.3">
      <c r="A2405" s="90" t="s">
        <v>705</v>
      </c>
      <c r="B2405" s="2" t="s">
        <v>27</v>
      </c>
      <c r="C2405" s="3" t="s">
        <v>17</v>
      </c>
      <c r="D2405" s="3" t="s">
        <v>350</v>
      </c>
      <c r="E2405" s="3" t="s">
        <v>20</v>
      </c>
      <c r="F2405" s="4" t="s">
        <v>557</v>
      </c>
      <c r="G2405" s="4">
        <v>850</v>
      </c>
    </row>
    <row r="2406" spans="1:7" x14ac:dyDescent="0.3">
      <c r="A2406" s="90" t="s">
        <v>705</v>
      </c>
      <c r="B2406" s="2" t="s">
        <v>27</v>
      </c>
      <c r="C2406" s="3" t="s">
        <v>17</v>
      </c>
      <c r="D2406" s="3" t="s">
        <v>350</v>
      </c>
      <c r="E2406" s="3" t="s">
        <v>20</v>
      </c>
      <c r="F2406" s="4" t="s">
        <v>562</v>
      </c>
      <c r="G2406" s="4">
        <v>800</v>
      </c>
    </row>
    <row r="2407" spans="1:7" x14ac:dyDescent="0.3">
      <c r="A2407" s="90" t="s">
        <v>705</v>
      </c>
      <c r="B2407" s="2" t="s">
        <v>27</v>
      </c>
      <c r="C2407" s="3" t="s">
        <v>17</v>
      </c>
      <c r="D2407" s="3" t="s">
        <v>350</v>
      </c>
      <c r="E2407" s="3" t="s">
        <v>349</v>
      </c>
      <c r="F2407" s="4" t="s">
        <v>559</v>
      </c>
      <c r="G2407" s="4">
        <v>1000</v>
      </c>
    </row>
    <row r="2408" spans="1:7" x14ac:dyDescent="0.3">
      <c r="A2408" s="90" t="s">
        <v>705</v>
      </c>
      <c r="B2408" s="2" t="s">
        <v>27</v>
      </c>
      <c r="C2408" s="3" t="s">
        <v>17</v>
      </c>
      <c r="D2408" s="3" t="s">
        <v>350</v>
      </c>
      <c r="E2408" s="3" t="s">
        <v>349</v>
      </c>
      <c r="F2408" s="4" t="s">
        <v>556</v>
      </c>
      <c r="G2408" s="4">
        <v>300</v>
      </c>
    </row>
    <row r="2409" spans="1:7" x14ac:dyDescent="0.3">
      <c r="A2409" s="90" t="s">
        <v>705</v>
      </c>
      <c r="B2409" s="2" t="s">
        <v>27</v>
      </c>
      <c r="C2409" s="3" t="s">
        <v>17</v>
      </c>
      <c r="D2409" s="3" t="s">
        <v>350</v>
      </c>
      <c r="E2409" s="3" t="s">
        <v>386</v>
      </c>
      <c r="F2409" s="4" t="s">
        <v>514</v>
      </c>
      <c r="G2409" s="4">
        <v>2816</v>
      </c>
    </row>
    <row r="2410" spans="1:7" x14ac:dyDescent="0.3">
      <c r="A2410" s="90" t="s">
        <v>705</v>
      </c>
      <c r="B2410" s="2" t="s">
        <v>48</v>
      </c>
      <c r="C2410" s="3" t="s">
        <v>17</v>
      </c>
      <c r="D2410" s="3" t="s">
        <v>350</v>
      </c>
      <c r="E2410" s="3" t="s">
        <v>229</v>
      </c>
      <c r="F2410" s="4" t="s">
        <v>572</v>
      </c>
      <c r="G2410" s="4">
        <v>1780</v>
      </c>
    </row>
    <row r="2411" spans="1:7" x14ac:dyDescent="0.3">
      <c r="A2411" s="90" t="s">
        <v>705</v>
      </c>
      <c r="B2411" s="2" t="s">
        <v>48</v>
      </c>
      <c r="C2411" s="3" t="s">
        <v>17</v>
      </c>
      <c r="D2411" s="3" t="s">
        <v>350</v>
      </c>
      <c r="E2411" s="3" t="s">
        <v>348</v>
      </c>
      <c r="F2411" s="4" t="s">
        <v>571</v>
      </c>
      <c r="G2411" s="4">
        <v>700</v>
      </c>
    </row>
    <row r="2412" spans="1:7" x14ac:dyDescent="0.3">
      <c r="A2412" s="90" t="s">
        <v>705</v>
      </c>
      <c r="B2412" s="2" t="s">
        <v>23</v>
      </c>
      <c r="C2412" s="3" t="s">
        <v>17</v>
      </c>
      <c r="D2412" s="3" t="s">
        <v>350</v>
      </c>
      <c r="E2412" s="3" t="s">
        <v>349</v>
      </c>
      <c r="F2412" s="4" t="s">
        <v>565</v>
      </c>
      <c r="G2412" s="4">
        <v>1100</v>
      </c>
    </row>
    <row r="2413" spans="1:7" x14ac:dyDescent="0.3">
      <c r="A2413" s="90" t="s">
        <v>705</v>
      </c>
      <c r="B2413" s="2" t="s">
        <v>23</v>
      </c>
      <c r="C2413" s="3" t="s">
        <v>17</v>
      </c>
      <c r="D2413" s="3" t="s">
        <v>350</v>
      </c>
      <c r="E2413" s="3" t="s">
        <v>349</v>
      </c>
      <c r="F2413" s="4" t="s">
        <v>524</v>
      </c>
      <c r="G2413" s="4">
        <v>1100</v>
      </c>
    </row>
    <row r="2414" spans="1:7" x14ac:dyDescent="0.3">
      <c r="A2414" s="90" t="s">
        <v>705</v>
      </c>
      <c r="B2414" s="2" t="s">
        <v>23</v>
      </c>
      <c r="C2414" s="3" t="s">
        <v>17</v>
      </c>
      <c r="D2414" s="3" t="s">
        <v>350</v>
      </c>
      <c r="E2414" s="3" t="s">
        <v>20</v>
      </c>
      <c r="F2414" s="4" t="s">
        <v>528</v>
      </c>
      <c r="G2414" s="4">
        <v>1130</v>
      </c>
    </row>
    <row r="2415" spans="1:7" x14ac:dyDescent="0.3">
      <c r="A2415" s="90" t="s">
        <v>705</v>
      </c>
      <c r="B2415" s="2" t="s">
        <v>23</v>
      </c>
      <c r="C2415" s="3" t="s">
        <v>17</v>
      </c>
      <c r="D2415" s="3" t="s">
        <v>350</v>
      </c>
      <c r="E2415" s="3" t="s">
        <v>386</v>
      </c>
      <c r="F2415" s="4" t="s">
        <v>560</v>
      </c>
      <c r="G2415" s="4">
        <v>2560</v>
      </c>
    </row>
    <row r="2416" spans="1:7" x14ac:dyDescent="0.3">
      <c r="A2416" s="90" t="s">
        <v>705</v>
      </c>
      <c r="B2416" s="2" t="s">
        <v>23</v>
      </c>
      <c r="C2416" s="3" t="s">
        <v>17</v>
      </c>
      <c r="D2416" s="3" t="s">
        <v>350</v>
      </c>
      <c r="E2416" s="3" t="s">
        <v>348</v>
      </c>
      <c r="F2416" s="4" t="s">
        <v>558</v>
      </c>
      <c r="G2416" s="4">
        <v>1200</v>
      </c>
    </row>
    <row r="2417" spans="1:7" x14ac:dyDescent="0.3">
      <c r="A2417" s="90" t="s">
        <v>705</v>
      </c>
      <c r="B2417" s="2" t="s">
        <v>23</v>
      </c>
      <c r="C2417" s="3" t="s">
        <v>17</v>
      </c>
      <c r="D2417" s="3" t="s">
        <v>350</v>
      </c>
      <c r="E2417" s="3" t="s">
        <v>348</v>
      </c>
      <c r="F2417" s="4" t="s">
        <v>573</v>
      </c>
      <c r="G2417" s="4">
        <v>1000</v>
      </c>
    </row>
    <row r="2418" spans="1:7" x14ac:dyDescent="0.3">
      <c r="A2418" s="90" t="s">
        <v>705</v>
      </c>
      <c r="B2418" s="2" t="s">
        <v>23</v>
      </c>
      <c r="C2418" s="3" t="s">
        <v>17</v>
      </c>
      <c r="D2418" s="3" t="s">
        <v>350</v>
      </c>
      <c r="E2418" s="3" t="s">
        <v>347</v>
      </c>
      <c r="F2418" s="4" t="s">
        <v>524</v>
      </c>
      <c r="G2418" s="4">
        <v>1100</v>
      </c>
    </row>
    <row r="2419" spans="1:7" x14ac:dyDescent="0.3">
      <c r="A2419" s="90" t="s">
        <v>705</v>
      </c>
      <c r="B2419" s="2" t="s">
        <v>23</v>
      </c>
      <c r="C2419" s="3" t="s">
        <v>17</v>
      </c>
      <c r="D2419" s="3" t="s">
        <v>350</v>
      </c>
      <c r="E2419" s="3" t="s">
        <v>347</v>
      </c>
      <c r="F2419" s="4" t="s">
        <v>561</v>
      </c>
      <c r="G2419" s="4">
        <v>1100</v>
      </c>
    </row>
    <row r="2420" spans="1:7" x14ac:dyDescent="0.3">
      <c r="A2420" s="90" t="s">
        <v>705</v>
      </c>
      <c r="B2420" s="2" t="s">
        <v>23</v>
      </c>
      <c r="C2420" s="3" t="s">
        <v>17</v>
      </c>
      <c r="D2420" s="3" t="s">
        <v>350</v>
      </c>
      <c r="E2420" s="3" t="s">
        <v>20</v>
      </c>
      <c r="F2420" s="4" t="s">
        <v>556</v>
      </c>
      <c r="G2420" s="4">
        <v>1080</v>
      </c>
    </row>
    <row r="2421" spans="1:7" x14ac:dyDescent="0.3">
      <c r="A2421" s="90" t="s">
        <v>705</v>
      </c>
      <c r="B2421" s="2" t="s">
        <v>23</v>
      </c>
      <c r="C2421" s="3" t="s">
        <v>17</v>
      </c>
      <c r="D2421" s="3" t="s">
        <v>350</v>
      </c>
      <c r="E2421" s="3" t="s">
        <v>229</v>
      </c>
      <c r="F2421" s="4" t="s">
        <v>574</v>
      </c>
      <c r="G2421" s="4">
        <v>2440</v>
      </c>
    </row>
    <row r="2422" spans="1:7" x14ac:dyDescent="0.3">
      <c r="A2422" s="90" t="s">
        <v>706</v>
      </c>
      <c r="B2422" s="2" t="s">
        <v>27</v>
      </c>
      <c r="C2422" s="3" t="s">
        <v>17</v>
      </c>
      <c r="D2422" s="3" t="s">
        <v>350</v>
      </c>
      <c r="E2422" s="3" t="s">
        <v>347</v>
      </c>
      <c r="F2422" s="4" t="s">
        <v>566</v>
      </c>
      <c r="G2422" s="4">
        <v>1120</v>
      </c>
    </row>
    <row r="2423" spans="1:7" x14ac:dyDescent="0.3">
      <c r="A2423" s="90" t="s">
        <v>706</v>
      </c>
      <c r="B2423" s="2" t="s">
        <v>27</v>
      </c>
      <c r="C2423" s="3" t="s">
        <v>17</v>
      </c>
      <c r="D2423" s="3" t="s">
        <v>350</v>
      </c>
      <c r="E2423" s="3" t="s">
        <v>407</v>
      </c>
      <c r="F2423" s="4" t="s">
        <v>118</v>
      </c>
      <c r="G2423" s="4">
        <v>4500</v>
      </c>
    </row>
    <row r="2424" spans="1:7" x14ac:dyDescent="0.3">
      <c r="A2424" s="90" t="s">
        <v>706</v>
      </c>
      <c r="B2424" s="2" t="s">
        <v>27</v>
      </c>
      <c r="C2424" s="3" t="s">
        <v>17</v>
      </c>
      <c r="D2424" s="3" t="s">
        <v>350</v>
      </c>
      <c r="E2424" s="3" t="s">
        <v>347</v>
      </c>
      <c r="F2424" s="4" t="s">
        <v>555</v>
      </c>
      <c r="G2424" s="4">
        <v>1120</v>
      </c>
    </row>
    <row r="2425" spans="1:7" x14ac:dyDescent="0.3">
      <c r="A2425" s="90" t="s">
        <v>706</v>
      </c>
      <c r="B2425" s="2" t="s">
        <v>27</v>
      </c>
      <c r="C2425" s="3" t="s">
        <v>17</v>
      </c>
      <c r="D2425" s="3" t="s">
        <v>350</v>
      </c>
      <c r="E2425" s="3" t="s">
        <v>20</v>
      </c>
      <c r="F2425" s="4" t="s">
        <v>557</v>
      </c>
      <c r="G2425" s="4">
        <v>1120</v>
      </c>
    </row>
    <row r="2426" spans="1:7" x14ac:dyDescent="0.3">
      <c r="A2426" s="90" t="s">
        <v>706</v>
      </c>
      <c r="B2426" s="2" t="s">
        <v>27</v>
      </c>
      <c r="C2426" s="3" t="s">
        <v>17</v>
      </c>
      <c r="D2426" s="3" t="s">
        <v>350</v>
      </c>
      <c r="E2426" s="3" t="s">
        <v>20</v>
      </c>
      <c r="F2426" s="4" t="s">
        <v>562</v>
      </c>
      <c r="G2426" s="4">
        <v>1120</v>
      </c>
    </row>
    <row r="2427" spans="1:7" x14ac:dyDescent="0.3">
      <c r="A2427" s="90" t="s">
        <v>706</v>
      </c>
      <c r="B2427" s="2" t="s">
        <v>27</v>
      </c>
      <c r="C2427" s="3" t="s">
        <v>17</v>
      </c>
      <c r="D2427" s="3" t="s">
        <v>350</v>
      </c>
      <c r="E2427" s="3" t="s">
        <v>348</v>
      </c>
      <c r="F2427" s="4" t="s">
        <v>618</v>
      </c>
      <c r="G2427" s="4">
        <v>1200</v>
      </c>
    </row>
    <row r="2428" spans="1:7" x14ac:dyDescent="0.3">
      <c r="A2428" s="90" t="s">
        <v>706</v>
      </c>
      <c r="B2428" s="2" t="s">
        <v>27</v>
      </c>
      <c r="C2428" s="3" t="s">
        <v>17</v>
      </c>
      <c r="D2428" s="3" t="s">
        <v>350</v>
      </c>
      <c r="E2428" s="3" t="s">
        <v>386</v>
      </c>
      <c r="F2428" s="4" t="s">
        <v>560</v>
      </c>
      <c r="G2428" s="4">
        <v>2560</v>
      </c>
    </row>
    <row r="2429" spans="1:7" x14ac:dyDescent="0.3">
      <c r="A2429" s="90" t="s">
        <v>706</v>
      </c>
      <c r="B2429" s="2" t="s">
        <v>27</v>
      </c>
      <c r="C2429" s="3" t="s">
        <v>17</v>
      </c>
      <c r="D2429" s="3" t="s">
        <v>350</v>
      </c>
      <c r="E2429" s="3" t="s">
        <v>349</v>
      </c>
      <c r="F2429" s="4" t="s">
        <v>556</v>
      </c>
      <c r="G2429" s="4">
        <v>600</v>
      </c>
    </row>
    <row r="2430" spans="1:7" x14ac:dyDescent="0.3">
      <c r="A2430" s="90" t="s">
        <v>706</v>
      </c>
      <c r="B2430" s="2" t="s">
        <v>27</v>
      </c>
      <c r="C2430" s="3" t="s">
        <v>17</v>
      </c>
      <c r="D2430" s="3" t="s">
        <v>350</v>
      </c>
      <c r="E2430" s="3" t="s">
        <v>349</v>
      </c>
      <c r="F2430" s="4" t="s">
        <v>307</v>
      </c>
      <c r="G2430" s="4">
        <v>720</v>
      </c>
    </row>
    <row r="2431" spans="1:7" x14ac:dyDescent="0.3">
      <c r="A2431" s="90" t="s">
        <v>706</v>
      </c>
      <c r="B2431" s="2" t="s">
        <v>48</v>
      </c>
      <c r="C2431" s="3" t="s">
        <v>17</v>
      </c>
      <c r="D2431" s="3" t="s">
        <v>350</v>
      </c>
      <c r="E2431" s="3" t="s">
        <v>229</v>
      </c>
      <c r="F2431" s="4" t="s">
        <v>572</v>
      </c>
      <c r="G2431" s="4">
        <v>1240</v>
      </c>
    </row>
    <row r="2432" spans="1:7" x14ac:dyDescent="0.3">
      <c r="A2432" s="90" t="s">
        <v>706</v>
      </c>
      <c r="B2432" s="2" t="s">
        <v>48</v>
      </c>
      <c r="C2432" s="3" t="s">
        <v>17</v>
      </c>
      <c r="D2432" s="3" t="s">
        <v>350</v>
      </c>
      <c r="E2432" s="3" t="s">
        <v>348</v>
      </c>
      <c r="F2432" s="4" t="s">
        <v>571</v>
      </c>
      <c r="G2432" s="4">
        <v>560</v>
      </c>
    </row>
    <row r="2433" spans="1:7" x14ac:dyDescent="0.3">
      <c r="A2433" s="90" t="s">
        <v>706</v>
      </c>
      <c r="B2433" s="2" t="s">
        <v>23</v>
      </c>
      <c r="C2433" s="3" t="s">
        <v>17</v>
      </c>
      <c r="D2433" s="3" t="s">
        <v>350</v>
      </c>
      <c r="E2433" s="3" t="s">
        <v>347</v>
      </c>
      <c r="F2433" s="4" t="s">
        <v>558</v>
      </c>
      <c r="G2433" s="4">
        <v>1120</v>
      </c>
    </row>
    <row r="2434" spans="1:7" x14ac:dyDescent="0.3">
      <c r="A2434" s="90" t="s">
        <v>706</v>
      </c>
      <c r="B2434" s="2" t="s">
        <v>23</v>
      </c>
      <c r="C2434" s="3" t="s">
        <v>17</v>
      </c>
      <c r="D2434" s="3" t="s">
        <v>350</v>
      </c>
      <c r="E2434" s="3" t="s">
        <v>347</v>
      </c>
      <c r="F2434" s="4" t="s">
        <v>524</v>
      </c>
      <c r="G2434" s="4">
        <v>1120</v>
      </c>
    </row>
    <row r="2435" spans="1:7" x14ac:dyDescent="0.3">
      <c r="A2435" s="90" t="s">
        <v>706</v>
      </c>
      <c r="B2435" s="2" t="s">
        <v>23</v>
      </c>
      <c r="C2435" s="3" t="s">
        <v>17</v>
      </c>
      <c r="D2435" s="3" t="s">
        <v>350</v>
      </c>
      <c r="E2435" s="3" t="s">
        <v>20</v>
      </c>
      <c r="F2435" s="4" t="s">
        <v>556</v>
      </c>
      <c r="G2435" s="4">
        <v>1140</v>
      </c>
    </row>
    <row r="2436" spans="1:7" x14ac:dyDescent="0.3">
      <c r="A2436" s="90" t="s">
        <v>706</v>
      </c>
      <c r="B2436" s="2" t="s">
        <v>23</v>
      </c>
      <c r="C2436" s="3" t="s">
        <v>17</v>
      </c>
      <c r="D2436" s="3" t="s">
        <v>350</v>
      </c>
      <c r="E2436" s="3" t="s">
        <v>20</v>
      </c>
      <c r="F2436" s="4" t="s">
        <v>522</v>
      </c>
      <c r="G2436" s="4">
        <v>900</v>
      </c>
    </row>
    <row r="2437" spans="1:7" x14ac:dyDescent="0.3">
      <c r="A2437" s="90" t="s">
        <v>706</v>
      </c>
      <c r="B2437" s="2" t="s">
        <v>23</v>
      </c>
      <c r="C2437" s="3" t="s">
        <v>17</v>
      </c>
      <c r="D2437" s="3" t="s">
        <v>350</v>
      </c>
      <c r="E2437" s="3" t="s">
        <v>20</v>
      </c>
      <c r="F2437" s="4" t="s">
        <v>528</v>
      </c>
      <c r="G2437" s="4">
        <v>200</v>
      </c>
    </row>
    <row r="2438" spans="1:7" x14ac:dyDescent="0.3">
      <c r="A2438" s="90" t="s">
        <v>706</v>
      </c>
      <c r="B2438" s="2" t="s">
        <v>23</v>
      </c>
      <c r="C2438" s="3" t="s">
        <v>17</v>
      </c>
      <c r="D2438" s="3" t="s">
        <v>350</v>
      </c>
      <c r="E2438" s="3" t="s">
        <v>348</v>
      </c>
      <c r="F2438" s="4" t="s">
        <v>573</v>
      </c>
      <c r="G2438" s="4">
        <v>840</v>
      </c>
    </row>
    <row r="2439" spans="1:7" x14ac:dyDescent="0.3">
      <c r="A2439" s="90" t="s">
        <v>706</v>
      </c>
      <c r="B2439" s="2" t="s">
        <v>23</v>
      </c>
      <c r="C2439" s="3" t="s">
        <v>17</v>
      </c>
      <c r="D2439" s="3" t="s">
        <v>350</v>
      </c>
      <c r="E2439" s="3" t="s">
        <v>348</v>
      </c>
      <c r="F2439" s="4" t="s">
        <v>563</v>
      </c>
      <c r="G2439" s="4">
        <v>1200</v>
      </c>
    </row>
    <row r="2440" spans="1:7" x14ac:dyDescent="0.3">
      <c r="A2440" s="90" t="s">
        <v>706</v>
      </c>
      <c r="B2440" s="2" t="s">
        <v>23</v>
      </c>
      <c r="C2440" s="3" t="s">
        <v>17</v>
      </c>
      <c r="D2440" s="3" t="s">
        <v>350</v>
      </c>
      <c r="E2440" s="3" t="s">
        <v>229</v>
      </c>
      <c r="F2440" s="4" t="s">
        <v>574</v>
      </c>
      <c r="G2440" s="4">
        <v>2400</v>
      </c>
    </row>
    <row r="2441" spans="1:7" x14ac:dyDescent="0.3">
      <c r="A2441" s="90" t="s">
        <v>706</v>
      </c>
      <c r="B2441" s="2" t="s">
        <v>23</v>
      </c>
      <c r="C2441" s="3" t="s">
        <v>17</v>
      </c>
      <c r="D2441" s="3" t="s">
        <v>350</v>
      </c>
      <c r="E2441" s="3" t="s">
        <v>349</v>
      </c>
      <c r="F2441" s="4" t="s">
        <v>726</v>
      </c>
      <c r="G2441" s="4">
        <v>1600</v>
      </c>
    </row>
    <row r="2442" spans="1:7" x14ac:dyDescent="0.3">
      <c r="A2442" s="90" t="s">
        <v>706</v>
      </c>
      <c r="B2442" s="2" t="s">
        <v>23</v>
      </c>
      <c r="C2442" s="3" t="s">
        <v>17</v>
      </c>
      <c r="D2442" s="3" t="s">
        <v>350</v>
      </c>
      <c r="E2442" s="3" t="s">
        <v>348</v>
      </c>
      <c r="F2442" s="4" t="s">
        <v>534</v>
      </c>
      <c r="G2442" s="4">
        <v>300</v>
      </c>
    </row>
    <row r="2443" spans="1:7" x14ac:dyDescent="0.3">
      <c r="A2443" s="90" t="s">
        <v>706</v>
      </c>
      <c r="B2443" s="2" t="s">
        <v>23</v>
      </c>
      <c r="C2443" s="3" t="s">
        <v>17</v>
      </c>
      <c r="D2443" s="3" t="s">
        <v>350</v>
      </c>
      <c r="E2443" s="3" t="s">
        <v>229</v>
      </c>
      <c r="F2443" s="4" t="s">
        <v>534</v>
      </c>
      <c r="G2443" s="4">
        <v>370</v>
      </c>
    </row>
    <row r="2444" spans="1:7" x14ac:dyDescent="0.3">
      <c r="A2444" s="90" t="s">
        <v>706</v>
      </c>
      <c r="B2444" s="2" t="s">
        <v>23</v>
      </c>
      <c r="C2444" s="3" t="s">
        <v>17</v>
      </c>
      <c r="D2444" s="3" t="s">
        <v>350</v>
      </c>
      <c r="E2444" s="3" t="s">
        <v>386</v>
      </c>
      <c r="F2444" s="4" t="s">
        <v>514</v>
      </c>
      <c r="G2444" s="4">
        <v>2560</v>
      </c>
    </row>
    <row r="2445" spans="1:7" x14ac:dyDescent="0.3">
      <c r="A2445" s="90" t="s">
        <v>706</v>
      </c>
      <c r="B2445" s="2" t="s">
        <v>127</v>
      </c>
      <c r="C2445" s="3" t="s">
        <v>17</v>
      </c>
      <c r="D2445" s="3" t="s">
        <v>350</v>
      </c>
      <c r="E2445" s="3" t="s">
        <v>349</v>
      </c>
      <c r="F2445" s="4" t="s">
        <v>727</v>
      </c>
      <c r="G2445" s="4">
        <v>1100</v>
      </c>
    </row>
    <row r="2446" spans="1:7" x14ac:dyDescent="0.3">
      <c r="A2446" s="90" t="s">
        <v>706</v>
      </c>
      <c r="B2446" s="2" t="s">
        <v>127</v>
      </c>
      <c r="C2446" s="3" t="s">
        <v>17</v>
      </c>
      <c r="D2446" s="3" t="s">
        <v>350</v>
      </c>
      <c r="E2446" s="3" t="s">
        <v>349</v>
      </c>
      <c r="F2446" s="4" t="s">
        <v>727</v>
      </c>
      <c r="G2446" s="4">
        <v>100</v>
      </c>
    </row>
    <row r="2447" spans="1:7" x14ac:dyDescent="0.3">
      <c r="A2447" s="90" t="s">
        <v>707</v>
      </c>
      <c r="B2447" s="2" t="s">
        <v>27</v>
      </c>
      <c r="C2447" s="3" t="s">
        <v>17</v>
      </c>
      <c r="D2447" s="3" t="s">
        <v>350</v>
      </c>
      <c r="E2447" s="3" t="s">
        <v>386</v>
      </c>
      <c r="F2447" s="4" t="s">
        <v>560</v>
      </c>
      <c r="G2447" s="4">
        <v>1536</v>
      </c>
    </row>
    <row r="2448" spans="1:7" x14ac:dyDescent="0.3">
      <c r="A2448" s="90" t="s">
        <v>707</v>
      </c>
      <c r="B2448" s="2" t="s">
        <v>27</v>
      </c>
      <c r="C2448" s="3" t="s">
        <v>17</v>
      </c>
      <c r="D2448" s="3" t="s">
        <v>350</v>
      </c>
      <c r="E2448" s="3" t="s">
        <v>407</v>
      </c>
      <c r="F2448" s="4" t="s">
        <v>118</v>
      </c>
      <c r="G2448" s="4">
        <v>4500</v>
      </c>
    </row>
    <row r="2449" spans="1:7" x14ac:dyDescent="0.3">
      <c r="A2449" s="90" t="s">
        <v>707</v>
      </c>
      <c r="B2449" s="2" t="s">
        <v>27</v>
      </c>
      <c r="C2449" s="3" t="s">
        <v>17</v>
      </c>
      <c r="D2449" s="3" t="s">
        <v>350</v>
      </c>
      <c r="E2449" s="3" t="s">
        <v>347</v>
      </c>
      <c r="F2449" s="4" t="s">
        <v>728</v>
      </c>
      <c r="G2449" s="4">
        <v>1100</v>
      </c>
    </row>
    <row r="2450" spans="1:7" x14ac:dyDescent="0.3">
      <c r="A2450" s="90" t="s">
        <v>707</v>
      </c>
      <c r="B2450" s="2" t="s">
        <v>27</v>
      </c>
      <c r="C2450" s="3" t="s">
        <v>17</v>
      </c>
      <c r="D2450" s="3" t="s">
        <v>350</v>
      </c>
      <c r="E2450" s="3" t="s">
        <v>20</v>
      </c>
      <c r="F2450" s="4" t="s">
        <v>557</v>
      </c>
      <c r="G2450" s="4">
        <v>1120</v>
      </c>
    </row>
    <row r="2451" spans="1:7" x14ac:dyDescent="0.3">
      <c r="A2451" s="90" t="s">
        <v>707</v>
      </c>
      <c r="B2451" s="2" t="s">
        <v>27</v>
      </c>
      <c r="C2451" s="3" t="s">
        <v>17</v>
      </c>
      <c r="D2451" s="3" t="s">
        <v>350</v>
      </c>
      <c r="E2451" s="3" t="s">
        <v>20</v>
      </c>
      <c r="F2451" s="4" t="s">
        <v>562</v>
      </c>
      <c r="G2451" s="4">
        <v>1120</v>
      </c>
    </row>
    <row r="2452" spans="1:7" x14ac:dyDescent="0.3">
      <c r="A2452" s="90" t="s">
        <v>707</v>
      </c>
      <c r="B2452" s="2" t="s">
        <v>27</v>
      </c>
      <c r="C2452" s="3" t="s">
        <v>17</v>
      </c>
      <c r="D2452" s="3" t="s">
        <v>350</v>
      </c>
      <c r="E2452" s="3" t="s">
        <v>347</v>
      </c>
      <c r="F2452" s="4" t="s">
        <v>664</v>
      </c>
      <c r="G2452" s="4">
        <v>940</v>
      </c>
    </row>
    <row r="2453" spans="1:7" x14ac:dyDescent="0.3">
      <c r="A2453" s="90" t="s">
        <v>707</v>
      </c>
      <c r="B2453" s="2" t="s">
        <v>27</v>
      </c>
      <c r="C2453" s="3" t="s">
        <v>17</v>
      </c>
      <c r="D2453" s="3" t="s">
        <v>350</v>
      </c>
      <c r="E2453" s="3" t="s">
        <v>347</v>
      </c>
      <c r="F2453" s="4" t="s">
        <v>566</v>
      </c>
      <c r="G2453" s="4">
        <v>300</v>
      </c>
    </row>
    <row r="2454" spans="1:7" x14ac:dyDescent="0.3">
      <c r="A2454" s="90" t="s">
        <v>707</v>
      </c>
      <c r="B2454" s="2" t="s">
        <v>27</v>
      </c>
      <c r="C2454" s="3" t="s">
        <v>17</v>
      </c>
      <c r="D2454" s="3" t="s">
        <v>350</v>
      </c>
      <c r="E2454" s="3" t="s">
        <v>348</v>
      </c>
      <c r="F2454" s="4" t="s">
        <v>566</v>
      </c>
      <c r="G2454" s="4">
        <v>850</v>
      </c>
    </row>
    <row r="2455" spans="1:7" x14ac:dyDescent="0.3">
      <c r="A2455" s="90" t="s">
        <v>707</v>
      </c>
      <c r="B2455" s="2" t="s">
        <v>27</v>
      </c>
      <c r="C2455" s="3" t="s">
        <v>17</v>
      </c>
      <c r="D2455" s="3" t="s">
        <v>350</v>
      </c>
      <c r="E2455" s="3" t="s">
        <v>349</v>
      </c>
      <c r="F2455" s="4" t="s">
        <v>307</v>
      </c>
      <c r="G2455" s="4">
        <v>800</v>
      </c>
    </row>
    <row r="2456" spans="1:7" x14ac:dyDescent="0.3">
      <c r="A2456" s="90" t="s">
        <v>707</v>
      </c>
      <c r="B2456" s="2" t="s">
        <v>27</v>
      </c>
      <c r="C2456" s="3" t="s">
        <v>17</v>
      </c>
      <c r="D2456" s="3" t="s">
        <v>350</v>
      </c>
      <c r="E2456" s="3" t="s">
        <v>349</v>
      </c>
      <c r="F2456" s="4" t="s">
        <v>556</v>
      </c>
      <c r="G2456" s="4">
        <v>800</v>
      </c>
    </row>
    <row r="2457" spans="1:7" x14ac:dyDescent="0.3">
      <c r="A2457" s="90" t="s">
        <v>707</v>
      </c>
      <c r="B2457" s="2" t="s">
        <v>27</v>
      </c>
      <c r="C2457" s="3" t="s">
        <v>17</v>
      </c>
      <c r="D2457" s="3" t="s">
        <v>350</v>
      </c>
      <c r="E2457" s="3" t="s">
        <v>348</v>
      </c>
      <c r="F2457" s="4" t="s">
        <v>618</v>
      </c>
      <c r="G2457" s="4">
        <v>1200</v>
      </c>
    </row>
    <row r="2458" spans="1:7" x14ac:dyDescent="0.3">
      <c r="A2458" s="90" t="s">
        <v>707</v>
      </c>
      <c r="B2458" s="2" t="s">
        <v>48</v>
      </c>
      <c r="C2458" s="3" t="s">
        <v>17</v>
      </c>
      <c r="D2458" s="3" t="s">
        <v>350</v>
      </c>
      <c r="E2458" s="3" t="s">
        <v>229</v>
      </c>
      <c r="F2458" s="4" t="s">
        <v>572</v>
      </c>
      <c r="G2458" s="4">
        <v>1910</v>
      </c>
    </row>
    <row r="2459" spans="1:7" x14ac:dyDescent="0.3">
      <c r="A2459" s="90" t="s">
        <v>707</v>
      </c>
      <c r="B2459" s="2" t="s">
        <v>23</v>
      </c>
      <c r="C2459" s="3" t="s">
        <v>17</v>
      </c>
      <c r="D2459" s="3" t="s">
        <v>350</v>
      </c>
      <c r="E2459" s="3" t="s">
        <v>347</v>
      </c>
      <c r="F2459" s="4" t="s">
        <v>524</v>
      </c>
      <c r="G2459" s="4">
        <v>1100</v>
      </c>
    </row>
    <row r="2460" spans="1:7" x14ac:dyDescent="0.3">
      <c r="A2460" s="90" t="s">
        <v>707</v>
      </c>
      <c r="B2460" s="2" t="s">
        <v>23</v>
      </c>
      <c r="C2460" s="3" t="s">
        <v>17</v>
      </c>
      <c r="D2460" s="3" t="s">
        <v>350</v>
      </c>
      <c r="E2460" s="3" t="s">
        <v>347</v>
      </c>
      <c r="F2460" s="4" t="s">
        <v>561</v>
      </c>
      <c r="G2460" s="4">
        <v>1100</v>
      </c>
    </row>
    <row r="2461" spans="1:7" x14ac:dyDescent="0.3">
      <c r="A2461" s="90" t="s">
        <v>707</v>
      </c>
      <c r="B2461" s="2" t="s">
        <v>23</v>
      </c>
      <c r="C2461" s="3" t="s">
        <v>17</v>
      </c>
      <c r="D2461" s="3" t="s">
        <v>350</v>
      </c>
      <c r="E2461" s="3" t="s">
        <v>20</v>
      </c>
      <c r="F2461" s="4" t="s">
        <v>556</v>
      </c>
      <c r="G2461" s="4">
        <v>1140</v>
      </c>
    </row>
    <row r="2462" spans="1:7" x14ac:dyDescent="0.3">
      <c r="A2462" s="90" t="s">
        <v>707</v>
      </c>
      <c r="B2462" s="2" t="s">
        <v>23</v>
      </c>
      <c r="C2462" s="3" t="s">
        <v>17</v>
      </c>
      <c r="D2462" s="3" t="s">
        <v>350</v>
      </c>
      <c r="E2462" s="3" t="s">
        <v>20</v>
      </c>
      <c r="F2462" s="4" t="s">
        <v>522</v>
      </c>
      <c r="G2462" s="4">
        <v>1200</v>
      </c>
    </row>
    <row r="2463" spans="1:7" x14ac:dyDescent="0.3">
      <c r="A2463" s="90" t="s">
        <v>707</v>
      </c>
      <c r="B2463" s="2" t="s">
        <v>23</v>
      </c>
      <c r="C2463" s="3" t="s">
        <v>17</v>
      </c>
      <c r="D2463" s="3" t="s">
        <v>350</v>
      </c>
      <c r="E2463" s="3" t="s">
        <v>348</v>
      </c>
      <c r="F2463" s="4" t="s">
        <v>558</v>
      </c>
      <c r="G2463" s="4">
        <v>1200</v>
      </c>
    </row>
    <row r="2464" spans="1:7" x14ac:dyDescent="0.3">
      <c r="A2464" s="90" t="s">
        <v>707</v>
      </c>
      <c r="B2464" s="2" t="s">
        <v>23</v>
      </c>
      <c r="C2464" s="3" t="s">
        <v>17</v>
      </c>
      <c r="D2464" s="3" t="s">
        <v>350</v>
      </c>
      <c r="E2464" s="3" t="s">
        <v>348</v>
      </c>
      <c r="F2464" s="4" t="s">
        <v>563</v>
      </c>
      <c r="G2464" s="4">
        <v>1060</v>
      </c>
    </row>
    <row r="2465" spans="1:7" x14ac:dyDescent="0.3">
      <c r="A2465" s="90" t="s">
        <v>707</v>
      </c>
      <c r="B2465" s="2" t="s">
        <v>23</v>
      </c>
      <c r="C2465" s="3" t="s">
        <v>17</v>
      </c>
      <c r="D2465" s="3" t="s">
        <v>350</v>
      </c>
      <c r="E2465" s="3" t="s">
        <v>229</v>
      </c>
      <c r="F2465" s="4" t="s">
        <v>574</v>
      </c>
      <c r="G2465" s="4">
        <v>2400</v>
      </c>
    </row>
    <row r="2466" spans="1:7" x14ac:dyDescent="0.3">
      <c r="A2466" s="90" t="s">
        <v>707</v>
      </c>
      <c r="B2466" s="2" t="s">
        <v>23</v>
      </c>
      <c r="C2466" s="3" t="s">
        <v>17</v>
      </c>
      <c r="D2466" s="3" t="s">
        <v>350</v>
      </c>
      <c r="E2466" s="3" t="s">
        <v>348</v>
      </c>
      <c r="F2466" s="4" t="s">
        <v>534</v>
      </c>
      <c r="G2466" s="4">
        <v>300</v>
      </c>
    </row>
    <row r="2467" spans="1:7" x14ac:dyDescent="0.3">
      <c r="A2467" s="90" t="s">
        <v>707</v>
      </c>
      <c r="B2467" s="2" t="s">
        <v>23</v>
      </c>
      <c r="C2467" s="3" t="s">
        <v>17</v>
      </c>
      <c r="D2467" s="3" t="s">
        <v>350</v>
      </c>
      <c r="E2467" s="3" t="s">
        <v>229</v>
      </c>
      <c r="F2467" s="4" t="s">
        <v>534</v>
      </c>
      <c r="G2467" s="4">
        <v>300</v>
      </c>
    </row>
    <row r="2468" spans="1:7" x14ac:dyDescent="0.3">
      <c r="A2468" s="90" t="s">
        <v>707</v>
      </c>
      <c r="B2468" s="2" t="s">
        <v>23</v>
      </c>
      <c r="C2468" s="3" t="s">
        <v>17</v>
      </c>
      <c r="D2468" s="3" t="s">
        <v>350</v>
      </c>
      <c r="E2468" s="3" t="s">
        <v>386</v>
      </c>
      <c r="F2468" s="4" t="s">
        <v>514</v>
      </c>
      <c r="G2468" s="4">
        <v>2432</v>
      </c>
    </row>
    <row r="2469" spans="1:7" x14ac:dyDescent="0.3">
      <c r="A2469" s="90" t="s">
        <v>707</v>
      </c>
      <c r="B2469" s="2" t="s">
        <v>23</v>
      </c>
      <c r="C2469" s="3" t="s">
        <v>17</v>
      </c>
      <c r="D2469" s="3" t="s">
        <v>350</v>
      </c>
      <c r="E2469" s="3" t="s">
        <v>349</v>
      </c>
      <c r="F2469" s="4" t="s">
        <v>729</v>
      </c>
      <c r="G2469" s="4">
        <v>1600</v>
      </c>
    </row>
    <row r="2470" spans="1:7" x14ac:dyDescent="0.3">
      <c r="A2470" s="90" t="s">
        <v>707</v>
      </c>
      <c r="B2470" s="2" t="s">
        <v>23</v>
      </c>
      <c r="C2470" s="3" t="s">
        <v>17</v>
      </c>
      <c r="D2470" s="3" t="s">
        <v>350</v>
      </c>
      <c r="E2470" s="3" t="s">
        <v>349</v>
      </c>
      <c r="F2470" s="4" t="s">
        <v>524</v>
      </c>
      <c r="G2470" s="4">
        <v>100</v>
      </c>
    </row>
    <row r="2471" spans="1:7" x14ac:dyDescent="0.3">
      <c r="A2471" s="90" t="s">
        <v>707</v>
      </c>
      <c r="B2471" s="2" t="s">
        <v>23</v>
      </c>
      <c r="C2471" s="3" t="s">
        <v>17</v>
      </c>
      <c r="D2471" s="3" t="s">
        <v>350</v>
      </c>
      <c r="E2471" s="3" t="s">
        <v>347</v>
      </c>
      <c r="F2471" s="4" t="s">
        <v>538</v>
      </c>
      <c r="G2471" s="4">
        <v>830</v>
      </c>
    </row>
    <row r="2472" spans="1:7" x14ac:dyDescent="0.3">
      <c r="A2472" s="90" t="s">
        <v>707</v>
      </c>
      <c r="B2472" s="2" t="s">
        <v>23</v>
      </c>
      <c r="C2472" s="3" t="s">
        <v>17</v>
      </c>
      <c r="D2472" s="3" t="s">
        <v>350</v>
      </c>
      <c r="E2472" s="3" t="s">
        <v>20</v>
      </c>
      <c r="F2472" s="4" t="s">
        <v>154</v>
      </c>
      <c r="G2472" s="4">
        <v>700</v>
      </c>
    </row>
    <row r="2473" spans="1:7" ht="15" customHeight="1" x14ac:dyDescent="0.3">
      <c r="A2473" s="90" t="s">
        <v>707</v>
      </c>
      <c r="B2473" s="2" t="s">
        <v>23</v>
      </c>
      <c r="C2473" s="3" t="s">
        <v>17</v>
      </c>
      <c r="D2473" s="3" t="s">
        <v>350</v>
      </c>
      <c r="E2473" s="3" t="s">
        <v>349</v>
      </c>
      <c r="F2473" s="4" t="s">
        <v>567</v>
      </c>
      <c r="G2473" s="4">
        <v>660</v>
      </c>
    </row>
    <row r="2474" spans="1:7" x14ac:dyDescent="0.3">
      <c r="A2474" s="90" t="s">
        <v>707</v>
      </c>
      <c r="B2474" s="2" t="s">
        <v>23</v>
      </c>
      <c r="C2474" s="3" t="s">
        <v>17</v>
      </c>
      <c r="D2474" s="3" t="s">
        <v>350</v>
      </c>
      <c r="E2474" s="3" t="s">
        <v>349</v>
      </c>
      <c r="F2474" s="4" t="s">
        <v>568</v>
      </c>
      <c r="G2474" s="4">
        <v>640</v>
      </c>
    </row>
    <row r="2475" spans="1:7" x14ac:dyDescent="0.3">
      <c r="A2475" s="90" t="s">
        <v>708</v>
      </c>
      <c r="B2475" s="2" t="s">
        <v>27</v>
      </c>
      <c r="C2475" s="3" t="s">
        <v>17</v>
      </c>
      <c r="D2475" s="3" t="s">
        <v>350</v>
      </c>
      <c r="E2475" s="3" t="s">
        <v>407</v>
      </c>
      <c r="F2475" s="4" t="s">
        <v>118</v>
      </c>
      <c r="G2475" s="4">
        <v>4500</v>
      </c>
    </row>
    <row r="2476" spans="1:7" x14ac:dyDescent="0.3">
      <c r="A2476" s="90" t="s">
        <v>708</v>
      </c>
      <c r="B2476" s="2" t="s">
        <v>27</v>
      </c>
      <c r="C2476" s="3" t="s">
        <v>17</v>
      </c>
      <c r="D2476" s="3" t="s">
        <v>350</v>
      </c>
      <c r="E2476" s="3" t="s">
        <v>347</v>
      </c>
      <c r="F2476" s="4" t="s">
        <v>664</v>
      </c>
      <c r="G2476" s="4">
        <v>800</v>
      </c>
    </row>
    <row r="2477" spans="1:7" x14ac:dyDescent="0.3">
      <c r="A2477" s="90" t="s">
        <v>708</v>
      </c>
      <c r="B2477" s="2" t="s">
        <v>27</v>
      </c>
      <c r="C2477" s="3" t="s">
        <v>17</v>
      </c>
      <c r="D2477" s="3" t="s">
        <v>350</v>
      </c>
      <c r="E2477" s="3" t="s">
        <v>20</v>
      </c>
      <c r="F2477" s="4" t="s">
        <v>562</v>
      </c>
      <c r="G2477" s="4">
        <v>1190</v>
      </c>
    </row>
    <row r="2478" spans="1:7" x14ac:dyDescent="0.3">
      <c r="A2478" s="90" t="s">
        <v>708</v>
      </c>
      <c r="B2478" s="2" t="s">
        <v>27</v>
      </c>
      <c r="C2478" s="3" t="s">
        <v>17</v>
      </c>
      <c r="D2478" s="3" t="s">
        <v>350</v>
      </c>
      <c r="E2478" s="3" t="s">
        <v>347</v>
      </c>
      <c r="F2478" s="4" t="s">
        <v>730</v>
      </c>
      <c r="G2478" s="4">
        <v>1100</v>
      </c>
    </row>
    <row r="2479" spans="1:7" x14ac:dyDescent="0.3">
      <c r="A2479" s="90" t="s">
        <v>708</v>
      </c>
      <c r="B2479" s="2" t="s">
        <v>27</v>
      </c>
      <c r="C2479" s="3" t="s">
        <v>17</v>
      </c>
      <c r="D2479" s="3" t="s">
        <v>350</v>
      </c>
      <c r="E2479" s="3" t="s">
        <v>347</v>
      </c>
      <c r="F2479" s="4" t="s">
        <v>566</v>
      </c>
      <c r="G2479" s="4">
        <v>320</v>
      </c>
    </row>
    <row r="2480" spans="1:7" x14ac:dyDescent="0.3">
      <c r="A2480" s="90" t="s">
        <v>708</v>
      </c>
      <c r="B2480" s="2" t="s">
        <v>27</v>
      </c>
      <c r="C2480" s="3" t="s">
        <v>17</v>
      </c>
      <c r="D2480" s="3" t="s">
        <v>350</v>
      </c>
      <c r="E2480" s="3" t="s">
        <v>348</v>
      </c>
      <c r="F2480" s="4" t="s">
        <v>566</v>
      </c>
      <c r="G2480" s="4">
        <v>800</v>
      </c>
    </row>
    <row r="2481" spans="1:7" x14ac:dyDescent="0.3">
      <c r="A2481" s="90" t="s">
        <v>708</v>
      </c>
      <c r="B2481" s="2" t="s">
        <v>27</v>
      </c>
      <c r="C2481" s="3" t="s">
        <v>17</v>
      </c>
      <c r="D2481" s="3" t="s">
        <v>350</v>
      </c>
      <c r="E2481" s="3" t="s">
        <v>20</v>
      </c>
      <c r="F2481" s="4" t="s">
        <v>557</v>
      </c>
      <c r="G2481" s="4">
        <v>1200</v>
      </c>
    </row>
    <row r="2482" spans="1:7" x14ac:dyDescent="0.3">
      <c r="A2482" s="90" t="s">
        <v>708</v>
      </c>
      <c r="B2482" s="2" t="s">
        <v>27</v>
      </c>
      <c r="C2482" s="3" t="s">
        <v>17</v>
      </c>
      <c r="D2482" s="3" t="s">
        <v>350</v>
      </c>
      <c r="E2482" s="3" t="s">
        <v>386</v>
      </c>
      <c r="F2482" s="4" t="s">
        <v>560</v>
      </c>
      <c r="G2482" s="4">
        <v>2560</v>
      </c>
    </row>
    <row r="2483" spans="1:7" x14ac:dyDescent="0.3">
      <c r="A2483" s="90" t="s">
        <v>708</v>
      </c>
      <c r="B2483" s="2" t="s">
        <v>27</v>
      </c>
      <c r="C2483" s="3" t="s">
        <v>17</v>
      </c>
      <c r="D2483" s="3" t="s">
        <v>350</v>
      </c>
      <c r="E2483" s="3" t="s">
        <v>348</v>
      </c>
      <c r="F2483" s="4" t="s">
        <v>618</v>
      </c>
      <c r="G2483" s="4">
        <v>1200</v>
      </c>
    </row>
    <row r="2484" spans="1:7" x14ac:dyDescent="0.3">
      <c r="A2484" s="90" t="s">
        <v>708</v>
      </c>
      <c r="B2484" s="2" t="s">
        <v>48</v>
      </c>
      <c r="C2484" s="3" t="s">
        <v>17</v>
      </c>
      <c r="D2484" s="3" t="s">
        <v>350</v>
      </c>
      <c r="E2484" s="3" t="s">
        <v>229</v>
      </c>
      <c r="F2484" s="4" t="s">
        <v>572</v>
      </c>
      <c r="G2484" s="4">
        <v>2000</v>
      </c>
    </row>
    <row r="2485" spans="1:7" x14ac:dyDescent="0.3">
      <c r="A2485" s="90" t="s">
        <v>708</v>
      </c>
      <c r="B2485" s="2" t="s">
        <v>23</v>
      </c>
      <c r="C2485" s="3" t="s">
        <v>17</v>
      </c>
      <c r="D2485" s="3" t="s">
        <v>350</v>
      </c>
      <c r="E2485" s="3" t="s">
        <v>348</v>
      </c>
      <c r="F2485" s="4" t="s">
        <v>558</v>
      </c>
      <c r="G2485" s="4">
        <v>1200</v>
      </c>
    </row>
    <row r="2486" spans="1:7" x14ac:dyDescent="0.3">
      <c r="A2486" s="90" t="s">
        <v>708</v>
      </c>
      <c r="B2486" s="2" t="s">
        <v>23</v>
      </c>
      <c r="C2486" s="3" t="s">
        <v>17</v>
      </c>
      <c r="D2486" s="3" t="s">
        <v>350</v>
      </c>
      <c r="E2486" s="3" t="s">
        <v>347</v>
      </c>
      <c r="F2486" s="4" t="s">
        <v>524</v>
      </c>
      <c r="G2486" s="4">
        <v>1100</v>
      </c>
    </row>
    <row r="2487" spans="1:7" x14ac:dyDescent="0.3">
      <c r="A2487" s="90" t="s">
        <v>708</v>
      </c>
      <c r="B2487" s="2" t="s">
        <v>23</v>
      </c>
      <c r="C2487" s="3" t="s">
        <v>17</v>
      </c>
      <c r="D2487" s="3" t="s">
        <v>350</v>
      </c>
      <c r="E2487" s="3" t="s">
        <v>347</v>
      </c>
      <c r="F2487" s="4" t="s">
        <v>561</v>
      </c>
      <c r="G2487" s="4">
        <v>1100</v>
      </c>
    </row>
    <row r="2488" spans="1:7" x14ac:dyDescent="0.3">
      <c r="A2488" s="90" t="s">
        <v>708</v>
      </c>
      <c r="B2488" s="2" t="s">
        <v>23</v>
      </c>
      <c r="C2488" s="3" t="s">
        <v>17</v>
      </c>
      <c r="D2488" s="3" t="s">
        <v>350</v>
      </c>
      <c r="E2488" s="3" t="s">
        <v>20</v>
      </c>
      <c r="F2488" s="4" t="s">
        <v>556</v>
      </c>
      <c r="G2488" s="4">
        <v>1100</v>
      </c>
    </row>
    <row r="2489" spans="1:7" x14ac:dyDescent="0.3">
      <c r="A2489" s="90" t="s">
        <v>708</v>
      </c>
      <c r="B2489" s="2" t="s">
        <v>23</v>
      </c>
      <c r="C2489" s="3" t="s">
        <v>17</v>
      </c>
      <c r="D2489" s="3" t="s">
        <v>350</v>
      </c>
      <c r="E2489" s="3" t="s">
        <v>20</v>
      </c>
      <c r="F2489" s="4" t="s">
        <v>522</v>
      </c>
      <c r="G2489" s="4">
        <v>1100</v>
      </c>
    </row>
    <row r="2490" spans="1:7" x14ac:dyDescent="0.3">
      <c r="A2490" s="90" t="s">
        <v>708</v>
      </c>
      <c r="B2490" s="2" t="s">
        <v>23</v>
      </c>
      <c r="C2490" s="3" t="s">
        <v>17</v>
      </c>
      <c r="D2490" s="3" t="s">
        <v>350</v>
      </c>
      <c r="E2490" s="3" t="s">
        <v>348</v>
      </c>
      <c r="F2490" s="4" t="s">
        <v>563</v>
      </c>
      <c r="G2490" s="4">
        <v>1200</v>
      </c>
    </row>
    <row r="2491" spans="1:7" x14ac:dyDescent="0.3">
      <c r="A2491" s="90" t="s">
        <v>708</v>
      </c>
      <c r="B2491" s="2" t="s">
        <v>23</v>
      </c>
      <c r="C2491" s="3" t="s">
        <v>17</v>
      </c>
      <c r="D2491" s="3" t="s">
        <v>350</v>
      </c>
      <c r="E2491" s="3" t="s">
        <v>348</v>
      </c>
      <c r="F2491" s="4" t="s">
        <v>534</v>
      </c>
      <c r="G2491" s="4">
        <v>500</v>
      </c>
    </row>
    <row r="2492" spans="1:7" x14ac:dyDescent="0.3">
      <c r="A2492" s="90" t="s">
        <v>708</v>
      </c>
      <c r="B2492" s="2" t="s">
        <v>23</v>
      </c>
      <c r="C2492" s="3" t="s">
        <v>17</v>
      </c>
      <c r="D2492" s="3" t="s">
        <v>350</v>
      </c>
      <c r="E2492" s="3" t="s">
        <v>229</v>
      </c>
      <c r="F2492" s="4" t="s">
        <v>534</v>
      </c>
      <c r="G2492" s="4">
        <v>500</v>
      </c>
    </row>
    <row r="2493" spans="1:7" x14ac:dyDescent="0.3">
      <c r="A2493" s="90" t="s">
        <v>708</v>
      </c>
      <c r="B2493" s="2" t="s">
        <v>23</v>
      </c>
      <c r="C2493" s="3" t="s">
        <v>17</v>
      </c>
      <c r="D2493" s="3" t="s">
        <v>350</v>
      </c>
      <c r="E2493" s="3" t="s">
        <v>349</v>
      </c>
      <c r="F2493" s="4" t="s">
        <v>565</v>
      </c>
      <c r="G2493" s="4">
        <v>1200</v>
      </c>
    </row>
    <row r="2494" spans="1:7" x14ac:dyDescent="0.3">
      <c r="A2494" s="90" t="s">
        <v>708</v>
      </c>
      <c r="B2494" s="2" t="s">
        <v>23</v>
      </c>
      <c r="C2494" s="3" t="s">
        <v>17</v>
      </c>
      <c r="D2494" s="3" t="s">
        <v>350</v>
      </c>
      <c r="E2494" s="3" t="s">
        <v>349</v>
      </c>
      <c r="F2494" s="4" t="s">
        <v>524</v>
      </c>
      <c r="G2494" s="4">
        <v>800</v>
      </c>
    </row>
    <row r="2495" spans="1:7" x14ac:dyDescent="0.3">
      <c r="A2495" s="90" t="s">
        <v>708</v>
      </c>
      <c r="B2495" s="2" t="s">
        <v>23</v>
      </c>
      <c r="C2495" s="3" t="s">
        <v>17</v>
      </c>
      <c r="D2495" s="3" t="s">
        <v>350</v>
      </c>
      <c r="E2495" s="3" t="s">
        <v>386</v>
      </c>
      <c r="F2495" s="4" t="s">
        <v>514</v>
      </c>
      <c r="G2495" s="4">
        <v>2432</v>
      </c>
    </row>
    <row r="2496" spans="1:7" x14ac:dyDescent="0.3">
      <c r="A2496" s="90" t="s">
        <v>708</v>
      </c>
      <c r="B2496" s="2" t="s">
        <v>23</v>
      </c>
      <c r="C2496" s="3" t="s">
        <v>17</v>
      </c>
      <c r="D2496" s="3" t="s">
        <v>350</v>
      </c>
      <c r="E2496" s="3" t="s">
        <v>229</v>
      </c>
      <c r="F2496" s="4" t="s">
        <v>574</v>
      </c>
      <c r="G2496" s="4">
        <v>2400</v>
      </c>
    </row>
    <row r="2497" spans="1:7" x14ac:dyDescent="0.3">
      <c r="A2497" s="90" t="s">
        <v>708</v>
      </c>
      <c r="B2497" s="2" t="s">
        <v>127</v>
      </c>
      <c r="C2497" s="3" t="s">
        <v>17</v>
      </c>
      <c r="D2497" s="3" t="s">
        <v>350</v>
      </c>
      <c r="E2497" s="3" t="s">
        <v>347</v>
      </c>
      <c r="F2497" s="4" t="s">
        <v>538</v>
      </c>
      <c r="G2497" s="4">
        <v>830</v>
      </c>
    </row>
    <row r="2498" spans="1:7" x14ac:dyDescent="0.3">
      <c r="A2498" s="90" t="s">
        <v>708</v>
      </c>
      <c r="B2498" s="2" t="s">
        <v>127</v>
      </c>
      <c r="C2498" s="3" t="s">
        <v>17</v>
      </c>
      <c r="D2498" s="3" t="s">
        <v>350</v>
      </c>
      <c r="E2498" s="3" t="s">
        <v>20</v>
      </c>
      <c r="F2498" s="4" t="s">
        <v>154</v>
      </c>
      <c r="G2498" s="4">
        <v>700</v>
      </c>
    </row>
    <row r="2499" spans="1:7" x14ac:dyDescent="0.3">
      <c r="A2499" s="90" t="s">
        <v>708</v>
      </c>
      <c r="B2499" s="2" t="s">
        <v>127</v>
      </c>
      <c r="C2499" s="3" t="s">
        <v>17</v>
      </c>
      <c r="D2499" s="3" t="s">
        <v>350</v>
      </c>
      <c r="E2499" s="3" t="s">
        <v>349</v>
      </c>
      <c r="F2499" s="4" t="s">
        <v>568</v>
      </c>
      <c r="G2499" s="4">
        <v>680</v>
      </c>
    </row>
    <row r="2500" spans="1:7" x14ac:dyDescent="0.3">
      <c r="A2500" s="90" t="s">
        <v>708</v>
      </c>
      <c r="B2500" s="2" t="s">
        <v>127</v>
      </c>
      <c r="C2500" s="3" t="s">
        <v>17</v>
      </c>
      <c r="D2500" s="3" t="s">
        <v>350</v>
      </c>
      <c r="E2500" s="3" t="s">
        <v>349</v>
      </c>
      <c r="F2500" s="4" t="s">
        <v>567</v>
      </c>
      <c r="G2500" s="4">
        <v>600</v>
      </c>
    </row>
    <row r="2501" spans="1:7" x14ac:dyDescent="0.3">
      <c r="A2501" s="90" t="s">
        <v>715</v>
      </c>
      <c r="B2501" s="2" t="s">
        <v>27</v>
      </c>
      <c r="C2501" s="3" t="s">
        <v>17</v>
      </c>
      <c r="D2501" s="3" t="s">
        <v>350</v>
      </c>
      <c r="E2501" s="3" t="s">
        <v>386</v>
      </c>
      <c r="F2501" s="4" t="s">
        <v>560</v>
      </c>
      <c r="G2501" s="4">
        <v>2304</v>
      </c>
    </row>
    <row r="2502" spans="1:7" x14ac:dyDescent="0.3">
      <c r="A2502" s="90" t="s">
        <v>715</v>
      </c>
      <c r="B2502" s="2" t="s">
        <v>27</v>
      </c>
      <c r="C2502" s="3" t="s">
        <v>17</v>
      </c>
      <c r="D2502" s="3" t="s">
        <v>350</v>
      </c>
      <c r="E2502" s="3" t="s">
        <v>347</v>
      </c>
      <c r="F2502" s="4" t="s">
        <v>555</v>
      </c>
      <c r="G2502" s="4">
        <v>1120</v>
      </c>
    </row>
    <row r="2503" spans="1:7" x14ac:dyDescent="0.3">
      <c r="A2503" s="90" t="s">
        <v>715</v>
      </c>
      <c r="B2503" s="2" t="s">
        <v>27</v>
      </c>
      <c r="C2503" s="3" t="s">
        <v>17</v>
      </c>
      <c r="D2503" s="3" t="s">
        <v>350</v>
      </c>
      <c r="E2503" s="3" t="s">
        <v>347</v>
      </c>
      <c r="F2503" s="4" t="s">
        <v>731</v>
      </c>
      <c r="G2503" s="4">
        <v>320</v>
      </c>
    </row>
    <row r="2504" spans="1:7" x14ac:dyDescent="0.3">
      <c r="A2504" s="90" t="s">
        <v>715</v>
      </c>
      <c r="B2504" s="2" t="s">
        <v>27</v>
      </c>
      <c r="C2504" s="3" t="s">
        <v>17</v>
      </c>
      <c r="D2504" s="3" t="s">
        <v>350</v>
      </c>
      <c r="E2504" s="3" t="s">
        <v>347</v>
      </c>
      <c r="F2504" s="4" t="s">
        <v>566</v>
      </c>
      <c r="G2504" s="4">
        <v>900</v>
      </c>
    </row>
    <row r="2505" spans="1:7" x14ac:dyDescent="0.3">
      <c r="A2505" s="90" t="s">
        <v>715</v>
      </c>
      <c r="B2505" s="2" t="s">
        <v>27</v>
      </c>
      <c r="C2505" s="3" t="s">
        <v>17</v>
      </c>
      <c r="D2505" s="3" t="s">
        <v>350</v>
      </c>
      <c r="E2505" s="3" t="s">
        <v>20</v>
      </c>
      <c r="F2505" s="4" t="s">
        <v>557</v>
      </c>
      <c r="G2505" s="4">
        <v>1200</v>
      </c>
    </row>
    <row r="2506" spans="1:7" x14ac:dyDescent="0.3">
      <c r="A2506" s="90" t="s">
        <v>715</v>
      </c>
      <c r="B2506" s="2" t="s">
        <v>27</v>
      </c>
      <c r="C2506" s="3" t="s">
        <v>17</v>
      </c>
      <c r="D2506" s="3" t="s">
        <v>350</v>
      </c>
      <c r="E2506" s="3" t="s">
        <v>407</v>
      </c>
      <c r="F2506" s="4" t="s">
        <v>118</v>
      </c>
      <c r="G2506" s="4">
        <v>4300</v>
      </c>
    </row>
    <row r="2507" spans="1:7" x14ac:dyDescent="0.3">
      <c r="A2507" s="90" t="s">
        <v>715</v>
      </c>
      <c r="B2507" s="2" t="s">
        <v>27</v>
      </c>
      <c r="C2507" s="3" t="s">
        <v>17</v>
      </c>
      <c r="D2507" s="3" t="s">
        <v>350</v>
      </c>
      <c r="E2507" s="3" t="s">
        <v>348</v>
      </c>
      <c r="F2507" s="4" t="s">
        <v>618</v>
      </c>
      <c r="G2507" s="4">
        <v>1200</v>
      </c>
    </row>
    <row r="2508" spans="1:7" x14ac:dyDescent="0.3">
      <c r="A2508" s="90" t="s">
        <v>715</v>
      </c>
      <c r="B2508" s="2" t="s">
        <v>27</v>
      </c>
      <c r="C2508" s="3" t="s">
        <v>17</v>
      </c>
      <c r="D2508" s="3" t="s">
        <v>350</v>
      </c>
      <c r="E2508" s="3" t="s">
        <v>20</v>
      </c>
      <c r="F2508" s="4" t="s">
        <v>562</v>
      </c>
      <c r="G2508" s="4">
        <v>1120</v>
      </c>
    </row>
    <row r="2509" spans="1:7" x14ac:dyDescent="0.3">
      <c r="A2509" s="90" t="s">
        <v>715</v>
      </c>
      <c r="B2509" s="2" t="s">
        <v>27</v>
      </c>
      <c r="C2509" s="3" t="s">
        <v>17</v>
      </c>
      <c r="D2509" s="3" t="s">
        <v>350</v>
      </c>
      <c r="E2509" s="3" t="s">
        <v>349</v>
      </c>
      <c r="F2509" s="4" t="s">
        <v>732</v>
      </c>
      <c r="G2509" s="4">
        <v>1000</v>
      </c>
    </row>
    <row r="2510" spans="1:7" x14ac:dyDescent="0.3">
      <c r="A2510" s="90" t="s">
        <v>715</v>
      </c>
      <c r="B2510" s="2" t="s">
        <v>48</v>
      </c>
      <c r="C2510" s="3" t="s">
        <v>17</v>
      </c>
      <c r="D2510" s="3" t="s">
        <v>350</v>
      </c>
      <c r="E2510" s="3" t="s">
        <v>348</v>
      </c>
      <c r="F2510" s="4" t="s">
        <v>571</v>
      </c>
      <c r="G2510" s="4">
        <v>920</v>
      </c>
    </row>
    <row r="2511" spans="1:7" x14ac:dyDescent="0.3">
      <c r="A2511" s="90" t="s">
        <v>715</v>
      </c>
      <c r="B2511" s="2" t="s">
        <v>48</v>
      </c>
      <c r="C2511" s="3" t="s">
        <v>17</v>
      </c>
      <c r="D2511" s="3" t="s">
        <v>350</v>
      </c>
      <c r="E2511" s="3" t="s">
        <v>229</v>
      </c>
      <c r="F2511" s="4" t="s">
        <v>572</v>
      </c>
      <c r="G2511" s="4">
        <v>1860</v>
      </c>
    </row>
    <row r="2512" spans="1:7" x14ac:dyDescent="0.3">
      <c r="A2512" s="90" t="s">
        <v>715</v>
      </c>
      <c r="B2512" s="2" t="s">
        <v>23</v>
      </c>
      <c r="C2512" s="3" t="s">
        <v>17</v>
      </c>
      <c r="D2512" s="3" t="s">
        <v>350</v>
      </c>
      <c r="E2512" s="3" t="s">
        <v>347</v>
      </c>
      <c r="F2512" s="4" t="s">
        <v>524</v>
      </c>
      <c r="G2512" s="4">
        <v>1110</v>
      </c>
    </row>
    <row r="2513" spans="1:7" x14ac:dyDescent="0.3">
      <c r="A2513" s="90" t="s">
        <v>715</v>
      </c>
      <c r="B2513" s="2" t="s">
        <v>23</v>
      </c>
      <c r="C2513" s="3" t="s">
        <v>17</v>
      </c>
      <c r="D2513" s="3" t="s">
        <v>350</v>
      </c>
      <c r="E2513" s="3" t="s">
        <v>347</v>
      </c>
      <c r="F2513" s="4" t="s">
        <v>561</v>
      </c>
      <c r="G2513" s="4">
        <v>1110</v>
      </c>
    </row>
    <row r="2514" spans="1:7" x14ac:dyDescent="0.3">
      <c r="A2514" s="90" t="s">
        <v>715</v>
      </c>
      <c r="B2514" s="2" t="s">
        <v>23</v>
      </c>
      <c r="C2514" s="3" t="s">
        <v>17</v>
      </c>
      <c r="D2514" s="3" t="s">
        <v>350</v>
      </c>
      <c r="E2514" s="3" t="s">
        <v>20</v>
      </c>
      <c r="F2514" s="4" t="s">
        <v>556</v>
      </c>
      <c r="G2514" s="4">
        <v>1200</v>
      </c>
    </row>
    <row r="2515" spans="1:7" x14ac:dyDescent="0.3">
      <c r="A2515" s="90" t="s">
        <v>715</v>
      </c>
      <c r="B2515" s="2" t="s">
        <v>23</v>
      </c>
      <c r="C2515" s="3" t="s">
        <v>17</v>
      </c>
      <c r="D2515" s="3" t="s">
        <v>350</v>
      </c>
      <c r="E2515" s="3" t="s">
        <v>20</v>
      </c>
      <c r="F2515" s="4" t="s">
        <v>522</v>
      </c>
      <c r="G2515" s="4">
        <v>1200</v>
      </c>
    </row>
    <row r="2516" spans="1:7" x14ac:dyDescent="0.3">
      <c r="A2516" s="90" t="s">
        <v>715</v>
      </c>
      <c r="B2516" s="2" t="s">
        <v>23</v>
      </c>
      <c r="C2516" s="3" t="s">
        <v>17</v>
      </c>
      <c r="D2516" s="3" t="s">
        <v>350</v>
      </c>
      <c r="E2516" s="3" t="s">
        <v>348</v>
      </c>
      <c r="F2516" s="4" t="s">
        <v>558</v>
      </c>
      <c r="G2516" s="4">
        <v>1200</v>
      </c>
    </row>
    <row r="2517" spans="1:7" x14ac:dyDescent="0.3">
      <c r="A2517" s="90" t="s">
        <v>715</v>
      </c>
      <c r="B2517" s="2" t="s">
        <v>23</v>
      </c>
      <c r="C2517" s="3" t="s">
        <v>17</v>
      </c>
      <c r="D2517" s="3" t="s">
        <v>350</v>
      </c>
      <c r="E2517" s="3" t="s">
        <v>348</v>
      </c>
      <c r="F2517" s="4" t="s">
        <v>563</v>
      </c>
      <c r="G2517" s="4">
        <v>1060</v>
      </c>
    </row>
    <row r="2518" spans="1:7" x14ac:dyDescent="0.3">
      <c r="A2518" s="90" t="s">
        <v>715</v>
      </c>
      <c r="B2518" s="2" t="s">
        <v>23</v>
      </c>
      <c r="C2518" s="3" t="s">
        <v>17</v>
      </c>
      <c r="D2518" s="3" t="s">
        <v>350</v>
      </c>
      <c r="E2518" s="3" t="s">
        <v>229</v>
      </c>
      <c r="F2518" s="4" t="s">
        <v>574</v>
      </c>
      <c r="G2518" s="4">
        <v>2400</v>
      </c>
    </row>
    <row r="2519" spans="1:7" x14ac:dyDescent="0.3">
      <c r="A2519" s="90" t="s">
        <v>715</v>
      </c>
      <c r="B2519" s="2" t="s">
        <v>23</v>
      </c>
      <c r="C2519" s="3" t="s">
        <v>17</v>
      </c>
      <c r="D2519" s="3" t="s">
        <v>350</v>
      </c>
      <c r="E2519" s="3" t="s">
        <v>348</v>
      </c>
      <c r="F2519" s="4" t="s">
        <v>534</v>
      </c>
      <c r="G2519" s="4">
        <v>300</v>
      </c>
    </row>
    <row r="2520" spans="1:7" x14ac:dyDescent="0.3">
      <c r="A2520" s="90" t="s">
        <v>715</v>
      </c>
      <c r="B2520" s="2" t="s">
        <v>23</v>
      </c>
      <c r="C2520" s="3" t="s">
        <v>17</v>
      </c>
      <c r="D2520" s="3" t="s">
        <v>350</v>
      </c>
      <c r="E2520" s="3" t="s">
        <v>229</v>
      </c>
      <c r="F2520" s="4" t="s">
        <v>534</v>
      </c>
      <c r="G2520" s="4">
        <v>440</v>
      </c>
    </row>
    <row r="2521" spans="1:7" x14ac:dyDescent="0.3">
      <c r="A2521" s="90" t="s">
        <v>715</v>
      </c>
      <c r="B2521" s="2" t="s">
        <v>23</v>
      </c>
      <c r="C2521" s="3" t="s">
        <v>17</v>
      </c>
      <c r="D2521" s="3" t="s">
        <v>350</v>
      </c>
      <c r="E2521" s="3" t="s">
        <v>386</v>
      </c>
      <c r="F2521" s="4" t="s">
        <v>514</v>
      </c>
      <c r="G2521" s="4">
        <v>2560</v>
      </c>
    </row>
    <row r="2522" spans="1:7" x14ac:dyDescent="0.3">
      <c r="A2522" s="90" t="s">
        <v>715</v>
      </c>
      <c r="B2522" s="2" t="s">
        <v>23</v>
      </c>
      <c r="C2522" s="3" t="s">
        <v>17</v>
      </c>
      <c r="D2522" s="3" t="s">
        <v>350</v>
      </c>
      <c r="E2522" s="3" t="s">
        <v>349</v>
      </c>
      <c r="F2522" s="4" t="s">
        <v>729</v>
      </c>
      <c r="G2522" s="4">
        <v>1800</v>
      </c>
    </row>
    <row r="2523" spans="1:7" x14ac:dyDescent="0.3">
      <c r="A2523" s="90" t="s">
        <v>715</v>
      </c>
      <c r="B2523" s="2" t="s">
        <v>127</v>
      </c>
      <c r="C2523" s="3" t="s">
        <v>17</v>
      </c>
      <c r="D2523" s="3" t="s">
        <v>350</v>
      </c>
      <c r="E2523" s="3" t="s">
        <v>347</v>
      </c>
      <c r="F2523" s="4" t="s">
        <v>538</v>
      </c>
      <c r="G2523" s="4">
        <v>420</v>
      </c>
    </row>
    <row r="2524" spans="1:7" x14ac:dyDescent="0.3">
      <c r="A2524" s="90" t="s">
        <v>715</v>
      </c>
      <c r="B2524" s="2" t="s">
        <v>127</v>
      </c>
      <c r="C2524" s="3" t="s">
        <v>17</v>
      </c>
      <c r="D2524" s="3" t="s">
        <v>350</v>
      </c>
      <c r="E2524" s="3" t="s">
        <v>348</v>
      </c>
      <c r="F2524" s="4" t="s">
        <v>538</v>
      </c>
      <c r="G2524" s="4">
        <v>400</v>
      </c>
    </row>
    <row r="2525" spans="1:7" x14ac:dyDescent="0.3">
      <c r="A2525" s="90" t="s">
        <v>715</v>
      </c>
      <c r="B2525" s="2" t="s">
        <v>127</v>
      </c>
      <c r="C2525" s="3" t="s">
        <v>17</v>
      </c>
      <c r="D2525" s="3" t="s">
        <v>350</v>
      </c>
      <c r="E2525" s="3" t="s">
        <v>349</v>
      </c>
      <c r="F2525" s="4" t="s">
        <v>727</v>
      </c>
      <c r="G2525" s="4">
        <v>1600</v>
      </c>
    </row>
    <row r="2526" spans="1:7" x14ac:dyDescent="0.3">
      <c r="A2526" s="90" t="s">
        <v>718</v>
      </c>
      <c r="B2526" s="2" t="s">
        <v>27</v>
      </c>
      <c r="C2526" s="3" t="s">
        <v>17</v>
      </c>
      <c r="D2526" s="3" t="s">
        <v>350</v>
      </c>
      <c r="E2526" s="3" t="s">
        <v>348</v>
      </c>
      <c r="F2526" s="4" t="s">
        <v>618</v>
      </c>
      <c r="G2526" s="4">
        <v>1200</v>
      </c>
    </row>
    <row r="2527" spans="1:7" x14ac:dyDescent="0.3">
      <c r="A2527" s="90" t="s">
        <v>718</v>
      </c>
      <c r="B2527" s="2" t="s">
        <v>27</v>
      </c>
      <c r="C2527" s="3" t="s">
        <v>17</v>
      </c>
      <c r="D2527" s="3" t="s">
        <v>350</v>
      </c>
      <c r="E2527" s="3" t="s">
        <v>407</v>
      </c>
      <c r="F2527" s="4" t="s">
        <v>118</v>
      </c>
      <c r="G2527" s="4">
        <v>4500</v>
      </c>
    </row>
    <row r="2528" spans="1:7" x14ac:dyDescent="0.3">
      <c r="A2528" s="90" t="s">
        <v>718</v>
      </c>
      <c r="B2528" s="2" t="s">
        <v>27</v>
      </c>
      <c r="C2528" s="3" t="s">
        <v>17</v>
      </c>
      <c r="D2528" s="3" t="s">
        <v>350</v>
      </c>
      <c r="E2528" s="3" t="s">
        <v>386</v>
      </c>
      <c r="F2528" s="4" t="s">
        <v>560</v>
      </c>
      <c r="G2528" s="4">
        <v>2048</v>
      </c>
    </row>
    <row r="2529" spans="1:7" x14ac:dyDescent="0.3">
      <c r="A2529" s="90" t="s">
        <v>718</v>
      </c>
      <c r="B2529" s="2" t="s">
        <v>27</v>
      </c>
      <c r="C2529" s="3" t="s">
        <v>17</v>
      </c>
      <c r="D2529" s="3" t="s">
        <v>350</v>
      </c>
      <c r="E2529" s="3" t="s">
        <v>349</v>
      </c>
      <c r="F2529" s="4" t="s">
        <v>525</v>
      </c>
      <c r="G2529" s="4">
        <v>200</v>
      </c>
    </row>
    <row r="2530" spans="1:7" x14ac:dyDescent="0.3">
      <c r="A2530" s="90" t="s">
        <v>718</v>
      </c>
      <c r="B2530" s="2" t="s">
        <v>27</v>
      </c>
      <c r="C2530" s="3" t="s">
        <v>17</v>
      </c>
      <c r="D2530" s="3" t="s">
        <v>350</v>
      </c>
      <c r="E2530" s="3" t="s">
        <v>347</v>
      </c>
      <c r="F2530" s="4" t="s">
        <v>566</v>
      </c>
      <c r="G2530" s="4">
        <v>970</v>
      </c>
    </row>
    <row r="2531" spans="1:7" x14ac:dyDescent="0.3">
      <c r="A2531" s="90" t="s">
        <v>718</v>
      </c>
      <c r="B2531" s="2" t="s">
        <v>27</v>
      </c>
      <c r="C2531" s="3" t="s">
        <v>17</v>
      </c>
      <c r="D2531" s="3" t="s">
        <v>350</v>
      </c>
      <c r="E2531" s="3" t="s">
        <v>229</v>
      </c>
      <c r="F2531" s="4" t="s">
        <v>566</v>
      </c>
      <c r="G2531" s="4">
        <v>300</v>
      </c>
    </row>
    <row r="2532" spans="1:7" x14ac:dyDescent="0.3">
      <c r="A2532" s="90" t="s">
        <v>718</v>
      </c>
      <c r="B2532" s="2" t="s">
        <v>27</v>
      </c>
      <c r="C2532" s="3" t="s">
        <v>17</v>
      </c>
      <c r="D2532" s="3" t="s">
        <v>350</v>
      </c>
      <c r="E2532" s="3" t="s">
        <v>349</v>
      </c>
      <c r="F2532" s="4" t="s">
        <v>733</v>
      </c>
      <c r="G2532" s="4">
        <v>1600</v>
      </c>
    </row>
    <row r="2533" spans="1:7" x14ac:dyDescent="0.3">
      <c r="A2533" s="90" t="s">
        <v>718</v>
      </c>
      <c r="B2533" s="2" t="s">
        <v>27</v>
      </c>
      <c r="C2533" s="3" t="s">
        <v>17</v>
      </c>
      <c r="D2533" s="3" t="s">
        <v>350</v>
      </c>
      <c r="E2533" s="3" t="s">
        <v>20</v>
      </c>
      <c r="F2533" s="4" t="s">
        <v>562</v>
      </c>
      <c r="G2533" s="4">
        <v>1200</v>
      </c>
    </row>
    <row r="2534" spans="1:7" x14ac:dyDescent="0.3">
      <c r="A2534" s="90" t="s">
        <v>718</v>
      </c>
      <c r="B2534" s="2" t="s">
        <v>27</v>
      </c>
      <c r="C2534" s="3" t="s">
        <v>17</v>
      </c>
      <c r="D2534" s="3" t="s">
        <v>350</v>
      </c>
      <c r="E2534" s="3" t="s">
        <v>20</v>
      </c>
      <c r="F2534" s="4" t="s">
        <v>557</v>
      </c>
      <c r="G2534" s="4">
        <v>1160</v>
      </c>
    </row>
    <row r="2535" spans="1:7" x14ac:dyDescent="0.3">
      <c r="A2535" s="90" t="s">
        <v>718</v>
      </c>
      <c r="B2535" s="2" t="s">
        <v>48</v>
      </c>
      <c r="C2535" s="3" t="s">
        <v>17</v>
      </c>
      <c r="D2535" s="3" t="s">
        <v>350</v>
      </c>
      <c r="E2535" s="3" t="s">
        <v>229</v>
      </c>
      <c r="F2535" s="4" t="s">
        <v>572</v>
      </c>
      <c r="G2535" s="4">
        <v>1700</v>
      </c>
    </row>
    <row r="2536" spans="1:7" x14ac:dyDescent="0.3">
      <c r="A2536" s="90" t="s">
        <v>718</v>
      </c>
      <c r="B2536" s="2" t="s">
        <v>48</v>
      </c>
      <c r="C2536" s="3" t="s">
        <v>17</v>
      </c>
      <c r="D2536" s="3" t="s">
        <v>350</v>
      </c>
      <c r="E2536" s="3" t="s">
        <v>348</v>
      </c>
      <c r="F2536" s="4" t="s">
        <v>571</v>
      </c>
      <c r="G2536" s="4">
        <v>800</v>
      </c>
    </row>
    <row r="2537" spans="1:7" x14ac:dyDescent="0.3">
      <c r="A2537" s="90" t="s">
        <v>718</v>
      </c>
      <c r="B2537" s="2" t="s">
        <v>23</v>
      </c>
      <c r="C2537" s="3" t="s">
        <v>17</v>
      </c>
      <c r="D2537" s="3" t="s">
        <v>350</v>
      </c>
      <c r="E2537" s="3" t="s">
        <v>386</v>
      </c>
      <c r="F2537" s="4" t="s">
        <v>514</v>
      </c>
      <c r="G2537" s="4">
        <v>2048</v>
      </c>
    </row>
    <row r="2538" spans="1:7" x14ac:dyDescent="0.3">
      <c r="A2538" s="90" t="s">
        <v>718</v>
      </c>
      <c r="B2538" s="2" t="s">
        <v>23</v>
      </c>
      <c r="C2538" s="3" t="s">
        <v>17</v>
      </c>
      <c r="D2538" s="3" t="s">
        <v>350</v>
      </c>
      <c r="E2538" s="3" t="s">
        <v>348</v>
      </c>
      <c r="F2538" s="4" t="s">
        <v>558</v>
      </c>
      <c r="G2538" s="4">
        <v>1160</v>
      </c>
    </row>
    <row r="2539" spans="1:7" x14ac:dyDescent="0.3">
      <c r="A2539" s="90" t="s">
        <v>718</v>
      </c>
      <c r="B2539" s="2" t="s">
        <v>23</v>
      </c>
      <c r="C2539" s="3" t="s">
        <v>17</v>
      </c>
      <c r="D2539" s="3" t="s">
        <v>350</v>
      </c>
      <c r="E2539" s="3" t="s">
        <v>347</v>
      </c>
      <c r="F2539" s="4" t="s">
        <v>524</v>
      </c>
      <c r="G2539" s="4">
        <v>1100</v>
      </c>
    </row>
    <row r="2540" spans="1:7" x14ac:dyDescent="0.3">
      <c r="A2540" s="90" t="s">
        <v>718</v>
      </c>
      <c r="B2540" s="2" t="s">
        <v>23</v>
      </c>
      <c r="C2540" s="3" t="s">
        <v>17</v>
      </c>
      <c r="D2540" s="3" t="s">
        <v>350</v>
      </c>
      <c r="E2540" s="3" t="s">
        <v>347</v>
      </c>
      <c r="F2540" s="4" t="s">
        <v>561</v>
      </c>
      <c r="G2540" s="4">
        <v>1100</v>
      </c>
    </row>
    <row r="2541" spans="1:7" x14ac:dyDescent="0.3">
      <c r="A2541" s="90" t="s">
        <v>718</v>
      </c>
      <c r="B2541" s="2" t="s">
        <v>23</v>
      </c>
      <c r="C2541" s="3" t="s">
        <v>17</v>
      </c>
      <c r="D2541" s="3" t="s">
        <v>350</v>
      </c>
      <c r="E2541" s="3" t="s">
        <v>20</v>
      </c>
      <c r="F2541" s="4" t="s">
        <v>556</v>
      </c>
      <c r="G2541" s="4">
        <v>1100</v>
      </c>
    </row>
    <row r="2542" spans="1:7" x14ac:dyDescent="0.3">
      <c r="A2542" s="90" t="s">
        <v>718</v>
      </c>
      <c r="B2542" s="2" t="s">
        <v>23</v>
      </c>
      <c r="C2542" s="3" t="s">
        <v>17</v>
      </c>
      <c r="D2542" s="3" t="s">
        <v>350</v>
      </c>
      <c r="E2542" s="3" t="s">
        <v>20</v>
      </c>
      <c r="F2542" s="4" t="s">
        <v>522</v>
      </c>
      <c r="G2542" s="4">
        <v>1100</v>
      </c>
    </row>
    <row r="2543" spans="1:7" x14ac:dyDescent="0.3">
      <c r="A2543" s="90" t="s">
        <v>718</v>
      </c>
      <c r="B2543" s="2" t="s">
        <v>23</v>
      </c>
      <c r="C2543" s="3" t="s">
        <v>17</v>
      </c>
      <c r="D2543" s="3" t="s">
        <v>350</v>
      </c>
      <c r="E2543" s="3" t="s">
        <v>348</v>
      </c>
      <c r="F2543" s="4" t="s">
        <v>563</v>
      </c>
      <c r="G2543" s="4">
        <v>1060</v>
      </c>
    </row>
    <row r="2544" spans="1:7" x14ac:dyDescent="0.3">
      <c r="A2544" s="90" t="s">
        <v>718</v>
      </c>
      <c r="B2544" s="2" t="s">
        <v>23</v>
      </c>
      <c r="C2544" s="3" t="s">
        <v>17</v>
      </c>
      <c r="D2544" s="3" t="s">
        <v>350</v>
      </c>
      <c r="E2544" s="3" t="s">
        <v>229</v>
      </c>
      <c r="F2544" s="4" t="s">
        <v>574</v>
      </c>
      <c r="G2544" s="4">
        <v>2200</v>
      </c>
    </row>
    <row r="2545" spans="1:7" x14ac:dyDescent="0.3">
      <c r="A2545" s="90" t="s">
        <v>718</v>
      </c>
      <c r="B2545" s="2" t="s">
        <v>127</v>
      </c>
      <c r="C2545" s="3" t="s">
        <v>17</v>
      </c>
      <c r="D2545" s="3" t="s">
        <v>350</v>
      </c>
      <c r="E2545" s="3" t="s">
        <v>349</v>
      </c>
      <c r="F2545" s="4" t="s">
        <v>727</v>
      </c>
      <c r="G2545" s="4">
        <v>1500</v>
      </c>
    </row>
    <row r="2546" spans="1:7" x14ac:dyDescent="0.3">
      <c r="A2546" s="90" t="s">
        <v>719</v>
      </c>
      <c r="B2546" s="2" t="s">
        <v>27</v>
      </c>
      <c r="C2546" s="3" t="s">
        <v>17</v>
      </c>
      <c r="D2546" s="3" t="s">
        <v>350</v>
      </c>
      <c r="E2546" s="3" t="s">
        <v>407</v>
      </c>
      <c r="F2546" s="4" t="s">
        <v>118</v>
      </c>
      <c r="G2546" s="4">
        <v>4200</v>
      </c>
    </row>
    <row r="2547" spans="1:7" x14ac:dyDescent="0.3">
      <c r="A2547" s="90" t="s">
        <v>719</v>
      </c>
      <c r="B2547" s="2" t="s">
        <v>27</v>
      </c>
      <c r="C2547" s="3" t="s">
        <v>17</v>
      </c>
      <c r="D2547" s="3" t="s">
        <v>350</v>
      </c>
      <c r="E2547" s="3" t="s">
        <v>20</v>
      </c>
      <c r="F2547" s="4" t="s">
        <v>522</v>
      </c>
      <c r="G2547" s="4">
        <v>1200</v>
      </c>
    </row>
    <row r="2548" spans="1:7" x14ac:dyDescent="0.3">
      <c r="A2548" s="90" t="s">
        <v>719</v>
      </c>
      <c r="B2548" s="2" t="s">
        <v>27</v>
      </c>
      <c r="C2548" s="3" t="s">
        <v>17</v>
      </c>
      <c r="D2548" s="3" t="s">
        <v>350</v>
      </c>
      <c r="E2548" s="3" t="s">
        <v>348</v>
      </c>
      <c r="F2548" s="4" t="s">
        <v>558</v>
      </c>
      <c r="G2548" s="4">
        <v>1180</v>
      </c>
    </row>
    <row r="2549" spans="1:7" x14ac:dyDescent="0.3">
      <c r="A2549" s="90" t="s">
        <v>719</v>
      </c>
      <c r="B2549" s="2" t="s">
        <v>27</v>
      </c>
      <c r="C2549" s="3" t="s">
        <v>17</v>
      </c>
      <c r="D2549" s="3" t="s">
        <v>350</v>
      </c>
      <c r="E2549" s="3" t="s">
        <v>347</v>
      </c>
      <c r="F2549" s="4" t="s">
        <v>524</v>
      </c>
      <c r="G2549" s="4">
        <v>1020</v>
      </c>
    </row>
    <row r="2550" spans="1:7" x14ac:dyDescent="0.3">
      <c r="A2550" s="90" t="s">
        <v>719</v>
      </c>
      <c r="B2550" s="2" t="s">
        <v>27</v>
      </c>
      <c r="C2550" s="3" t="s">
        <v>17</v>
      </c>
      <c r="D2550" s="3" t="s">
        <v>350</v>
      </c>
      <c r="E2550" s="3" t="s">
        <v>386</v>
      </c>
      <c r="F2550" s="4" t="s">
        <v>514</v>
      </c>
      <c r="G2550" s="4">
        <v>2432</v>
      </c>
    </row>
    <row r="2551" spans="1:7" x14ac:dyDescent="0.3">
      <c r="A2551" s="90" t="s">
        <v>719</v>
      </c>
      <c r="B2551" s="2" t="s">
        <v>27</v>
      </c>
      <c r="C2551" s="3" t="s">
        <v>17</v>
      </c>
      <c r="D2551" s="3" t="s">
        <v>350</v>
      </c>
      <c r="E2551" s="3" t="s">
        <v>347</v>
      </c>
      <c r="F2551" s="4" t="s">
        <v>561</v>
      </c>
      <c r="G2551" s="4">
        <v>1020</v>
      </c>
    </row>
    <row r="2552" spans="1:7" x14ac:dyDescent="0.3">
      <c r="A2552" s="90" t="s">
        <v>719</v>
      </c>
      <c r="B2552" s="2" t="s">
        <v>27</v>
      </c>
      <c r="C2552" s="3" t="s">
        <v>17</v>
      </c>
      <c r="D2552" s="3" t="s">
        <v>350</v>
      </c>
      <c r="E2552" s="3" t="s">
        <v>20</v>
      </c>
      <c r="F2552" s="4" t="s">
        <v>556</v>
      </c>
      <c r="G2552" s="4">
        <v>1200</v>
      </c>
    </row>
    <row r="2553" spans="1:7" x14ac:dyDescent="0.3">
      <c r="A2553" s="90" t="s">
        <v>719</v>
      </c>
      <c r="B2553" s="2" t="s">
        <v>27</v>
      </c>
      <c r="C2553" s="3" t="s">
        <v>17</v>
      </c>
      <c r="D2553" s="3" t="s">
        <v>350</v>
      </c>
      <c r="E2553" s="3" t="s">
        <v>348</v>
      </c>
      <c r="F2553" s="4" t="s">
        <v>526</v>
      </c>
      <c r="G2553" s="4">
        <v>760</v>
      </c>
    </row>
    <row r="2554" spans="1:7" x14ac:dyDescent="0.3">
      <c r="A2554" s="90" t="s">
        <v>719</v>
      </c>
      <c r="B2554" s="2" t="s">
        <v>48</v>
      </c>
      <c r="C2554" s="3" t="s">
        <v>17</v>
      </c>
      <c r="D2554" s="3" t="s">
        <v>350</v>
      </c>
      <c r="E2554" s="3" t="s">
        <v>229</v>
      </c>
      <c r="F2554" s="4" t="s">
        <v>572</v>
      </c>
      <c r="G2554" s="4">
        <v>2000</v>
      </c>
    </row>
    <row r="2555" spans="1:7" x14ac:dyDescent="0.3">
      <c r="A2555" s="90" t="s">
        <v>719</v>
      </c>
      <c r="B2555" s="2" t="s">
        <v>23</v>
      </c>
      <c r="C2555" s="3" t="s">
        <v>17</v>
      </c>
      <c r="D2555" s="3" t="s">
        <v>350</v>
      </c>
      <c r="E2555" s="3" t="s">
        <v>348</v>
      </c>
      <c r="F2555" s="4" t="s">
        <v>563</v>
      </c>
      <c r="G2555" s="4">
        <v>1200</v>
      </c>
    </row>
    <row r="2556" spans="1:7" x14ac:dyDescent="0.3">
      <c r="A2556" s="90" t="s">
        <v>719</v>
      </c>
      <c r="B2556" s="2" t="s">
        <v>23</v>
      </c>
      <c r="C2556" s="3" t="s">
        <v>17</v>
      </c>
      <c r="D2556" s="3" t="s">
        <v>350</v>
      </c>
      <c r="E2556" s="3" t="s">
        <v>347</v>
      </c>
      <c r="F2556" s="4" t="s">
        <v>730</v>
      </c>
      <c r="G2556" s="4">
        <v>880</v>
      </c>
    </row>
    <row r="2557" spans="1:7" x14ac:dyDescent="0.3">
      <c r="A2557" s="90" t="s">
        <v>719</v>
      </c>
      <c r="B2557" s="2" t="s">
        <v>23</v>
      </c>
      <c r="C2557" s="3" t="s">
        <v>17</v>
      </c>
      <c r="D2557" s="3" t="s">
        <v>350</v>
      </c>
      <c r="E2557" s="3" t="s">
        <v>229</v>
      </c>
      <c r="F2557" s="4" t="s">
        <v>574</v>
      </c>
      <c r="G2557" s="4">
        <v>2320</v>
      </c>
    </row>
    <row r="2558" spans="1:7" x14ac:dyDescent="0.3">
      <c r="A2558" s="90" t="s">
        <v>719</v>
      </c>
      <c r="B2558" s="2" t="s">
        <v>23</v>
      </c>
      <c r="C2558" s="3" t="s">
        <v>17</v>
      </c>
      <c r="D2558" s="3" t="s">
        <v>350</v>
      </c>
      <c r="E2558" s="3" t="s">
        <v>348</v>
      </c>
      <c r="F2558" s="4" t="s">
        <v>618</v>
      </c>
      <c r="G2558" s="4">
        <v>1200</v>
      </c>
    </row>
    <row r="2559" spans="1:7" x14ac:dyDescent="0.3">
      <c r="A2559" s="90" t="s">
        <v>719</v>
      </c>
      <c r="B2559" s="2" t="s">
        <v>23</v>
      </c>
      <c r="C2559" s="3" t="s">
        <v>17</v>
      </c>
      <c r="D2559" s="3" t="s">
        <v>350</v>
      </c>
      <c r="E2559" s="3" t="s">
        <v>20</v>
      </c>
      <c r="F2559" s="4" t="s">
        <v>557</v>
      </c>
      <c r="G2559" s="4">
        <v>1150</v>
      </c>
    </row>
    <row r="2560" spans="1:7" x14ac:dyDescent="0.3">
      <c r="A2560" s="90" t="s">
        <v>719</v>
      </c>
      <c r="B2560" s="2" t="s">
        <v>23</v>
      </c>
      <c r="C2560" s="3" t="s">
        <v>17</v>
      </c>
      <c r="D2560" s="3" t="s">
        <v>350</v>
      </c>
      <c r="E2560" s="3" t="s">
        <v>386</v>
      </c>
      <c r="F2560" s="4" t="s">
        <v>560</v>
      </c>
      <c r="G2560" s="4">
        <v>2432</v>
      </c>
    </row>
    <row r="2561" spans="1:7" x14ac:dyDescent="0.3">
      <c r="A2561" s="90" t="s">
        <v>719</v>
      </c>
      <c r="B2561" s="2" t="s">
        <v>23</v>
      </c>
      <c r="C2561" s="3" t="s">
        <v>17</v>
      </c>
      <c r="D2561" s="3" t="s">
        <v>350</v>
      </c>
      <c r="E2561" s="3" t="s">
        <v>20</v>
      </c>
      <c r="F2561" s="4" t="s">
        <v>154</v>
      </c>
      <c r="G2561" s="4">
        <v>800</v>
      </c>
    </row>
    <row r="2562" spans="1:7" x14ac:dyDescent="0.3">
      <c r="A2562" s="90" t="s">
        <v>719</v>
      </c>
      <c r="B2562" s="2" t="s">
        <v>23</v>
      </c>
      <c r="C2562" s="3" t="s">
        <v>17</v>
      </c>
      <c r="D2562" s="3" t="s">
        <v>350</v>
      </c>
      <c r="E2562" s="3" t="s">
        <v>347</v>
      </c>
      <c r="F2562" s="4" t="s">
        <v>538</v>
      </c>
      <c r="G2562" s="4">
        <v>880</v>
      </c>
    </row>
    <row r="2563" spans="1:7" x14ac:dyDescent="0.3">
      <c r="A2563" s="90" t="s">
        <v>719</v>
      </c>
      <c r="B2563" s="2" t="s">
        <v>23</v>
      </c>
      <c r="C2563" s="3" t="s">
        <v>17</v>
      </c>
      <c r="D2563" s="3" t="s">
        <v>350</v>
      </c>
      <c r="E2563" s="3" t="s">
        <v>349</v>
      </c>
      <c r="F2563" s="4" t="s">
        <v>727</v>
      </c>
      <c r="G2563" s="4">
        <v>2100</v>
      </c>
    </row>
    <row r="2564" spans="1:7" x14ac:dyDescent="0.3">
      <c r="A2564" s="90" t="s">
        <v>719</v>
      </c>
      <c r="B2564" s="2" t="s">
        <v>127</v>
      </c>
      <c r="C2564" s="3" t="s">
        <v>17</v>
      </c>
      <c r="D2564" s="3" t="s">
        <v>350</v>
      </c>
      <c r="E2564" s="3" t="s">
        <v>348</v>
      </c>
      <c r="F2564" s="4" t="s">
        <v>555</v>
      </c>
      <c r="G2564" s="4">
        <v>700</v>
      </c>
    </row>
    <row r="2565" spans="1:7" x14ac:dyDescent="0.3">
      <c r="A2565" s="90" t="s">
        <v>719</v>
      </c>
      <c r="B2565" s="2" t="s">
        <v>127</v>
      </c>
      <c r="C2565" s="3" t="s">
        <v>17</v>
      </c>
      <c r="D2565" s="3" t="s">
        <v>350</v>
      </c>
      <c r="E2565" s="3" t="s">
        <v>349</v>
      </c>
      <c r="F2565" s="4" t="s">
        <v>734</v>
      </c>
      <c r="G2565" s="4">
        <v>1500</v>
      </c>
    </row>
    <row r="2566" spans="1:7" x14ac:dyDescent="0.3">
      <c r="A2566" s="90" t="s">
        <v>721</v>
      </c>
      <c r="B2566" s="2" t="s">
        <v>27</v>
      </c>
      <c r="C2566" s="3" t="s">
        <v>17</v>
      </c>
      <c r="D2566" s="3" t="s">
        <v>350</v>
      </c>
      <c r="E2566" s="3" t="s">
        <v>348</v>
      </c>
      <c r="F2566" s="4" t="s">
        <v>561</v>
      </c>
      <c r="G2566" s="4">
        <v>434</v>
      </c>
    </row>
    <row r="2567" spans="1:7" x14ac:dyDescent="0.3">
      <c r="A2567" s="90" t="s">
        <v>721</v>
      </c>
      <c r="B2567" s="2" t="s">
        <v>27</v>
      </c>
      <c r="C2567" s="3" t="s">
        <v>17</v>
      </c>
      <c r="D2567" s="3" t="s">
        <v>350</v>
      </c>
      <c r="E2567" s="3" t="s">
        <v>348</v>
      </c>
      <c r="F2567" s="4" t="s">
        <v>558</v>
      </c>
      <c r="G2567" s="4">
        <v>300</v>
      </c>
    </row>
    <row r="2568" spans="1:7" x14ac:dyDescent="0.3">
      <c r="A2568" s="90" t="s">
        <v>721</v>
      </c>
      <c r="B2568" s="2" t="s">
        <v>27</v>
      </c>
      <c r="C2568" s="3" t="s">
        <v>17</v>
      </c>
      <c r="D2568" s="3" t="s">
        <v>350</v>
      </c>
      <c r="E2568" s="3" t="s">
        <v>407</v>
      </c>
      <c r="F2568" s="4" t="s">
        <v>118</v>
      </c>
      <c r="G2568" s="4">
        <v>4300</v>
      </c>
    </row>
    <row r="2569" spans="1:7" x14ac:dyDescent="0.3">
      <c r="A2569" s="90" t="s">
        <v>721</v>
      </c>
      <c r="B2569" s="2" t="s">
        <v>27</v>
      </c>
      <c r="C2569" s="3" t="s">
        <v>17</v>
      </c>
      <c r="D2569" s="3" t="s">
        <v>350</v>
      </c>
      <c r="E2569" s="3" t="s">
        <v>386</v>
      </c>
      <c r="F2569" s="4" t="s">
        <v>514</v>
      </c>
      <c r="G2569" s="4">
        <v>2048</v>
      </c>
    </row>
    <row r="2570" spans="1:7" x14ac:dyDescent="0.3">
      <c r="A2570" s="90" t="s">
        <v>721</v>
      </c>
      <c r="B2570" s="2" t="s">
        <v>27</v>
      </c>
      <c r="C2570" s="3" t="s">
        <v>17</v>
      </c>
      <c r="D2570" s="3" t="s">
        <v>350</v>
      </c>
      <c r="E2570" s="3" t="s">
        <v>349</v>
      </c>
      <c r="F2570" s="4" t="s">
        <v>735</v>
      </c>
      <c r="G2570" s="4">
        <v>238</v>
      </c>
    </row>
    <row r="2571" spans="1:7" x14ac:dyDescent="0.3">
      <c r="A2571" s="90" t="s">
        <v>721</v>
      </c>
      <c r="B2571" s="2" t="s">
        <v>48</v>
      </c>
      <c r="C2571" s="3" t="s">
        <v>17</v>
      </c>
      <c r="D2571" s="3" t="s">
        <v>350</v>
      </c>
      <c r="E2571" s="3" t="s">
        <v>229</v>
      </c>
      <c r="F2571" s="4" t="s">
        <v>572</v>
      </c>
      <c r="G2571" s="4">
        <v>1940</v>
      </c>
    </row>
    <row r="2572" spans="1:7" x14ac:dyDescent="0.3">
      <c r="A2572" s="90" t="s">
        <v>721</v>
      </c>
      <c r="B2572" s="2" t="s">
        <v>23</v>
      </c>
      <c r="C2572" s="3" t="s">
        <v>17</v>
      </c>
      <c r="D2572" s="3" t="s">
        <v>350</v>
      </c>
      <c r="E2572" s="3" t="s">
        <v>386</v>
      </c>
      <c r="F2572" s="4" t="s">
        <v>560</v>
      </c>
      <c r="G2572" s="4">
        <v>2176</v>
      </c>
    </row>
    <row r="2573" spans="1:7" x14ac:dyDescent="0.3">
      <c r="A2573" s="90" t="s">
        <v>720</v>
      </c>
      <c r="B2573" s="2" t="s">
        <v>27</v>
      </c>
      <c r="C2573" s="3" t="s">
        <v>17</v>
      </c>
      <c r="D2573" s="3" t="s">
        <v>350</v>
      </c>
      <c r="E2573" s="3" t="s">
        <v>407</v>
      </c>
      <c r="F2573" s="4" t="s">
        <v>118</v>
      </c>
      <c r="G2573" s="4">
        <v>4500</v>
      </c>
    </row>
    <row r="2574" spans="1:7" x14ac:dyDescent="0.3">
      <c r="A2574" s="90" t="s">
        <v>720</v>
      </c>
      <c r="B2574" s="2" t="s">
        <v>27</v>
      </c>
      <c r="C2574" s="3" t="s">
        <v>17</v>
      </c>
      <c r="D2574" s="3" t="s">
        <v>350</v>
      </c>
      <c r="E2574" s="3" t="s">
        <v>386</v>
      </c>
      <c r="F2574" s="4" t="s">
        <v>514</v>
      </c>
      <c r="G2574" s="4">
        <v>2304</v>
      </c>
    </row>
    <row r="2575" spans="1:7" x14ac:dyDescent="0.3">
      <c r="A2575" s="90" t="s">
        <v>715</v>
      </c>
      <c r="B2575" s="2" t="s">
        <v>27</v>
      </c>
      <c r="C2575" s="3" t="s">
        <v>17</v>
      </c>
      <c r="D2575" s="3" t="s">
        <v>350</v>
      </c>
      <c r="E2575" s="3" t="s">
        <v>429</v>
      </c>
      <c r="F2575" s="4" t="s">
        <v>615</v>
      </c>
      <c r="G2575" s="4">
        <v>460</v>
      </c>
    </row>
    <row r="2576" spans="1:7" x14ac:dyDescent="0.3">
      <c r="A2576" s="90" t="s">
        <v>715</v>
      </c>
      <c r="B2576" s="2" t="s">
        <v>27</v>
      </c>
      <c r="C2576" s="3" t="s">
        <v>17</v>
      </c>
      <c r="D2576" s="3" t="s">
        <v>350</v>
      </c>
      <c r="E2576" s="3" t="s">
        <v>430</v>
      </c>
      <c r="F2576" s="4" t="s">
        <v>502</v>
      </c>
      <c r="G2576" s="4">
        <v>900</v>
      </c>
    </row>
    <row r="2577" spans="1:7" x14ac:dyDescent="0.3">
      <c r="A2577" s="90" t="s">
        <v>715</v>
      </c>
      <c r="B2577" s="2" t="s">
        <v>27</v>
      </c>
      <c r="C2577" s="3" t="s">
        <v>17</v>
      </c>
      <c r="D2577" s="3" t="s">
        <v>350</v>
      </c>
      <c r="E2577" s="3" t="s">
        <v>430</v>
      </c>
      <c r="F2577" s="4" t="s">
        <v>502</v>
      </c>
      <c r="G2577" s="4">
        <v>101</v>
      </c>
    </row>
    <row r="2578" spans="1:7" x14ac:dyDescent="0.3">
      <c r="A2578" s="90" t="s">
        <v>715</v>
      </c>
      <c r="B2578" s="2" t="s">
        <v>23</v>
      </c>
      <c r="C2578" s="3" t="s">
        <v>17</v>
      </c>
      <c r="D2578" s="3" t="s">
        <v>350</v>
      </c>
      <c r="E2578" s="3" t="s">
        <v>430</v>
      </c>
      <c r="F2578" s="4" t="s">
        <v>551</v>
      </c>
      <c r="G2578" s="4">
        <v>1030</v>
      </c>
    </row>
    <row r="2579" spans="1:7" x14ac:dyDescent="0.3">
      <c r="A2579" s="90" t="s">
        <v>715</v>
      </c>
      <c r="B2579" s="2" t="s">
        <v>23</v>
      </c>
      <c r="C2579" s="3" t="s">
        <v>17</v>
      </c>
      <c r="D2579" s="3" t="s">
        <v>350</v>
      </c>
      <c r="E2579" s="3" t="s">
        <v>429</v>
      </c>
      <c r="F2579" s="4" t="s">
        <v>554</v>
      </c>
      <c r="G2579" s="4">
        <v>990</v>
      </c>
    </row>
    <row r="2580" spans="1:7" x14ac:dyDescent="0.3">
      <c r="A2580" s="90" t="s">
        <v>715</v>
      </c>
      <c r="B2580" s="2" t="s">
        <v>127</v>
      </c>
      <c r="C2580" s="3" t="s">
        <v>17</v>
      </c>
      <c r="D2580" s="3" t="s">
        <v>350</v>
      </c>
      <c r="E2580" s="3" t="s">
        <v>430</v>
      </c>
      <c r="F2580" s="4" t="s">
        <v>552</v>
      </c>
      <c r="G2580" s="4">
        <v>800</v>
      </c>
    </row>
    <row r="2581" spans="1:7" x14ac:dyDescent="0.3">
      <c r="A2581" s="90" t="s">
        <v>715</v>
      </c>
      <c r="B2581" s="2" t="s">
        <v>127</v>
      </c>
      <c r="C2581" s="3" t="s">
        <v>17</v>
      </c>
      <c r="D2581" s="3" t="s">
        <v>350</v>
      </c>
      <c r="E2581" s="3" t="s">
        <v>429</v>
      </c>
      <c r="F2581" s="4" t="s">
        <v>513</v>
      </c>
      <c r="G2581" s="4">
        <v>755</v>
      </c>
    </row>
    <row r="2582" spans="1:7" x14ac:dyDescent="0.3">
      <c r="A2582" s="90" t="s">
        <v>718</v>
      </c>
      <c r="B2582" s="2" t="s">
        <v>27</v>
      </c>
      <c r="C2582" s="3" t="s">
        <v>17</v>
      </c>
      <c r="D2582" s="3" t="s">
        <v>350</v>
      </c>
      <c r="E2582" s="3" t="s">
        <v>430</v>
      </c>
      <c r="F2582" s="4" t="s">
        <v>502</v>
      </c>
      <c r="G2582" s="4">
        <v>408</v>
      </c>
    </row>
    <row r="2583" spans="1:7" x14ac:dyDescent="0.3">
      <c r="A2583" s="90" t="s">
        <v>718</v>
      </c>
      <c r="B2583" s="2" t="s">
        <v>27</v>
      </c>
      <c r="C2583" s="3" t="s">
        <v>17</v>
      </c>
      <c r="D2583" s="3" t="s">
        <v>350</v>
      </c>
      <c r="E2583" s="3" t="s">
        <v>429</v>
      </c>
      <c r="F2583" s="4" t="s">
        <v>502</v>
      </c>
      <c r="G2583" s="4">
        <v>454</v>
      </c>
    </row>
    <row r="2584" spans="1:7" x14ac:dyDescent="0.3">
      <c r="A2584" s="90" t="s">
        <v>718</v>
      </c>
      <c r="B2584" s="2" t="s">
        <v>23</v>
      </c>
      <c r="C2584" s="3" t="s">
        <v>17</v>
      </c>
      <c r="D2584" s="3" t="s">
        <v>350</v>
      </c>
      <c r="E2584" s="3" t="s">
        <v>429</v>
      </c>
      <c r="F2584" s="4" t="s">
        <v>554</v>
      </c>
      <c r="G2584" s="4">
        <v>980</v>
      </c>
    </row>
    <row r="2585" spans="1:7" x14ac:dyDescent="0.3">
      <c r="A2585" s="90" t="s">
        <v>718</v>
      </c>
      <c r="B2585" s="2" t="s">
        <v>23</v>
      </c>
      <c r="C2585" s="3" t="s">
        <v>17</v>
      </c>
      <c r="D2585" s="3" t="s">
        <v>350</v>
      </c>
      <c r="E2585" s="3" t="s">
        <v>430</v>
      </c>
      <c r="F2585" s="4" t="s">
        <v>551</v>
      </c>
      <c r="G2585" s="4">
        <v>1000</v>
      </c>
    </row>
    <row r="2586" spans="1:7" x14ac:dyDescent="0.3">
      <c r="A2586" s="90" t="s">
        <v>718</v>
      </c>
      <c r="B2586" s="2" t="s">
        <v>127</v>
      </c>
      <c r="C2586" s="3" t="s">
        <v>17</v>
      </c>
      <c r="D2586" s="3" t="s">
        <v>350</v>
      </c>
      <c r="E2586" s="3" t="s">
        <v>430</v>
      </c>
      <c r="F2586" s="4" t="s">
        <v>552</v>
      </c>
      <c r="G2586" s="4">
        <v>720</v>
      </c>
    </row>
    <row r="2587" spans="1:7" x14ac:dyDescent="0.3">
      <c r="A2587" s="90" t="s">
        <v>718</v>
      </c>
      <c r="B2587" s="2" t="s">
        <v>127</v>
      </c>
      <c r="C2587" s="3" t="s">
        <v>17</v>
      </c>
      <c r="D2587" s="3" t="s">
        <v>350</v>
      </c>
      <c r="E2587" s="3" t="s">
        <v>429</v>
      </c>
      <c r="F2587" s="4" t="s">
        <v>513</v>
      </c>
      <c r="G2587" s="4">
        <v>550</v>
      </c>
    </row>
    <row r="2588" spans="1:7" x14ac:dyDescent="0.3">
      <c r="A2588" s="90" t="s">
        <v>719</v>
      </c>
      <c r="B2588" s="2" t="s">
        <v>27</v>
      </c>
      <c r="C2588" s="3" t="s">
        <v>17</v>
      </c>
      <c r="D2588" s="3" t="s">
        <v>350</v>
      </c>
      <c r="E2588" s="3" t="s">
        <v>429</v>
      </c>
      <c r="F2588" s="4" t="s">
        <v>554</v>
      </c>
      <c r="G2588" s="4">
        <v>950</v>
      </c>
    </row>
    <row r="2589" spans="1:7" x14ac:dyDescent="0.3">
      <c r="A2589" s="90" t="s">
        <v>719</v>
      </c>
      <c r="B2589" s="2" t="s">
        <v>48</v>
      </c>
      <c r="C2589" s="3" t="s">
        <v>17</v>
      </c>
      <c r="D2589" s="3" t="s">
        <v>350</v>
      </c>
      <c r="E2589" s="3" t="s">
        <v>430</v>
      </c>
      <c r="F2589" s="4" t="s">
        <v>550</v>
      </c>
      <c r="G2589" s="4">
        <v>1020</v>
      </c>
    </row>
    <row r="2590" spans="1:7" x14ac:dyDescent="0.3">
      <c r="A2590" s="90" t="s">
        <v>719</v>
      </c>
      <c r="B2590" s="2" t="s">
        <v>23</v>
      </c>
      <c r="C2590" s="3" t="s">
        <v>17</v>
      </c>
      <c r="D2590" s="3" t="s">
        <v>350</v>
      </c>
      <c r="E2590" s="3" t="s">
        <v>430</v>
      </c>
      <c r="F2590" s="4" t="s">
        <v>552</v>
      </c>
      <c r="G2590" s="4">
        <v>829</v>
      </c>
    </row>
    <row r="2591" spans="1:7" x14ac:dyDescent="0.3">
      <c r="A2591" s="90" t="s">
        <v>719</v>
      </c>
      <c r="B2591" s="2" t="s">
        <v>23</v>
      </c>
      <c r="C2591" s="3" t="s">
        <v>17</v>
      </c>
      <c r="D2591" s="3" t="s">
        <v>350</v>
      </c>
      <c r="E2591" s="3" t="s">
        <v>429</v>
      </c>
      <c r="F2591" s="4" t="s">
        <v>551</v>
      </c>
      <c r="G2591" s="4">
        <v>1009</v>
      </c>
    </row>
    <row r="2592" spans="1:7" x14ac:dyDescent="0.3">
      <c r="A2592" s="90" t="s">
        <v>719</v>
      </c>
      <c r="B2592" s="2" t="s">
        <v>127</v>
      </c>
      <c r="C2592" s="3" t="s">
        <v>17</v>
      </c>
      <c r="D2592" s="3" t="s">
        <v>350</v>
      </c>
      <c r="E2592" s="3" t="s">
        <v>430</v>
      </c>
      <c r="F2592" s="4" t="s">
        <v>637</v>
      </c>
      <c r="G2592" s="4">
        <v>470</v>
      </c>
    </row>
    <row r="2593" spans="1:7" x14ac:dyDescent="0.3">
      <c r="A2593" s="90" t="s">
        <v>719</v>
      </c>
      <c r="B2593" s="2" t="s">
        <v>127</v>
      </c>
      <c r="C2593" s="3" t="s">
        <v>17</v>
      </c>
      <c r="D2593" s="3" t="s">
        <v>350</v>
      </c>
      <c r="E2593" s="3" t="s">
        <v>429</v>
      </c>
      <c r="F2593" s="4" t="s">
        <v>502</v>
      </c>
      <c r="G2593" s="4">
        <v>720</v>
      </c>
    </row>
    <row r="2594" spans="1:7" x14ac:dyDescent="0.3">
      <c r="A2594" s="90" t="s">
        <v>721</v>
      </c>
      <c r="B2594" s="2" t="s">
        <v>27</v>
      </c>
      <c r="C2594" s="3" t="s">
        <v>17</v>
      </c>
      <c r="D2594" s="3" t="s">
        <v>350</v>
      </c>
      <c r="E2594" s="3" t="s">
        <v>429</v>
      </c>
      <c r="F2594" s="4" t="s">
        <v>554</v>
      </c>
      <c r="G2594" s="4">
        <v>920</v>
      </c>
    </row>
    <row r="2595" spans="1:7" x14ac:dyDescent="0.3">
      <c r="A2595" s="90" t="s">
        <v>721</v>
      </c>
      <c r="B2595" s="2" t="s">
        <v>48</v>
      </c>
      <c r="C2595" s="3" t="s">
        <v>17</v>
      </c>
      <c r="D2595" s="3" t="s">
        <v>350</v>
      </c>
      <c r="E2595" s="3" t="s">
        <v>430</v>
      </c>
      <c r="F2595" s="4" t="s">
        <v>550</v>
      </c>
      <c r="G2595" s="4">
        <v>540</v>
      </c>
    </row>
    <row r="2596" spans="1:7" x14ac:dyDescent="0.3">
      <c r="A2596" s="90" t="s">
        <v>721</v>
      </c>
      <c r="B2596" s="2" t="s">
        <v>48</v>
      </c>
      <c r="C2596" s="3" t="s">
        <v>17</v>
      </c>
      <c r="D2596" s="3" t="s">
        <v>350</v>
      </c>
      <c r="E2596" s="3" t="s">
        <v>430</v>
      </c>
      <c r="F2596" s="4" t="s">
        <v>550</v>
      </c>
      <c r="G2596" s="4">
        <v>382</v>
      </c>
    </row>
    <row r="2597" spans="1:7" x14ac:dyDescent="0.3">
      <c r="A2597" s="90" t="s">
        <v>721</v>
      </c>
      <c r="B2597" s="2" t="s">
        <v>23</v>
      </c>
      <c r="C2597" s="3" t="s">
        <v>17</v>
      </c>
      <c r="D2597" s="3" t="s">
        <v>350</v>
      </c>
      <c r="E2597" s="3" t="s">
        <v>430</v>
      </c>
      <c r="F2597" s="4" t="s">
        <v>552</v>
      </c>
      <c r="G2597" s="4">
        <v>800</v>
      </c>
    </row>
    <row r="2598" spans="1:7" x14ac:dyDescent="0.3">
      <c r="A2598" s="90" t="s">
        <v>721</v>
      </c>
      <c r="B2598" s="2" t="s">
        <v>23</v>
      </c>
      <c r="C2598" s="3" t="s">
        <v>17</v>
      </c>
      <c r="D2598" s="3" t="s">
        <v>350</v>
      </c>
      <c r="E2598" s="3" t="s">
        <v>429</v>
      </c>
      <c r="F2598" s="4" t="s">
        <v>551</v>
      </c>
      <c r="G2598" s="4">
        <v>1032</v>
      </c>
    </row>
    <row r="2599" spans="1:7" x14ac:dyDescent="0.3">
      <c r="A2599" s="90" t="s">
        <v>721</v>
      </c>
      <c r="B2599" s="2" t="s">
        <v>127</v>
      </c>
      <c r="C2599" s="3" t="s">
        <v>17</v>
      </c>
      <c r="D2599" s="3" t="s">
        <v>350</v>
      </c>
      <c r="E2599" s="3" t="s">
        <v>429</v>
      </c>
      <c r="F2599" s="4" t="s">
        <v>502</v>
      </c>
      <c r="G2599" s="4">
        <v>369</v>
      </c>
    </row>
    <row r="2600" spans="1:7" x14ac:dyDescent="0.3">
      <c r="A2600" s="90" t="s">
        <v>720</v>
      </c>
      <c r="B2600" s="2" t="s">
        <v>27</v>
      </c>
      <c r="C2600" s="3" t="s">
        <v>17</v>
      </c>
      <c r="D2600" s="3" t="s">
        <v>350</v>
      </c>
      <c r="E2600" s="3" t="s">
        <v>429</v>
      </c>
      <c r="F2600" s="4" t="s">
        <v>554</v>
      </c>
      <c r="G2600" s="4">
        <v>772</v>
      </c>
    </row>
    <row r="2601" spans="1:7" x14ac:dyDescent="0.3">
      <c r="A2601" s="90" t="s">
        <v>720</v>
      </c>
      <c r="B2601" s="2" t="s">
        <v>48</v>
      </c>
      <c r="C2601" s="3" t="s">
        <v>17</v>
      </c>
      <c r="D2601" s="3" t="s">
        <v>350</v>
      </c>
      <c r="E2601" s="3" t="s">
        <v>430</v>
      </c>
      <c r="F2601" s="4" t="s">
        <v>550</v>
      </c>
      <c r="G2601" s="4">
        <v>200</v>
      </c>
    </row>
    <row r="2602" spans="1:7" x14ac:dyDescent="0.3">
      <c r="A2602" s="90" t="s">
        <v>720</v>
      </c>
      <c r="B2602" s="2" t="s">
        <v>48</v>
      </c>
      <c r="C2602" s="3" t="s">
        <v>17</v>
      </c>
      <c r="D2602" s="3" t="s">
        <v>350</v>
      </c>
      <c r="E2602" s="3" t="s">
        <v>430</v>
      </c>
      <c r="F2602" s="4" t="s">
        <v>550</v>
      </c>
      <c r="G2602" s="4">
        <v>390</v>
      </c>
    </row>
    <row r="2603" spans="1:7" x14ac:dyDescent="0.3">
      <c r="A2603" s="90" t="s">
        <v>720</v>
      </c>
      <c r="B2603" s="2" t="s">
        <v>48</v>
      </c>
      <c r="C2603" s="3" t="s">
        <v>17</v>
      </c>
      <c r="D2603" s="3" t="s">
        <v>350</v>
      </c>
      <c r="E2603" s="3" t="s">
        <v>430</v>
      </c>
      <c r="F2603" s="4" t="s">
        <v>550</v>
      </c>
      <c r="G2603" s="4">
        <v>77</v>
      </c>
    </row>
    <row r="2604" spans="1:7" x14ac:dyDescent="0.3">
      <c r="A2604" s="90" t="s">
        <v>720</v>
      </c>
      <c r="B2604" s="2" t="s">
        <v>127</v>
      </c>
      <c r="C2604" s="3" t="s">
        <v>17</v>
      </c>
      <c r="D2604" s="3" t="s">
        <v>350</v>
      </c>
      <c r="E2604" s="3" t="s">
        <v>430</v>
      </c>
      <c r="F2604" s="4" t="s">
        <v>502</v>
      </c>
      <c r="G2604" s="4">
        <v>509</v>
      </c>
    </row>
    <row r="2605" spans="1:7" x14ac:dyDescent="0.3">
      <c r="A2605" s="90" t="s">
        <v>720</v>
      </c>
      <c r="B2605" s="2" t="s">
        <v>127</v>
      </c>
      <c r="C2605" s="3" t="s">
        <v>17</v>
      </c>
      <c r="D2605" s="3" t="s">
        <v>350</v>
      </c>
      <c r="E2605" s="3" t="s">
        <v>429</v>
      </c>
      <c r="F2605" s="4" t="s">
        <v>562</v>
      </c>
      <c r="G2605" s="4">
        <v>100</v>
      </c>
    </row>
    <row r="2606" spans="1:7" x14ac:dyDescent="0.3">
      <c r="A2606" s="90"/>
      <c r="B2606" s="2"/>
      <c r="F2606" s="4"/>
      <c r="G2606" s="4"/>
    </row>
    <row r="2607" spans="1:7" x14ac:dyDescent="0.3">
      <c r="A2607" s="90"/>
      <c r="B2607" s="2"/>
      <c r="F2607" s="4"/>
      <c r="G2607" s="4"/>
    </row>
    <row r="2608" spans="1:7" x14ac:dyDescent="0.3">
      <c r="A2608" s="90"/>
      <c r="B2608" s="2"/>
      <c r="F2608" s="4"/>
      <c r="G2608" s="4"/>
    </row>
    <row r="2609" spans="1:7" x14ac:dyDescent="0.3">
      <c r="A2609" s="90"/>
      <c r="B2609" s="2"/>
      <c r="F2609" s="4"/>
      <c r="G2609" s="4"/>
    </row>
    <row r="2610" spans="1:7" x14ac:dyDescent="0.3">
      <c r="A2610" s="90"/>
      <c r="B2610" s="2"/>
      <c r="F2610" s="4"/>
      <c r="G2610" s="4"/>
    </row>
    <row r="2611" spans="1:7" x14ac:dyDescent="0.3">
      <c r="A2611" s="90"/>
      <c r="B2611" s="2"/>
      <c r="F2611" s="4"/>
      <c r="G2611" s="4"/>
    </row>
    <row r="2612" spans="1:7" x14ac:dyDescent="0.3">
      <c r="A2612" s="90"/>
      <c r="B2612" s="2"/>
      <c r="F2612" s="4"/>
      <c r="G2612" s="4"/>
    </row>
    <row r="2613" spans="1:7" x14ac:dyDescent="0.3">
      <c r="A2613" s="90"/>
      <c r="B2613" s="2"/>
      <c r="F2613" s="4"/>
      <c r="G2613" s="4"/>
    </row>
    <row r="2614" spans="1:7" x14ac:dyDescent="0.3">
      <c r="A2614" s="90"/>
      <c r="B2614" s="2"/>
      <c r="F2614" s="4"/>
      <c r="G2614" s="4"/>
    </row>
    <row r="2615" spans="1:7" x14ac:dyDescent="0.3">
      <c r="A2615" s="90"/>
      <c r="B2615" s="2"/>
      <c r="F2615" s="4"/>
      <c r="G2615" s="4"/>
    </row>
    <row r="2616" spans="1:7" x14ac:dyDescent="0.3">
      <c r="A2616" s="90"/>
      <c r="B2616" s="2"/>
      <c r="F2616" s="4"/>
      <c r="G2616" s="4"/>
    </row>
    <row r="2617" spans="1:7" x14ac:dyDescent="0.3">
      <c r="A2617" s="90"/>
      <c r="B2617" s="2"/>
      <c r="F2617" s="4"/>
      <c r="G2617" s="4"/>
    </row>
    <row r="2618" spans="1:7" x14ac:dyDescent="0.3">
      <c r="A2618" s="90"/>
      <c r="B2618" s="2"/>
      <c r="F2618" s="4"/>
      <c r="G2618" s="4"/>
    </row>
    <row r="2619" spans="1:7" x14ac:dyDescent="0.3">
      <c r="A2619" s="90"/>
      <c r="B2619" s="2"/>
      <c r="F2619" s="4"/>
      <c r="G2619" s="4"/>
    </row>
    <row r="2620" spans="1:7" x14ac:dyDescent="0.3">
      <c r="A2620" s="90"/>
      <c r="B2620" s="2"/>
      <c r="F2620" s="4"/>
      <c r="G2620" s="4"/>
    </row>
    <row r="2621" spans="1:7" x14ac:dyDescent="0.3">
      <c r="A2621" s="90"/>
      <c r="B2621" s="2"/>
      <c r="F2621" s="4"/>
      <c r="G2621" s="4"/>
    </row>
    <row r="2622" spans="1:7" x14ac:dyDescent="0.3">
      <c r="A2622" s="90"/>
      <c r="B2622" s="2"/>
      <c r="F2622" s="4"/>
      <c r="G2622" s="4"/>
    </row>
    <row r="2623" spans="1:7" x14ac:dyDescent="0.3">
      <c r="A2623" s="90"/>
      <c r="B2623" s="2"/>
      <c r="F2623" s="4"/>
      <c r="G2623" s="4"/>
    </row>
    <row r="2624" spans="1:7" x14ac:dyDescent="0.3">
      <c r="A2624" s="90"/>
      <c r="B2624" s="2"/>
      <c r="F2624" s="4"/>
      <c r="G2624" s="4"/>
    </row>
    <row r="2625" spans="1:7" x14ac:dyDescent="0.3">
      <c r="A2625" s="90"/>
      <c r="B2625" s="2"/>
      <c r="F2625" s="4"/>
      <c r="G2625" s="4"/>
    </row>
    <row r="2626" spans="1:7" x14ac:dyDescent="0.3">
      <c r="A2626" s="90"/>
      <c r="B2626" s="2"/>
      <c r="F2626" s="4"/>
      <c r="G2626" s="4"/>
    </row>
    <row r="2627" spans="1:7" x14ac:dyDescent="0.3">
      <c r="A2627" s="90"/>
      <c r="B2627" s="2"/>
      <c r="F2627" s="4"/>
      <c r="G2627" s="4"/>
    </row>
    <row r="2628" spans="1:7" x14ac:dyDescent="0.3">
      <c r="A2628" s="90"/>
      <c r="B2628" s="2"/>
      <c r="F2628" s="4"/>
      <c r="G2628" s="4"/>
    </row>
    <row r="2629" spans="1:7" x14ac:dyDescent="0.3">
      <c r="A2629" s="90"/>
      <c r="B2629" s="2"/>
      <c r="F2629" s="4"/>
      <c r="G2629" s="4"/>
    </row>
    <row r="2630" spans="1:7" x14ac:dyDescent="0.3">
      <c r="A2630" s="90"/>
      <c r="B2630" s="2"/>
      <c r="F2630" s="4"/>
      <c r="G2630" s="4"/>
    </row>
    <row r="2631" spans="1:7" x14ac:dyDescent="0.3">
      <c r="A2631" s="90"/>
      <c r="B2631" s="2"/>
      <c r="F2631" s="4"/>
      <c r="G2631" s="4"/>
    </row>
    <row r="2632" spans="1:7" x14ac:dyDescent="0.3">
      <c r="A2632" s="90"/>
      <c r="B2632" s="2"/>
      <c r="F2632" s="4"/>
      <c r="G2632" s="4"/>
    </row>
    <row r="2633" spans="1:7" x14ac:dyDescent="0.3">
      <c r="A2633" s="90"/>
      <c r="B2633" s="2"/>
      <c r="F2633" s="4"/>
      <c r="G2633" s="4"/>
    </row>
    <row r="2634" spans="1:7" x14ac:dyDescent="0.3">
      <c r="A2634" s="90"/>
      <c r="B2634" s="2"/>
      <c r="F2634" s="4"/>
      <c r="G2634" s="4"/>
    </row>
    <row r="2635" spans="1:7" x14ac:dyDescent="0.3">
      <c r="A2635" s="90"/>
      <c r="B2635" s="2"/>
      <c r="F2635" s="4"/>
      <c r="G2635" s="4"/>
    </row>
    <row r="2636" spans="1:7" x14ac:dyDescent="0.3">
      <c r="A2636" s="90"/>
      <c r="B2636" s="2"/>
      <c r="F2636" s="4"/>
      <c r="G2636" s="4"/>
    </row>
    <row r="2637" spans="1:7" x14ac:dyDescent="0.3">
      <c r="A2637" s="90"/>
      <c r="B2637" s="2"/>
      <c r="F2637" s="4"/>
      <c r="G2637" s="4"/>
    </row>
    <row r="2638" spans="1:7" x14ac:dyDescent="0.3">
      <c r="A2638" s="90"/>
      <c r="B2638" s="2"/>
      <c r="F2638" s="4"/>
      <c r="G2638" s="4"/>
    </row>
    <row r="2639" spans="1:7" x14ac:dyDescent="0.3">
      <c r="A2639" s="90"/>
      <c r="B2639" s="2"/>
      <c r="F2639" s="4"/>
      <c r="G2639" s="4"/>
    </row>
    <row r="2640" spans="1:7" x14ac:dyDescent="0.3">
      <c r="A2640" s="90"/>
      <c r="B2640" s="2"/>
      <c r="F2640" s="4"/>
      <c r="G2640" s="4"/>
    </row>
    <row r="2641" spans="1:7" x14ac:dyDescent="0.3">
      <c r="A2641" s="90"/>
      <c r="B2641" s="2"/>
      <c r="F2641" s="4"/>
      <c r="G2641" s="4"/>
    </row>
    <row r="2642" spans="1:7" x14ac:dyDescent="0.3">
      <c r="A2642" s="90"/>
      <c r="B2642" s="2"/>
      <c r="F2642" s="4"/>
      <c r="G2642" s="4"/>
    </row>
    <row r="2643" spans="1:7" x14ac:dyDescent="0.3">
      <c r="A2643" s="90"/>
      <c r="B2643" s="2"/>
      <c r="F2643" s="4"/>
      <c r="G2643" s="4"/>
    </row>
    <row r="2644" spans="1:7" x14ac:dyDescent="0.3">
      <c r="A2644" s="90"/>
      <c r="B2644" s="2"/>
      <c r="F2644" s="4"/>
      <c r="G2644" s="4"/>
    </row>
    <row r="2645" spans="1:7" x14ac:dyDescent="0.3">
      <c r="A2645" s="90"/>
      <c r="B2645" s="2"/>
      <c r="F2645" s="4"/>
      <c r="G2645" s="4"/>
    </row>
    <row r="2646" spans="1:7" x14ac:dyDescent="0.3">
      <c r="A2646" s="90"/>
      <c r="B2646" s="2"/>
      <c r="F2646" s="4"/>
      <c r="G2646" s="4"/>
    </row>
    <row r="2647" spans="1:7" x14ac:dyDescent="0.3">
      <c r="A2647" s="90"/>
      <c r="B2647" s="2"/>
      <c r="F2647" s="4"/>
      <c r="G2647" s="4"/>
    </row>
    <row r="2648" spans="1:7" x14ac:dyDescent="0.3">
      <c r="A2648" s="90"/>
      <c r="B2648" s="2"/>
      <c r="F2648" s="4"/>
      <c r="G2648" s="4"/>
    </row>
    <row r="2649" spans="1:7" x14ac:dyDescent="0.3">
      <c r="A2649" s="90"/>
      <c r="B2649" s="2"/>
      <c r="F2649" s="4"/>
      <c r="G2649" s="4"/>
    </row>
    <row r="2650" spans="1:7" x14ac:dyDescent="0.3">
      <c r="A2650" s="90"/>
      <c r="B2650" s="2"/>
      <c r="F2650" s="4"/>
      <c r="G2650" s="4"/>
    </row>
    <row r="2651" spans="1:7" x14ac:dyDescent="0.3">
      <c r="A2651" s="90"/>
      <c r="B2651" s="2"/>
      <c r="F2651" s="4"/>
      <c r="G2651" s="4"/>
    </row>
    <row r="2652" spans="1:7" x14ac:dyDescent="0.3">
      <c r="A2652" s="90"/>
      <c r="B2652" s="2"/>
      <c r="F2652" s="4"/>
      <c r="G2652" s="4"/>
    </row>
    <row r="2653" spans="1:7" x14ac:dyDescent="0.3">
      <c r="A2653" s="90"/>
      <c r="B2653" s="2"/>
      <c r="F2653" s="4"/>
      <c r="G2653" s="4"/>
    </row>
    <row r="2654" spans="1:7" x14ac:dyDescent="0.3">
      <c r="A2654" s="90"/>
      <c r="B2654" s="2"/>
      <c r="F2654" s="4"/>
      <c r="G2654" s="4"/>
    </row>
    <row r="2655" spans="1:7" x14ac:dyDescent="0.3">
      <c r="A2655" s="90"/>
      <c r="B2655" s="2"/>
      <c r="F2655" s="4"/>
      <c r="G2655" s="4"/>
    </row>
    <row r="2656" spans="1:7" x14ac:dyDescent="0.3">
      <c r="A2656" s="90"/>
      <c r="B2656" s="2"/>
      <c r="F2656" s="4"/>
      <c r="G2656" s="4"/>
    </row>
    <row r="2657" spans="1:7" x14ac:dyDescent="0.3">
      <c r="A2657" s="90"/>
      <c r="B2657" s="2"/>
      <c r="F2657" s="4"/>
      <c r="G2657" s="4"/>
    </row>
    <row r="2658" spans="1:7" x14ac:dyDescent="0.3">
      <c r="A2658" s="90"/>
      <c r="B2658" s="2"/>
      <c r="F2658" s="4"/>
      <c r="G2658" s="4"/>
    </row>
    <row r="2659" spans="1:7" x14ac:dyDescent="0.3">
      <c r="A2659" s="90"/>
      <c r="B2659" s="2"/>
      <c r="F2659" s="4"/>
      <c r="G2659" s="4"/>
    </row>
    <row r="2660" spans="1:7" x14ac:dyDescent="0.3">
      <c r="A2660" s="90"/>
      <c r="B2660" s="2"/>
      <c r="F2660" s="4"/>
      <c r="G2660" s="4"/>
    </row>
    <row r="2661" spans="1:7" x14ac:dyDescent="0.3">
      <c r="A2661" s="90"/>
      <c r="B2661" s="2"/>
      <c r="F2661" s="4"/>
      <c r="G2661" s="4"/>
    </row>
    <row r="2662" spans="1:7" x14ac:dyDescent="0.3">
      <c r="A2662" s="90"/>
      <c r="B2662" s="2"/>
      <c r="F2662" s="4"/>
      <c r="G2662" s="4"/>
    </row>
    <row r="2663" spans="1:7" x14ac:dyDescent="0.3">
      <c r="A2663" s="90"/>
      <c r="B2663" s="2"/>
      <c r="F2663" s="4"/>
      <c r="G2663" s="4"/>
    </row>
    <row r="2664" spans="1:7" x14ac:dyDescent="0.3">
      <c r="A2664" s="90"/>
      <c r="B2664" s="2"/>
      <c r="F2664" s="4"/>
      <c r="G2664" s="4"/>
    </row>
    <row r="2665" spans="1:7" x14ac:dyDescent="0.3">
      <c r="A2665" s="90"/>
      <c r="B2665" s="2"/>
      <c r="F2665" s="4"/>
      <c r="G2665" s="4"/>
    </row>
    <row r="2666" spans="1:7" x14ac:dyDescent="0.3">
      <c r="A2666" s="90"/>
      <c r="B2666" s="2"/>
      <c r="F2666" s="4"/>
      <c r="G2666" s="4"/>
    </row>
    <row r="2667" spans="1:7" x14ac:dyDescent="0.3">
      <c r="A2667" s="90"/>
      <c r="B2667" s="2"/>
      <c r="F2667" s="4"/>
      <c r="G2667" s="4"/>
    </row>
    <row r="2668" spans="1:7" x14ac:dyDescent="0.3">
      <c r="A2668" s="90"/>
      <c r="B2668" s="2"/>
      <c r="F2668" s="4"/>
      <c r="G2668" s="4"/>
    </row>
    <row r="2669" spans="1:7" x14ac:dyDescent="0.3">
      <c r="A2669" s="90"/>
      <c r="B2669" s="2"/>
      <c r="F2669" s="4"/>
      <c r="G2669" s="4"/>
    </row>
    <row r="2670" spans="1:7" x14ac:dyDescent="0.3">
      <c r="A2670" s="90"/>
      <c r="B2670" s="2"/>
      <c r="F2670" s="4"/>
      <c r="G2670" s="4"/>
    </row>
    <row r="2671" spans="1:7" x14ac:dyDescent="0.3">
      <c r="A2671" s="90"/>
      <c r="B2671" s="2"/>
      <c r="F2671" s="4"/>
      <c r="G2671" s="4"/>
    </row>
    <row r="2672" spans="1:7" x14ac:dyDescent="0.3">
      <c r="A2672" s="90"/>
      <c r="B2672" s="2"/>
      <c r="F2672" s="4"/>
      <c r="G2672" s="4"/>
    </row>
    <row r="2673" spans="1:7" x14ac:dyDescent="0.3">
      <c r="A2673" s="90"/>
      <c r="B2673" s="2"/>
      <c r="F2673" s="4"/>
      <c r="G2673" s="4"/>
    </row>
    <row r="2674" spans="1:7" x14ac:dyDescent="0.3">
      <c r="A2674" s="90"/>
      <c r="B2674" s="2"/>
      <c r="F2674" s="4"/>
      <c r="G2674" s="4"/>
    </row>
    <row r="2675" spans="1:7" x14ac:dyDescent="0.3">
      <c r="A2675" s="90"/>
      <c r="B2675" s="2"/>
      <c r="F2675" s="4"/>
      <c r="G2675" s="4"/>
    </row>
    <row r="2676" spans="1:7" x14ac:dyDescent="0.3">
      <c r="A2676" s="90"/>
      <c r="B2676" s="2"/>
      <c r="F2676" s="4"/>
      <c r="G2676" s="4"/>
    </row>
    <row r="2677" spans="1:7" x14ac:dyDescent="0.3">
      <c r="A2677" s="90"/>
      <c r="B2677" s="2"/>
      <c r="F2677" s="4"/>
      <c r="G2677" s="4"/>
    </row>
    <row r="2678" spans="1:7" x14ac:dyDescent="0.3">
      <c r="A2678" s="90"/>
      <c r="B2678" s="2"/>
      <c r="F2678" s="4"/>
      <c r="G2678" s="4"/>
    </row>
    <row r="2679" spans="1:7" x14ac:dyDescent="0.3">
      <c r="A2679" s="90"/>
      <c r="B2679" s="2"/>
      <c r="F2679" s="4"/>
      <c r="G2679" s="4"/>
    </row>
    <row r="2680" spans="1:7" x14ac:dyDescent="0.3">
      <c r="A2680" s="90"/>
      <c r="B2680" s="2"/>
      <c r="F2680" s="4"/>
      <c r="G2680" s="4"/>
    </row>
    <row r="2681" spans="1:7" x14ac:dyDescent="0.3">
      <c r="A2681" s="90"/>
      <c r="B2681" s="2"/>
      <c r="F2681" s="4"/>
      <c r="G2681" s="4"/>
    </row>
    <row r="2682" spans="1:7" x14ac:dyDescent="0.3">
      <c r="A2682" s="90"/>
      <c r="B2682" s="2"/>
      <c r="F2682" s="4"/>
      <c r="G2682" s="4"/>
    </row>
    <row r="2683" spans="1:7" x14ac:dyDescent="0.3">
      <c r="A2683" s="90"/>
      <c r="B2683" s="2"/>
      <c r="F2683" s="4"/>
      <c r="G2683" s="4"/>
    </row>
    <row r="2684" spans="1:7" x14ac:dyDescent="0.3">
      <c r="A2684" s="90"/>
      <c r="B2684" s="2"/>
      <c r="F2684" s="4"/>
      <c r="G2684" s="4"/>
    </row>
    <row r="2685" spans="1:7" x14ac:dyDescent="0.3">
      <c r="A2685" s="90"/>
      <c r="B2685" s="2"/>
      <c r="F2685" s="4"/>
      <c r="G2685" s="4"/>
    </row>
    <row r="2686" spans="1:7" x14ac:dyDescent="0.3">
      <c r="A2686" s="90"/>
      <c r="B2686" s="2"/>
      <c r="F2686" s="4"/>
      <c r="G2686" s="4"/>
    </row>
    <row r="2687" spans="1:7" x14ac:dyDescent="0.3">
      <c r="A2687" s="90"/>
      <c r="B2687" s="2"/>
      <c r="F2687" s="4"/>
      <c r="G2687" s="4"/>
    </row>
    <row r="2688" spans="1:7" x14ac:dyDescent="0.3">
      <c r="A2688" s="90"/>
      <c r="B2688" s="2"/>
      <c r="F2688" s="4"/>
      <c r="G2688" s="4"/>
    </row>
    <row r="2689" spans="1:7" x14ac:dyDescent="0.3">
      <c r="A2689" s="90"/>
      <c r="B2689" s="2"/>
      <c r="F2689" s="4"/>
      <c r="G2689" s="4"/>
    </row>
    <row r="2690" spans="1:7" x14ac:dyDescent="0.3">
      <c r="A2690" s="90"/>
      <c r="B2690" s="2"/>
      <c r="F2690" s="4"/>
      <c r="G2690" s="4"/>
    </row>
    <row r="2691" spans="1:7" x14ac:dyDescent="0.3">
      <c r="A2691" s="90"/>
      <c r="B2691" s="2"/>
      <c r="F2691" s="4"/>
      <c r="G2691" s="4"/>
    </row>
    <row r="2692" spans="1:7" x14ac:dyDescent="0.3">
      <c r="A2692" s="90"/>
      <c r="B2692" s="2"/>
      <c r="F2692" s="4"/>
      <c r="G2692" s="4"/>
    </row>
    <row r="2693" spans="1:7" x14ac:dyDescent="0.3">
      <c r="A2693" s="90"/>
      <c r="B2693" s="2"/>
      <c r="F2693" s="4"/>
      <c r="G2693" s="4"/>
    </row>
    <row r="2694" spans="1:7" x14ac:dyDescent="0.3">
      <c r="A2694" s="90"/>
      <c r="B2694" s="2"/>
      <c r="F2694" s="4"/>
      <c r="G2694" s="4"/>
    </row>
    <row r="2695" spans="1:7" x14ac:dyDescent="0.3">
      <c r="A2695" s="90"/>
      <c r="B2695" s="2"/>
      <c r="F2695" s="4"/>
      <c r="G2695" s="4"/>
    </row>
    <row r="2696" spans="1:7" x14ac:dyDescent="0.3">
      <c r="A2696" s="90"/>
      <c r="B2696" s="2"/>
      <c r="F2696" s="4"/>
      <c r="G2696" s="4"/>
    </row>
    <row r="2697" spans="1:7" x14ac:dyDescent="0.3">
      <c r="A2697" s="90"/>
      <c r="B2697" s="2"/>
      <c r="F2697" s="4"/>
      <c r="G2697" s="4"/>
    </row>
    <row r="2698" spans="1:7" x14ac:dyDescent="0.3">
      <c r="A2698" s="90"/>
      <c r="B2698" s="2"/>
      <c r="F2698" s="4"/>
      <c r="G2698" s="4"/>
    </row>
    <row r="2699" spans="1:7" x14ac:dyDescent="0.3">
      <c r="A2699" s="90"/>
      <c r="B2699" s="2"/>
      <c r="F2699" s="4"/>
      <c r="G2699" s="4"/>
    </row>
    <row r="2700" spans="1:7" x14ac:dyDescent="0.3">
      <c r="A2700" s="90"/>
      <c r="B2700" s="2"/>
      <c r="F2700" s="4"/>
      <c r="G2700" s="4"/>
    </row>
    <row r="2701" spans="1:7" x14ac:dyDescent="0.3">
      <c r="A2701" s="90"/>
      <c r="B2701" s="2"/>
      <c r="F2701" s="4"/>
      <c r="G2701" s="4"/>
    </row>
    <row r="2702" spans="1:7" x14ac:dyDescent="0.3">
      <c r="A2702" s="90"/>
      <c r="B2702" s="2"/>
      <c r="F2702" s="4"/>
      <c r="G2702" s="4"/>
    </row>
    <row r="2703" spans="1:7" x14ac:dyDescent="0.3">
      <c r="A2703" s="90"/>
      <c r="B2703" s="2"/>
      <c r="F2703" s="4"/>
      <c r="G2703" s="4"/>
    </row>
    <row r="2704" spans="1:7" x14ac:dyDescent="0.3">
      <c r="A2704" s="90"/>
      <c r="B2704" s="2"/>
      <c r="F2704" s="4"/>
      <c r="G2704" s="4"/>
    </row>
    <row r="2705" spans="1:7" x14ac:dyDescent="0.3">
      <c r="A2705" s="90"/>
      <c r="B2705" s="2"/>
      <c r="F2705" s="4"/>
      <c r="G2705" s="4"/>
    </row>
    <row r="2706" spans="1:7" x14ac:dyDescent="0.3">
      <c r="A2706" s="90"/>
      <c r="B2706" s="2"/>
      <c r="F2706" s="4"/>
      <c r="G2706" s="4"/>
    </row>
    <row r="2707" spans="1:7" x14ac:dyDescent="0.3">
      <c r="A2707" s="90"/>
      <c r="B2707" s="2"/>
      <c r="F2707" s="4"/>
      <c r="G2707" s="4"/>
    </row>
    <row r="2708" spans="1:7" x14ac:dyDescent="0.3">
      <c r="A2708" s="90"/>
      <c r="B2708" s="2"/>
      <c r="F2708" s="4"/>
      <c r="G2708" s="4"/>
    </row>
    <row r="2709" spans="1:7" x14ac:dyDescent="0.3">
      <c r="A2709" s="90"/>
      <c r="B2709" s="2"/>
      <c r="F2709" s="4"/>
      <c r="G2709" s="4"/>
    </row>
    <row r="2710" spans="1:7" x14ac:dyDescent="0.3">
      <c r="A2710" s="90"/>
      <c r="B2710" s="2"/>
      <c r="F2710" s="4"/>
      <c r="G2710" s="4"/>
    </row>
    <row r="2711" spans="1:7" x14ac:dyDescent="0.3">
      <c r="A2711" s="90"/>
      <c r="B2711" s="2"/>
      <c r="F2711" s="4"/>
      <c r="G2711" s="4"/>
    </row>
    <row r="2712" spans="1:7" x14ac:dyDescent="0.3">
      <c r="A2712" s="90"/>
      <c r="B2712" s="2"/>
      <c r="F2712" s="4"/>
      <c r="G2712" s="4"/>
    </row>
    <row r="2713" spans="1:7" x14ac:dyDescent="0.3">
      <c r="A2713" s="90"/>
      <c r="B2713" s="2"/>
      <c r="F2713" s="4"/>
      <c r="G2713" s="4"/>
    </row>
    <row r="2714" spans="1:7" x14ac:dyDescent="0.3">
      <c r="A2714" s="90"/>
      <c r="B2714" s="2"/>
      <c r="F2714" s="4"/>
      <c r="G2714" s="4"/>
    </row>
    <row r="2715" spans="1:7" x14ac:dyDescent="0.3">
      <c r="A2715" s="90"/>
      <c r="B2715" s="2"/>
      <c r="F2715" s="4"/>
      <c r="G2715" s="4"/>
    </row>
    <row r="2716" spans="1:7" x14ac:dyDescent="0.3">
      <c r="A2716" s="90"/>
      <c r="B2716" s="2"/>
      <c r="F2716" s="4"/>
      <c r="G2716" s="4"/>
    </row>
    <row r="2717" spans="1:7" x14ac:dyDescent="0.3">
      <c r="A2717" s="90"/>
      <c r="B2717" s="2"/>
      <c r="F2717" s="4"/>
      <c r="G2717" s="4"/>
    </row>
    <row r="2718" spans="1:7" x14ac:dyDescent="0.3">
      <c r="A2718" s="90"/>
      <c r="B2718" s="2"/>
      <c r="F2718" s="4"/>
      <c r="G2718" s="4"/>
    </row>
    <row r="2719" spans="1:7" x14ac:dyDescent="0.3">
      <c r="A2719" s="90"/>
      <c r="B2719" s="2"/>
      <c r="F2719" s="4"/>
      <c r="G2719" s="4"/>
    </row>
    <row r="2720" spans="1:7" x14ac:dyDescent="0.3">
      <c r="A2720" s="90"/>
      <c r="B2720" s="2"/>
      <c r="F2720" s="4"/>
      <c r="G2720" s="4"/>
    </row>
    <row r="2721" spans="1:7" x14ac:dyDescent="0.3">
      <c r="A2721" s="90"/>
      <c r="B2721" s="2"/>
      <c r="F2721" s="4"/>
      <c r="G2721" s="4"/>
    </row>
    <row r="2722" spans="1:7" x14ac:dyDescent="0.3">
      <c r="A2722" s="90"/>
      <c r="B2722" s="2"/>
      <c r="F2722" s="4"/>
      <c r="G2722" s="4"/>
    </row>
    <row r="2723" spans="1:7" x14ac:dyDescent="0.3">
      <c r="A2723" s="90"/>
      <c r="B2723" s="2"/>
      <c r="F2723" s="4"/>
      <c r="G2723" s="4"/>
    </row>
    <row r="2724" spans="1:7" x14ac:dyDescent="0.3">
      <c r="A2724" s="90"/>
      <c r="B2724" s="2"/>
      <c r="F2724" s="4"/>
      <c r="G2724" s="4"/>
    </row>
    <row r="2725" spans="1:7" x14ac:dyDescent="0.3">
      <c r="A2725" s="90"/>
      <c r="B2725" s="2"/>
      <c r="F2725" s="4"/>
      <c r="G2725" s="4"/>
    </row>
    <row r="2726" spans="1:7" x14ac:dyDescent="0.3">
      <c r="A2726" s="90"/>
      <c r="B2726" s="2"/>
      <c r="F2726" s="4"/>
      <c r="G2726" s="4"/>
    </row>
    <row r="2727" spans="1:7" x14ac:dyDescent="0.3">
      <c r="A2727" s="90"/>
      <c r="B2727" s="2"/>
      <c r="F2727" s="4"/>
      <c r="G2727" s="4"/>
    </row>
    <row r="2728" spans="1:7" x14ac:dyDescent="0.3">
      <c r="A2728" s="90"/>
      <c r="B2728" s="2"/>
      <c r="F2728" s="4"/>
      <c r="G2728" s="4"/>
    </row>
    <row r="2729" spans="1:7" x14ac:dyDescent="0.3">
      <c r="A2729" s="90"/>
      <c r="B2729" s="2"/>
      <c r="F2729" s="4"/>
      <c r="G2729" s="4"/>
    </row>
    <row r="2730" spans="1:7" x14ac:dyDescent="0.3">
      <c r="A2730" s="90"/>
      <c r="B2730" s="2"/>
      <c r="F2730" s="4"/>
      <c r="G2730" s="4"/>
    </row>
    <row r="2731" spans="1:7" x14ac:dyDescent="0.3">
      <c r="A2731" s="90"/>
      <c r="B2731" s="2"/>
      <c r="F2731" s="4"/>
      <c r="G2731" s="4"/>
    </row>
    <row r="2732" spans="1:7" x14ac:dyDescent="0.3">
      <c r="A2732" s="90"/>
      <c r="B2732" s="2"/>
      <c r="F2732" s="4"/>
      <c r="G2732" s="4"/>
    </row>
    <row r="2733" spans="1:7" x14ac:dyDescent="0.3">
      <c r="A2733" s="90"/>
      <c r="B2733" s="2"/>
      <c r="F2733" s="4"/>
      <c r="G2733" s="4"/>
    </row>
    <row r="2734" spans="1:7" x14ac:dyDescent="0.3">
      <c r="A2734" s="90"/>
      <c r="B2734" s="2"/>
      <c r="F2734" s="4"/>
      <c r="G2734" s="4"/>
    </row>
    <row r="2735" spans="1:7" x14ac:dyDescent="0.3">
      <c r="A2735" s="90"/>
      <c r="B2735" s="2"/>
      <c r="F2735" s="4"/>
      <c r="G2735" s="4"/>
    </row>
    <row r="2736" spans="1:7" x14ac:dyDescent="0.3">
      <c r="A2736" s="90"/>
      <c r="B2736" s="2"/>
      <c r="F2736" s="4"/>
      <c r="G2736" s="4"/>
    </row>
    <row r="2737" spans="1:7" x14ac:dyDescent="0.3">
      <c r="A2737" s="90"/>
      <c r="B2737" s="2"/>
      <c r="F2737" s="4"/>
      <c r="G2737" s="4"/>
    </row>
    <row r="2738" spans="1:7" x14ac:dyDescent="0.3">
      <c r="A2738" s="90"/>
      <c r="B2738" s="2"/>
      <c r="F2738" s="4"/>
      <c r="G2738" s="4"/>
    </row>
    <row r="2739" spans="1:7" x14ac:dyDescent="0.3">
      <c r="A2739" s="90"/>
      <c r="B2739" s="2"/>
      <c r="F2739" s="4"/>
      <c r="G2739" s="4"/>
    </row>
    <row r="2740" spans="1:7" x14ac:dyDescent="0.3">
      <c r="A2740" s="90"/>
      <c r="B2740" s="2"/>
      <c r="F2740" s="4"/>
      <c r="G2740" s="4"/>
    </row>
    <row r="2741" spans="1:7" x14ac:dyDescent="0.3">
      <c r="A2741" s="90"/>
      <c r="B2741" s="2"/>
      <c r="F2741" s="4"/>
      <c r="G2741" s="4"/>
    </row>
    <row r="2742" spans="1:7" x14ac:dyDescent="0.3">
      <c r="A2742" s="90"/>
      <c r="B2742" s="2"/>
      <c r="F2742" s="4"/>
      <c r="G2742" s="4"/>
    </row>
    <row r="2743" spans="1:7" x14ac:dyDescent="0.3">
      <c r="A2743" s="90"/>
      <c r="B2743" s="2"/>
      <c r="F2743" s="4"/>
      <c r="G2743" s="4"/>
    </row>
    <row r="2744" spans="1:7" x14ac:dyDescent="0.3">
      <c r="A2744" s="90"/>
      <c r="B2744" s="2"/>
      <c r="F2744" s="4"/>
      <c r="G2744" s="4"/>
    </row>
    <row r="2745" spans="1:7" x14ac:dyDescent="0.3">
      <c r="A2745" s="90"/>
      <c r="B2745" s="2"/>
      <c r="F2745" s="4"/>
      <c r="G2745" s="4"/>
    </row>
    <row r="2746" spans="1:7" x14ac:dyDescent="0.3">
      <c r="A2746" s="90"/>
      <c r="B2746" s="2"/>
      <c r="F2746" s="4"/>
      <c r="G2746" s="4"/>
    </row>
    <row r="2747" spans="1:7" x14ac:dyDescent="0.3">
      <c r="A2747" s="90"/>
      <c r="B2747" s="2"/>
      <c r="F2747" s="4"/>
      <c r="G2747" s="4"/>
    </row>
    <row r="2748" spans="1:7" x14ac:dyDescent="0.3">
      <c r="A2748" s="90"/>
      <c r="B2748" s="2"/>
      <c r="F2748" s="4"/>
      <c r="G2748" s="4"/>
    </row>
    <row r="2749" spans="1:7" x14ac:dyDescent="0.3">
      <c r="A2749" s="90"/>
      <c r="B2749" s="2"/>
      <c r="F2749" s="4"/>
      <c r="G2749" s="4"/>
    </row>
    <row r="2750" spans="1:7" x14ac:dyDescent="0.3">
      <c r="A2750" s="90"/>
      <c r="B2750" s="2"/>
      <c r="F2750" s="4"/>
      <c r="G2750" s="4"/>
    </row>
    <row r="2751" spans="1:7" x14ac:dyDescent="0.3">
      <c r="A2751" s="90"/>
      <c r="B2751" s="2"/>
      <c r="F2751" s="4"/>
      <c r="G2751" s="4"/>
    </row>
    <row r="2752" spans="1:7" x14ac:dyDescent="0.3">
      <c r="A2752" s="90"/>
      <c r="B2752" s="2"/>
      <c r="F2752" s="4"/>
      <c r="G2752" s="4"/>
    </row>
    <row r="2753" spans="1:7" x14ac:dyDescent="0.3">
      <c r="A2753" s="90"/>
      <c r="B2753" s="2"/>
      <c r="F2753" s="4"/>
      <c r="G2753" s="4"/>
    </row>
    <row r="2754" spans="1:7" x14ac:dyDescent="0.3">
      <c r="A2754" s="90"/>
      <c r="B2754" s="2"/>
      <c r="F2754" s="4"/>
      <c r="G2754" s="4"/>
    </row>
    <row r="2755" spans="1:7" x14ac:dyDescent="0.3">
      <c r="A2755" s="90"/>
      <c r="B2755" s="2"/>
      <c r="F2755" s="4"/>
      <c r="G2755" s="4"/>
    </row>
    <row r="2756" spans="1:7" x14ac:dyDescent="0.3">
      <c r="A2756" s="90"/>
      <c r="B2756" s="2"/>
      <c r="F2756" s="4"/>
      <c r="G2756" s="4"/>
    </row>
    <row r="2757" spans="1:7" x14ac:dyDescent="0.3">
      <c r="A2757" s="90"/>
      <c r="B2757" s="2"/>
      <c r="F2757" s="4"/>
      <c r="G2757" s="4"/>
    </row>
    <row r="2758" spans="1:7" x14ac:dyDescent="0.3">
      <c r="A2758" s="90"/>
      <c r="B2758" s="2"/>
      <c r="F2758" s="4"/>
      <c r="G2758" s="4"/>
    </row>
    <row r="2759" spans="1:7" x14ac:dyDescent="0.3">
      <c r="A2759" s="90"/>
      <c r="B2759" s="2"/>
      <c r="F2759" s="4"/>
      <c r="G2759" s="4"/>
    </row>
    <row r="2760" spans="1:7" x14ac:dyDescent="0.3">
      <c r="A2760" s="90"/>
      <c r="B2760" s="2"/>
      <c r="F2760" s="4"/>
      <c r="G2760" s="4"/>
    </row>
    <row r="2761" spans="1:7" x14ac:dyDescent="0.3">
      <c r="A2761" s="90"/>
      <c r="B2761" s="2"/>
      <c r="F2761" s="4"/>
      <c r="G2761" s="4"/>
    </row>
    <row r="2762" spans="1:7" x14ac:dyDescent="0.3">
      <c r="A2762" s="90"/>
      <c r="B2762" s="2"/>
      <c r="F2762" s="4"/>
      <c r="G2762" s="4"/>
    </row>
    <row r="2763" spans="1:7" x14ac:dyDescent="0.3">
      <c r="A2763" s="90"/>
      <c r="B2763" s="2"/>
      <c r="F2763" s="4"/>
      <c r="G2763" s="4"/>
    </row>
    <row r="2764" spans="1:7" x14ac:dyDescent="0.3">
      <c r="A2764" s="90"/>
      <c r="B2764" s="2"/>
      <c r="F2764" s="4"/>
      <c r="G2764" s="4"/>
    </row>
    <row r="2765" spans="1:7" x14ac:dyDescent="0.3">
      <c r="A2765" s="90"/>
      <c r="B2765" s="2"/>
      <c r="F2765" s="4"/>
      <c r="G2765" s="4"/>
    </row>
    <row r="2766" spans="1:7" x14ac:dyDescent="0.3">
      <c r="A2766" s="90"/>
      <c r="B2766" s="2"/>
      <c r="F2766" s="4"/>
      <c r="G2766" s="4"/>
    </row>
    <row r="2767" spans="1:7" x14ac:dyDescent="0.3">
      <c r="A2767" s="90"/>
      <c r="B2767" s="2"/>
      <c r="F2767" s="4"/>
      <c r="G2767" s="4"/>
    </row>
    <row r="2768" spans="1:7" x14ac:dyDescent="0.3">
      <c r="A2768" s="90"/>
      <c r="B2768" s="2"/>
      <c r="F2768" s="4"/>
      <c r="G2768" s="4"/>
    </row>
    <row r="2769" spans="1:7" x14ac:dyDescent="0.3">
      <c r="A2769" s="90"/>
      <c r="B2769" s="2"/>
      <c r="F2769" s="4"/>
      <c r="G2769" s="4"/>
    </row>
    <row r="2770" spans="1:7" x14ac:dyDescent="0.3">
      <c r="A2770" s="90"/>
      <c r="B2770" s="2"/>
      <c r="F2770" s="4"/>
      <c r="G2770" s="4"/>
    </row>
    <row r="2771" spans="1:7" x14ac:dyDescent="0.3">
      <c r="A2771" s="90"/>
      <c r="B2771" s="2"/>
      <c r="F2771" s="4"/>
      <c r="G2771" s="4"/>
    </row>
    <row r="2772" spans="1:7" x14ac:dyDescent="0.3">
      <c r="A2772" s="90"/>
      <c r="B2772" s="2"/>
      <c r="F2772" s="4"/>
      <c r="G2772" s="4"/>
    </row>
    <row r="2773" spans="1:7" x14ac:dyDescent="0.3">
      <c r="A2773" s="90"/>
      <c r="B2773" s="2"/>
      <c r="F2773" s="4"/>
      <c r="G2773" s="4"/>
    </row>
    <row r="2774" spans="1:7" x14ac:dyDescent="0.3">
      <c r="A2774" s="90"/>
      <c r="B2774" s="2"/>
      <c r="F2774" s="4"/>
      <c r="G2774" s="4"/>
    </row>
    <row r="2775" spans="1:7" x14ac:dyDescent="0.3">
      <c r="A2775" s="90"/>
      <c r="B2775" s="2"/>
      <c r="F2775" s="4"/>
      <c r="G2775" s="4"/>
    </row>
    <row r="2776" spans="1:7" x14ac:dyDescent="0.3">
      <c r="A2776" s="90"/>
      <c r="B2776" s="2"/>
      <c r="F2776" s="4"/>
      <c r="G2776" s="4"/>
    </row>
    <row r="2777" spans="1:7" x14ac:dyDescent="0.3">
      <c r="A2777" s="90"/>
      <c r="B2777" s="2"/>
      <c r="F2777" s="4"/>
      <c r="G2777" s="4"/>
    </row>
    <row r="2778" spans="1:7" x14ac:dyDescent="0.3">
      <c r="A2778" s="90"/>
      <c r="B2778" s="2"/>
      <c r="F2778" s="4"/>
      <c r="G2778" s="4"/>
    </row>
    <row r="2779" spans="1:7" x14ac:dyDescent="0.3">
      <c r="A2779" s="90"/>
      <c r="B2779" s="2"/>
      <c r="F2779" s="4"/>
      <c r="G2779" s="4"/>
    </row>
    <row r="2780" spans="1:7" x14ac:dyDescent="0.3">
      <c r="A2780" s="90"/>
      <c r="B2780" s="2"/>
      <c r="F2780" s="4"/>
      <c r="G2780" s="4"/>
    </row>
    <row r="2781" spans="1:7" x14ac:dyDescent="0.3">
      <c r="A2781" s="90"/>
      <c r="B2781" s="2"/>
      <c r="F2781" s="4"/>
      <c r="G2781" s="4"/>
    </row>
    <row r="2782" spans="1:7" x14ac:dyDescent="0.3">
      <c r="A2782" s="90"/>
      <c r="B2782" s="2"/>
      <c r="F2782" s="4"/>
      <c r="G2782" s="4"/>
    </row>
    <row r="2783" spans="1:7" x14ac:dyDescent="0.3">
      <c r="A2783" s="90"/>
      <c r="B2783" s="2"/>
      <c r="F2783" s="4"/>
      <c r="G2783" s="4"/>
    </row>
    <row r="2784" spans="1:7" x14ac:dyDescent="0.3">
      <c r="A2784" s="90"/>
      <c r="B2784" s="2"/>
      <c r="F2784" s="4"/>
      <c r="G2784" s="4"/>
    </row>
    <row r="2785" spans="1:7" x14ac:dyDescent="0.3">
      <c r="A2785" s="90"/>
      <c r="B2785" s="2"/>
      <c r="F2785" s="4"/>
      <c r="G2785" s="4"/>
    </row>
    <row r="2786" spans="1:7" x14ac:dyDescent="0.3">
      <c r="A2786" s="90"/>
      <c r="B2786" s="2"/>
      <c r="F2786" s="4"/>
      <c r="G2786" s="4"/>
    </row>
    <row r="2787" spans="1:7" x14ac:dyDescent="0.3">
      <c r="A2787" s="90"/>
      <c r="B2787" s="2"/>
      <c r="F2787" s="4"/>
      <c r="G2787" s="4"/>
    </row>
    <row r="2788" spans="1:7" x14ac:dyDescent="0.3">
      <c r="A2788" s="90"/>
      <c r="B2788" s="2"/>
      <c r="F2788" s="4"/>
      <c r="G2788" s="4"/>
    </row>
    <row r="2789" spans="1:7" x14ac:dyDescent="0.3">
      <c r="A2789" s="90"/>
      <c r="B2789" s="2"/>
      <c r="F2789" s="4"/>
      <c r="G2789" s="4"/>
    </row>
    <row r="2790" spans="1:7" x14ac:dyDescent="0.3">
      <c r="A2790" s="90"/>
      <c r="B2790" s="2"/>
      <c r="F2790" s="4"/>
      <c r="G2790" s="4"/>
    </row>
    <row r="2791" spans="1:7" x14ac:dyDescent="0.3">
      <c r="A2791" s="90"/>
      <c r="B2791" s="2"/>
      <c r="F2791" s="4"/>
      <c r="G2791" s="4"/>
    </row>
    <row r="2792" spans="1:7" x14ac:dyDescent="0.3">
      <c r="A2792" s="90"/>
      <c r="B2792" s="2"/>
      <c r="F2792" s="4"/>
      <c r="G2792" s="4"/>
    </row>
    <row r="2793" spans="1:7" x14ac:dyDescent="0.3">
      <c r="A2793" s="90"/>
      <c r="B2793" s="2"/>
      <c r="F2793" s="4"/>
      <c r="G2793" s="4"/>
    </row>
    <row r="2794" spans="1:7" x14ac:dyDescent="0.3">
      <c r="A2794" s="90"/>
      <c r="B2794" s="2"/>
      <c r="F2794" s="4"/>
      <c r="G2794" s="4"/>
    </row>
    <row r="2795" spans="1:7" x14ac:dyDescent="0.3">
      <c r="A2795" s="90"/>
      <c r="B2795" s="2"/>
      <c r="F2795" s="4"/>
      <c r="G2795" s="4"/>
    </row>
    <row r="2796" spans="1:7" x14ac:dyDescent="0.3">
      <c r="A2796" s="90"/>
      <c r="B2796" s="2"/>
      <c r="F2796" s="4"/>
      <c r="G2796" s="4"/>
    </row>
    <row r="2797" spans="1:7" x14ac:dyDescent="0.3">
      <c r="A2797" s="90"/>
      <c r="B2797" s="2"/>
      <c r="F2797" s="4"/>
      <c r="G2797" s="4"/>
    </row>
    <row r="2798" spans="1:7" x14ac:dyDescent="0.3">
      <c r="A2798" s="90"/>
      <c r="B2798" s="2"/>
      <c r="F2798" s="4"/>
      <c r="G2798" s="4"/>
    </row>
    <row r="2799" spans="1:7" x14ac:dyDescent="0.3">
      <c r="A2799" s="90"/>
      <c r="B2799" s="2"/>
      <c r="F2799" s="4"/>
      <c r="G2799" s="4"/>
    </row>
    <row r="2800" spans="1:7" x14ac:dyDescent="0.3">
      <c r="A2800" s="90"/>
      <c r="B2800" s="2"/>
      <c r="F2800" s="4"/>
      <c r="G2800" s="4"/>
    </row>
    <row r="2801" spans="1:7" x14ac:dyDescent="0.3">
      <c r="A2801" s="90"/>
      <c r="B2801" s="2"/>
      <c r="F2801" s="4"/>
      <c r="G2801" s="4"/>
    </row>
    <row r="2802" spans="1:7" x14ac:dyDescent="0.3">
      <c r="A2802" s="90"/>
      <c r="B2802" s="2"/>
      <c r="F2802" s="4"/>
      <c r="G2802" s="4"/>
    </row>
    <row r="2803" spans="1:7" x14ac:dyDescent="0.3">
      <c r="A2803" s="90"/>
      <c r="B2803" s="2"/>
      <c r="F2803" s="4"/>
      <c r="G2803" s="4"/>
    </row>
    <row r="2804" spans="1:7" x14ac:dyDescent="0.3">
      <c r="A2804" s="90"/>
      <c r="B2804" s="2"/>
      <c r="F2804" s="4"/>
      <c r="G2804" s="4"/>
    </row>
    <row r="2805" spans="1:7" x14ac:dyDescent="0.3">
      <c r="A2805" s="90"/>
      <c r="B2805" s="2"/>
      <c r="F2805" s="4"/>
      <c r="G2805" s="4"/>
    </row>
    <row r="2806" spans="1:7" x14ac:dyDescent="0.3">
      <c r="A2806" s="90"/>
      <c r="B2806" s="2"/>
      <c r="F2806" s="4"/>
      <c r="G2806" s="4"/>
    </row>
    <row r="2807" spans="1:7" x14ac:dyDescent="0.3">
      <c r="A2807" s="90"/>
      <c r="B2807" s="2"/>
      <c r="F2807" s="4"/>
      <c r="G2807" s="4"/>
    </row>
    <row r="2808" spans="1:7" x14ac:dyDescent="0.3">
      <c r="A2808" s="90"/>
      <c r="B2808" s="2"/>
      <c r="F2808" s="4"/>
      <c r="G2808" s="4"/>
    </row>
    <row r="2809" spans="1:7" x14ac:dyDescent="0.3">
      <c r="A2809" s="90"/>
      <c r="B2809" s="2"/>
      <c r="F2809" s="4"/>
      <c r="G2809" s="4"/>
    </row>
    <row r="2810" spans="1:7" x14ac:dyDescent="0.3">
      <c r="A2810" s="90"/>
      <c r="B2810" s="2"/>
      <c r="F2810" s="4"/>
      <c r="G2810" s="4"/>
    </row>
    <row r="2811" spans="1:7" x14ac:dyDescent="0.3">
      <c r="A2811" s="90"/>
      <c r="B2811" s="2"/>
      <c r="F2811" s="4"/>
      <c r="G2811" s="4"/>
    </row>
    <row r="2812" spans="1:7" x14ac:dyDescent="0.3">
      <c r="A2812" s="90"/>
      <c r="B2812" s="2"/>
      <c r="F2812" s="4"/>
      <c r="G2812" s="4"/>
    </row>
    <row r="2813" spans="1:7" x14ac:dyDescent="0.3">
      <c r="A2813" s="90"/>
      <c r="B2813" s="2"/>
      <c r="F2813" s="4"/>
      <c r="G2813" s="4"/>
    </row>
    <row r="2814" spans="1:7" x14ac:dyDescent="0.3">
      <c r="A2814" s="90"/>
      <c r="B2814" s="2"/>
      <c r="F2814" s="4"/>
      <c r="G2814" s="4"/>
    </row>
    <row r="2815" spans="1:7" x14ac:dyDescent="0.3">
      <c r="A2815" s="90"/>
      <c r="B2815" s="2"/>
      <c r="F2815" s="4"/>
      <c r="G2815" s="4"/>
    </row>
    <row r="2816" spans="1:7" x14ac:dyDescent="0.3">
      <c r="A2816" s="90"/>
      <c r="B2816" s="2"/>
      <c r="F2816" s="4"/>
      <c r="G2816" s="4"/>
    </row>
    <row r="2817" spans="1:7" x14ac:dyDescent="0.3">
      <c r="A2817" s="90"/>
      <c r="B2817" s="2"/>
      <c r="F2817" s="4"/>
      <c r="G2817" s="4"/>
    </row>
    <row r="2818" spans="1:7" x14ac:dyDescent="0.3">
      <c r="A2818" s="90"/>
      <c r="B2818" s="2"/>
      <c r="F2818" s="4"/>
      <c r="G2818" s="4"/>
    </row>
    <row r="2819" spans="1:7" x14ac:dyDescent="0.3">
      <c r="A2819" s="90"/>
      <c r="B2819" s="2"/>
      <c r="F2819" s="4"/>
      <c r="G2819" s="4"/>
    </row>
    <row r="2820" spans="1:7" x14ac:dyDescent="0.3">
      <c r="A2820" s="90"/>
      <c r="B2820" s="2"/>
      <c r="F2820" s="4"/>
      <c r="G2820" s="4"/>
    </row>
    <row r="2821" spans="1:7" x14ac:dyDescent="0.3">
      <c r="A2821" s="90"/>
      <c r="B2821" s="2"/>
      <c r="F2821" s="4"/>
      <c r="G2821" s="4"/>
    </row>
    <row r="2822" spans="1:7" x14ac:dyDescent="0.3">
      <c r="A2822" s="90"/>
      <c r="B2822" s="2"/>
      <c r="F2822" s="4"/>
      <c r="G2822" s="4"/>
    </row>
    <row r="2823" spans="1:7" x14ac:dyDescent="0.3">
      <c r="A2823" s="90"/>
      <c r="B2823" s="2"/>
      <c r="F2823" s="4"/>
      <c r="G2823" s="4"/>
    </row>
    <row r="2824" spans="1:7" x14ac:dyDescent="0.3">
      <c r="A2824" s="90"/>
      <c r="B2824" s="2"/>
      <c r="F2824" s="4"/>
      <c r="G2824" s="4"/>
    </row>
    <row r="2825" spans="1:7" x14ac:dyDescent="0.3">
      <c r="A2825" s="90"/>
      <c r="B2825" s="2"/>
      <c r="F2825" s="4"/>
      <c r="G2825" s="4"/>
    </row>
    <row r="2826" spans="1:7" x14ac:dyDescent="0.3">
      <c r="A2826" s="90"/>
      <c r="B2826" s="2"/>
      <c r="F2826" s="4"/>
      <c r="G2826" s="4"/>
    </row>
    <row r="2827" spans="1:7" x14ac:dyDescent="0.3">
      <c r="A2827" s="90"/>
      <c r="B2827" s="2"/>
      <c r="F2827" s="4"/>
      <c r="G2827" s="4"/>
    </row>
    <row r="2828" spans="1:7" x14ac:dyDescent="0.3">
      <c r="A2828" s="90"/>
      <c r="B2828" s="2"/>
      <c r="F2828" s="4"/>
      <c r="G2828" s="4"/>
    </row>
    <row r="2829" spans="1:7" x14ac:dyDescent="0.3">
      <c r="A2829" s="90"/>
      <c r="B2829" s="2"/>
      <c r="F2829" s="4"/>
      <c r="G2829" s="4"/>
    </row>
    <row r="2830" spans="1:7" x14ac:dyDescent="0.3">
      <c r="A2830" s="90"/>
      <c r="B2830" s="2"/>
      <c r="F2830" s="4"/>
      <c r="G2830" s="4"/>
    </row>
    <row r="2831" spans="1:7" x14ac:dyDescent="0.3">
      <c r="A2831" s="90"/>
      <c r="B2831" s="2"/>
      <c r="F2831" s="4"/>
      <c r="G2831" s="4"/>
    </row>
    <row r="2832" spans="1:7" x14ac:dyDescent="0.3">
      <c r="A2832" s="90"/>
      <c r="B2832" s="2"/>
      <c r="F2832" s="4"/>
      <c r="G2832" s="4"/>
    </row>
    <row r="2833" spans="1:7" x14ac:dyDescent="0.3">
      <c r="A2833" s="90"/>
      <c r="B2833" s="2"/>
      <c r="F2833" s="4"/>
      <c r="G2833" s="4"/>
    </row>
    <row r="2834" spans="1:7" x14ac:dyDescent="0.3">
      <c r="A2834" s="90"/>
      <c r="B2834" s="2"/>
      <c r="F2834" s="4"/>
      <c r="G2834" s="4"/>
    </row>
    <row r="2835" spans="1:7" x14ac:dyDescent="0.3">
      <c r="A2835" s="90"/>
      <c r="B2835" s="2"/>
      <c r="F2835" s="4"/>
      <c r="G2835" s="4"/>
    </row>
    <row r="2836" spans="1:7" x14ac:dyDescent="0.3">
      <c r="A2836" s="90"/>
      <c r="B2836" s="2"/>
      <c r="F2836" s="4"/>
      <c r="G2836" s="4"/>
    </row>
    <row r="2837" spans="1:7" x14ac:dyDescent="0.3">
      <c r="A2837" s="90"/>
      <c r="B2837" s="2"/>
      <c r="F2837" s="4"/>
      <c r="G2837" s="4"/>
    </row>
    <row r="2838" spans="1:7" x14ac:dyDescent="0.3">
      <c r="A2838" s="90"/>
      <c r="B2838" s="2"/>
      <c r="F2838" s="4"/>
      <c r="G2838" s="4"/>
    </row>
    <row r="2839" spans="1:7" x14ac:dyDescent="0.3">
      <c r="A2839" s="90"/>
      <c r="B2839" s="2"/>
      <c r="F2839" s="4"/>
      <c r="G2839" s="4"/>
    </row>
    <row r="2840" spans="1:7" x14ac:dyDescent="0.3">
      <c r="A2840" s="90"/>
      <c r="B2840" s="2"/>
      <c r="F2840" s="4"/>
      <c r="G2840" s="4"/>
    </row>
    <row r="2841" spans="1:7" x14ac:dyDescent="0.3">
      <c r="A2841" s="90"/>
      <c r="B2841" s="2"/>
      <c r="F2841" s="4"/>
      <c r="G2841" s="4"/>
    </row>
    <row r="2842" spans="1:7" x14ac:dyDescent="0.3">
      <c r="A2842" s="90"/>
      <c r="B2842" s="2"/>
      <c r="F2842" s="4"/>
      <c r="G2842" s="4"/>
    </row>
    <row r="2843" spans="1:7" x14ac:dyDescent="0.3">
      <c r="A2843" s="90"/>
      <c r="B2843" s="2"/>
      <c r="F2843" s="4"/>
      <c r="G2843" s="4"/>
    </row>
    <row r="2844" spans="1:7" x14ac:dyDescent="0.3">
      <c r="A2844" s="90"/>
      <c r="B2844" s="2"/>
      <c r="F2844" s="4"/>
      <c r="G2844" s="4"/>
    </row>
    <row r="2845" spans="1:7" x14ac:dyDescent="0.3">
      <c r="A2845" s="90"/>
      <c r="B2845" s="2"/>
      <c r="F2845" s="4"/>
      <c r="G2845" s="4"/>
    </row>
    <row r="2846" spans="1:7" x14ac:dyDescent="0.3">
      <c r="A2846" s="90"/>
      <c r="B2846" s="2"/>
      <c r="F2846" s="4"/>
      <c r="G2846" s="4"/>
    </row>
    <row r="2847" spans="1:7" x14ac:dyDescent="0.3">
      <c r="A2847" s="90"/>
      <c r="B2847" s="2"/>
      <c r="F2847" s="4"/>
      <c r="G2847" s="4"/>
    </row>
    <row r="2848" spans="1:7" x14ac:dyDescent="0.3">
      <c r="A2848" s="90"/>
      <c r="B2848" s="2"/>
      <c r="F2848" s="4"/>
      <c r="G2848" s="4"/>
    </row>
    <row r="2849" spans="1:7" x14ac:dyDescent="0.3">
      <c r="A2849" s="90"/>
      <c r="B2849" s="2"/>
      <c r="F2849" s="4"/>
      <c r="G2849" s="4"/>
    </row>
    <row r="2850" spans="1:7" x14ac:dyDescent="0.3">
      <c r="A2850" s="90"/>
      <c r="B2850" s="2"/>
      <c r="F2850" s="4"/>
      <c r="G2850" s="4"/>
    </row>
    <row r="2851" spans="1:7" x14ac:dyDescent="0.3">
      <c r="A2851" s="90"/>
      <c r="B2851" s="2"/>
      <c r="F2851" s="4"/>
      <c r="G2851" s="4"/>
    </row>
    <row r="2852" spans="1:7" x14ac:dyDescent="0.3">
      <c r="A2852" s="90"/>
      <c r="B2852" s="2"/>
      <c r="F2852" s="4"/>
      <c r="G2852" s="4"/>
    </row>
    <row r="2853" spans="1:7" x14ac:dyDescent="0.3">
      <c r="A2853" s="90"/>
      <c r="B2853" s="2"/>
      <c r="F2853" s="4"/>
      <c r="G2853" s="4"/>
    </row>
    <row r="2854" spans="1:7" x14ac:dyDescent="0.3">
      <c r="A2854" s="90"/>
      <c r="B2854" s="2"/>
      <c r="F2854" s="4"/>
      <c r="G2854" s="4"/>
    </row>
    <row r="2855" spans="1:7" x14ac:dyDescent="0.3">
      <c r="A2855" s="90"/>
      <c r="B2855" s="2"/>
      <c r="F2855" s="4"/>
      <c r="G2855" s="4"/>
    </row>
    <row r="2856" spans="1:7" x14ac:dyDescent="0.3">
      <c r="A2856" s="90"/>
      <c r="B2856" s="2"/>
      <c r="F2856" s="4"/>
      <c r="G2856" s="4"/>
    </row>
    <row r="2857" spans="1:7" x14ac:dyDescent="0.3">
      <c r="A2857" s="90"/>
      <c r="B2857" s="2"/>
      <c r="F2857" s="4"/>
      <c r="G2857" s="4"/>
    </row>
    <row r="2858" spans="1:7" x14ac:dyDescent="0.3">
      <c r="A2858" s="90"/>
      <c r="B2858" s="2"/>
      <c r="F2858" s="4"/>
      <c r="G2858" s="4"/>
    </row>
    <row r="2859" spans="1:7" x14ac:dyDescent="0.3">
      <c r="A2859" s="90"/>
      <c r="B2859" s="2"/>
      <c r="F2859" s="4"/>
      <c r="G2859" s="4"/>
    </row>
    <row r="2860" spans="1:7" x14ac:dyDescent="0.3">
      <c r="A2860" s="90"/>
      <c r="B2860" s="2"/>
      <c r="F2860" s="4"/>
      <c r="G2860" s="4"/>
    </row>
    <row r="2861" spans="1:7" x14ac:dyDescent="0.3">
      <c r="A2861" s="90"/>
      <c r="B2861" s="2"/>
      <c r="F2861" s="4"/>
      <c r="G2861" s="4"/>
    </row>
    <row r="2862" spans="1:7" x14ac:dyDescent="0.3">
      <c r="A2862" s="90"/>
      <c r="B2862" s="2"/>
      <c r="F2862" s="4"/>
      <c r="G2862" s="4"/>
    </row>
    <row r="2863" spans="1:7" x14ac:dyDescent="0.3">
      <c r="A2863" s="90"/>
      <c r="B2863" s="2"/>
      <c r="F2863" s="4"/>
      <c r="G2863" s="4"/>
    </row>
    <row r="2864" spans="1:7" x14ac:dyDescent="0.3">
      <c r="A2864" s="90"/>
      <c r="B2864" s="2"/>
      <c r="F2864" s="4"/>
      <c r="G2864" s="4"/>
    </row>
    <row r="2865" spans="1:7" x14ac:dyDescent="0.3">
      <c r="A2865" s="90"/>
      <c r="B2865" s="2"/>
      <c r="F2865" s="4"/>
      <c r="G2865" s="4"/>
    </row>
    <row r="2866" spans="1:7" x14ac:dyDescent="0.3">
      <c r="A2866" s="90"/>
      <c r="B2866" s="2"/>
      <c r="F2866" s="4"/>
      <c r="G2866" s="4"/>
    </row>
    <row r="2867" spans="1:7" x14ac:dyDescent="0.3">
      <c r="A2867" s="90"/>
      <c r="B2867" s="2"/>
      <c r="F2867" s="4"/>
      <c r="G2867" s="4"/>
    </row>
    <row r="2868" spans="1:7" x14ac:dyDescent="0.3">
      <c r="A2868" s="90"/>
      <c r="B2868" s="2"/>
      <c r="F2868" s="4"/>
      <c r="G2868" s="4"/>
    </row>
    <row r="2869" spans="1:7" x14ac:dyDescent="0.3">
      <c r="A2869" s="90"/>
      <c r="B2869" s="2"/>
      <c r="F2869" s="4"/>
      <c r="G2869" s="4"/>
    </row>
    <row r="2870" spans="1:7" x14ac:dyDescent="0.3">
      <c r="A2870" s="90"/>
      <c r="B2870" s="2"/>
      <c r="F2870" s="4"/>
      <c r="G2870" s="4"/>
    </row>
    <row r="2871" spans="1:7" x14ac:dyDescent="0.3">
      <c r="A2871" s="90"/>
      <c r="B2871" s="2"/>
      <c r="F2871" s="4"/>
      <c r="G2871" s="4"/>
    </row>
    <row r="2872" spans="1:7" x14ac:dyDescent="0.3">
      <c r="A2872" s="90"/>
      <c r="B2872" s="2"/>
      <c r="F2872" s="4"/>
      <c r="G2872" s="4"/>
    </row>
    <row r="2873" spans="1:7" x14ac:dyDescent="0.3">
      <c r="A2873" s="90"/>
      <c r="B2873" s="2"/>
      <c r="F2873" s="4"/>
      <c r="G2873" s="4"/>
    </row>
    <row r="2874" spans="1:7" x14ac:dyDescent="0.3">
      <c r="A2874" s="90"/>
      <c r="B2874" s="2"/>
      <c r="F2874" s="4"/>
      <c r="G2874" s="4"/>
    </row>
    <row r="2875" spans="1:7" x14ac:dyDescent="0.3">
      <c r="A2875" s="90"/>
      <c r="B2875" s="2"/>
      <c r="F2875" s="4"/>
      <c r="G2875" s="4"/>
    </row>
    <row r="2876" spans="1:7" x14ac:dyDescent="0.3">
      <c r="A2876" s="90"/>
      <c r="B2876" s="2"/>
      <c r="F2876" s="4"/>
      <c r="G2876" s="4"/>
    </row>
    <row r="2877" spans="1:7" x14ac:dyDescent="0.3">
      <c r="A2877" s="90"/>
      <c r="B2877" s="2"/>
      <c r="F2877" s="4"/>
      <c r="G2877" s="4"/>
    </row>
    <row r="2878" spans="1:7" x14ac:dyDescent="0.3">
      <c r="A2878" s="90"/>
      <c r="B2878" s="2"/>
      <c r="F2878" s="4"/>
      <c r="G2878" s="4"/>
    </row>
    <row r="2879" spans="1:7" x14ac:dyDescent="0.3">
      <c r="A2879" s="90"/>
      <c r="B2879" s="2"/>
      <c r="F2879" s="4"/>
      <c r="G2879" s="4"/>
    </row>
    <row r="2880" spans="1:7" x14ac:dyDescent="0.3">
      <c r="A2880" s="90"/>
      <c r="B2880" s="2"/>
      <c r="F2880" s="4"/>
      <c r="G2880" s="4"/>
    </row>
    <row r="2881" spans="1:7" x14ac:dyDescent="0.3">
      <c r="A2881" s="90"/>
      <c r="B2881" s="2"/>
      <c r="F2881" s="4"/>
      <c r="G2881" s="4"/>
    </row>
    <row r="2882" spans="1:7" x14ac:dyDescent="0.3">
      <c r="A2882" s="90"/>
      <c r="B2882" s="2"/>
      <c r="F2882" s="4"/>
      <c r="G2882" s="4"/>
    </row>
    <row r="2883" spans="1:7" x14ac:dyDescent="0.3">
      <c r="A2883" s="90"/>
      <c r="B2883" s="2"/>
      <c r="F2883" s="4"/>
      <c r="G2883" s="4"/>
    </row>
    <row r="2884" spans="1:7" x14ac:dyDescent="0.3">
      <c r="A2884" s="90"/>
      <c r="B2884" s="2"/>
      <c r="F2884" s="4"/>
      <c r="G2884" s="4"/>
    </row>
    <row r="2885" spans="1:7" x14ac:dyDescent="0.3">
      <c r="A2885" s="90"/>
      <c r="B2885" s="2"/>
      <c r="F2885" s="4"/>
      <c r="G2885" s="4"/>
    </row>
    <row r="2886" spans="1:7" x14ac:dyDescent="0.3">
      <c r="A2886" s="90"/>
      <c r="B2886" s="2"/>
      <c r="F2886" s="4"/>
      <c r="G2886" s="4"/>
    </row>
    <row r="2887" spans="1:7" x14ac:dyDescent="0.3">
      <c r="A2887" s="90"/>
      <c r="B2887" s="2"/>
      <c r="F2887" s="4"/>
      <c r="G2887" s="4"/>
    </row>
    <row r="2888" spans="1:7" x14ac:dyDescent="0.3">
      <c r="A2888" s="90"/>
      <c r="B2888" s="2"/>
      <c r="F2888" s="4"/>
      <c r="G2888" s="4"/>
    </row>
    <row r="2889" spans="1:7" x14ac:dyDescent="0.3">
      <c r="A2889" s="90"/>
      <c r="B2889" s="2"/>
      <c r="F2889" s="4"/>
      <c r="G2889" s="4"/>
    </row>
    <row r="2890" spans="1:7" x14ac:dyDescent="0.3">
      <c r="A2890" s="90"/>
      <c r="B2890" s="2"/>
      <c r="F2890" s="4"/>
      <c r="G2890" s="4"/>
    </row>
    <row r="2891" spans="1:7" x14ac:dyDescent="0.3">
      <c r="A2891" s="90"/>
      <c r="B2891" s="2"/>
      <c r="F2891" s="4"/>
      <c r="G2891" s="4"/>
    </row>
    <row r="2892" spans="1:7" x14ac:dyDescent="0.3">
      <c r="A2892" s="90"/>
      <c r="B2892" s="2"/>
      <c r="F2892" s="4"/>
      <c r="G2892" s="4"/>
    </row>
    <row r="2893" spans="1:7" x14ac:dyDescent="0.3">
      <c r="A2893" s="90"/>
      <c r="B2893" s="2"/>
      <c r="F2893" s="4"/>
      <c r="G2893" s="4"/>
    </row>
    <row r="2894" spans="1:7" x14ac:dyDescent="0.3">
      <c r="A2894" s="90"/>
      <c r="B2894" s="2"/>
      <c r="F2894" s="4"/>
      <c r="G2894" s="4"/>
    </row>
    <row r="2895" spans="1:7" x14ac:dyDescent="0.3">
      <c r="A2895" s="90"/>
      <c r="B2895" s="2"/>
      <c r="F2895" s="4"/>
      <c r="G2895" s="4"/>
    </row>
    <row r="2896" spans="1:7" x14ac:dyDescent="0.3">
      <c r="A2896" s="90"/>
      <c r="B2896" s="2"/>
      <c r="F2896" s="4"/>
      <c r="G2896" s="4"/>
    </row>
    <row r="2897" spans="1:7" x14ac:dyDescent="0.3">
      <c r="A2897" s="90"/>
      <c r="B2897" s="2"/>
      <c r="F2897" s="4"/>
      <c r="G2897" s="4"/>
    </row>
    <row r="2898" spans="1:7" x14ac:dyDescent="0.3">
      <c r="A2898" s="90"/>
      <c r="B2898" s="2"/>
      <c r="F2898" s="4"/>
      <c r="G2898" s="4"/>
    </row>
    <row r="2899" spans="1:7" x14ac:dyDescent="0.3">
      <c r="A2899" s="90"/>
      <c r="B2899" s="2"/>
      <c r="F2899" s="4"/>
      <c r="G2899" s="4"/>
    </row>
    <row r="2900" spans="1:7" x14ac:dyDescent="0.3">
      <c r="A2900" s="90"/>
      <c r="B2900" s="2"/>
      <c r="F2900" s="4"/>
      <c r="G2900" s="4"/>
    </row>
    <row r="2901" spans="1:7" x14ac:dyDescent="0.3">
      <c r="A2901" s="90"/>
      <c r="B2901" s="2"/>
      <c r="F2901" s="4"/>
      <c r="G2901" s="4"/>
    </row>
    <row r="2902" spans="1:7" x14ac:dyDescent="0.3">
      <c r="A2902" s="90"/>
      <c r="B2902" s="2"/>
      <c r="F2902" s="4"/>
      <c r="G2902" s="4"/>
    </row>
    <row r="2903" spans="1:7" x14ac:dyDescent="0.3">
      <c r="A2903" s="90"/>
      <c r="B2903" s="2"/>
      <c r="F2903" s="4"/>
      <c r="G2903" s="4"/>
    </row>
    <row r="2904" spans="1:7" x14ac:dyDescent="0.3">
      <c r="A2904" s="90"/>
      <c r="B2904" s="2"/>
      <c r="F2904" s="4"/>
      <c r="G2904" s="4"/>
    </row>
    <row r="2905" spans="1:7" x14ac:dyDescent="0.3">
      <c r="A2905" s="90"/>
      <c r="B2905" s="2"/>
      <c r="F2905" s="4"/>
      <c r="G2905" s="4"/>
    </row>
    <row r="2906" spans="1:7" x14ac:dyDescent="0.3">
      <c r="A2906" s="90"/>
      <c r="B2906" s="2"/>
      <c r="F2906" s="4"/>
      <c r="G2906" s="4"/>
    </row>
    <row r="2907" spans="1:7" x14ac:dyDescent="0.3">
      <c r="A2907" s="90"/>
      <c r="B2907" s="2"/>
      <c r="F2907" s="4"/>
      <c r="G2907" s="4"/>
    </row>
    <row r="2908" spans="1:7" x14ac:dyDescent="0.3">
      <c r="A2908" s="90"/>
      <c r="B2908" s="2"/>
      <c r="F2908" s="4"/>
      <c r="G2908" s="4"/>
    </row>
    <row r="2909" spans="1:7" x14ac:dyDescent="0.3">
      <c r="A2909" s="90"/>
      <c r="B2909" s="2"/>
      <c r="F2909" s="4"/>
      <c r="G2909" s="4"/>
    </row>
    <row r="2910" spans="1:7" x14ac:dyDescent="0.3">
      <c r="A2910" s="90"/>
      <c r="B2910" s="2"/>
      <c r="F2910" s="4"/>
      <c r="G2910" s="4"/>
    </row>
    <row r="2911" spans="1:7" x14ac:dyDescent="0.3">
      <c r="A2911" s="90"/>
      <c r="B2911" s="2"/>
      <c r="F2911" s="4"/>
      <c r="G2911" s="4"/>
    </row>
    <row r="2912" spans="1:7" x14ac:dyDescent="0.3">
      <c r="A2912" s="90"/>
      <c r="B2912" s="2"/>
      <c r="F2912" s="4"/>
      <c r="G2912" s="4"/>
    </row>
    <row r="2913" spans="1:7" x14ac:dyDescent="0.3">
      <c r="A2913" s="90"/>
      <c r="B2913" s="2"/>
      <c r="F2913" s="4"/>
      <c r="G2913" s="4"/>
    </row>
    <row r="2914" spans="1:7" x14ac:dyDescent="0.3">
      <c r="A2914" s="90"/>
      <c r="B2914" s="2"/>
      <c r="F2914" s="4"/>
      <c r="G2914" s="4"/>
    </row>
    <row r="2915" spans="1:7" x14ac:dyDescent="0.3">
      <c r="A2915" s="90"/>
      <c r="B2915" s="2"/>
      <c r="F2915" s="4"/>
      <c r="G2915" s="4"/>
    </row>
    <row r="2916" spans="1:7" x14ac:dyDescent="0.3">
      <c r="A2916" s="90"/>
      <c r="B2916" s="2"/>
      <c r="F2916" s="4"/>
      <c r="G2916" s="4"/>
    </row>
    <row r="2917" spans="1:7" x14ac:dyDescent="0.3">
      <c r="A2917" s="90"/>
      <c r="B2917" s="2"/>
      <c r="F2917" s="4"/>
      <c r="G2917" s="4"/>
    </row>
    <row r="2918" spans="1:7" x14ac:dyDescent="0.3">
      <c r="A2918" s="90"/>
      <c r="B2918" s="2"/>
      <c r="F2918" s="4"/>
      <c r="G2918" s="4"/>
    </row>
    <row r="2919" spans="1:7" x14ac:dyDescent="0.3">
      <c r="A2919" s="90"/>
      <c r="B2919" s="2"/>
      <c r="F2919" s="4"/>
      <c r="G2919" s="4"/>
    </row>
    <row r="2920" spans="1:7" x14ac:dyDescent="0.3">
      <c r="A2920" s="90"/>
      <c r="B2920" s="2"/>
      <c r="F2920" s="4"/>
      <c r="G2920" s="4"/>
    </row>
    <row r="2921" spans="1:7" x14ac:dyDescent="0.3">
      <c r="A2921" s="90"/>
      <c r="B2921" s="2"/>
      <c r="F2921" s="4"/>
      <c r="G2921" s="4"/>
    </row>
    <row r="2922" spans="1:7" x14ac:dyDescent="0.3">
      <c r="A2922" s="90"/>
      <c r="B2922" s="2"/>
      <c r="F2922" s="4"/>
      <c r="G2922" s="4"/>
    </row>
    <row r="2923" spans="1:7" x14ac:dyDescent="0.3">
      <c r="A2923" s="90"/>
      <c r="B2923" s="2"/>
      <c r="F2923" s="4"/>
      <c r="G2923" s="4"/>
    </row>
    <row r="2924" spans="1:7" x14ac:dyDescent="0.3">
      <c r="A2924" s="90"/>
      <c r="B2924" s="2"/>
      <c r="F2924" s="4"/>
      <c r="G2924" s="4"/>
    </row>
    <row r="2925" spans="1:7" x14ac:dyDescent="0.3">
      <c r="A2925" s="90"/>
      <c r="B2925" s="2"/>
      <c r="F2925" s="4"/>
      <c r="G2925" s="4"/>
    </row>
    <row r="2926" spans="1:7" x14ac:dyDescent="0.3">
      <c r="A2926" s="90"/>
      <c r="B2926" s="2"/>
      <c r="F2926" s="4"/>
      <c r="G2926" s="4"/>
    </row>
    <row r="2927" spans="1:7" x14ac:dyDescent="0.3">
      <c r="A2927" s="90"/>
      <c r="B2927" s="2"/>
      <c r="F2927" s="4"/>
      <c r="G2927" s="4"/>
    </row>
    <row r="2928" spans="1:7" x14ac:dyDescent="0.3">
      <c r="A2928" s="90"/>
      <c r="B2928" s="2"/>
      <c r="F2928" s="4"/>
      <c r="G2928" s="4"/>
    </row>
    <row r="2929" spans="1:7" x14ac:dyDescent="0.3">
      <c r="A2929" s="90"/>
      <c r="B2929" s="2"/>
      <c r="F2929" s="4"/>
      <c r="G2929" s="4"/>
    </row>
    <row r="2930" spans="1:7" x14ac:dyDescent="0.3">
      <c r="A2930" s="90"/>
      <c r="B2930" s="2"/>
      <c r="F2930" s="4"/>
      <c r="G2930" s="4"/>
    </row>
    <row r="2931" spans="1:7" x14ac:dyDescent="0.3">
      <c r="A2931" s="90"/>
      <c r="B2931" s="2"/>
      <c r="F2931" s="4"/>
      <c r="G2931" s="4"/>
    </row>
    <row r="2932" spans="1:7" x14ac:dyDescent="0.3">
      <c r="A2932" s="90"/>
      <c r="B2932" s="2"/>
      <c r="F2932" s="4"/>
      <c r="G2932" s="4"/>
    </row>
    <row r="2933" spans="1:7" x14ac:dyDescent="0.3">
      <c r="A2933" s="90"/>
      <c r="B2933" s="2"/>
      <c r="F2933" s="4"/>
      <c r="G2933" s="4"/>
    </row>
    <row r="2934" spans="1:7" x14ac:dyDescent="0.3">
      <c r="A2934" s="90"/>
      <c r="B2934" s="2"/>
      <c r="F2934" s="4"/>
      <c r="G2934" s="4"/>
    </row>
    <row r="2935" spans="1:7" x14ac:dyDescent="0.3">
      <c r="A2935" s="90"/>
      <c r="B2935" s="2"/>
      <c r="F2935" s="4"/>
      <c r="G2935" s="4"/>
    </row>
    <row r="2936" spans="1:7" x14ac:dyDescent="0.3">
      <c r="A2936" s="90"/>
      <c r="B2936" s="2"/>
      <c r="F2936" s="4"/>
      <c r="G2936" s="4"/>
    </row>
    <row r="2937" spans="1:7" x14ac:dyDescent="0.3">
      <c r="A2937" s="90"/>
      <c r="B2937" s="2"/>
      <c r="F2937" s="4"/>
      <c r="G2937" s="4"/>
    </row>
    <row r="2938" spans="1:7" x14ac:dyDescent="0.3">
      <c r="A2938" s="90"/>
      <c r="B2938" s="2"/>
      <c r="F2938" s="4"/>
      <c r="G2938" s="4"/>
    </row>
    <row r="2939" spans="1:7" x14ac:dyDescent="0.3">
      <c r="A2939" s="90"/>
      <c r="B2939" s="2"/>
      <c r="F2939" s="4"/>
      <c r="G2939" s="4"/>
    </row>
    <row r="2940" spans="1:7" x14ac:dyDescent="0.3">
      <c r="A2940" s="90"/>
      <c r="B2940" s="2"/>
      <c r="F2940" s="4"/>
      <c r="G2940" s="4"/>
    </row>
    <row r="2941" spans="1:7" x14ac:dyDescent="0.3">
      <c r="A2941" s="90"/>
      <c r="B2941" s="2"/>
      <c r="F2941" s="4"/>
      <c r="G2941" s="4"/>
    </row>
    <row r="2942" spans="1:7" x14ac:dyDescent="0.3">
      <c r="A2942" s="90"/>
      <c r="B2942" s="2"/>
      <c r="F2942" s="4"/>
      <c r="G2942" s="4"/>
    </row>
    <row r="2943" spans="1:7" x14ac:dyDescent="0.3">
      <c r="A2943" s="90"/>
      <c r="B2943" s="2"/>
      <c r="F2943" s="4"/>
      <c r="G2943" s="4"/>
    </row>
    <row r="2944" spans="1:7" x14ac:dyDescent="0.3">
      <c r="A2944" s="90"/>
      <c r="B2944" s="2"/>
      <c r="F2944" s="4"/>
      <c r="G2944" s="4"/>
    </row>
    <row r="2945" spans="1:7" x14ac:dyDescent="0.3">
      <c r="A2945" s="90"/>
      <c r="B2945" s="2"/>
      <c r="F2945" s="4"/>
      <c r="G2945" s="4"/>
    </row>
    <row r="2946" spans="1:7" x14ac:dyDescent="0.3">
      <c r="A2946" s="90"/>
      <c r="B2946" s="2"/>
      <c r="F2946" s="4"/>
      <c r="G2946" s="4"/>
    </row>
    <row r="2947" spans="1:7" x14ac:dyDescent="0.3">
      <c r="A2947" s="90"/>
      <c r="B2947" s="2"/>
      <c r="F2947" s="4"/>
      <c r="G2947" s="4"/>
    </row>
    <row r="2948" spans="1:7" x14ac:dyDescent="0.3">
      <c r="A2948" s="90"/>
      <c r="B2948" s="2"/>
      <c r="F2948" s="4"/>
      <c r="G2948" s="4"/>
    </row>
    <row r="2949" spans="1:7" x14ac:dyDescent="0.3">
      <c r="A2949" s="90"/>
      <c r="B2949" s="2"/>
      <c r="F2949" s="4"/>
      <c r="G2949" s="4"/>
    </row>
    <row r="2950" spans="1:7" x14ac:dyDescent="0.3">
      <c r="A2950" s="90"/>
      <c r="B2950" s="2"/>
      <c r="F2950" s="4"/>
      <c r="G2950" s="4"/>
    </row>
    <row r="2951" spans="1:7" x14ac:dyDescent="0.3">
      <c r="A2951" s="90"/>
      <c r="B2951" s="2"/>
      <c r="F2951" s="4"/>
      <c r="G2951" s="4"/>
    </row>
    <row r="2952" spans="1:7" x14ac:dyDescent="0.3">
      <c r="A2952" s="90"/>
      <c r="B2952" s="2"/>
      <c r="F2952" s="4"/>
      <c r="G2952" s="4"/>
    </row>
    <row r="2953" spans="1:7" x14ac:dyDescent="0.3">
      <c r="A2953" s="90"/>
      <c r="B2953" s="2"/>
      <c r="F2953" s="4"/>
      <c r="G2953" s="4"/>
    </row>
    <row r="2954" spans="1:7" x14ac:dyDescent="0.3">
      <c r="A2954" s="90"/>
      <c r="B2954" s="2"/>
      <c r="F2954" s="4"/>
      <c r="G2954" s="4"/>
    </row>
    <row r="2955" spans="1:7" x14ac:dyDescent="0.3">
      <c r="A2955" s="90"/>
      <c r="B2955" s="2"/>
      <c r="F2955" s="4"/>
      <c r="G2955" s="4"/>
    </row>
    <row r="2956" spans="1:7" x14ac:dyDescent="0.3">
      <c r="A2956" s="90"/>
      <c r="B2956" s="2"/>
      <c r="F2956" s="4"/>
      <c r="G2956" s="4"/>
    </row>
    <row r="2957" spans="1:7" x14ac:dyDescent="0.3">
      <c r="A2957" s="90"/>
      <c r="B2957" s="2"/>
      <c r="F2957" s="4"/>
      <c r="G2957" s="4"/>
    </row>
    <row r="2958" spans="1:7" x14ac:dyDescent="0.3">
      <c r="A2958" s="90"/>
      <c r="B2958" s="2"/>
      <c r="F2958" s="4"/>
      <c r="G2958" s="4"/>
    </row>
    <row r="2959" spans="1:7" x14ac:dyDescent="0.3">
      <c r="A2959" s="90"/>
      <c r="B2959" s="2"/>
      <c r="F2959" s="4"/>
      <c r="G2959" s="4"/>
    </row>
    <row r="2960" spans="1:7" x14ac:dyDescent="0.3">
      <c r="A2960" s="90"/>
      <c r="B2960" s="2"/>
      <c r="F2960" s="4"/>
      <c r="G2960" s="4"/>
    </row>
    <row r="2961" spans="1:7" x14ac:dyDescent="0.3">
      <c r="A2961" s="90"/>
      <c r="B2961" s="2"/>
      <c r="F2961" s="4"/>
      <c r="G2961" s="4"/>
    </row>
    <row r="2962" spans="1:7" x14ac:dyDescent="0.3">
      <c r="A2962" s="90"/>
      <c r="B2962" s="2"/>
      <c r="F2962" s="4"/>
      <c r="G2962" s="4"/>
    </row>
    <row r="2963" spans="1:7" x14ac:dyDescent="0.3">
      <c r="A2963" s="90"/>
      <c r="B2963" s="2"/>
      <c r="F2963" s="4"/>
      <c r="G2963" s="4"/>
    </row>
    <row r="2964" spans="1:7" x14ac:dyDescent="0.3">
      <c r="A2964" s="90"/>
      <c r="B2964" s="2"/>
      <c r="F2964" s="4"/>
      <c r="G2964" s="4"/>
    </row>
    <row r="2965" spans="1:7" x14ac:dyDescent="0.3">
      <c r="A2965" s="90"/>
      <c r="B2965" s="2"/>
      <c r="F2965" s="4"/>
      <c r="G2965" s="4"/>
    </row>
    <row r="2966" spans="1:7" x14ac:dyDescent="0.3">
      <c r="A2966" s="90"/>
      <c r="B2966" s="2"/>
      <c r="F2966" s="4"/>
      <c r="G2966" s="4"/>
    </row>
    <row r="2967" spans="1:7" x14ac:dyDescent="0.3">
      <c r="A2967" s="90"/>
      <c r="B2967" s="2"/>
      <c r="F2967" s="4"/>
      <c r="G2967" s="4"/>
    </row>
    <row r="2968" spans="1:7" x14ac:dyDescent="0.3">
      <c r="A2968" s="90"/>
      <c r="B2968" s="2"/>
      <c r="F2968" s="4"/>
      <c r="G2968" s="4"/>
    </row>
    <row r="2969" spans="1:7" x14ac:dyDescent="0.3">
      <c r="A2969" s="90"/>
      <c r="B2969" s="2"/>
      <c r="F2969" s="4"/>
      <c r="G2969" s="4"/>
    </row>
    <row r="2970" spans="1:7" x14ac:dyDescent="0.3">
      <c r="A2970" s="90"/>
      <c r="B2970" s="2"/>
      <c r="F2970" s="4"/>
      <c r="G2970" s="4"/>
    </row>
    <row r="2971" spans="1:7" x14ac:dyDescent="0.3">
      <c r="A2971" s="90"/>
      <c r="B2971" s="2"/>
      <c r="F2971" s="4"/>
      <c r="G2971" s="4"/>
    </row>
    <row r="2972" spans="1:7" x14ac:dyDescent="0.3">
      <c r="A2972" s="90"/>
      <c r="B2972" s="2"/>
      <c r="F2972" s="4"/>
      <c r="G2972" s="4"/>
    </row>
    <row r="2973" spans="1:7" x14ac:dyDescent="0.3">
      <c r="A2973" s="90"/>
      <c r="B2973" s="2"/>
      <c r="F2973" s="4"/>
      <c r="G2973" s="4"/>
    </row>
    <row r="2974" spans="1:7" x14ac:dyDescent="0.3">
      <c r="A2974" s="90"/>
      <c r="B2974" s="2"/>
      <c r="F2974" s="4"/>
      <c r="G2974" s="4"/>
    </row>
    <row r="2975" spans="1:7" x14ac:dyDescent="0.3">
      <c r="A2975" s="90"/>
      <c r="B2975" s="2"/>
      <c r="F2975" s="4"/>
      <c r="G2975" s="4"/>
    </row>
    <row r="2976" spans="1:7" x14ac:dyDescent="0.3">
      <c r="A2976" s="90"/>
      <c r="B2976" s="2"/>
      <c r="F2976" s="4"/>
      <c r="G2976" s="4"/>
    </row>
    <row r="2977" spans="1:7" x14ac:dyDescent="0.3">
      <c r="A2977" s="90"/>
      <c r="B2977" s="2"/>
      <c r="F2977" s="4"/>
      <c r="G2977" s="4"/>
    </row>
    <row r="2978" spans="1:7" x14ac:dyDescent="0.3">
      <c r="A2978" s="90"/>
      <c r="B2978" s="2"/>
      <c r="F2978" s="4"/>
      <c r="G2978" s="4"/>
    </row>
    <row r="2979" spans="1:7" x14ac:dyDescent="0.3">
      <c r="A2979" s="90"/>
      <c r="B2979" s="2"/>
      <c r="F2979" s="4"/>
      <c r="G2979" s="4"/>
    </row>
    <row r="2980" spans="1:7" x14ac:dyDescent="0.3">
      <c r="A2980" s="90"/>
      <c r="B2980" s="2"/>
      <c r="F2980" s="4"/>
      <c r="G2980" s="4"/>
    </row>
    <row r="2981" spans="1:7" x14ac:dyDescent="0.3">
      <c r="A2981" s="90"/>
      <c r="B2981" s="2"/>
      <c r="F2981" s="4"/>
      <c r="G2981" s="4"/>
    </row>
    <row r="2982" spans="1:7" x14ac:dyDescent="0.3">
      <c r="A2982" s="90"/>
      <c r="B2982" s="2"/>
      <c r="F2982" s="4"/>
      <c r="G2982" s="4"/>
    </row>
    <row r="2983" spans="1:7" x14ac:dyDescent="0.3">
      <c r="A2983" s="90"/>
      <c r="B2983" s="2"/>
      <c r="F2983" s="4"/>
      <c r="G2983" s="4"/>
    </row>
    <row r="2984" spans="1:7" x14ac:dyDescent="0.3">
      <c r="A2984" s="90"/>
      <c r="B2984" s="2"/>
      <c r="F2984" s="4"/>
      <c r="G2984" s="4"/>
    </row>
    <row r="2985" spans="1:7" x14ac:dyDescent="0.3">
      <c r="A2985" s="90"/>
      <c r="B2985" s="2"/>
      <c r="F2985" s="4"/>
      <c r="G2985" s="4"/>
    </row>
    <row r="2986" spans="1:7" x14ac:dyDescent="0.3">
      <c r="A2986" s="90"/>
      <c r="B2986" s="2"/>
      <c r="F2986" s="4"/>
      <c r="G2986" s="4"/>
    </row>
    <row r="2987" spans="1:7" x14ac:dyDescent="0.3">
      <c r="A2987" s="90"/>
      <c r="B2987" s="2"/>
      <c r="F2987" s="4"/>
      <c r="G2987" s="4"/>
    </row>
    <row r="2988" spans="1:7" x14ac:dyDescent="0.3">
      <c r="A2988" s="90"/>
      <c r="B2988" s="2"/>
      <c r="F2988" s="4"/>
      <c r="G2988" s="4"/>
    </row>
    <row r="2989" spans="1:7" x14ac:dyDescent="0.3">
      <c r="A2989" s="90"/>
      <c r="B2989" s="2"/>
      <c r="F2989" s="4"/>
      <c r="G2989" s="4"/>
    </row>
    <row r="2990" spans="1:7" x14ac:dyDescent="0.3">
      <c r="A2990" s="90"/>
      <c r="B2990" s="2"/>
      <c r="F2990" s="4"/>
      <c r="G2990" s="4"/>
    </row>
    <row r="2991" spans="1:7" x14ac:dyDescent="0.3">
      <c r="A2991" s="90"/>
      <c r="B2991" s="2"/>
      <c r="F2991" s="4"/>
      <c r="G2991" s="4"/>
    </row>
    <row r="2992" spans="1:7" x14ac:dyDescent="0.3">
      <c r="A2992" s="90"/>
      <c r="B2992" s="2"/>
      <c r="F2992" s="4"/>
      <c r="G2992" s="4"/>
    </row>
    <row r="2993" spans="1:7" x14ac:dyDescent="0.3">
      <c r="A2993" s="90"/>
      <c r="B2993" s="2"/>
      <c r="F2993" s="4"/>
      <c r="G2993" s="4"/>
    </row>
    <row r="2994" spans="1:7" x14ac:dyDescent="0.3">
      <c r="A2994" s="90"/>
      <c r="B2994" s="2"/>
      <c r="F2994" s="4"/>
      <c r="G2994" s="4"/>
    </row>
    <row r="2995" spans="1:7" x14ac:dyDescent="0.3">
      <c r="A2995" s="90"/>
      <c r="B2995" s="2"/>
      <c r="F2995" s="4"/>
      <c r="G2995" s="4"/>
    </row>
    <row r="2996" spans="1:7" x14ac:dyDescent="0.3">
      <c r="A2996" s="90"/>
      <c r="B2996" s="2"/>
      <c r="F2996" s="4"/>
      <c r="G2996" s="4"/>
    </row>
    <row r="2997" spans="1:7" x14ac:dyDescent="0.3">
      <c r="A2997" s="90"/>
      <c r="B2997" s="2"/>
      <c r="F2997" s="4"/>
      <c r="G2997" s="4"/>
    </row>
    <row r="2998" spans="1:7" x14ac:dyDescent="0.3">
      <c r="A2998" s="90"/>
      <c r="B2998" s="2"/>
      <c r="F2998" s="4"/>
      <c r="G2998" s="4"/>
    </row>
    <row r="2999" spans="1:7" x14ac:dyDescent="0.3">
      <c r="A2999" s="90"/>
      <c r="B2999" s="2"/>
      <c r="F2999" s="4"/>
      <c r="G2999" s="4"/>
    </row>
    <row r="3000" spans="1:7" x14ac:dyDescent="0.3">
      <c r="A3000" s="90"/>
      <c r="B3000" s="2"/>
      <c r="F3000" s="4"/>
      <c r="G3000" s="4"/>
    </row>
    <row r="3001" spans="1:7" x14ac:dyDescent="0.3">
      <c r="A3001" s="90"/>
      <c r="B3001" s="2"/>
      <c r="F3001" s="4"/>
      <c r="G3001" s="4"/>
    </row>
    <row r="3002" spans="1:7" x14ac:dyDescent="0.3">
      <c r="A3002" s="90"/>
      <c r="B3002" s="2"/>
      <c r="F3002" s="4"/>
      <c r="G3002" s="4"/>
    </row>
    <row r="3003" spans="1:7" x14ac:dyDescent="0.3">
      <c r="A3003" s="90"/>
      <c r="B3003" s="2"/>
      <c r="F3003" s="4"/>
      <c r="G3003" s="4"/>
    </row>
    <row r="3004" spans="1:7" x14ac:dyDescent="0.3">
      <c r="A3004" s="90"/>
      <c r="B3004" s="2"/>
      <c r="F3004" s="4"/>
      <c r="G3004" s="4"/>
    </row>
    <row r="3005" spans="1:7" x14ac:dyDescent="0.3">
      <c r="A3005" s="90"/>
      <c r="B3005" s="2"/>
      <c r="F3005" s="4"/>
      <c r="G3005" s="4"/>
    </row>
    <row r="3006" spans="1:7" x14ac:dyDescent="0.3">
      <c r="A3006" s="90"/>
      <c r="B3006" s="2"/>
      <c r="F3006" s="4"/>
      <c r="G3006" s="4"/>
    </row>
    <row r="3007" spans="1:7" x14ac:dyDescent="0.3">
      <c r="A3007" s="90"/>
      <c r="B3007" s="2"/>
      <c r="F3007" s="4"/>
      <c r="G3007" s="4"/>
    </row>
    <row r="3008" spans="1:7" x14ac:dyDescent="0.3">
      <c r="A3008" s="90"/>
      <c r="B3008" s="2"/>
      <c r="F3008" s="4"/>
      <c r="G3008" s="4"/>
    </row>
    <row r="3009" spans="1:7" x14ac:dyDescent="0.3">
      <c r="A3009" s="90"/>
      <c r="B3009" s="2"/>
      <c r="F3009" s="4"/>
      <c r="G3009" s="4"/>
    </row>
    <row r="3010" spans="1:7" x14ac:dyDescent="0.3">
      <c r="A3010" s="90"/>
      <c r="B3010" s="2"/>
      <c r="F3010" s="4"/>
      <c r="G3010" s="4"/>
    </row>
    <row r="3011" spans="1:7" x14ac:dyDescent="0.3">
      <c r="A3011" s="90"/>
      <c r="B3011" s="2"/>
      <c r="F3011" s="4"/>
      <c r="G3011" s="4"/>
    </row>
    <row r="3012" spans="1:7" x14ac:dyDescent="0.3">
      <c r="A3012" s="90"/>
      <c r="B3012" s="2"/>
      <c r="F3012" s="4"/>
      <c r="G3012" s="4"/>
    </row>
    <row r="3013" spans="1:7" x14ac:dyDescent="0.3">
      <c r="A3013" s="90"/>
      <c r="B3013" s="2"/>
      <c r="F3013" s="4"/>
      <c r="G3013" s="4"/>
    </row>
    <row r="3014" spans="1:7" x14ac:dyDescent="0.3">
      <c r="A3014" s="90"/>
      <c r="B3014" s="2"/>
      <c r="F3014" s="4"/>
      <c r="G3014" s="4"/>
    </row>
    <row r="3015" spans="1:7" x14ac:dyDescent="0.3">
      <c r="A3015" s="90"/>
      <c r="B3015" s="2"/>
      <c r="F3015" s="4"/>
      <c r="G3015" s="4"/>
    </row>
    <row r="3016" spans="1:7" x14ac:dyDescent="0.3">
      <c r="A3016" s="90"/>
      <c r="B3016" s="2"/>
      <c r="F3016" s="4"/>
      <c r="G3016" s="4"/>
    </row>
    <row r="3017" spans="1:7" x14ac:dyDescent="0.3">
      <c r="A3017" s="90"/>
      <c r="B3017" s="2"/>
      <c r="F3017" s="4"/>
      <c r="G3017" s="4"/>
    </row>
    <row r="3018" spans="1:7" x14ac:dyDescent="0.3">
      <c r="A3018" s="90"/>
      <c r="B3018" s="2"/>
      <c r="F3018" s="4"/>
      <c r="G3018" s="4"/>
    </row>
    <row r="3019" spans="1:7" x14ac:dyDescent="0.3">
      <c r="A3019" s="90"/>
      <c r="B3019" s="2"/>
      <c r="F3019" s="4"/>
      <c r="G3019" s="4"/>
    </row>
    <row r="3020" spans="1:7" x14ac:dyDescent="0.3">
      <c r="A3020" s="90"/>
      <c r="B3020" s="2"/>
      <c r="F3020" s="4"/>
      <c r="G3020" s="4"/>
    </row>
    <row r="3021" spans="1:7" x14ac:dyDescent="0.3">
      <c r="A3021" s="90"/>
      <c r="B3021" s="2"/>
      <c r="F3021" s="4"/>
      <c r="G3021" s="4"/>
    </row>
    <row r="3022" spans="1:7" x14ac:dyDescent="0.3">
      <c r="A3022" s="90"/>
      <c r="B3022" s="2"/>
      <c r="F3022" s="4"/>
      <c r="G3022" s="4"/>
    </row>
    <row r="3023" spans="1:7" x14ac:dyDescent="0.3">
      <c r="A3023" s="90"/>
      <c r="B3023" s="2"/>
      <c r="F3023" s="4"/>
      <c r="G3023" s="4"/>
    </row>
    <row r="3024" spans="1:7" x14ac:dyDescent="0.3">
      <c r="A3024" s="90"/>
      <c r="B3024" s="2"/>
      <c r="F3024" s="4"/>
      <c r="G3024" s="4"/>
    </row>
    <row r="3025" spans="1:7" x14ac:dyDescent="0.3">
      <c r="A3025" s="90"/>
      <c r="B3025" s="2"/>
      <c r="F3025" s="4"/>
      <c r="G3025" s="4"/>
    </row>
    <row r="3026" spans="1:7" x14ac:dyDescent="0.3">
      <c r="A3026" s="90"/>
      <c r="B3026" s="2"/>
      <c r="F3026" s="4"/>
      <c r="G3026" s="4"/>
    </row>
    <row r="3027" spans="1:7" x14ac:dyDescent="0.3">
      <c r="A3027" s="90"/>
      <c r="B3027" s="2"/>
      <c r="F3027" s="4"/>
      <c r="G3027" s="4"/>
    </row>
    <row r="3028" spans="1:7" x14ac:dyDescent="0.3">
      <c r="A3028" s="90"/>
      <c r="B3028" s="2"/>
      <c r="F3028" s="4"/>
      <c r="G3028" s="4"/>
    </row>
    <row r="3029" spans="1:7" x14ac:dyDescent="0.3">
      <c r="A3029" s="90"/>
      <c r="B3029" s="2"/>
      <c r="F3029" s="4"/>
      <c r="G3029" s="4"/>
    </row>
    <row r="3030" spans="1:7" x14ac:dyDescent="0.3">
      <c r="A3030" s="90"/>
      <c r="B3030" s="2"/>
      <c r="F3030" s="4"/>
      <c r="G3030" s="4"/>
    </row>
    <row r="3031" spans="1:7" x14ac:dyDescent="0.3">
      <c r="A3031" s="90"/>
      <c r="B3031" s="2"/>
      <c r="F3031" s="4"/>
      <c r="G3031" s="4"/>
    </row>
    <row r="3032" spans="1:7" x14ac:dyDescent="0.3">
      <c r="A3032" s="90"/>
      <c r="B3032" s="2"/>
      <c r="F3032" s="4"/>
      <c r="G3032" s="4"/>
    </row>
    <row r="3033" spans="1:7" x14ac:dyDescent="0.3">
      <c r="A3033" s="90"/>
      <c r="B3033" s="2"/>
      <c r="F3033" s="4"/>
      <c r="G3033" s="4"/>
    </row>
    <row r="3034" spans="1:7" x14ac:dyDescent="0.3">
      <c r="A3034" s="90"/>
      <c r="B3034" s="2"/>
      <c r="F3034" s="4"/>
      <c r="G3034" s="4"/>
    </row>
    <row r="3035" spans="1:7" x14ac:dyDescent="0.3">
      <c r="A3035" s="90"/>
      <c r="B3035" s="2"/>
      <c r="F3035" s="4"/>
      <c r="G3035" s="4"/>
    </row>
    <row r="3036" spans="1:7" x14ac:dyDescent="0.3">
      <c r="A3036" s="90"/>
      <c r="B3036" s="2"/>
      <c r="F3036" s="4"/>
      <c r="G3036" s="4"/>
    </row>
    <row r="3037" spans="1:7" x14ac:dyDescent="0.3">
      <c r="A3037" s="90"/>
      <c r="B3037" s="2"/>
      <c r="F3037" s="4"/>
      <c r="G3037" s="4"/>
    </row>
    <row r="3038" spans="1:7" x14ac:dyDescent="0.3">
      <c r="A3038" s="90"/>
      <c r="B3038" s="2"/>
      <c r="F3038" s="4"/>
      <c r="G3038" s="4"/>
    </row>
    <row r="3039" spans="1:7" x14ac:dyDescent="0.3">
      <c r="A3039" s="90"/>
      <c r="B3039" s="2"/>
      <c r="F3039" s="4"/>
      <c r="G3039" s="4"/>
    </row>
    <row r="3040" spans="1:7" x14ac:dyDescent="0.3">
      <c r="A3040" s="90"/>
      <c r="B3040" s="2"/>
      <c r="F3040" s="4"/>
      <c r="G3040" s="4"/>
    </row>
    <row r="3041" spans="1:7" x14ac:dyDescent="0.3">
      <c r="A3041" s="90"/>
      <c r="B3041" s="2"/>
      <c r="F3041" s="4"/>
      <c r="G3041" s="4"/>
    </row>
    <row r="3042" spans="1:7" x14ac:dyDescent="0.3">
      <c r="A3042" s="90"/>
      <c r="B3042" s="2"/>
      <c r="F3042" s="4"/>
      <c r="G3042" s="4"/>
    </row>
    <row r="3043" spans="1:7" x14ac:dyDescent="0.3">
      <c r="A3043" s="90"/>
      <c r="B3043" s="2"/>
      <c r="F3043" s="4"/>
      <c r="G3043" s="4"/>
    </row>
    <row r="3044" spans="1:7" x14ac:dyDescent="0.3">
      <c r="A3044" s="90"/>
      <c r="B3044" s="2"/>
      <c r="F3044" s="4"/>
      <c r="G3044" s="4"/>
    </row>
    <row r="3045" spans="1:7" x14ac:dyDescent="0.3">
      <c r="A3045" s="90"/>
      <c r="B3045" s="2"/>
      <c r="F3045" s="4"/>
      <c r="G3045" s="4"/>
    </row>
    <row r="3046" spans="1:7" x14ac:dyDescent="0.3">
      <c r="A3046" s="90"/>
      <c r="B3046" s="2"/>
      <c r="F3046" s="4"/>
      <c r="G3046" s="4"/>
    </row>
    <row r="3047" spans="1:7" x14ac:dyDescent="0.3">
      <c r="A3047" s="90"/>
      <c r="B3047" s="2"/>
      <c r="F3047" s="4"/>
      <c r="G3047" s="4"/>
    </row>
    <row r="3048" spans="1:7" x14ac:dyDescent="0.3">
      <c r="A3048" s="90"/>
      <c r="B3048" s="2"/>
      <c r="F3048" s="4"/>
      <c r="G3048" s="4"/>
    </row>
    <row r="3049" spans="1:7" x14ac:dyDescent="0.3">
      <c r="A3049" s="90"/>
      <c r="B3049" s="2"/>
      <c r="F3049" s="4"/>
      <c r="G3049" s="4"/>
    </row>
    <row r="3050" spans="1:7" x14ac:dyDescent="0.3">
      <c r="A3050" s="90"/>
      <c r="B3050" s="2"/>
      <c r="F3050" s="4"/>
      <c r="G3050" s="4"/>
    </row>
    <row r="3051" spans="1:7" x14ac:dyDescent="0.3">
      <c r="A3051" s="90"/>
      <c r="B3051" s="2"/>
      <c r="F3051" s="4"/>
      <c r="G3051" s="4"/>
    </row>
    <row r="3052" spans="1:7" x14ac:dyDescent="0.3">
      <c r="A3052" s="90"/>
      <c r="B3052" s="2"/>
      <c r="F3052" s="4"/>
      <c r="G3052" s="4"/>
    </row>
    <row r="3053" spans="1:7" x14ac:dyDescent="0.3">
      <c r="A3053" s="90"/>
      <c r="B3053" s="2"/>
      <c r="F3053" s="4"/>
      <c r="G3053" s="4"/>
    </row>
    <row r="3054" spans="1:7" x14ac:dyDescent="0.3">
      <c r="A3054" s="90"/>
      <c r="B3054" s="2"/>
      <c r="F3054" s="4"/>
      <c r="G3054" s="4"/>
    </row>
    <row r="3055" spans="1:7" x14ac:dyDescent="0.3">
      <c r="A3055" s="90"/>
      <c r="B3055" s="2"/>
      <c r="F3055" s="4"/>
      <c r="G3055" s="4"/>
    </row>
    <row r="3056" spans="1:7" x14ac:dyDescent="0.3">
      <c r="A3056" s="90"/>
      <c r="B3056" s="2"/>
      <c r="F3056" s="4"/>
      <c r="G3056" s="4"/>
    </row>
    <row r="3057" spans="1:7" x14ac:dyDescent="0.3">
      <c r="A3057" s="90"/>
      <c r="B3057" s="2"/>
      <c r="F3057" s="4"/>
      <c r="G3057" s="4"/>
    </row>
    <row r="3058" spans="1:7" x14ac:dyDescent="0.3">
      <c r="A3058" s="90"/>
      <c r="B3058" s="2"/>
      <c r="F3058" s="4"/>
      <c r="G3058" s="4"/>
    </row>
    <row r="3059" spans="1:7" x14ac:dyDescent="0.3">
      <c r="A3059" s="90"/>
      <c r="B3059" s="2"/>
      <c r="F3059" s="4"/>
      <c r="G3059" s="4"/>
    </row>
    <row r="3060" spans="1:7" x14ac:dyDescent="0.3">
      <c r="A3060" s="90"/>
      <c r="B3060" s="2"/>
      <c r="F3060" s="4"/>
      <c r="G3060" s="4"/>
    </row>
    <row r="3061" spans="1:7" x14ac:dyDescent="0.3">
      <c r="A3061" s="90"/>
      <c r="B3061" s="2"/>
      <c r="F3061" s="4"/>
      <c r="G3061" s="4"/>
    </row>
    <row r="3062" spans="1:7" x14ac:dyDescent="0.3">
      <c r="A3062" s="90"/>
      <c r="B3062" s="2"/>
      <c r="F3062" s="4"/>
      <c r="G3062" s="4"/>
    </row>
    <row r="3063" spans="1:7" x14ac:dyDescent="0.3">
      <c r="A3063" s="90"/>
      <c r="B3063" s="2"/>
      <c r="F3063" s="4"/>
      <c r="G3063" s="4"/>
    </row>
    <row r="3064" spans="1:7" x14ac:dyDescent="0.3">
      <c r="A3064" s="90"/>
      <c r="B3064" s="2"/>
      <c r="F3064" s="4"/>
      <c r="G3064" s="4"/>
    </row>
    <row r="3065" spans="1:7" x14ac:dyDescent="0.3">
      <c r="A3065" s="90"/>
      <c r="B3065" s="2"/>
      <c r="F3065" s="4"/>
      <c r="G3065" s="4"/>
    </row>
    <row r="3066" spans="1:7" x14ac:dyDescent="0.3">
      <c r="A3066" s="90"/>
      <c r="B3066" s="2"/>
      <c r="F3066" s="4"/>
      <c r="G3066" s="4"/>
    </row>
    <row r="3067" spans="1:7" x14ac:dyDescent="0.3">
      <c r="A3067" s="90"/>
      <c r="B3067" s="2"/>
      <c r="F3067" s="4"/>
      <c r="G3067" s="4"/>
    </row>
    <row r="3068" spans="1:7" x14ac:dyDescent="0.3">
      <c r="A3068" s="90"/>
      <c r="B3068" s="2"/>
      <c r="F3068" s="4"/>
      <c r="G3068" s="4"/>
    </row>
    <row r="3069" spans="1:7" x14ac:dyDescent="0.3">
      <c r="B3069" s="2"/>
      <c r="F3069" s="4"/>
      <c r="G3069" s="4"/>
    </row>
    <row r="3070" spans="1:7" x14ac:dyDescent="0.3">
      <c r="B3070" s="2"/>
      <c r="F3070" s="4"/>
      <c r="G3070" s="4"/>
    </row>
    <row r="3071" spans="1:7" x14ac:dyDescent="0.3">
      <c r="B3071" s="2"/>
      <c r="F3071" s="4"/>
      <c r="G3071" s="4"/>
    </row>
    <row r="3072" spans="1:7" x14ac:dyDescent="0.3">
      <c r="B3072" s="2"/>
      <c r="F3072" s="4"/>
      <c r="G3072" s="4"/>
    </row>
    <row r="3073" spans="2:7" x14ac:dyDescent="0.3">
      <c r="B3073" s="2"/>
      <c r="F3073" s="4"/>
      <c r="G3073" s="4"/>
    </row>
    <row r="3074" spans="2:7" x14ac:dyDescent="0.3">
      <c r="B3074" s="2"/>
      <c r="F3074" s="4"/>
      <c r="G3074" s="4"/>
    </row>
    <row r="3075" spans="2:7" x14ac:dyDescent="0.3">
      <c r="B3075" s="2"/>
      <c r="F3075" s="4"/>
      <c r="G3075" s="4"/>
    </row>
    <row r="3076" spans="2:7" x14ac:dyDescent="0.3">
      <c r="B3076" s="2"/>
      <c r="F3076" s="4"/>
      <c r="G3076" s="4"/>
    </row>
    <row r="3077" spans="2:7" x14ac:dyDescent="0.3">
      <c r="B3077" s="2"/>
      <c r="F3077" s="4"/>
      <c r="G3077" s="4"/>
    </row>
    <row r="3078" spans="2:7" x14ac:dyDescent="0.3">
      <c r="B3078" s="2"/>
      <c r="F3078" s="4"/>
      <c r="G3078" s="4"/>
    </row>
    <row r="3079" spans="2:7" x14ac:dyDescent="0.3">
      <c r="B3079" s="2"/>
      <c r="F3079" s="4"/>
      <c r="G3079" s="4"/>
    </row>
    <row r="3080" spans="2:7" x14ac:dyDescent="0.3">
      <c r="B3080" s="2"/>
      <c r="F3080" s="4"/>
      <c r="G3080" s="4"/>
    </row>
    <row r="3081" spans="2:7" x14ac:dyDescent="0.3">
      <c r="B3081" s="2"/>
      <c r="F3081" s="4"/>
      <c r="G3081" s="4"/>
    </row>
    <row r="3082" spans="2:7" x14ac:dyDescent="0.3">
      <c r="B3082" s="2"/>
      <c r="F3082" s="4"/>
      <c r="G3082" s="4"/>
    </row>
    <row r="3083" spans="2:7" x14ac:dyDescent="0.3">
      <c r="B3083" s="2"/>
      <c r="F3083" s="4"/>
      <c r="G3083" s="4"/>
    </row>
    <row r="3084" spans="2:7" x14ac:dyDescent="0.3">
      <c r="B3084" s="2"/>
      <c r="F3084" s="4"/>
      <c r="G3084" s="4"/>
    </row>
    <row r="3085" spans="2:7" x14ac:dyDescent="0.3">
      <c r="B3085" s="2"/>
      <c r="F3085" s="4"/>
      <c r="G3085" s="4"/>
    </row>
    <row r="3086" spans="2:7" x14ac:dyDescent="0.3">
      <c r="B3086" s="2"/>
      <c r="F3086" s="4"/>
      <c r="G3086" s="4"/>
    </row>
    <row r="3087" spans="2:7" x14ac:dyDescent="0.3">
      <c r="B3087" s="2"/>
      <c r="F3087" s="4"/>
      <c r="G3087" s="4"/>
    </row>
    <row r="3088" spans="2:7" x14ac:dyDescent="0.3">
      <c r="B3088" s="2"/>
      <c r="F3088" s="4"/>
      <c r="G3088" s="4"/>
    </row>
    <row r="3089" spans="2:7" x14ac:dyDescent="0.3">
      <c r="B3089" s="2"/>
      <c r="F3089" s="4"/>
      <c r="G3089" s="4"/>
    </row>
    <row r="3090" spans="2:7" x14ac:dyDescent="0.3">
      <c r="B3090" s="2"/>
      <c r="F3090" s="4"/>
      <c r="G3090" s="4"/>
    </row>
    <row r="3091" spans="2:7" x14ac:dyDescent="0.3">
      <c r="B3091" s="2"/>
      <c r="F3091" s="4"/>
      <c r="G3091" s="4"/>
    </row>
    <row r="3092" spans="2:7" x14ac:dyDescent="0.3">
      <c r="B3092" s="2"/>
      <c r="F3092" s="4"/>
      <c r="G3092" s="4"/>
    </row>
    <row r="3093" spans="2:7" x14ac:dyDescent="0.3">
      <c r="B3093" s="2"/>
      <c r="F3093" s="4"/>
      <c r="G3093" s="4"/>
    </row>
    <row r="3094" spans="2:7" x14ac:dyDescent="0.3">
      <c r="B3094" s="2"/>
      <c r="F3094" s="4"/>
      <c r="G3094" s="4"/>
    </row>
    <row r="3095" spans="2:7" x14ac:dyDescent="0.3">
      <c r="B3095" s="2"/>
      <c r="F3095" s="4"/>
      <c r="G3095" s="4"/>
    </row>
    <row r="3096" spans="2:7" x14ac:dyDescent="0.3">
      <c r="B3096" s="2"/>
      <c r="F3096" s="4"/>
      <c r="G3096" s="4"/>
    </row>
    <row r="3097" spans="2:7" x14ac:dyDescent="0.3">
      <c r="B3097" s="2"/>
      <c r="F3097" s="4"/>
      <c r="G3097" s="4"/>
    </row>
    <row r="3098" spans="2:7" x14ac:dyDescent="0.3">
      <c r="B3098" s="2"/>
      <c r="F3098" s="4"/>
      <c r="G3098" s="4"/>
    </row>
    <row r="3099" spans="2:7" x14ac:dyDescent="0.3">
      <c r="B3099" s="2"/>
      <c r="F3099" s="4"/>
      <c r="G3099" s="4"/>
    </row>
    <row r="3100" spans="2:7" x14ac:dyDescent="0.3">
      <c r="B3100" s="2"/>
      <c r="F3100" s="4"/>
      <c r="G3100" s="4"/>
    </row>
    <row r="3101" spans="2:7" x14ac:dyDescent="0.3">
      <c r="B3101" s="2"/>
      <c r="F3101" s="4"/>
      <c r="G3101" s="4"/>
    </row>
    <row r="3102" spans="2:7" x14ac:dyDescent="0.3">
      <c r="B3102" s="2"/>
      <c r="F3102" s="4"/>
      <c r="G3102" s="4"/>
    </row>
    <row r="3103" spans="2:7" x14ac:dyDescent="0.3">
      <c r="B3103" s="2"/>
      <c r="F3103" s="4"/>
      <c r="G3103" s="4"/>
    </row>
    <row r="3104" spans="2:7" x14ac:dyDescent="0.3">
      <c r="B3104" s="2"/>
      <c r="F3104" s="4"/>
      <c r="G3104" s="4"/>
    </row>
    <row r="3105" spans="2:7" x14ac:dyDescent="0.3">
      <c r="B3105" s="2"/>
      <c r="F3105" s="4"/>
      <c r="G3105" s="4"/>
    </row>
    <row r="3106" spans="2:7" x14ac:dyDescent="0.3">
      <c r="B3106" s="2"/>
      <c r="F3106" s="4"/>
      <c r="G3106" s="4"/>
    </row>
    <row r="3107" spans="2:7" x14ac:dyDescent="0.3">
      <c r="B3107" s="2"/>
      <c r="F3107" s="4"/>
      <c r="G3107" s="4"/>
    </row>
    <row r="3108" spans="2:7" x14ac:dyDescent="0.3">
      <c r="B3108" s="2"/>
      <c r="F3108" s="4"/>
      <c r="G3108" s="4"/>
    </row>
    <row r="3109" spans="2:7" x14ac:dyDescent="0.3">
      <c r="B3109" s="2"/>
      <c r="F3109" s="4"/>
      <c r="G3109" s="4"/>
    </row>
    <row r="3110" spans="2:7" x14ac:dyDescent="0.3">
      <c r="B3110" s="2"/>
      <c r="F3110" s="4"/>
      <c r="G3110" s="4"/>
    </row>
    <row r="3111" spans="2:7" x14ac:dyDescent="0.3">
      <c r="B3111" s="2"/>
      <c r="F3111" s="4"/>
      <c r="G3111" s="4"/>
    </row>
    <row r="3112" spans="2:7" x14ac:dyDescent="0.3">
      <c r="B3112" s="2"/>
      <c r="F3112" s="4"/>
      <c r="G3112" s="4"/>
    </row>
    <row r="3113" spans="2:7" x14ac:dyDescent="0.3">
      <c r="B3113" s="2"/>
      <c r="F3113" s="4"/>
      <c r="G3113" s="4"/>
    </row>
    <row r="3114" spans="2:7" x14ac:dyDescent="0.3">
      <c r="B3114" s="2"/>
      <c r="F3114" s="4"/>
      <c r="G3114" s="4"/>
    </row>
    <row r="3115" spans="2:7" x14ac:dyDescent="0.3">
      <c r="B3115" s="2"/>
      <c r="F3115" s="4"/>
      <c r="G3115" s="4"/>
    </row>
    <row r="3116" spans="2:7" x14ac:dyDescent="0.3">
      <c r="B3116" s="2"/>
      <c r="F3116" s="4"/>
      <c r="G3116" s="4"/>
    </row>
    <row r="3117" spans="2:7" x14ac:dyDescent="0.3">
      <c r="B3117" s="2"/>
      <c r="F3117" s="4"/>
      <c r="G3117" s="4"/>
    </row>
    <row r="3118" spans="2:7" x14ac:dyDescent="0.3">
      <c r="B3118" s="2"/>
      <c r="F3118" s="4"/>
      <c r="G3118" s="4"/>
    </row>
    <row r="3119" spans="2:7" x14ac:dyDescent="0.3">
      <c r="B3119" s="2"/>
      <c r="F3119" s="4"/>
      <c r="G3119" s="4"/>
    </row>
    <row r="3120" spans="2:7" x14ac:dyDescent="0.3">
      <c r="B3120" s="2"/>
      <c r="F3120" s="4"/>
      <c r="G3120" s="4"/>
    </row>
    <row r="3121" spans="2:7" x14ac:dyDescent="0.3">
      <c r="B3121" s="2"/>
      <c r="F3121" s="4"/>
      <c r="G3121" s="4"/>
    </row>
    <row r="3122" spans="2:7" x14ac:dyDescent="0.3">
      <c r="B3122" s="2"/>
      <c r="F3122" s="4"/>
      <c r="G3122" s="4"/>
    </row>
    <row r="3123" spans="2:7" x14ac:dyDescent="0.3">
      <c r="B3123" s="2"/>
      <c r="F3123" s="4"/>
      <c r="G3123" s="4"/>
    </row>
    <row r="3124" spans="2:7" x14ac:dyDescent="0.3">
      <c r="B3124" s="2"/>
      <c r="F3124" s="4"/>
      <c r="G3124" s="4"/>
    </row>
    <row r="3125" spans="2:7" x14ac:dyDescent="0.3">
      <c r="B3125" s="2"/>
      <c r="F3125" s="4"/>
      <c r="G3125" s="4"/>
    </row>
    <row r="3126" spans="2:7" x14ac:dyDescent="0.3">
      <c r="B3126" s="2"/>
      <c r="F3126" s="4"/>
      <c r="G3126" s="4"/>
    </row>
    <row r="3127" spans="2:7" x14ac:dyDescent="0.3">
      <c r="B3127" s="2"/>
      <c r="F3127" s="4"/>
      <c r="G3127" s="4"/>
    </row>
    <row r="3128" spans="2:7" x14ac:dyDescent="0.3">
      <c r="B3128" s="2"/>
      <c r="F3128" s="4"/>
      <c r="G3128" s="4"/>
    </row>
    <row r="3129" spans="2:7" x14ac:dyDescent="0.3">
      <c r="B3129" s="2"/>
      <c r="F3129" s="4"/>
      <c r="G3129" s="4"/>
    </row>
    <row r="3130" spans="2:7" x14ac:dyDescent="0.3">
      <c r="B3130" s="2"/>
      <c r="F3130" s="4"/>
      <c r="G3130" s="4"/>
    </row>
    <row r="3131" spans="2:7" x14ac:dyDescent="0.3">
      <c r="B3131" s="2"/>
      <c r="F3131" s="4"/>
      <c r="G3131" s="4"/>
    </row>
    <row r="3132" spans="2:7" x14ac:dyDescent="0.3">
      <c r="B3132" s="2"/>
      <c r="F3132" s="4"/>
      <c r="G3132" s="4"/>
    </row>
    <row r="3133" spans="2:7" x14ac:dyDescent="0.3">
      <c r="B3133" s="2"/>
      <c r="F3133" s="4"/>
      <c r="G3133" s="4"/>
    </row>
    <row r="3134" spans="2:7" x14ac:dyDescent="0.3">
      <c r="B3134" s="2"/>
      <c r="F3134" s="4"/>
      <c r="G3134" s="4"/>
    </row>
    <row r="3135" spans="2:7" x14ac:dyDescent="0.3">
      <c r="B3135" s="2"/>
      <c r="F3135" s="4"/>
      <c r="G3135" s="4"/>
    </row>
    <row r="3136" spans="2:7" x14ac:dyDescent="0.3">
      <c r="B3136" s="2"/>
      <c r="F3136" s="4"/>
      <c r="G3136" s="4"/>
    </row>
    <row r="3137" spans="2:7" x14ac:dyDescent="0.3">
      <c r="B3137" s="2"/>
      <c r="F3137" s="4"/>
      <c r="G3137" s="4"/>
    </row>
    <row r="3138" spans="2:7" x14ac:dyDescent="0.3">
      <c r="B3138" s="2"/>
      <c r="F3138" s="4"/>
      <c r="G3138" s="4"/>
    </row>
    <row r="3139" spans="2:7" x14ac:dyDescent="0.3">
      <c r="B3139" s="2"/>
      <c r="F3139" s="4"/>
      <c r="G3139" s="4"/>
    </row>
    <row r="3140" spans="2:7" x14ac:dyDescent="0.3">
      <c r="B3140" s="2"/>
      <c r="F3140" s="4"/>
      <c r="G3140" s="4"/>
    </row>
    <row r="3141" spans="2:7" x14ac:dyDescent="0.3">
      <c r="B3141" s="2"/>
      <c r="F3141" s="4"/>
      <c r="G3141" s="4"/>
    </row>
    <row r="3142" spans="2:7" x14ac:dyDescent="0.3">
      <c r="B3142" s="2"/>
      <c r="F3142" s="4"/>
      <c r="G3142" s="4"/>
    </row>
    <row r="3143" spans="2:7" x14ac:dyDescent="0.3">
      <c r="B3143" s="2"/>
      <c r="F3143" s="4"/>
      <c r="G3143" s="4"/>
    </row>
    <row r="3144" spans="2:7" x14ac:dyDescent="0.3">
      <c r="B3144" s="2"/>
      <c r="F3144" s="4"/>
      <c r="G3144" s="4"/>
    </row>
    <row r="3145" spans="2:7" x14ac:dyDescent="0.3">
      <c r="B3145" s="2"/>
      <c r="F3145" s="4"/>
      <c r="G3145" s="4"/>
    </row>
    <row r="3146" spans="2:7" x14ac:dyDescent="0.3">
      <c r="B3146" s="2"/>
      <c r="F3146" s="4"/>
      <c r="G3146" s="4"/>
    </row>
    <row r="3147" spans="2:7" x14ac:dyDescent="0.3">
      <c r="B3147" s="2"/>
      <c r="F3147" s="4"/>
      <c r="G3147" s="4"/>
    </row>
    <row r="3148" spans="2:7" x14ac:dyDescent="0.3">
      <c r="B3148" s="2"/>
      <c r="F3148" s="4"/>
      <c r="G3148" s="4"/>
    </row>
    <row r="3149" spans="2:7" x14ac:dyDescent="0.3">
      <c r="B3149" s="2"/>
      <c r="F3149" s="4"/>
      <c r="G3149" s="4"/>
    </row>
    <row r="3150" spans="2:7" x14ac:dyDescent="0.3">
      <c r="B3150" s="2"/>
      <c r="F3150" s="4"/>
      <c r="G3150" s="4"/>
    </row>
    <row r="3151" spans="2:7" x14ac:dyDescent="0.3">
      <c r="B3151" s="2"/>
      <c r="F3151" s="4"/>
      <c r="G3151" s="4"/>
    </row>
    <row r="3152" spans="2:7" x14ac:dyDescent="0.3">
      <c r="B3152" s="2"/>
      <c r="F3152" s="4"/>
      <c r="G3152" s="4"/>
    </row>
    <row r="3153" spans="2:7" x14ac:dyDescent="0.3">
      <c r="B3153" s="2"/>
      <c r="F3153" s="4"/>
      <c r="G3153" s="4"/>
    </row>
    <row r="3154" spans="2:7" x14ac:dyDescent="0.3">
      <c r="B3154" s="2"/>
      <c r="F3154" s="4"/>
      <c r="G3154" s="4"/>
    </row>
    <row r="3155" spans="2:7" x14ac:dyDescent="0.3">
      <c r="B3155" s="2"/>
      <c r="F3155" s="4"/>
      <c r="G3155" s="4"/>
    </row>
    <row r="3156" spans="2:7" x14ac:dyDescent="0.3">
      <c r="B3156" s="2"/>
      <c r="F3156" s="4"/>
      <c r="G3156" s="4"/>
    </row>
    <row r="3157" spans="2:7" x14ac:dyDescent="0.3">
      <c r="B3157" s="2"/>
      <c r="F3157" s="4"/>
      <c r="G3157" s="4"/>
    </row>
    <row r="3158" spans="2:7" x14ac:dyDescent="0.3">
      <c r="B3158" s="2"/>
      <c r="F3158" s="4"/>
      <c r="G3158" s="4"/>
    </row>
    <row r="3159" spans="2:7" x14ac:dyDescent="0.3">
      <c r="B3159" s="2"/>
      <c r="F3159" s="4"/>
      <c r="G3159" s="4"/>
    </row>
    <row r="3160" spans="2:7" x14ac:dyDescent="0.3">
      <c r="B3160" s="2"/>
      <c r="F3160" s="4"/>
      <c r="G3160" s="4"/>
    </row>
    <row r="3161" spans="2:7" x14ac:dyDescent="0.3">
      <c r="B3161" s="2"/>
      <c r="F3161" s="4"/>
      <c r="G3161" s="4"/>
    </row>
    <row r="3162" spans="2:7" x14ac:dyDescent="0.3">
      <c r="B3162" s="2"/>
      <c r="F3162" s="4"/>
      <c r="G3162" s="4"/>
    </row>
    <row r="3163" spans="2:7" x14ac:dyDescent="0.3">
      <c r="B3163" s="2"/>
      <c r="F3163" s="4"/>
      <c r="G3163" s="4"/>
    </row>
    <row r="3164" spans="2:7" x14ac:dyDescent="0.3">
      <c r="B3164" s="2"/>
      <c r="F3164" s="4"/>
      <c r="G3164" s="4"/>
    </row>
    <row r="3165" spans="2:7" x14ac:dyDescent="0.3">
      <c r="B3165" s="2"/>
      <c r="F3165" s="4"/>
      <c r="G3165" s="4"/>
    </row>
    <row r="3166" spans="2:7" x14ac:dyDescent="0.3">
      <c r="B3166" s="2"/>
      <c r="F3166" s="4"/>
      <c r="G3166" s="4"/>
    </row>
    <row r="3167" spans="2:7" x14ac:dyDescent="0.3">
      <c r="B3167" s="2"/>
      <c r="F3167" s="4"/>
      <c r="G3167" s="4"/>
    </row>
    <row r="3168" spans="2:7" x14ac:dyDescent="0.3">
      <c r="B3168" s="2"/>
      <c r="F3168" s="4"/>
      <c r="G3168" s="4"/>
    </row>
    <row r="3169" spans="2:7" x14ac:dyDescent="0.3">
      <c r="B3169" s="2"/>
      <c r="F3169" s="4"/>
      <c r="G3169" s="4"/>
    </row>
    <row r="3170" spans="2:7" x14ac:dyDescent="0.3">
      <c r="B3170" s="2"/>
      <c r="F3170" s="4"/>
      <c r="G3170" s="4"/>
    </row>
    <row r="3171" spans="2:7" x14ac:dyDescent="0.3">
      <c r="B3171" s="2"/>
      <c r="F3171" s="4"/>
      <c r="G3171" s="4"/>
    </row>
    <row r="3172" spans="2:7" x14ac:dyDescent="0.3">
      <c r="B3172" s="2"/>
      <c r="F3172" s="4"/>
      <c r="G3172" s="4"/>
    </row>
    <row r="3173" spans="2:7" x14ac:dyDescent="0.3">
      <c r="B3173" s="2"/>
      <c r="F3173" s="4"/>
      <c r="G3173" s="4"/>
    </row>
    <row r="3174" spans="2:7" x14ac:dyDescent="0.3">
      <c r="B3174" s="2"/>
      <c r="F3174" s="4"/>
      <c r="G3174" s="4"/>
    </row>
    <row r="3175" spans="2:7" x14ac:dyDescent="0.3">
      <c r="B3175" s="2"/>
      <c r="F3175" s="4"/>
      <c r="G3175" s="4"/>
    </row>
    <row r="3176" spans="2:7" x14ac:dyDescent="0.3">
      <c r="B3176" s="2"/>
      <c r="F3176" s="4"/>
      <c r="G3176" s="4"/>
    </row>
    <row r="3177" spans="2:7" x14ac:dyDescent="0.3">
      <c r="B3177" s="2"/>
      <c r="F3177" s="4"/>
      <c r="G3177" s="4"/>
    </row>
    <row r="3178" spans="2:7" x14ac:dyDescent="0.3">
      <c r="B3178" s="2"/>
      <c r="F3178" s="4"/>
      <c r="G3178" s="4"/>
    </row>
    <row r="3179" spans="2:7" x14ac:dyDescent="0.3">
      <c r="B3179" s="2"/>
      <c r="F3179" s="4"/>
      <c r="G3179" s="4"/>
    </row>
    <row r="3180" spans="2:7" x14ac:dyDescent="0.3">
      <c r="B3180" s="2"/>
      <c r="F3180" s="4"/>
      <c r="G3180" s="4"/>
    </row>
    <row r="3181" spans="2:7" x14ac:dyDescent="0.3">
      <c r="B3181" s="2"/>
      <c r="F3181" s="4"/>
      <c r="G3181" s="4"/>
    </row>
    <row r="3182" spans="2:7" x14ac:dyDescent="0.3">
      <c r="B3182" s="2"/>
      <c r="F3182" s="4"/>
      <c r="G3182" s="4"/>
    </row>
    <row r="3183" spans="2:7" x14ac:dyDescent="0.3">
      <c r="B3183" s="2"/>
      <c r="F3183" s="4"/>
      <c r="G3183" s="4"/>
    </row>
    <row r="3184" spans="2:7" x14ac:dyDescent="0.3">
      <c r="B3184" s="2"/>
      <c r="F3184" s="4"/>
      <c r="G3184" s="4"/>
    </row>
    <row r="3185" spans="2:7" x14ac:dyDescent="0.3">
      <c r="B3185" s="2"/>
      <c r="F3185" s="4"/>
      <c r="G3185" s="4"/>
    </row>
    <row r="3186" spans="2:7" x14ac:dyDescent="0.3">
      <c r="B3186" s="2"/>
      <c r="F3186" s="4"/>
      <c r="G3186" s="4"/>
    </row>
    <row r="3187" spans="2:7" x14ac:dyDescent="0.3">
      <c r="B3187" s="2"/>
      <c r="F3187" s="4"/>
      <c r="G3187" s="4"/>
    </row>
    <row r="3188" spans="2:7" x14ac:dyDescent="0.3">
      <c r="B3188" s="2"/>
      <c r="F3188" s="4"/>
      <c r="G3188" s="4"/>
    </row>
    <row r="3189" spans="2:7" x14ac:dyDescent="0.3">
      <c r="B3189" s="2"/>
      <c r="F3189" s="4"/>
      <c r="G3189" s="4"/>
    </row>
    <row r="3190" spans="2:7" x14ac:dyDescent="0.3">
      <c r="B3190" s="2"/>
      <c r="F3190" s="4"/>
      <c r="G3190" s="4"/>
    </row>
    <row r="3191" spans="2:7" x14ac:dyDescent="0.3">
      <c r="B3191" s="2"/>
      <c r="F3191" s="4"/>
      <c r="G3191" s="4"/>
    </row>
    <row r="3192" spans="2:7" x14ac:dyDescent="0.3">
      <c r="B3192" s="2"/>
      <c r="F3192" s="4"/>
      <c r="G3192" s="4"/>
    </row>
    <row r="3193" spans="2:7" x14ac:dyDescent="0.3">
      <c r="B3193" s="2"/>
      <c r="F3193" s="4"/>
      <c r="G3193" s="4"/>
    </row>
    <row r="3194" spans="2:7" x14ac:dyDescent="0.3">
      <c r="B3194" s="2"/>
      <c r="F3194" s="4"/>
      <c r="G3194" s="4"/>
    </row>
    <row r="3195" spans="2:7" x14ac:dyDescent="0.3">
      <c r="B3195" s="2"/>
      <c r="F3195" s="4"/>
      <c r="G3195" s="4"/>
    </row>
    <row r="3196" spans="2:7" x14ac:dyDescent="0.3">
      <c r="B3196" s="2"/>
      <c r="F3196" s="4"/>
      <c r="G3196" s="4"/>
    </row>
    <row r="3197" spans="2:7" x14ac:dyDescent="0.3">
      <c r="B3197" s="2"/>
      <c r="F3197" s="4"/>
      <c r="G3197" s="4"/>
    </row>
    <row r="3198" spans="2:7" x14ac:dyDescent="0.3">
      <c r="B3198" s="2"/>
      <c r="F3198" s="4"/>
      <c r="G3198" s="4"/>
    </row>
    <row r="3199" spans="2:7" x14ac:dyDescent="0.3">
      <c r="B3199" s="2"/>
      <c r="F3199" s="4"/>
      <c r="G3199" s="4"/>
    </row>
    <row r="3200" spans="2:7" x14ac:dyDescent="0.3">
      <c r="B3200" s="2"/>
      <c r="F3200" s="4"/>
      <c r="G3200" s="4"/>
    </row>
    <row r="3201" spans="2:7" x14ac:dyDescent="0.3">
      <c r="B3201" s="2"/>
      <c r="F3201" s="4"/>
      <c r="G3201" s="4"/>
    </row>
    <row r="3202" spans="2:7" x14ac:dyDescent="0.3">
      <c r="B3202" s="2"/>
      <c r="F3202" s="4"/>
      <c r="G3202" s="4"/>
    </row>
    <row r="3203" spans="2:7" x14ac:dyDescent="0.3">
      <c r="B3203" s="2"/>
      <c r="F3203" s="4"/>
      <c r="G3203" s="4"/>
    </row>
    <row r="3204" spans="2:7" x14ac:dyDescent="0.3">
      <c r="B3204" s="2"/>
      <c r="F3204" s="4"/>
      <c r="G3204" s="4"/>
    </row>
    <row r="3205" spans="2:7" x14ac:dyDescent="0.3">
      <c r="B3205" s="2"/>
      <c r="F3205" s="4"/>
      <c r="G3205" s="4"/>
    </row>
    <row r="3206" spans="2:7" x14ac:dyDescent="0.3">
      <c r="B3206" s="2"/>
      <c r="F3206" s="4"/>
      <c r="G3206" s="4"/>
    </row>
    <row r="3207" spans="2:7" x14ac:dyDescent="0.3">
      <c r="B3207" s="2"/>
      <c r="F3207" s="4"/>
      <c r="G3207" s="4"/>
    </row>
    <row r="3208" spans="2:7" x14ac:dyDescent="0.3">
      <c r="B3208" s="2"/>
      <c r="F3208" s="4"/>
      <c r="G3208" s="4"/>
    </row>
    <row r="3209" spans="2:7" x14ac:dyDescent="0.3">
      <c r="B3209" s="2"/>
      <c r="F3209" s="4"/>
      <c r="G3209" s="4"/>
    </row>
    <row r="3210" spans="2:7" x14ac:dyDescent="0.3">
      <c r="B3210" s="2"/>
      <c r="F3210" s="4"/>
      <c r="G3210" s="4"/>
    </row>
    <row r="3211" spans="2:7" x14ac:dyDescent="0.3">
      <c r="B3211" s="2"/>
      <c r="F3211" s="4"/>
      <c r="G3211" s="4"/>
    </row>
    <row r="3212" spans="2:7" x14ac:dyDescent="0.3">
      <c r="B3212" s="2"/>
      <c r="F3212" s="4"/>
      <c r="G3212" s="4"/>
    </row>
    <row r="3213" spans="2:7" x14ac:dyDescent="0.3">
      <c r="B3213" s="2"/>
      <c r="F3213" s="4"/>
      <c r="G3213" s="4"/>
    </row>
    <row r="3214" spans="2:7" x14ac:dyDescent="0.3">
      <c r="B3214" s="2"/>
      <c r="F3214" s="4"/>
      <c r="G3214" s="4"/>
    </row>
    <row r="3215" spans="2:7" x14ac:dyDescent="0.3">
      <c r="B3215" s="2"/>
      <c r="F3215" s="4"/>
      <c r="G3215" s="4"/>
    </row>
    <row r="3216" spans="2:7" x14ac:dyDescent="0.3">
      <c r="B3216" s="2"/>
      <c r="F3216" s="4"/>
      <c r="G3216" s="4"/>
    </row>
    <row r="3217" spans="2:7" x14ac:dyDescent="0.3">
      <c r="B3217" s="2"/>
      <c r="F3217" s="4"/>
      <c r="G3217" s="4"/>
    </row>
    <row r="3218" spans="2:7" x14ac:dyDescent="0.3">
      <c r="B3218" s="2"/>
      <c r="F3218" s="4"/>
      <c r="G3218" s="4"/>
    </row>
    <row r="3219" spans="2:7" x14ac:dyDescent="0.3">
      <c r="B3219" s="2"/>
      <c r="F3219" s="4"/>
      <c r="G3219" s="4"/>
    </row>
    <row r="3220" spans="2:7" x14ac:dyDescent="0.3">
      <c r="B3220" s="2"/>
      <c r="F3220" s="4"/>
      <c r="G3220" s="4"/>
    </row>
    <row r="3221" spans="2:7" x14ac:dyDescent="0.3">
      <c r="B3221" s="2"/>
      <c r="F3221" s="4"/>
      <c r="G3221" s="4"/>
    </row>
    <row r="3222" spans="2:7" x14ac:dyDescent="0.3">
      <c r="B3222" s="2"/>
      <c r="F3222" s="4"/>
      <c r="G3222" s="4"/>
    </row>
    <row r="3223" spans="2:7" x14ac:dyDescent="0.3">
      <c r="B3223" s="2"/>
      <c r="F3223" s="4"/>
      <c r="G3223" s="4"/>
    </row>
    <row r="3224" spans="2:7" x14ac:dyDescent="0.3">
      <c r="B3224" s="2"/>
      <c r="F3224" s="4"/>
      <c r="G3224" s="4"/>
    </row>
    <row r="3225" spans="2:7" x14ac:dyDescent="0.3">
      <c r="B3225" s="2"/>
      <c r="F3225" s="4"/>
      <c r="G3225" s="4"/>
    </row>
    <row r="3226" spans="2:7" x14ac:dyDescent="0.3">
      <c r="B3226" s="2"/>
      <c r="F3226" s="4"/>
      <c r="G3226" s="4"/>
    </row>
    <row r="3227" spans="2:7" x14ac:dyDescent="0.3">
      <c r="B3227" s="2"/>
      <c r="F3227" s="4"/>
      <c r="G3227" s="4"/>
    </row>
    <row r="3228" spans="2:7" x14ac:dyDescent="0.3">
      <c r="B3228" s="2"/>
      <c r="F3228" s="4"/>
      <c r="G3228" s="4"/>
    </row>
    <row r="3229" spans="2:7" x14ac:dyDescent="0.3">
      <c r="B3229" s="2"/>
      <c r="F3229" s="4"/>
      <c r="G3229" s="4"/>
    </row>
    <row r="3230" spans="2:7" x14ac:dyDescent="0.3">
      <c r="B3230" s="2"/>
      <c r="F3230" s="4"/>
      <c r="G3230" s="4"/>
    </row>
    <row r="3231" spans="2:7" x14ac:dyDescent="0.3">
      <c r="B3231" s="2"/>
      <c r="F3231" s="4"/>
      <c r="G3231" s="4"/>
    </row>
    <row r="3232" spans="2:7" x14ac:dyDescent="0.3">
      <c r="B3232" s="2"/>
      <c r="F3232" s="4"/>
      <c r="G3232" s="4"/>
    </row>
    <row r="3233" spans="2:7" x14ac:dyDescent="0.3">
      <c r="B3233" s="2"/>
      <c r="F3233" s="4"/>
      <c r="G3233" s="4"/>
    </row>
    <row r="3234" spans="2:7" x14ac:dyDescent="0.3">
      <c r="B3234" s="2"/>
      <c r="F3234" s="4"/>
      <c r="G3234" s="4"/>
    </row>
    <row r="3235" spans="2:7" x14ac:dyDescent="0.3">
      <c r="B3235" s="2"/>
      <c r="F3235" s="4"/>
      <c r="G3235" s="4"/>
    </row>
    <row r="3236" spans="2:7" x14ac:dyDescent="0.3">
      <c r="B3236" s="2"/>
      <c r="F3236" s="4"/>
      <c r="G3236" s="4"/>
    </row>
    <row r="3237" spans="2:7" x14ac:dyDescent="0.3">
      <c r="B3237" s="2"/>
      <c r="F3237" s="4"/>
      <c r="G3237" s="4"/>
    </row>
    <row r="3238" spans="2:7" x14ac:dyDescent="0.3">
      <c r="B3238" s="2"/>
      <c r="F3238" s="4"/>
      <c r="G3238" s="4"/>
    </row>
    <row r="3239" spans="2:7" x14ac:dyDescent="0.3">
      <c r="B3239" s="2"/>
      <c r="F3239" s="4"/>
      <c r="G3239" s="4"/>
    </row>
    <row r="3240" spans="2:7" x14ac:dyDescent="0.3">
      <c r="B3240" s="2"/>
      <c r="F3240" s="4"/>
      <c r="G3240" s="4"/>
    </row>
    <row r="3241" spans="2:7" x14ac:dyDescent="0.3">
      <c r="B3241" s="2"/>
      <c r="F3241" s="4"/>
      <c r="G3241" s="4"/>
    </row>
    <row r="3242" spans="2:7" x14ac:dyDescent="0.3">
      <c r="B3242" s="2"/>
      <c r="F3242" s="4"/>
      <c r="G3242" s="4"/>
    </row>
    <row r="3243" spans="2:7" x14ac:dyDescent="0.3">
      <c r="B3243" s="2"/>
      <c r="F3243" s="4"/>
      <c r="G3243" s="4"/>
    </row>
    <row r="3244" spans="2:7" x14ac:dyDescent="0.3">
      <c r="B3244" s="2"/>
      <c r="F3244" s="4"/>
      <c r="G3244" s="4"/>
    </row>
    <row r="3245" spans="2:7" x14ac:dyDescent="0.3">
      <c r="B3245" s="2"/>
      <c r="F3245" s="4"/>
      <c r="G3245" s="4"/>
    </row>
    <row r="3246" spans="2:7" x14ac:dyDescent="0.3">
      <c r="B3246" s="2"/>
      <c r="F3246" s="4"/>
      <c r="G3246" s="4"/>
    </row>
    <row r="3247" spans="2:7" x14ac:dyDescent="0.3">
      <c r="B3247" s="2"/>
      <c r="F3247" s="4"/>
      <c r="G3247" s="4"/>
    </row>
    <row r="3248" spans="2:7" x14ac:dyDescent="0.3">
      <c r="B3248" s="2"/>
      <c r="F3248" s="4"/>
      <c r="G3248" s="4"/>
    </row>
    <row r="3249" spans="2:7" x14ac:dyDescent="0.3">
      <c r="B3249" s="2"/>
      <c r="F3249" s="4"/>
      <c r="G3249" s="4"/>
    </row>
    <row r="3250" spans="2:7" x14ac:dyDescent="0.3">
      <c r="B3250" s="2"/>
      <c r="F3250" s="4"/>
      <c r="G3250" s="4"/>
    </row>
    <row r="3251" spans="2:7" x14ac:dyDescent="0.3">
      <c r="B3251" s="2"/>
      <c r="F3251" s="4"/>
      <c r="G3251" s="4"/>
    </row>
    <row r="3252" spans="2:7" x14ac:dyDescent="0.3">
      <c r="B3252" s="2"/>
      <c r="F3252" s="4"/>
      <c r="G3252" s="4"/>
    </row>
    <row r="3253" spans="2:7" x14ac:dyDescent="0.3">
      <c r="B3253" s="2"/>
      <c r="F3253" s="4"/>
      <c r="G3253" s="4"/>
    </row>
    <row r="3254" spans="2:7" x14ac:dyDescent="0.3">
      <c r="B3254" s="2"/>
      <c r="F3254" s="4"/>
      <c r="G3254" s="4"/>
    </row>
    <row r="3255" spans="2:7" x14ac:dyDescent="0.3">
      <c r="B3255" s="2"/>
      <c r="F3255" s="4"/>
      <c r="G3255" s="4"/>
    </row>
    <row r="3256" spans="2:7" x14ac:dyDescent="0.3">
      <c r="B3256" s="2"/>
      <c r="F3256" s="4"/>
      <c r="G3256" s="4"/>
    </row>
    <row r="3257" spans="2:7" x14ac:dyDescent="0.3">
      <c r="B3257" s="2"/>
      <c r="F3257" s="4"/>
      <c r="G3257" s="4"/>
    </row>
    <row r="3258" spans="2:7" x14ac:dyDescent="0.3">
      <c r="B3258" s="2"/>
      <c r="F3258" s="4"/>
      <c r="G3258" s="4"/>
    </row>
    <row r="3259" spans="2:7" x14ac:dyDescent="0.3">
      <c r="B3259" s="2"/>
      <c r="F3259" s="4"/>
      <c r="G3259" s="4"/>
    </row>
    <row r="3260" spans="2:7" x14ac:dyDescent="0.3">
      <c r="B3260" s="2"/>
      <c r="F3260" s="4"/>
      <c r="G3260" s="4"/>
    </row>
    <row r="3261" spans="2:7" x14ac:dyDescent="0.3">
      <c r="B3261" s="2"/>
      <c r="F3261" s="4"/>
      <c r="G3261" s="4"/>
    </row>
    <row r="3262" spans="2:7" x14ac:dyDescent="0.3">
      <c r="B3262" s="2"/>
      <c r="F3262" s="4"/>
      <c r="G3262" s="4"/>
    </row>
    <row r="3263" spans="2:7" x14ac:dyDescent="0.3">
      <c r="B3263" s="2"/>
      <c r="F3263" s="4"/>
      <c r="G3263" s="4"/>
    </row>
    <row r="3264" spans="2:7" x14ac:dyDescent="0.3">
      <c r="B3264" s="2"/>
      <c r="F3264" s="4"/>
      <c r="G3264" s="4"/>
    </row>
    <row r="3265" spans="2:7" x14ac:dyDescent="0.3">
      <c r="B3265" s="2"/>
      <c r="F3265" s="4"/>
      <c r="G3265" s="4"/>
    </row>
    <row r="3266" spans="2:7" x14ac:dyDescent="0.3">
      <c r="B3266" s="2"/>
      <c r="F3266" s="4"/>
      <c r="G3266" s="4"/>
    </row>
    <row r="3267" spans="2:7" x14ac:dyDescent="0.3">
      <c r="B3267" s="2"/>
      <c r="F3267" s="4"/>
      <c r="G3267" s="4"/>
    </row>
    <row r="3268" spans="2:7" x14ac:dyDescent="0.3">
      <c r="B3268" s="2"/>
      <c r="F3268" s="4"/>
      <c r="G3268" s="4"/>
    </row>
    <row r="3269" spans="2:7" x14ac:dyDescent="0.3">
      <c r="B3269" s="2"/>
      <c r="F3269" s="4"/>
      <c r="G3269" s="4"/>
    </row>
    <row r="3270" spans="2:7" x14ac:dyDescent="0.3">
      <c r="B3270" s="2"/>
      <c r="F3270" s="4"/>
      <c r="G3270" s="4"/>
    </row>
    <row r="3271" spans="2:7" x14ac:dyDescent="0.3">
      <c r="B3271" s="2"/>
      <c r="F3271" s="4"/>
      <c r="G3271" s="4"/>
    </row>
    <row r="3272" spans="2:7" x14ac:dyDescent="0.3">
      <c r="B3272" s="2"/>
      <c r="F3272" s="4"/>
      <c r="G3272" s="4"/>
    </row>
    <row r="3273" spans="2:7" x14ac:dyDescent="0.3">
      <c r="B3273" s="2"/>
      <c r="F3273" s="4"/>
      <c r="G3273" s="4"/>
    </row>
    <row r="3274" spans="2:7" x14ac:dyDescent="0.3">
      <c r="B3274" s="2"/>
      <c r="F3274" s="4"/>
      <c r="G3274" s="4"/>
    </row>
    <row r="3275" spans="2:7" x14ac:dyDescent="0.3">
      <c r="B3275" s="2"/>
      <c r="F3275" s="4"/>
      <c r="G3275" s="4"/>
    </row>
    <row r="3276" spans="2:7" x14ac:dyDescent="0.3">
      <c r="B3276" s="2"/>
      <c r="F3276" s="4"/>
      <c r="G3276" s="4"/>
    </row>
    <row r="3277" spans="2:7" x14ac:dyDescent="0.3">
      <c r="B3277" s="2"/>
      <c r="F3277" s="4"/>
      <c r="G3277" s="4"/>
    </row>
    <row r="3278" spans="2:7" x14ac:dyDescent="0.3">
      <c r="B3278" s="2"/>
      <c r="F3278" s="4"/>
      <c r="G3278" s="4"/>
    </row>
    <row r="3279" spans="2:7" x14ac:dyDescent="0.3">
      <c r="B3279" s="2"/>
      <c r="F3279" s="4"/>
      <c r="G3279" s="4"/>
    </row>
    <row r="3280" spans="2:7" x14ac:dyDescent="0.3">
      <c r="B3280" s="2"/>
      <c r="F3280" s="4"/>
      <c r="G3280" s="4"/>
    </row>
    <row r="3281" spans="2:7" x14ac:dyDescent="0.3">
      <c r="B3281" s="2"/>
      <c r="F3281" s="4"/>
      <c r="G3281" s="4"/>
    </row>
    <row r="3282" spans="2:7" x14ac:dyDescent="0.3">
      <c r="B3282" s="2"/>
      <c r="F3282" s="4"/>
      <c r="G3282" s="4"/>
    </row>
    <row r="3283" spans="2:7" x14ac:dyDescent="0.3">
      <c r="B3283" s="2"/>
      <c r="F3283" s="4"/>
      <c r="G3283" s="4"/>
    </row>
    <row r="3284" spans="2:7" x14ac:dyDescent="0.3">
      <c r="B3284" s="2"/>
      <c r="F3284" s="4"/>
      <c r="G3284" s="4"/>
    </row>
    <row r="3285" spans="2:7" x14ac:dyDescent="0.3">
      <c r="B3285" s="2"/>
      <c r="F3285" s="4"/>
      <c r="G3285" s="4"/>
    </row>
    <row r="3286" spans="2:7" x14ac:dyDescent="0.3">
      <c r="B3286" s="2"/>
      <c r="F3286" s="4"/>
      <c r="G3286" s="4"/>
    </row>
    <row r="3287" spans="2:7" x14ac:dyDescent="0.3">
      <c r="B3287" s="2"/>
      <c r="F3287" s="4"/>
      <c r="G3287" s="4"/>
    </row>
    <row r="3288" spans="2:7" x14ac:dyDescent="0.3">
      <c r="B3288" s="2"/>
      <c r="F3288" s="4"/>
      <c r="G3288" s="4"/>
    </row>
    <row r="3289" spans="2:7" x14ac:dyDescent="0.3">
      <c r="B3289" s="2"/>
      <c r="F3289" s="4"/>
      <c r="G3289" s="4"/>
    </row>
    <row r="3290" spans="2:7" x14ac:dyDescent="0.3">
      <c r="B3290" s="2"/>
      <c r="F3290" s="4"/>
      <c r="G3290" s="4"/>
    </row>
    <row r="3291" spans="2:7" x14ac:dyDescent="0.3">
      <c r="B3291" s="2"/>
      <c r="F3291" s="4"/>
      <c r="G3291" s="4"/>
    </row>
    <row r="3292" spans="2:7" x14ac:dyDescent="0.3">
      <c r="B3292" s="2"/>
      <c r="F3292" s="4"/>
      <c r="G3292" s="4"/>
    </row>
    <row r="3293" spans="2:7" x14ac:dyDescent="0.3">
      <c r="B3293" s="2"/>
      <c r="F3293" s="4"/>
      <c r="G3293" s="4"/>
    </row>
    <row r="3294" spans="2:7" x14ac:dyDescent="0.3">
      <c r="B3294" s="2"/>
      <c r="F3294" s="4"/>
      <c r="G3294" s="4"/>
    </row>
    <row r="3295" spans="2:7" x14ac:dyDescent="0.3">
      <c r="B3295" s="2"/>
      <c r="F3295" s="4"/>
      <c r="G3295" s="4"/>
    </row>
    <row r="3296" spans="2:7" x14ac:dyDescent="0.3">
      <c r="B3296" s="2"/>
      <c r="F3296" s="4"/>
      <c r="G3296" s="4"/>
    </row>
    <row r="3297" spans="2:7" x14ac:dyDescent="0.3">
      <c r="B3297" s="2"/>
      <c r="F3297" s="4"/>
      <c r="G3297" s="4"/>
    </row>
    <row r="3298" spans="2:7" x14ac:dyDescent="0.3">
      <c r="B3298" s="2"/>
      <c r="F3298" s="4"/>
      <c r="G3298" s="4"/>
    </row>
    <row r="3299" spans="2:7" x14ac:dyDescent="0.3">
      <c r="B3299" s="2"/>
      <c r="F3299" s="4"/>
      <c r="G3299" s="4"/>
    </row>
    <row r="3300" spans="2:7" x14ac:dyDescent="0.3">
      <c r="B3300" s="2"/>
      <c r="F3300" s="4"/>
      <c r="G3300" s="4"/>
    </row>
    <row r="3301" spans="2:7" x14ac:dyDescent="0.3">
      <c r="B3301" s="2"/>
      <c r="F3301" s="4"/>
      <c r="G3301" s="4"/>
    </row>
    <row r="3302" spans="2:7" x14ac:dyDescent="0.3">
      <c r="B3302" s="2"/>
      <c r="F3302" s="4"/>
      <c r="G3302" s="4"/>
    </row>
    <row r="3303" spans="2:7" x14ac:dyDescent="0.3">
      <c r="B3303" s="2"/>
      <c r="F3303" s="4"/>
      <c r="G3303" s="4"/>
    </row>
    <row r="3304" spans="2:7" x14ac:dyDescent="0.3">
      <c r="B3304" s="2"/>
      <c r="F3304" s="4"/>
      <c r="G3304" s="4"/>
    </row>
    <row r="3305" spans="2:7" x14ac:dyDescent="0.3">
      <c r="B3305" s="2"/>
      <c r="F3305" s="4"/>
      <c r="G3305" s="4"/>
    </row>
    <row r="3306" spans="2:7" x14ac:dyDescent="0.3">
      <c r="B3306" s="2"/>
      <c r="F3306" s="4"/>
      <c r="G3306" s="4"/>
    </row>
    <row r="3307" spans="2:7" x14ac:dyDescent="0.3">
      <c r="B3307" s="2"/>
      <c r="F3307" s="4"/>
      <c r="G3307" s="4"/>
    </row>
    <row r="3308" spans="2:7" x14ac:dyDescent="0.3">
      <c r="B3308" s="2"/>
      <c r="F3308" s="4"/>
      <c r="G3308" s="4"/>
    </row>
    <row r="3309" spans="2:7" x14ac:dyDescent="0.3">
      <c r="B3309" s="2"/>
      <c r="F3309" s="4"/>
      <c r="G3309" s="4"/>
    </row>
    <row r="3310" spans="2:7" x14ac:dyDescent="0.3">
      <c r="B3310" s="2"/>
      <c r="F3310" s="4"/>
      <c r="G3310" s="4"/>
    </row>
    <row r="3311" spans="2:7" x14ac:dyDescent="0.3">
      <c r="B3311" s="2"/>
      <c r="F3311" s="4"/>
      <c r="G3311" s="4"/>
    </row>
    <row r="3312" spans="2:7" x14ac:dyDescent="0.3">
      <c r="B3312" s="2"/>
      <c r="F3312" s="4"/>
      <c r="G3312" s="4"/>
    </row>
    <row r="3313" spans="2:7" x14ac:dyDescent="0.3">
      <c r="B3313" s="2"/>
      <c r="F3313" s="4"/>
      <c r="G3313" s="4"/>
    </row>
    <row r="3314" spans="2:7" x14ac:dyDescent="0.3">
      <c r="B3314" s="2"/>
      <c r="F3314" s="4"/>
      <c r="G3314" s="4"/>
    </row>
    <row r="3315" spans="2:7" x14ac:dyDescent="0.3">
      <c r="B3315" s="2"/>
      <c r="F3315" s="4"/>
      <c r="G3315" s="4"/>
    </row>
    <row r="3316" spans="2:7" x14ac:dyDescent="0.3">
      <c r="B3316" s="2"/>
      <c r="F3316" s="4"/>
      <c r="G3316" s="4"/>
    </row>
    <row r="3317" spans="2:7" x14ac:dyDescent="0.3">
      <c r="B3317" s="2"/>
      <c r="F3317" s="4"/>
      <c r="G3317" s="4"/>
    </row>
    <row r="3318" spans="2:7" x14ac:dyDescent="0.3">
      <c r="B3318" s="2"/>
      <c r="F3318" s="4"/>
      <c r="G3318" s="4"/>
    </row>
    <row r="3319" spans="2:7" x14ac:dyDescent="0.3">
      <c r="B3319" s="2"/>
      <c r="F3319" s="4"/>
      <c r="G3319" s="4"/>
    </row>
    <row r="3320" spans="2:7" x14ac:dyDescent="0.3">
      <c r="B3320" s="2"/>
      <c r="F3320" s="4"/>
      <c r="G3320" s="4"/>
    </row>
    <row r="3321" spans="2:7" x14ac:dyDescent="0.3">
      <c r="B3321" s="2"/>
      <c r="F3321" s="4"/>
      <c r="G3321" s="4"/>
    </row>
    <row r="3322" spans="2:7" x14ac:dyDescent="0.3">
      <c r="B3322" s="2"/>
      <c r="F3322" s="4"/>
      <c r="G3322" s="4"/>
    </row>
    <row r="3323" spans="2:7" x14ac:dyDescent="0.3">
      <c r="B3323" s="2"/>
      <c r="F3323" s="4"/>
      <c r="G3323" s="4"/>
    </row>
    <row r="3324" spans="2:7" x14ac:dyDescent="0.3">
      <c r="B3324" s="2"/>
      <c r="F3324" s="4"/>
      <c r="G3324" s="4"/>
    </row>
    <row r="3325" spans="2:7" x14ac:dyDescent="0.3">
      <c r="B3325" s="2"/>
      <c r="F3325" s="4"/>
      <c r="G3325" s="4"/>
    </row>
    <row r="3326" spans="2:7" x14ac:dyDescent="0.3">
      <c r="B3326" s="2"/>
      <c r="F3326" s="4"/>
      <c r="G3326" s="4"/>
    </row>
    <row r="3327" spans="2:7" x14ac:dyDescent="0.3">
      <c r="B3327" s="2"/>
      <c r="F3327" s="4"/>
      <c r="G3327" s="4"/>
    </row>
    <row r="3328" spans="2:7" x14ac:dyDescent="0.3">
      <c r="B3328" s="2"/>
      <c r="F3328" s="4"/>
      <c r="G3328" s="4"/>
    </row>
    <row r="3329" spans="2:7" x14ac:dyDescent="0.3">
      <c r="B3329" s="2"/>
      <c r="F3329" s="4"/>
      <c r="G3329" s="4"/>
    </row>
    <row r="3330" spans="2:7" x14ac:dyDescent="0.3">
      <c r="B3330" s="2"/>
      <c r="F3330" s="4"/>
      <c r="G3330" s="4"/>
    </row>
    <row r="3331" spans="2:7" x14ac:dyDescent="0.3">
      <c r="B3331" s="2"/>
      <c r="F3331" s="4"/>
      <c r="G3331" s="4"/>
    </row>
    <row r="3332" spans="2:7" x14ac:dyDescent="0.3">
      <c r="B3332" s="2"/>
      <c r="F3332" s="4"/>
      <c r="G3332" s="4"/>
    </row>
    <row r="3333" spans="2:7" x14ac:dyDescent="0.3">
      <c r="B3333" s="2"/>
      <c r="F3333" s="4"/>
      <c r="G3333" s="4"/>
    </row>
    <row r="3334" spans="2:7" x14ac:dyDescent="0.3">
      <c r="B3334" s="2"/>
      <c r="F3334" s="4"/>
      <c r="G3334" s="4"/>
    </row>
    <row r="3335" spans="2:7" x14ac:dyDescent="0.3">
      <c r="B3335" s="2"/>
      <c r="F3335" s="4"/>
      <c r="G3335" s="4"/>
    </row>
    <row r="3336" spans="2:7" x14ac:dyDescent="0.3">
      <c r="B3336" s="2"/>
      <c r="F3336" s="4"/>
      <c r="G3336" s="4"/>
    </row>
    <row r="3337" spans="2:7" x14ac:dyDescent="0.3">
      <c r="B3337" s="2"/>
      <c r="F3337" s="4"/>
      <c r="G3337" s="4"/>
    </row>
    <row r="3338" spans="2:7" x14ac:dyDescent="0.3">
      <c r="B3338" s="2"/>
      <c r="F3338" s="4"/>
      <c r="G3338" s="4"/>
    </row>
    <row r="3339" spans="2:7" x14ac:dyDescent="0.3">
      <c r="B3339" s="2"/>
      <c r="F3339" s="4"/>
      <c r="G3339" s="4"/>
    </row>
    <row r="3340" spans="2:7" x14ac:dyDescent="0.3">
      <c r="B3340" s="2"/>
      <c r="F3340" s="4"/>
      <c r="G3340" s="4"/>
    </row>
    <row r="3341" spans="2:7" x14ac:dyDescent="0.3">
      <c r="B3341" s="2"/>
      <c r="F3341" s="4"/>
      <c r="G3341" s="4"/>
    </row>
    <row r="3342" spans="2:7" x14ac:dyDescent="0.3">
      <c r="B3342" s="2"/>
      <c r="F3342" s="4"/>
      <c r="G3342" s="4"/>
    </row>
    <row r="3343" spans="2:7" x14ac:dyDescent="0.3">
      <c r="B3343" s="2"/>
      <c r="F3343" s="4"/>
      <c r="G3343" s="4"/>
    </row>
    <row r="3344" spans="2:7" x14ac:dyDescent="0.3">
      <c r="B3344" s="2"/>
      <c r="F3344" s="4"/>
      <c r="G3344" s="4"/>
    </row>
    <row r="3345" spans="2:7" x14ac:dyDescent="0.3">
      <c r="B3345" s="2"/>
      <c r="F3345" s="4"/>
      <c r="G3345" s="4"/>
    </row>
    <row r="3346" spans="2:7" x14ac:dyDescent="0.3">
      <c r="B3346" s="2"/>
      <c r="F3346" s="4"/>
      <c r="G3346" s="4"/>
    </row>
    <row r="3347" spans="2:7" x14ac:dyDescent="0.3">
      <c r="B3347" s="2"/>
      <c r="F3347" s="4"/>
      <c r="G3347" s="4"/>
    </row>
    <row r="3348" spans="2:7" x14ac:dyDescent="0.3">
      <c r="B3348" s="2"/>
      <c r="F3348" s="4"/>
      <c r="G3348" s="4"/>
    </row>
    <row r="3349" spans="2:7" x14ac:dyDescent="0.3">
      <c r="B3349" s="2"/>
      <c r="F3349" s="4"/>
      <c r="G3349" s="4"/>
    </row>
    <row r="3350" spans="2:7" x14ac:dyDescent="0.3">
      <c r="B3350" s="2"/>
      <c r="F3350" s="4"/>
      <c r="G3350" s="4"/>
    </row>
    <row r="3351" spans="2:7" x14ac:dyDescent="0.3">
      <c r="B3351" s="2"/>
      <c r="F3351" s="4"/>
      <c r="G3351" s="4"/>
    </row>
    <row r="3352" spans="2:7" x14ac:dyDescent="0.3">
      <c r="B3352" s="2"/>
      <c r="F3352" s="4"/>
      <c r="G3352" s="4"/>
    </row>
    <row r="3353" spans="2:7" x14ac:dyDescent="0.3">
      <c r="B3353" s="2"/>
      <c r="F3353" s="4"/>
      <c r="G3353" s="4"/>
    </row>
    <row r="3354" spans="2:7" x14ac:dyDescent="0.3">
      <c r="B3354" s="2"/>
      <c r="F3354" s="4"/>
      <c r="G3354" s="4"/>
    </row>
    <row r="3355" spans="2:7" x14ac:dyDescent="0.3">
      <c r="B3355" s="2"/>
      <c r="F3355" s="4"/>
      <c r="G3355" s="4"/>
    </row>
    <row r="3356" spans="2:7" x14ac:dyDescent="0.3">
      <c r="B3356" s="2"/>
      <c r="F3356" s="4"/>
      <c r="G3356" s="4"/>
    </row>
    <row r="3357" spans="2:7" x14ac:dyDescent="0.3">
      <c r="B3357" s="2"/>
      <c r="F3357" s="4"/>
      <c r="G3357" s="4"/>
    </row>
    <row r="3358" spans="2:7" x14ac:dyDescent="0.3">
      <c r="B3358" s="2"/>
      <c r="F3358" s="4"/>
      <c r="G3358" s="4"/>
    </row>
    <row r="3359" spans="2:7" x14ac:dyDescent="0.3">
      <c r="B3359" s="2"/>
      <c r="F3359" s="4"/>
      <c r="G3359" s="4"/>
    </row>
    <row r="3360" spans="2:7" x14ac:dyDescent="0.3">
      <c r="B3360" s="2"/>
      <c r="F3360" s="4"/>
      <c r="G3360" s="4"/>
    </row>
    <row r="3361" spans="2:7" x14ac:dyDescent="0.3">
      <c r="B3361" s="2"/>
      <c r="F3361" s="4"/>
      <c r="G3361" s="4"/>
    </row>
    <row r="3362" spans="2:7" x14ac:dyDescent="0.3">
      <c r="B3362" s="2"/>
      <c r="F3362" s="4"/>
      <c r="G3362" s="4"/>
    </row>
    <row r="3363" spans="2:7" x14ac:dyDescent="0.3">
      <c r="B3363" s="2"/>
      <c r="F3363" s="4"/>
      <c r="G3363" s="4"/>
    </row>
    <row r="3364" spans="2:7" x14ac:dyDescent="0.3">
      <c r="B3364" s="2"/>
      <c r="F3364" s="4"/>
      <c r="G3364" s="4"/>
    </row>
    <row r="3365" spans="2:7" x14ac:dyDescent="0.3">
      <c r="B3365" s="2"/>
      <c r="F3365" s="4"/>
      <c r="G3365" s="4"/>
    </row>
    <row r="3366" spans="2:7" x14ac:dyDescent="0.3">
      <c r="B3366" s="2"/>
      <c r="F3366" s="4"/>
      <c r="G3366" s="4"/>
    </row>
    <row r="3367" spans="2:7" x14ac:dyDescent="0.3">
      <c r="B3367" s="2"/>
      <c r="F3367" s="4"/>
      <c r="G3367" s="4"/>
    </row>
    <row r="3368" spans="2:7" x14ac:dyDescent="0.3">
      <c r="B3368" s="2"/>
      <c r="F3368" s="4"/>
      <c r="G3368" s="4"/>
    </row>
    <row r="3369" spans="2:7" x14ac:dyDescent="0.3">
      <c r="B3369" s="2"/>
      <c r="F3369" s="4"/>
      <c r="G3369" s="4"/>
    </row>
    <row r="3370" spans="2:7" x14ac:dyDescent="0.3">
      <c r="B3370" s="2"/>
      <c r="F3370" s="4"/>
      <c r="G3370" s="4"/>
    </row>
    <row r="3371" spans="2:7" x14ac:dyDescent="0.3">
      <c r="B3371" s="2"/>
      <c r="F3371" s="4"/>
      <c r="G3371" s="4"/>
    </row>
    <row r="3372" spans="2:7" x14ac:dyDescent="0.3">
      <c r="B3372" s="2"/>
      <c r="F3372" s="4"/>
      <c r="G3372" s="4"/>
    </row>
    <row r="3373" spans="2:7" x14ac:dyDescent="0.3">
      <c r="B3373" s="2"/>
      <c r="F3373" s="4"/>
      <c r="G3373" s="4"/>
    </row>
    <row r="3374" spans="2:7" x14ac:dyDescent="0.3">
      <c r="B3374" s="2"/>
      <c r="F3374" s="4"/>
      <c r="G3374" s="4"/>
    </row>
    <row r="3375" spans="2:7" x14ac:dyDescent="0.3">
      <c r="B3375" s="2"/>
      <c r="F3375" s="4"/>
      <c r="G3375" s="4"/>
    </row>
    <row r="3376" spans="2:7" x14ac:dyDescent="0.3">
      <c r="B3376" s="2"/>
      <c r="F3376" s="4"/>
      <c r="G3376" s="4"/>
    </row>
    <row r="3377" spans="2:7" x14ac:dyDescent="0.3">
      <c r="B3377" s="2"/>
      <c r="F3377" s="4"/>
      <c r="G3377" s="4"/>
    </row>
    <row r="3378" spans="2:7" x14ac:dyDescent="0.3">
      <c r="B3378" s="2"/>
      <c r="F3378" s="4"/>
      <c r="G3378" s="4"/>
    </row>
    <row r="3379" spans="2:7" x14ac:dyDescent="0.3">
      <c r="B3379" s="2"/>
      <c r="F3379" s="4"/>
      <c r="G3379" s="4"/>
    </row>
    <row r="3380" spans="2:7" x14ac:dyDescent="0.3">
      <c r="B3380" s="2"/>
      <c r="F3380" s="4"/>
      <c r="G3380" s="4"/>
    </row>
    <row r="3381" spans="2:7" x14ac:dyDescent="0.3">
      <c r="B3381" s="2"/>
      <c r="F3381" s="4"/>
      <c r="G3381" s="4"/>
    </row>
    <row r="3382" spans="2:7" x14ac:dyDescent="0.3">
      <c r="B3382" s="2"/>
      <c r="F3382" s="4"/>
      <c r="G3382" s="4"/>
    </row>
    <row r="3383" spans="2:7" x14ac:dyDescent="0.3">
      <c r="B3383" s="2"/>
      <c r="F3383" s="4"/>
      <c r="G3383" s="4"/>
    </row>
    <row r="3384" spans="2:7" x14ac:dyDescent="0.3">
      <c r="B3384" s="2"/>
      <c r="F3384" s="4"/>
      <c r="G3384" s="4"/>
    </row>
    <row r="3385" spans="2:7" x14ac:dyDescent="0.3">
      <c r="B3385" s="2"/>
      <c r="F3385" s="4"/>
      <c r="G3385" s="4"/>
    </row>
    <row r="3386" spans="2:7" x14ac:dyDescent="0.3">
      <c r="B3386" s="2"/>
      <c r="F3386" s="4"/>
      <c r="G3386" s="4"/>
    </row>
    <row r="3387" spans="2:7" x14ac:dyDescent="0.3">
      <c r="B3387" s="2"/>
      <c r="F3387" s="4"/>
      <c r="G3387" s="4"/>
    </row>
    <row r="3388" spans="2:7" x14ac:dyDescent="0.3">
      <c r="B3388" s="2"/>
      <c r="F3388" s="4"/>
      <c r="G3388" s="4"/>
    </row>
    <row r="3389" spans="2:7" x14ac:dyDescent="0.3">
      <c r="B3389" s="2"/>
      <c r="F3389" s="4"/>
      <c r="G3389" s="4"/>
    </row>
    <row r="3390" spans="2:7" x14ac:dyDescent="0.3">
      <c r="B3390" s="2"/>
      <c r="F3390" s="4"/>
      <c r="G3390" s="4"/>
    </row>
    <row r="3391" spans="2:7" x14ac:dyDescent="0.3">
      <c r="B3391" s="2"/>
      <c r="F3391" s="4"/>
      <c r="G3391" s="4"/>
    </row>
    <row r="3392" spans="2:7" x14ac:dyDescent="0.3">
      <c r="B3392" s="2"/>
      <c r="F3392" s="4"/>
      <c r="G3392" s="4"/>
    </row>
    <row r="3393" spans="2:7" x14ac:dyDescent="0.3">
      <c r="B3393" s="2"/>
      <c r="F3393" s="4"/>
      <c r="G3393" s="4"/>
    </row>
    <row r="3394" spans="2:7" x14ac:dyDescent="0.3">
      <c r="B3394" s="2"/>
      <c r="F3394" s="4"/>
      <c r="G3394" s="4"/>
    </row>
    <row r="3395" spans="2:7" x14ac:dyDescent="0.3">
      <c r="B3395" s="2"/>
      <c r="F3395" s="4"/>
      <c r="G3395" s="4"/>
    </row>
    <row r="3396" spans="2:7" x14ac:dyDescent="0.3">
      <c r="B3396" s="2"/>
      <c r="F3396" s="4"/>
      <c r="G3396" s="4"/>
    </row>
    <row r="3397" spans="2:7" x14ac:dyDescent="0.3">
      <c r="B3397" s="2"/>
      <c r="F3397" s="4"/>
      <c r="G3397" s="4"/>
    </row>
    <row r="3398" spans="2:7" x14ac:dyDescent="0.3">
      <c r="B3398" s="2"/>
      <c r="F3398" s="4"/>
      <c r="G3398" s="4"/>
    </row>
    <row r="3399" spans="2:7" x14ac:dyDescent="0.3">
      <c r="B3399" s="2"/>
      <c r="F3399" s="4"/>
      <c r="G3399" s="4"/>
    </row>
    <row r="3400" spans="2:7" x14ac:dyDescent="0.3">
      <c r="B3400" s="2"/>
      <c r="F3400" s="4"/>
      <c r="G3400" s="4"/>
    </row>
    <row r="3401" spans="2:7" x14ac:dyDescent="0.3">
      <c r="B3401" s="2"/>
      <c r="F3401" s="4"/>
      <c r="G3401" s="4"/>
    </row>
    <row r="3402" spans="2:7" x14ac:dyDescent="0.3">
      <c r="B3402" s="2"/>
      <c r="F3402" s="4"/>
      <c r="G3402" s="4"/>
    </row>
    <row r="3403" spans="2:7" x14ac:dyDescent="0.3">
      <c r="B3403" s="2"/>
      <c r="F3403" s="4"/>
      <c r="G3403" s="4"/>
    </row>
    <row r="3404" spans="2:7" x14ac:dyDescent="0.3">
      <c r="B3404" s="2"/>
      <c r="F3404" s="4"/>
      <c r="G3404" s="4"/>
    </row>
    <row r="3405" spans="2:7" x14ac:dyDescent="0.3">
      <c r="B3405" s="2"/>
      <c r="F3405" s="4"/>
      <c r="G3405" s="4"/>
    </row>
    <row r="3406" spans="2:7" x14ac:dyDescent="0.3">
      <c r="B3406" s="2"/>
      <c r="F3406" s="4"/>
      <c r="G3406" s="4"/>
    </row>
    <row r="3407" spans="2:7" x14ac:dyDescent="0.3">
      <c r="B3407" s="2"/>
      <c r="F3407" s="4"/>
      <c r="G3407" s="4"/>
    </row>
    <row r="3408" spans="2:7" x14ac:dyDescent="0.3">
      <c r="B3408" s="2"/>
      <c r="F3408" s="4"/>
      <c r="G3408" s="4"/>
    </row>
    <row r="3409" spans="2:7" x14ac:dyDescent="0.3">
      <c r="B3409" s="2"/>
      <c r="F3409" s="4"/>
      <c r="G3409" s="4"/>
    </row>
    <row r="3410" spans="2:7" x14ac:dyDescent="0.3">
      <c r="B3410" s="2"/>
      <c r="F3410" s="4"/>
      <c r="G3410" s="4"/>
    </row>
    <row r="3411" spans="2:7" x14ac:dyDescent="0.3">
      <c r="B3411" s="2"/>
      <c r="F3411" s="4"/>
      <c r="G3411" s="4"/>
    </row>
    <row r="3412" spans="2:7" x14ac:dyDescent="0.3">
      <c r="B3412" s="2"/>
      <c r="F3412" s="4"/>
      <c r="G3412" s="4"/>
    </row>
    <row r="3413" spans="2:7" x14ac:dyDescent="0.3">
      <c r="B3413" s="2"/>
      <c r="F3413" s="4"/>
      <c r="G3413" s="4"/>
    </row>
    <row r="3414" spans="2:7" x14ac:dyDescent="0.3">
      <c r="B3414" s="2"/>
      <c r="F3414" s="4"/>
      <c r="G3414" s="4"/>
    </row>
    <row r="3415" spans="2:7" x14ac:dyDescent="0.3">
      <c r="B3415" s="2"/>
      <c r="F3415" s="4"/>
      <c r="G3415" s="4"/>
    </row>
    <row r="3416" spans="2:7" x14ac:dyDescent="0.3">
      <c r="B3416" s="2"/>
      <c r="F3416" s="4"/>
      <c r="G3416" s="4"/>
    </row>
    <row r="3417" spans="2:7" x14ac:dyDescent="0.3">
      <c r="B3417" s="2"/>
      <c r="F3417" s="4"/>
      <c r="G3417" s="4"/>
    </row>
    <row r="3418" spans="2:7" x14ac:dyDescent="0.3">
      <c r="B3418" s="2"/>
      <c r="F3418" s="4"/>
      <c r="G3418" s="4"/>
    </row>
    <row r="3419" spans="2:7" x14ac:dyDescent="0.3">
      <c r="B3419" s="2"/>
      <c r="F3419" s="4"/>
      <c r="G3419" s="4"/>
    </row>
    <row r="3420" spans="2:7" x14ac:dyDescent="0.3">
      <c r="B3420" s="2"/>
      <c r="F3420" s="4"/>
      <c r="G3420" s="4"/>
    </row>
    <row r="3421" spans="2:7" x14ac:dyDescent="0.3">
      <c r="B3421" s="2"/>
      <c r="F3421" s="4"/>
      <c r="G3421" s="4"/>
    </row>
    <row r="3422" spans="2:7" x14ac:dyDescent="0.3">
      <c r="B3422" s="2"/>
      <c r="F3422" s="4"/>
      <c r="G3422" s="4"/>
    </row>
    <row r="3423" spans="2:7" x14ac:dyDescent="0.3">
      <c r="B3423" s="2"/>
      <c r="F3423" s="4"/>
      <c r="G3423" s="4"/>
    </row>
    <row r="3424" spans="2:7" x14ac:dyDescent="0.3">
      <c r="B3424" s="2"/>
      <c r="F3424" s="4"/>
      <c r="G3424" s="4"/>
    </row>
    <row r="3425" spans="2:7" x14ac:dyDescent="0.3">
      <c r="B3425" s="2"/>
      <c r="F3425" s="4"/>
      <c r="G3425" s="4"/>
    </row>
    <row r="3426" spans="2:7" x14ac:dyDescent="0.3">
      <c r="B3426" s="2"/>
      <c r="F3426" s="4"/>
      <c r="G3426" s="4"/>
    </row>
    <row r="3427" spans="2:7" x14ac:dyDescent="0.3">
      <c r="B3427" s="2"/>
      <c r="F3427" s="4"/>
      <c r="G3427" s="4"/>
    </row>
    <row r="3428" spans="2:7" x14ac:dyDescent="0.3">
      <c r="B3428" s="2"/>
      <c r="F3428" s="4"/>
      <c r="G3428" s="4"/>
    </row>
    <row r="3429" spans="2:7" x14ac:dyDescent="0.3">
      <c r="B3429" s="2"/>
      <c r="F3429" s="4"/>
      <c r="G3429" s="4"/>
    </row>
    <row r="3430" spans="2:7" x14ac:dyDescent="0.3">
      <c r="B3430" s="2"/>
      <c r="F3430" s="4"/>
      <c r="G3430" s="4"/>
    </row>
    <row r="3431" spans="2:7" x14ac:dyDescent="0.3">
      <c r="B3431" s="2"/>
      <c r="F3431" s="4"/>
      <c r="G3431" s="4"/>
    </row>
    <row r="3432" spans="2:7" x14ac:dyDescent="0.3">
      <c r="B3432" s="2"/>
      <c r="F3432" s="4"/>
      <c r="G3432" s="4"/>
    </row>
    <row r="3433" spans="2:7" x14ac:dyDescent="0.3">
      <c r="B3433" s="2"/>
      <c r="F3433" s="4"/>
      <c r="G3433" s="4"/>
    </row>
    <row r="3434" spans="2:7" x14ac:dyDescent="0.3">
      <c r="B3434" s="2"/>
      <c r="F3434" s="4"/>
      <c r="G3434" s="4"/>
    </row>
    <row r="3435" spans="2:7" x14ac:dyDescent="0.3">
      <c r="B3435" s="2"/>
      <c r="F3435" s="4"/>
      <c r="G3435" s="4"/>
    </row>
    <row r="3436" spans="2:7" x14ac:dyDescent="0.3">
      <c r="B3436" s="2"/>
      <c r="F3436" s="4"/>
      <c r="G3436" s="4"/>
    </row>
    <row r="3437" spans="2:7" x14ac:dyDescent="0.3">
      <c r="B3437" s="2"/>
      <c r="F3437" s="4"/>
      <c r="G3437" s="4"/>
    </row>
    <row r="3438" spans="2:7" x14ac:dyDescent="0.3">
      <c r="B3438" s="2"/>
      <c r="F3438" s="4"/>
      <c r="G3438" s="4"/>
    </row>
    <row r="3439" spans="2:7" x14ac:dyDescent="0.3">
      <c r="B3439" s="2"/>
      <c r="F3439" s="4"/>
      <c r="G3439" s="4"/>
    </row>
    <row r="3440" spans="2:7" x14ac:dyDescent="0.3">
      <c r="B3440" s="2"/>
      <c r="F3440" s="4"/>
      <c r="G3440" s="4"/>
    </row>
    <row r="3441" spans="2:7" x14ac:dyDescent="0.3">
      <c r="B3441" s="2"/>
      <c r="F3441" s="4"/>
      <c r="G3441" s="4"/>
    </row>
    <row r="3442" spans="2:7" x14ac:dyDescent="0.3">
      <c r="B3442" s="2"/>
      <c r="F3442" s="4"/>
      <c r="G3442" s="4"/>
    </row>
    <row r="3443" spans="2:7" x14ac:dyDescent="0.3">
      <c r="B3443" s="2"/>
      <c r="F3443" s="4"/>
      <c r="G3443" s="4"/>
    </row>
    <row r="3444" spans="2:7" x14ac:dyDescent="0.3">
      <c r="B3444" s="2"/>
      <c r="F3444" s="4"/>
      <c r="G3444" s="4"/>
    </row>
    <row r="3445" spans="2:7" x14ac:dyDescent="0.3">
      <c r="B3445" s="2"/>
      <c r="F3445" s="4"/>
      <c r="G3445" s="4"/>
    </row>
    <row r="3446" spans="2:7" x14ac:dyDescent="0.3">
      <c r="B3446" s="2"/>
      <c r="F3446" s="4"/>
      <c r="G3446" s="4"/>
    </row>
    <row r="3447" spans="2:7" x14ac:dyDescent="0.3">
      <c r="B3447" s="2"/>
      <c r="F3447" s="4"/>
      <c r="G3447" s="4"/>
    </row>
    <row r="3448" spans="2:7" x14ac:dyDescent="0.3">
      <c r="B3448" s="2"/>
      <c r="F3448" s="4"/>
      <c r="G3448" s="4"/>
    </row>
    <row r="3449" spans="2:7" x14ac:dyDescent="0.3">
      <c r="B3449" s="2"/>
      <c r="F3449" s="4"/>
      <c r="G3449" s="4"/>
    </row>
    <row r="3450" spans="2:7" x14ac:dyDescent="0.3">
      <c r="B3450" s="2"/>
      <c r="F3450" s="4"/>
      <c r="G3450" s="4"/>
    </row>
    <row r="3451" spans="2:7" x14ac:dyDescent="0.3">
      <c r="B3451" s="2"/>
      <c r="F3451" s="4"/>
      <c r="G3451" s="4"/>
    </row>
    <row r="3452" spans="2:7" x14ac:dyDescent="0.3">
      <c r="B3452" s="2"/>
      <c r="F3452" s="4"/>
      <c r="G3452" s="4"/>
    </row>
    <row r="3453" spans="2:7" x14ac:dyDescent="0.3">
      <c r="B3453" s="2"/>
      <c r="F3453" s="4"/>
      <c r="G3453" s="4"/>
    </row>
    <row r="3454" spans="2:7" x14ac:dyDescent="0.3">
      <c r="B3454" s="2"/>
      <c r="F3454" s="4"/>
      <c r="G3454" s="4"/>
    </row>
    <row r="3455" spans="2:7" x14ac:dyDescent="0.3">
      <c r="B3455" s="2"/>
      <c r="F3455" s="4"/>
      <c r="G3455" s="4"/>
    </row>
    <row r="3456" spans="2:7" x14ac:dyDescent="0.3">
      <c r="B3456" s="2"/>
      <c r="F3456" s="4"/>
      <c r="G3456" s="4"/>
    </row>
    <row r="3457" spans="2:7" x14ac:dyDescent="0.3">
      <c r="B3457" s="2"/>
      <c r="F3457" s="4"/>
      <c r="G3457" s="4"/>
    </row>
    <row r="3458" spans="2:7" x14ac:dyDescent="0.3">
      <c r="B3458" s="2"/>
      <c r="F3458" s="4"/>
      <c r="G3458" s="4"/>
    </row>
    <row r="3459" spans="2:7" x14ac:dyDescent="0.3">
      <c r="B3459" s="2"/>
      <c r="F3459" s="4"/>
      <c r="G3459" s="4"/>
    </row>
    <row r="3460" spans="2:7" x14ac:dyDescent="0.3">
      <c r="B3460" s="2"/>
      <c r="F3460" s="4"/>
      <c r="G3460" s="4"/>
    </row>
    <row r="3461" spans="2:7" x14ac:dyDescent="0.3">
      <c r="B3461" s="2"/>
      <c r="F3461" s="4"/>
      <c r="G3461" s="4"/>
    </row>
    <row r="3462" spans="2:7" x14ac:dyDescent="0.3">
      <c r="B3462" s="2"/>
      <c r="F3462" s="4"/>
      <c r="G3462" s="4"/>
    </row>
    <row r="3463" spans="2:7" x14ac:dyDescent="0.3">
      <c r="B3463" s="2"/>
      <c r="F3463" s="4"/>
      <c r="G3463" s="4"/>
    </row>
    <row r="3464" spans="2:7" x14ac:dyDescent="0.3">
      <c r="B3464" s="2"/>
      <c r="F3464" s="4"/>
      <c r="G3464" s="4"/>
    </row>
    <row r="3465" spans="2:7" x14ac:dyDescent="0.3">
      <c r="B3465" s="2"/>
      <c r="F3465" s="4"/>
      <c r="G3465" s="4"/>
    </row>
    <row r="3466" spans="2:7" x14ac:dyDescent="0.3">
      <c r="B3466" s="2"/>
      <c r="F3466" s="4"/>
      <c r="G3466" s="4"/>
    </row>
    <row r="3467" spans="2:7" x14ac:dyDescent="0.3">
      <c r="B3467" s="2"/>
      <c r="F3467" s="4"/>
      <c r="G3467" s="4"/>
    </row>
    <row r="3468" spans="2:7" x14ac:dyDescent="0.3">
      <c r="B3468" s="2"/>
      <c r="F3468" s="4"/>
      <c r="G3468" s="4"/>
    </row>
    <row r="3469" spans="2:7" x14ac:dyDescent="0.3">
      <c r="B3469" s="2"/>
      <c r="F3469" s="4"/>
      <c r="G3469" s="4"/>
    </row>
    <row r="3470" spans="2:7" x14ac:dyDescent="0.3">
      <c r="B3470" s="2"/>
      <c r="F3470" s="4"/>
      <c r="G3470" s="4"/>
    </row>
    <row r="3471" spans="2:7" x14ac:dyDescent="0.3">
      <c r="B3471" s="2"/>
      <c r="F3471" s="4"/>
      <c r="G3471" s="4"/>
    </row>
    <row r="3472" spans="2:7" x14ac:dyDescent="0.3">
      <c r="B3472" s="2"/>
      <c r="F3472" s="4"/>
      <c r="G3472" s="4"/>
    </row>
    <row r="3473" spans="2:7" x14ac:dyDescent="0.3">
      <c r="B3473" s="2"/>
      <c r="F3473" s="4"/>
      <c r="G3473" s="4"/>
    </row>
    <row r="3474" spans="2:7" x14ac:dyDescent="0.3">
      <c r="B3474" s="2"/>
      <c r="F3474" s="4"/>
      <c r="G3474" s="4"/>
    </row>
    <row r="3475" spans="2:7" x14ac:dyDescent="0.3">
      <c r="B3475" s="2"/>
      <c r="F3475" s="4"/>
      <c r="G3475" s="4"/>
    </row>
    <row r="3476" spans="2:7" x14ac:dyDescent="0.3">
      <c r="B3476" s="2"/>
      <c r="F3476" s="4"/>
      <c r="G3476" s="4"/>
    </row>
    <row r="3477" spans="2:7" x14ac:dyDescent="0.3">
      <c r="B3477" s="2"/>
      <c r="F3477" s="4"/>
      <c r="G3477" s="4"/>
    </row>
    <row r="3478" spans="2:7" x14ac:dyDescent="0.3">
      <c r="B3478" s="2"/>
      <c r="F3478" s="4"/>
      <c r="G3478" s="4"/>
    </row>
    <row r="3479" spans="2:7" x14ac:dyDescent="0.3">
      <c r="B3479" s="2"/>
      <c r="F3479" s="4"/>
      <c r="G3479" s="4"/>
    </row>
    <row r="3480" spans="2:7" x14ac:dyDescent="0.3">
      <c r="B3480" s="2"/>
      <c r="F3480" s="4"/>
      <c r="G3480" s="4"/>
    </row>
    <row r="3481" spans="2:7" x14ac:dyDescent="0.3">
      <c r="B3481" s="2"/>
      <c r="F3481" s="4"/>
      <c r="G3481" s="4"/>
    </row>
    <row r="3482" spans="2:7" x14ac:dyDescent="0.3">
      <c r="B3482" s="2"/>
      <c r="F3482" s="4"/>
      <c r="G3482" s="4"/>
    </row>
    <row r="3483" spans="2:7" x14ac:dyDescent="0.3">
      <c r="B3483" s="2"/>
      <c r="F3483" s="4"/>
      <c r="G3483" s="4"/>
    </row>
    <row r="3484" spans="2:7" x14ac:dyDescent="0.3">
      <c r="B3484" s="2"/>
      <c r="F3484" s="4"/>
      <c r="G3484" s="4"/>
    </row>
    <row r="3485" spans="2:7" x14ac:dyDescent="0.3">
      <c r="B3485" s="2"/>
      <c r="F3485" s="4"/>
      <c r="G3485" s="4"/>
    </row>
    <row r="3486" spans="2:7" x14ac:dyDescent="0.3">
      <c r="B3486" s="2"/>
      <c r="F3486" s="4"/>
      <c r="G3486" s="4"/>
    </row>
    <row r="3487" spans="2:7" x14ac:dyDescent="0.3">
      <c r="B3487" s="2"/>
      <c r="F3487" s="4"/>
      <c r="G3487" s="4"/>
    </row>
    <row r="3488" spans="2:7" x14ac:dyDescent="0.3">
      <c r="B3488" s="2"/>
      <c r="F3488" s="4"/>
      <c r="G3488" s="4"/>
    </row>
    <row r="3489" spans="2:7" x14ac:dyDescent="0.3">
      <c r="B3489" s="2"/>
      <c r="F3489" s="4"/>
      <c r="G3489" s="4"/>
    </row>
    <row r="3490" spans="2:7" x14ac:dyDescent="0.3">
      <c r="B3490" s="2"/>
      <c r="F3490" s="4"/>
      <c r="G3490" s="4"/>
    </row>
    <row r="3491" spans="2:7" x14ac:dyDescent="0.3">
      <c r="B3491" s="2"/>
      <c r="F3491" s="4"/>
      <c r="G3491" s="4"/>
    </row>
    <row r="3492" spans="2:7" x14ac:dyDescent="0.3">
      <c r="B3492" s="2"/>
      <c r="F3492" s="4"/>
      <c r="G3492" s="4"/>
    </row>
    <row r="3493" spans="2:7" x14ac:dyDescent="0.3">
      <c r="B3493" s="2"/>
      <c r="F3493" s="4"/>
      <c r="G3493" s="4"/>
    </row>
    <row r="3494" spans="2:7" x14ac:dyDescent="0.3">
      <c r="B3494" s="2"/>
      <c r="F3494" s="4"/>
      <c r="G3494" s="4"/>
    </row>
    <row r="3495" spans="2:7" x14ac:dyDescent="0.3">
      <c r="B3495" s="2"/>
      <c r="F3495" s="4"/>
      <c r="G3495" s="4"/>
    </row>
    <row r="3496" spans="2:7" x14ac:dyDescent="0.3">
      <c r="B3496" s="2"/>
      <c r="F3496" s="4"/>
      <c r="G3496" s="4"/>
    </row>
    <row r="3497" spans="2:7" x14ac:dyDescent="0.3">
      <c r="B3497" s="2"/>
      <c r="F3497" s="4"/>
      <c r="G3497" s="4"/>
    </row>
    <row r="3498" spans="2:7" x14ac:dyDescent="0.3">
      <c r="B3498" s="2"/>
      <c r="F3498" s="4"/>
      <c r="G3498" s="4"/>
    </row>
    <row r="3499" spans="2:7" x14ac:dyDescent="0.3">
      <c r="B3499" s="2"/>
      <c r="F3499" s="4"/>
      <c r="G3499" s="4"/>
    </row>
    <row r="3500" spans="2:7" x14ac:dyDescent="0.3">
      <c r="B3500" s="2"/>
      <c r="F3500" s="4"/>
      <c r="G3500" s="4"/>
    </row>
    <row r="3501" spans="2:7" x14ac:dyDescent="0.3">
      <c r="B3501" s="2"/>
      <c r="F3501" s="4"/>
      <c r="G3501" s="4"/>
    </row>
    <row r="3502" spans="2:7" x14ac:dyDescent="0.3">
      <c r="B3502" s="2"/>
      <c r="F3502" s="4"/>
      <c r="G3502" s="4"/>
    </row>
    <row r="3503" spans="2:7" x14ac:dyDescent="0.3">
      <c r="B3503" s="2"/>
      <c r="F3503" s="4"/>
      <c r="G3503" s="4"/>
    </row>
    <row r="3504" spans="2:7" x14ac:dyDescent="0.3">
      <c r="B3504" s="2"/>
      <c r="F3504" s="4"/>
      <c r="G3504" s="4"/>
    </row>
    <row r="3505" spans="2:7" x14ac:dyDescent="0.3">
      <c r="B3505" s="2"/>
      <c r="F3505" s="4"/>
      <c r="G3505" s="4"/>
    </row>
    <row r="3506" spans="2:7" x14ac:dyDescent="0.3">
      <c r="B3506" s="2"/>
      <c r="F3506" s="4"/>
      <c r="G3506" s="4"/>
    </row>
    <row r="3507" spans="2:7" x14ac:dyDescent="0.3">
      <c r="B3507" s="2"/>
      <c r="F3507" s="4"/>
      <c r="G3507" s="4"/>
    </row>
    <row r="3508" spans="2:7" x14ac:dyDescent="0.3">
      <c r="B3508" s="2"/>
      <c r="F3508" s="4"/>
      <c r="G3508" s="4"/>
    </row>
    <row r="3509" spans="2:7" x14ac:dyDescent="0.3">
      <c r="B3509" s="2"/>
      <c r="F3509" s="4"/>
      <c r="G3509" s="4"/>
    </row>
    <row r="3510" spans="2:7" x14ac:dyDescent="0.3">
      <c r="B3510" s="2"/>
      <c r="F3510" s="4"/>
      <c r="G3510" s="4"/>
    </row>
    <row r="3511" spans="2:7" x14ac:dyDescent="0.3">
      <c r="B3511" s="2"/>
      <c r="F3511" s="4"/>
      <c r="G3511" s="4"/>
    </row>
    <row r="3512" spans="2:7" x14ac:dyDescent="0.3">
      <c r="B3512" s="2"/>
      <c r="F3512" s="4"/>
      <c r="G3512" s="4"/>
    </row>
    <row r="3513" spans="2:7" x14ac:dyDescent="0.3">
      <c r="B3513" s="2"/>
      <c r="F3513" s="4"/>
      <c r="G3513" s="4"/>
    </row>
    <row r="3514" spans="2:7" x14ac:dyDescent="0.3">
      <c r="B3514" s="2"/>
      <c r="F3514" s="4"/>
      <c r="G3514" s="4"/>
    </row>
    <row r="3515" spans="2:7" x14ac:dyDescent="0.3">
      <c r="B3515" s="2"/>
      <c r="F3515" s="4"/>
      <c r="G3515" s="4"/>
    </row>
    <row r="3516" spans="2:7" x14ac:dyDescent="0.3">
      <c r="B3516" s="2"/>
      <c r="F3516" s="4"/>
      <c r="G3516" s="4"/>
    </row>
    <row r="3517" spans="2:7" x14ac:dyDescent="0.3">
      <c r="B3517" s="2"/>
      <c r="F3517" s="4"/>
      <c r="G3517" s="4"/>
    </row>
    <row r="3518" spans="2:7" x14ac:dyDescent="0.3">
      <c r="B3518" s="2"/>
      <c r="F3518" s="4"/>
      <c r="G3518" s="4"/>
    </row>
    <row r="3519" spans="2:7" x14ac:dyDescent="0.3">
      <c r="B3519" s="2"/>
      <c r="F3519" s="4"/>
      <c r="G3519" s="4"/>
    </row>
    <row r="3520" spans="2:7" x14ac:dyDescent="0.3">
      <c r="B3520" s="2"/>
      <c r="F3520" s="4"/>
      <c r="G3520" s="4"/>
    </row>
    <row r="3521" spans="2:7" x14ac:dyDescent="0.3">
      <c r="B3521" s="2"/>
      <c r="F3521" s="4"/>
      <c r="G3521" s="4"/>
    </row>
    <row r="3522" spans="2:7" x14ac:dyDescent="0.3">
      <c r="B3522" s="2"/>
      <c r="F3522" s="4"/>
      <c r="G3522" s="4"/>
    </row>
    <row r="3523" spans="2:7" x14ac:dyDescent="0.3">
      <c r="B3523" s="2"/>
      <c r="F3523" s="4"/>
      <c r="G3523" s="4"/>
    </row>
    <row r="3524" spans="2:7" x14ac:dyDescent="0.3">
      <c r="B3524" s="2"/>
      <c r="F3524" s="4"/>
      <c r="G3524" s="4"/>
    </row>
    <row r="3525" spans="2:7" x14ac:dyDescent="0.3">
      <c r="B3525" s="2"/>
      <c r="F3525" s="4"/>
      <c r="G3525" s="4"/>
    </row>
    <row r="3526" spans="2:7" x14ac:dyDescent="0.3">
      <c r="B3526" s="2"/>
      <c r="F3526" s="4"/>
      <c r="G3526" s="4"/>
    </row>
    <row r="3527" spans="2:7" x14ac:dyDescent="0.3">
      <c r="B3527" s="2"/>
      <c r="F3527" s="4"/>
      <c r="G3527" s="4"/>
    </row>
    <row r="3528" spans="2:7" x14ac:dyDescent="0.3">
      <c r="B3528" s="2"/>
      <c r="F3528" s="4"/>
      <c r="G3528" s="4"/>
    </row>
    <row r="3529" spans="2:7" x14ac:dyDescent="0.3">
      <c r="B3529" s="2"/>
      <c r="F3529" s="4"/>
      <c r="G3529" s="4"/>
    </row>
    <row r="3530" spans="2:7" x14ac:dyDescent="0.3">
      <c r="B3530" s="2"/>
      <c r="F3530" s="4"/>
      <c r="G3530" s="4"/>
    </row>
    <row r="3531" spans="2:7" x14ac:dyDescent="0.3">
      <c r="B3531" s="2"/>
      <c r="F3531" s="4"/>
      <c r="G3531" s="4"/>
    </row>
    <row r="3532" spans="2:7" x14ac:dyDescent="0.3">
      <c r="B3532" s="2"/>
      <c r="F3532" s="4"/>
      <c r="G3532" s="4"/>
    </row>
    <row r="3533" spans="2:7" x14ac:dyDescent="0.3">
      <c r="B3533" s="2"/>
      <c r="F3533" s="4"/>
      <c r="G3533" s="4"/>
    </row>
    <row r="3534" spans="2:7" x14ac:dyDescent="0.3">
      <c r="B3534" s="2"/>
      <c r="F3534" s="4"/>
      <c r="G3534" s="4"/>
    </row>
    <row r="3535" spans="2:7" x14ac:dyDescent="0.3">
      <c r="B3535" s="2"/>
      <c r="F3535" s="4"/>
      <c r="G3535" s="4"/>
    </row>
    <row r="3536" spans="2:7" x14ac:dyDescent="0.3">
      <c r="B3536" s="2"/>
      <c r="F3536" s="4"/>
      <c r="G3536" s="4"/>
    </row>
    <row r="3537" spans="2:7" x14ac:dyDescent="0.3">
      <c r="B3537" s="2"/>
      <c r="F3537" s="4"/>
      <c r="G3537" s="4"/>
    </row>
    <row r="3538" spans="2:7" x14ac:dyDescent="0.3">
      <c r="B3538" s="2"/>
      <c r="F3538" s="4"/>
      <c r="G3538" s="4"/>
    </row>
    <row r="3539" spans="2:7" x14ac:dyDescent="0.3">
      <c r="B3539" s="2"/>
      <c r="F3539" s="4"/>
      <c r="G3539" s="4"/>
    </row>
    <row r="3540" spans="2:7" x14ac:dyDescent="0.3">
      <c r="B3540" s="2"/>
      <c r="F3540" s="4"/>
      <c r="G3540" s="4"/>
    </row>
    <row r="3541" spans="2:7" x14ac:dyDescent="0.3">
      <c r="B3541" s="2"/>
      <c r="F3541" s="4"/>
      <c r="G3541" s="4"/>
    </row>
    <row r="3542" spans="2:7" x14ac:dyDescent="0.3">
      <c r="B3542" s="2"/>
      <c r="F3542" s="4"/>
      <c r="G3542" s="4"/>
    </row>
    <row r="3543" spans="2:7" x14ac:dyDescent="0.3">
      <c r="B3543" s="2"/>
      <c r="F3543" s="4"/>
      <c r="G3543" s="4"/>
    </row>
    <row r="3544" spans="2:7" x14ac:dyDescent="0.3">
      <c r="B3544" s="2"/>
      <c r="F3544" s="4"/>
      <c r="G3544" s="4"/>
    </row>
    <row r="3545" spans="2:7" x14ac:dyDescent="0.3">
      <c r="B3545" s="2"/>
      <c r="F3545" s="4"/>
      <c r="G3545" s="4"/>
    </row>
    <row r="3546" spans="2:7" x14ac:dyDescent="0.3">
      <c r="B3546" s="2"/>
      <c r="F3546" s="4"/>
      <c r="G3546" s="4"/>
    </row>
    <row r="3547" spans="2:7" x14ac:dyDescent="0.3">
      <c r="B3547" s="2"/>
      <c r="F3547" s="4"/>
      <c r="G3547" s="4"/>
    </row>
    <row r="3548" spans="2:7" x14ac:dyDescent="0.3">
      <c r="B3548" s="2"/>
      <c r="F3548" s="4"/>
      <c r="G3548" s="4"/>
    </row>
    <row r="3549" spans="2:7" x14ac:dyDescent="0.3">
      <c r="B3549" s="2"/>
      <c r="F3549" s="4"/>
      <c r="G3549" s="4"/>
    </row>
    <row r="3550" spans="2:7" x14ac:dyDescent="0.3">
      <c r="B3550" s="2"/>
      <c r="F3550" s="4"/>
      <c r="G3550" s="4"/>
    </row>
    <row r="3551" spans="2:7" x14ac:dyDescent="0.3">
      <c r="B3551" s="2"/>
      <c r="F3551" s="4"/>
      <c r="G3551" s="4"/>
    </row>
    <row r="3552" spans="2:7" x14ac:dyDescent="0.3">
      <c r="B3552" s="2"/>
      <c r="F3552" s="4"/>
      <c r="G3552" s="4"/>
    </row>
    <row r="3553" spans="2:7" x14ac:dyDescent="0.3">
      <c r="B3553" s="2"/>
      <c r="F3553" s="4"/>
      <c r="G3553" s="4"/>
    </row>
    <row r="3554" spans="2:7" x14ac:dyDescent="0.3">
      <c r="B3554" s="2"/>
      <c r="F3554" s="4"/>
      <c r="G3554" s="4"/>
    </row>
    <row r="3555" spans="2:7" x14ac:dyDescent="0.3">
      <c r="B3555" s="2"/>
      <c r="F3555" s="4"/>
      <c r="G3555" s="4"/>
    </row>
    <row r="3556" spans="2:7" x14ac:dyDescent="0.3">
      <c r="B3556" s="2"/>
      <c r="F3556" s="4"/>
      <c r="G3556" s="4"/>
    </row>
    <row r="3557" spans="2:7" x14ac:dyDescent="0.3">
      <c r="B3557" s="2"/>
      <c r="F3557" s="4"/>
      <c r="G3557" s="4"/>
    </row>
    <row r="3558" spans="2:7" x14ac:dyDescent="0.3">
      <c r="B3558" s="2"/>
      <c r="F3558" s="4"/>
      <c r="G3558" s="4"/>
    </row>
    <row r="3559" spans="2:7" x14ac:dyDescent="0.3">
      <c r="B3559" s="2"/>
      <c r="F3559" s="4"/>
      <c r="G3559" s="4"/>
    </row>
    <row r="3560" spans="2:7" x14ac:dyDescent="0.3">
      <c r="B3560" s="2"/>
      <c r="F3560" s="4"/>
      <c r="G3560" s="4"/>
    </row>
    <row r="3561" spans="2:7" x14ac:dyDescent="0.3">
      <c r="B3561" s="2"/>
      <c r="F3561" s="4"/>
      <c r="G3561" s="4"/>
    </row>
    <row r="3562" spans="2:7" x14ac:dyDescent="0.3">
      <c r="B3562" s="2"/>
      <c r="F3562" s="4"/>
      <c r="G3562" s="4"/>
    </row>
    <row r="3563" spans="2:7" x14ac:dyDescent="0.3">
      <c r="B3563" s="2"/>
      <c r="F3563" s="4"/>
      <c r="G3563" s="4"/>
    </row>
    <row r="3564" spans="2:7" x14ac:dyDescent="0.3">
      <c r="B3564" s="2"/>
      <c r="F3564" s="4"/>
      <c r="G3564" s="4"/>
    </row>
    <row r="3565" spans="2:7" x14ac:dyDescent="0.3">
      <c r="B3565" s="2"/>
      <c r="F3565" s="4"/>
      <c r="G3565" s="4"/>
    </row>
    <row r="3566" spans="2:7" x14ac:dyDescent="0.3">
      <c r="B3566" s="2"/>
      <c r="F3566" s="4"/>
      <c r="G3566" s="4"/>
    </row>
    <row r="3567" spans="2:7" x14ac:dyDescent="0.3">
      <c r="B3567" s="2"/>
      <c r="F3567" s="4"/>
      <c r="G3567" s="4"/>
    </row>
    <row r="3568" spans="2:7" x14ac:dyDescent="0.3">
      <c r="B3568" s="2"/>
      <c r="F3568" s="4"/>
      <c r="G3568" s="4"/>
    </row>
    <row r="3569" spans="2:7" x14ac:dyDescent="0.3">
      <c r="B3569" s="2"/>
      <c r="F3569" s="4"/>
      <c r="G3569" s="4"/>
    </row>
    <row r="3570" spans="2:7" x14ac:dyDescent="0.3">
      <c r="B3570" s="2"/>
      <c r="F3570" s="4"/>
      <c r="G3570" s="4"/>
    </row>
    <row r="3571" spans="2:7" x14ac:dyDescent="0.3">
      <c r="B3571" s="2"/>
      <c r="F3571" s="4"/>
      <c r="G3571" s="4"/>
    </row>
    <row r="3572" spans="2:7" x14ac:dyDescent="0.3">
      <c r="B3572" s="2"/>
      <c r="F3572" s="4"/>
      <c r="G3572" s="4"/>
    </row>
    <row r="3573" spans="2:7" x14ac:dyDescent="0.3">
      <c r="B3573" s="2"/>
      <c r="F3573" s="4"/>
      <c r="G3573" s="4"/>
    </row>
    <row r="3574" spans="2:7" x14ac:dyDescent="0.3">
      <c r="B3574" s="2"/>
      <c r="F3574" s="4"/>
      <c r="G3574" s="4"/>
    </row>
    <row r="3575" spans="2:7" x14ac:dyDescent="0.3">
      <c r="B3575" s="2"/>
      <c r="F3575" s="4"/>
      <c r="G3575" s="4"/>
    </row>
    <row r="3576" spans="2:7" x14ac:dyDescent="0.3">
      <c r="B3576" s="2"/>
      <c r="F3576" s="4"/>
      <c r="G3576" s="4"/>
    </row>
    <row r="3577" spans="2:7" x14ac:dyDescent="0.3">
      <c r="B3577" s="2"/>
      <c r="F3577" s="4"/>
      <c r="G3577" s="4"/>
    </row>
    <row r="3578" spans="2:7" x14ac:dyDescent="0.3">
      <c r="B3578" s="2"/>
      <c r="F3578" s="4"/>
      <c r="G3578" s="4"/>
    </row>
    <row r="3579" spans="2:7" x14ac:dyDescent="0.3">
      <c r="B3579" s="2"/>
      <c r="F3579" s="4"/>
      <c r="G3579" s="4"/>
    </row>
    <row r="3580" spans="2:7" x14ac:dyDescent="0.3">
      <c r="B3580" s="2"/>
      <c r="F3580" s="4"/>
      <c r="G3580" s="4"/>
    </row>
    <row r="3581" spans="2:7" x14ac:dyDescent="0.3">
      <c r="B3581" s="2"/>
      <c r="F3581" s="4"/>
      <c r="G3581" s="4"/>
    </row>
    <row r="3582" spans="2:7" x14ac:dyDescent="0.3">
      <c r="B3582" s="2"/>
      <c r="F3582" s="4"/>
      <c r="G3582" s="4"/>
    </row>
    <row r="3583" spans="2:7" x14ac:dyDescent="0.3">
      <c r="B3583" s="2"/>
      <c r="F3583" s="4"/>
      <c r="G3583" s="4"/>
    </row>
    <row r="3584" spans="2:7" x14ac:dyDescent="0.3">
      <c r="B3584" s="2"/>
      <c r="F3584" s="4"/>
      <c r="G3584" s="4"/>
    </row>
    <row r="3585" spans="2:7" x14ac:dyDescent="0.3">
      <c r="B3585" s="2"/>
      <c r="F3585" s="4"/>
      <c r="G3585" s="4"/>
    </row>
    <row r="3586" spans="2:7" x14ac:dyDescent="0.3">
      <c r="B3586" s="2"/>
      <c r="F3586" s="4"/>
      <c r="G3586" s="4"/>
    </row>
    <row r="3587" spans="2:7" x14ac:dyDescent="0.3">
      <c r="B3587" s="2"/>
      <c r="F3587" s="4"/>
      <c r="G3587" s="4"/>
    </row>
    <row r="3588" spans="2:7" x14ac:dyDescent="0.3">
      <c r="B3588" s="2"/>
      <c r="F3588" s="4"/>
      <c r="G3588" s="4"/>
    </row>
    <row r="3589" spans="2:7" x14ac:dyDescent="0.3">
      <c r="B3589" s="2"/>
      <c r="F3589" s="4"/>
      <c r="G3589" s="4"/>
    </row>
    <row r="3590" spans="2:7" x14ac:dyDescent="0.3">
      <c r="B3590" s="2"/>
      <c r="F3590" s="4"/>
      <c r="G3590" s="4"/>
    </row>
    <row r="3591" spans="2:7" x14ac:dyDescent="0.3">
      <c r="B3591" s="2"/>
      <c r="F3591" s="4"/>
      <c r="G3591" s="4"/>
    </row>
    <row r="3592" spans="2:7" x14ac:dyDescent="0.3">
      <c r="B3592" s="2"/>
      <c r="F3592" s="4"/>
      <c r="G3592" s="4"/>
    </row>
    <row r="3593" spans="2:7" x14ac:dyDescent="0.3">
      <c r="B3593" s="2"/>
      <c r="F3593" s="4"/>
      <c r="G3593" s="4"/>
    </row>
    <row r="3594" spans="2:7" x14ac:dyDescent="0.3">
      <c r="B3594" s="2"/>
      <c r="F3594" s="4"/>
      <c r="G3594" s="4"/>
    </row>
    <row r="3595" spans="2:7" x14ac:dyDescent="0.3">
      <c r="B3595" s="2"/>
      <c r="F3595" s="4"/>
      <c r="G3595" s="4"/>
    </row>
    <row r="3596" spans="2:7" x14ac:dyDescent="0.3">
      <c r="B3596" s="2"/>
      <c r="F3596" s="4"/>
      <c r="G3596" s="4"/>
    </row>
    <row r="3597" spans="2:7" x14ac:dyDescent="0.3">
      <c r="B3597" s="2"/>
      <c r="F3597" s="4"/>
      <c r="G3597" s="4"/>
    </row>
    <row r="3598" spans="2:7" x14ac:dyDescent="0.3">
      <c r="B3598" s="2"/>
      <c r="F3598" s="4"/>
      <c r="G3598" s="4"/>
    </row>
    <row r="3599" spans="2:7" x14ac:dyDescent="0.3">
      <c r="B3599" s="2"/>
      <c r="F3599" s="4"/>
      <c r="G3599" s="4"/>
    </row>
    <row r="3600" spans="2:7" x14ac:dyDescent="0.3">
      <c r="B3600" s="2"/>
      <c r="F3600" s="4"/>
      <c r="G3600" s="4"/>
    </row>
    <row r="3601" spans="2:7" x14ac:dyDescent="0.3">
      <c r="B3601" s="2"/>
      <c r="F3601" s="4"/>
      <c r="G3601" s="4"/>
    </row>
    <row r="3602" spans="2:7" x14ac:dyDescent="0.3">
      <c r="B3602" s="2"/>
      <c r="F3602" s="4"/>
      <c r="G3602" s="4"/>
    </row>
    <row r="3603" spans="2:7" x14ac:dyDescent="0.3">
      <c r="B3603" s="2"/>
      <c r="F3603" s="4"/>
      <c r="G3603" s="4"/>
    </row>
    <row r="3604" spans="2:7" x14ac:dyDescent="0.3">
      <c r="B3604" s="2"/>
      <c r="F3604" s="4"/>
      <c r="G3604" s="4"/>
    </row>
    <row r="3605" spans="2:7" x14ac:dyDescent="0.3">
      <c r="B3605" s="2"/>
      <c r="F3605" s="4"/>
      <c r="G3605" s="4"/>
    </row>
    <row r="3606" spans="2:7" x14ac:dyDescent="0.3">
      <c r="B3606" s="2"/>
      <c r="F3606" s="4"/>
      <c r="G3606" s="4"/>
    </row>
    <row r="3607" spans="2:7" x14ac:dyDescent="0.3">
      <c r="B3607" s="2"/>
      <c r="F3607" s="4"/>
      <c r="G3607" s="4"/>
    </row>
    <row r="3608" spans="2:7" x14ac:dyDescent="0.3">
      <c r="B3608" s="2"/>
      <c r="F3608" s="4"/>
      <c r="G3608" s="4"/>
    </row>
    <row r="3609" spans="2:7" x14ac:dyDescent="0.3">
      <c r="B3609" s="2"/>
      <c r="F3609" s="4"/>
      <c r="G3609" s="4"/>
    </row>
    <row r="3610" spans="2:7" x14ac:dyDescent="0.3">
      <c r="B3610" s="2"/>
      <c r="F3610" s="4"/>
      <c r="G3610" s="4"/>
    </row>
    <row r="3611" spans="2:7" x14ac:dyDescent="0.3">
      <c r="B3611" s="2"/>
      <c r="F3611" s="4"/>
      <c r="G3611" s="4"/>
    </row>
    <row r="3612" spans="2:7" x14ac:dyDescent="0.3">
      <c r="B3612" s="2"/>
      <c r="F3612" s="4"/>
      <c r="G3612" s="4"/>
    </row>
    <row r="3613" spans="2:7" x14ac:dyDescent="0.3">
      <c r="B3613" s="2"/>
      <c r="F3613" s="4"/>
      <c r="G3613" s="4"/>
    </row>
    <row r="3614" spans="2:7" x14ac:dyDescent="0.3">
      <c r="B3614" s="2"/>
      <c r="F3614" s="4"/>
      <c r="G3614" s="4"/>
    </row>
    <row r="3615" spans="2:7" x14ac:dyDescent="0.3">
      <c r="B3615" s="2"/>
      <c r="F3615" s="4"/>
      <c r="G3615" s="4"/>
    </row>
    <row r="3616" spans="2:7" x14ac:dyDescent="0.3">
      <c r="B3616" s="2"/>
      <c r="F3616" s="4"/>
      <c r="G3616" s="4"/>
    </row>
    <row r="3617" spans="2:7" x14ac:dyDescent="0.3">
      <c r="B3617" s="2"/>
      <c r="F3617" s="4"/>
      <c r="G3617" s="4"/>
    </row>
    <row r="3618" spans="2:7" x14ac:dyDescent="0.3">
      <c r="B3618" s="2"/>
      <c r="F3618" s="4"/>
      <c r="G3618" s="4"/>
    </row>
    <row r="3619" spans="2:7" x14ac:dyDescent="0.3">
      <c r="B3619" s="2"/>
      <c r="F3619" s="4"/>
      <c r="G3619" s="4"/>
    </row>
    <row r="3620" spans="2:7" x14ac:dyDescent="0.3">
      <c r="B3620" s="2"/>
      <c r="F3620" s="4"/>
      <c r="G3620" s="4"/>
    </row>
    <row r="3621" spans="2:7" x14ac:dyDescent="0.3">
      <c r="B3621" s="2"/>
      <c r="F3621" s="4"/>
      <c r="G3621" s="4"/>
    </row>
    <row r="3622" spans="2:7" x14ac:dyDescent="0.3">
      <c r="B3622" s="2"/>
      <c r="F3622" s="4"/>
      <c r="G3622" s="4"/>
    </row>
    <row r="3623" spans="2:7" x14ac:dyDescent="0.3">
      <c r="B3623" s="2"/>
      <c r="F3623" s="4"/>
      <c r="G3623" s="4"/>
    </row>
    <row r="3624" spans="2:7" x14ac:dyDescent="0.3">
      <c r="B3624" s="2"/>
      <c r="F3624" s="4"/>
      <c r="G3624" s="4"/>
    </row>
    <row r="3625" spans="2:7" x14ac:dyDescent="0.3">
      <c r="B3625" s="2"/>
      <c r="F3625" s="4"/>
      <c r="G3625" s="4"/>
    </row>
    <row r="3626" spans="2:7" x14ac:dyDescent="0.3">
      <c r="B3626" s="2"/>
      <c r="F3626" s="4"/>
      <c r="G3626" s="4"/>
    </row>
    <row r="3627" spans="2:7" x14ac:dyDescent="0.3">
      <c r="B3627" s="2"/>
      <c r="F3627" s="4"/>
      <c r="G3627" s="4"/>
    </row>
    <row r="3628" spans="2:7" x14ac:dyDescent="0.3">
      <c r="B3628" s="2"/>
      <c r="F3628" s="4"/>
      <c r="G3628" s="4"/>
    </row>
    <row r="3629" spans="2:7" x14ac:dyDescent="0.3">
      <c r="B3629" s="2"/>
      <c r="F3629" s="4"/>
      <c r="G3629" s="4"/>
    </row>
    <row r="3630" spans="2:7" x14ac:dyDescent="0.3">
      <c r="B3630" s="2"/>
      <c r="F3630" s="4"/>
      <c r="G3630" s="4"/>
    </row>
    <row r="3631" spans="2:7" x14ac:dyDescent="0.3">
      <c r="B3631" s="2"/>
      <c r="F3631" s="4"/>
      <c r="G3631" s="4"/>
    </row>
    <row r="3632" spans="2:7" x14ac:dyDescent="0.3">
      <c r="B3632" s="2"/>
      <c r="F3632" s="4"/>
      <c r="G3632" s="4"/>
    </row>
    <row r="3633" spans="2:7" x14ac:dyDescent="0.3">
      <c r="B3633" s="2"/>
      <c r="F3633" s="4"/>
      <c r="G3633" s="4"/>
    </row>
    <row r="3634" spans="2:7" x14ac:dyDescent="0.3">
      <c r="B3634" s="2"/>
      <c r="F3634" s="4"/>
      <c r="G3634" s="4"/>
    </row>
    <row r="3635" spans="2:7" x14ac:dyDescent="0.3">
      <c r="B3635" s="2"/>
      <c r="F3635" s="4"/>
      <c r="G3635" s="4"/>
    </row>
    <row r="3636" spans="2:7" x14ac:dyDescent="0.3">
      <c r="B3636" s="2"/>
      <c r="F3636" s="4"/>
      <c r="G3636" s="4"/>
    </row>
    <row r="3637" spans="2:7" x14ac:dyDescent="0.3">
      <c r="B3637" s="2"/>
      <c r="F3637" s="4"/>
      <c r="G3637" s="4"/>
    </row>
    <row r="3638" spans="2:7" x14ac:dyDescent="0.3">
      <c r="B3638" s="2"/>
      <c r="F3638" s="4"/>
      <c r="G3638" s="4"/>
    </row>
    <row r="3639" spans="2:7" x14ac:dyDescent="0.3">
      <c r="B3639" s="2"/>
      <c r="F3639" s="4"/>
      <c r="G3639" s="4"/>
    </row>
    <row r="3640" spans="2:7" x14ac:dyDescent="0.3">
      <c r="B3640" s="2"/>
      <c r="F3640" s="4"/>
      <c r="G3640" s="4"/>
    </row>
    <row r="3641" spans="2:7" x14ac:dyDescent="0.3">
      <c r="B3641" s="2"/>
      <c r="F3641" s="4"/>
      <c r="G3641" s="4"/>
    </row>
    <row r="3642" spans="2:7" x14ac:dyDescent="0.3">
      <c r="B3642" s="2"/>
      <c r="F3642" s="4"/>
      <c r="G3642" s="4"/>
    </row>
    <row r="3643" spans="2:7" x14ac:dyDescent="0.3">
      <c r="B3643" s="2"/>
      <c r="F3643" s="4"/>
      <c r="G3643" s="4"/>
    </row>
    <row r="3644" spans="2:7" x14ac:dyDescent="0.3">
      <c r="B3644" s="2"/>
      <c r="F3644" s="4"/>
      <c r="G3644" s="4"/>
    </row>
    <row r="3645" spans="2:7" x14ac:dyDescent="0.3">
      <c r="B3645" s="2"/>
      <c r="F3645" s="4"/>
      <c r="G3645" s="4"/>
    </row>
    <row r="3646" spans="2:7" x14ac:dyDescent="0.3">
      <c r="B3646" s="2"/>
      <c r="F3646" s="4"/>
      <c r="G3646" s="4"/>
    </row>
    <row r="3647" spans="2:7" x14ac:dyDescent="0.3">
      <c r="B3647" s="2"/>
      <c r="F3647" s="4"/>
      <c r="G3647" s="4"/>
    </row>
    <row r="3648" spans="2:7" x14ac:dyDescent="0.3">
      <c r="B3648" s="2"/>
      <c r="F3648" s="4"/>
      <c r="G3648" s="4"/>
    </row>
    <row r="3649" spans="2:7" x14ac:dyDescent="0.3">
      <c r="B3649" s="2"/>
      <c r="F3649" s="4"/>
      <c r="G3649" s="4"/>
    </row>
    <row r="3650" spans="2:7" x14ac:dyDescent="0.3">
      <c r="B3650" s="2"/>
      <c r="F3650" s="4"/>
      <c r="G3650" s="4"/>
    </row>
    <row r="3651" spans="2:7" x14ac:dyDescent="0.3">
      <c r="B3651" s="2"/>
      <c r="F3651" s="4"/>
      <c r="G3651" s="4"/>
    </row>
    <row r="3652" spans="2:7" x14ac:dyDescent="0.3">
      <c r="B3652" s="2"/>
      <c r="F3652" s="4"/>
      <c r="G3652" s="4"/>
    </row>
    <row r="3653" spans="2:7" x14ac:dyDescent="0.3">
      <c r="B3653" s="2"/>
      <c r="F3653" s="4"/>
      <c r="G3653" s="4"/>
    </row>
    <row r="3654" spans="2:7" x14ac:dyDescent="0.3">
      <c r="B3654" s="2"/>
      <c r="F3654" s="4"/>
      <c r="G3654" s="4"/>
    </row>
    <row r="3655" spans="2:7" x14ac:dyDescent="0.3">
      <c r="B3655" s="2"/>
      <c r="F3655" s="4"/>
      <c r="G3655" s="4"/>
    </row>
    <row r="3656" spans="2:7" x14ac:dyDescent="0.3">
      <c r="B3656" s="2"/>
      <c r="F3656" s="4"/>
      <c r="G3656" s="4"/>
    </row>
    <row r="3657" spans="2:7" x14ac:dyDescent="0.3">
      <c r="B3657" s="2"/>
      <c r="F3657" s="4"/>
      <c r="G3657" s="4"/>
    </row>
    <row r="3658" spans="2:7" x14ac:dyDescent="0.3">
      <c r="B3658" s="2"/>
      <c r="F3658" s="4"/>
      <c r="G3658" s="4"/>
    </row>
    <row r="3659" spans="2:7" x14ac:dyDescent="0.3">
      <c r="B3659" s="2"/>
      <c r="F3659" s="4"/>
      <c r="G3659" s="4"/>
    </row>
    <row r="3660" spans="2:7" x14ac:dyDescent="0.3">
      <c r="B3660" s="2"/>
      <c r="F3660" s="4"/>
      <c r="G3660" s="4"/>
    </row>
    <row r="3661" spans="2:7" x14ac:dyDescent="0.3">
      <c r="B3661" s="2"/>
      <c r="F3661" s="4"/>
      <c r="G3661" s="4"/>
    </row>
    <row r="3662" spans="2:7" x14ac:dyDescent="0.3">
      <c r="B3662" s="2"/>
      <c r="F3662" s="4"/>
      <c r="G3662" s="4"/>
    </row>
    <row r="3663" spans="2:7" x14ac:dyDescent="0.3">
      <c r="B3663" s="2"/>
      <c r="F3663" s="4"/>
      <c r="G3663" s="4"/>
    </row>
    <row r="3664" spans="2:7" x14ac:dyDescent="0.3">
      <c r="B3664" s="2"/>
      <c r="F3664" s="4"/>
      <c r="G3664" s="4"/>
    </row>
    <row r="3665" spans="2:7" x14ac:dyDescent="0.3">
      <c r="B3665" s="2"/>
      <c r="F3665" s="4"/>
      <c r="G3665" s="4"/>
    </row>
    <row r="3666" spans="2:7" x14ac:dyDescent="0.3">
      <c r="B3666" s="2"/>
      <c r="F3666" s="4"/>
      <c r="G3666" s="4"/>
    </row>
    <row r="3667" spans="2:7" x14ac:dyDescent="0.3">
      <c r="B3667" s="2"/>
      <c r="F3667" s="4"/>
      <c r="G3667" s="4"/>
    </row>
    <row r="3668" spans="2:7" x14ac:dyDescent="0.3">
      <c r="B3668" s="2"/>
      <c r="F3668" s="4"/>
      <c r="G3668" s="4"/>
    </row>
    <row r="3669" spans="2:7" x14ac:dyDescent="0.3">
      <c r="B3669" s="2"/>
      <c r="F3669" s="4"/>
      <c r="G3669" s="4"/>
    </row>
    <row r="3670" spans="2:7" x14ac:dyDescent="0.3">
      <c r="B3670" s="2"/>
      <c r="F3670" s="4"/>
      <c r="G3670" s="4"/>
    </row>
    <row r="3671" spans="2:7" x14ac:dyDescent="0.3">
      <c r="B3671" s="2"/>
      <c r="F3671" s="4"/>
      <c r="G3671" s="4"/>
    </row>
    <row r="3672" spans="2:7" x14ac:dyDescent="0.3">
      <c r="B3672" s="2"/>
      <c r="F3672" s="4"/>
      <c r="G3672" s="4"/>
    </row>
    <row r="3673" spans="2:7" x14ac:dyDescent="0.3">
      <c r="B3673" s="2"/>
      <c r="F3673" s="4"/>
      <c r="G3673" s="4"/>
    </row>
    <row r="3674" spans="2:7" x14ac:dyDescent="0.3">
      <c r="B3674" s="2"/>
      <c r="F3674" s="4"/>
      <c r="G3674" s="4"/>
    </row>
    <row r="3675" spans="2:7" x14ac:dyDescent="0.3">
      <c r="B3675" s="2"/>
      <c r="F3675" s="4"/>
      <c r="G3675" s="4"/>
    </row>
    <row r="3676" spans="2:7" x14ac:dyDescent="0.3">
      <c r="B3676" s="2"/>
      <c r="F3676" s="4"/>
      <c r="G3676" s="4"/>
    </row>
    <row r="3677" spans="2:7" x14ac:dyDescent="0.3">
      <c r="B3677" s="2"/>
      <c r="F3677" s="4"/>
      <c r="G3677" s="4"/>
    </row>
    <row r="3678" spans="2:7" x14ac:dyDescent="0.3">
      <c r="B3678" s="2"/>
      <c r="F3678" s="4"/>
      <c r="G3678" s="4"/>
    </row>
    <row r="3679" spans="2:7" x14ac:dyDescent="0.3">
      <c r="B3679" s="2"/>
      <c r="F3679" s="4"/>
      <c r="G3679" s="4"/>
    </row>
    <row r="3680" spans="2:7" x14ac:dyDescent="0.3">
      <c r="B3680" s="2"/>
      <c r="F3680" s="4"/>
      <c r="G3680" s="4"/>
    </row>
    <row r="3681" spans="2:7" x14ac:dyDescent="0.3">
      <c r="B3681" s="2"/>
      <c r="F3681" s="4"/>
      <c r="G3681" s="4"/>
    </row>
    <row r="3682" spans="2:7" x14ac:dyDescent="0.3">
      <c r="B3682" s="2"/>
      <c r="F3682" s="4"/>
      <c r="G3682" s="4"/>
    </row>
    <row r="3683" spans="2:7" x14ac:dyDescent="0.3">
      <c r="B3683" s="2"/>
      <c r="F3683" s="4"/>
      <c r="G3683" s="4"/>
    </row>
    <row r="3684" spans="2:7" x14ac:dyDescent="0.3">
      <c r="B3684" s="2"/>
      <c r="F3684" s="4"/>
      <c r="G3684" s="4"/>
    </row>
    <row r="3685" spans="2:7" x14ac:dyDescent="0.3">
      <c r="B3685" s="2"/>
      <c r="F3685" s="4"/>
      <c r="G3685" s="4"/>
    </row>
    <row r="3686" spans="2:7" x14ac:dyDescent="0.3">
      <c r="B3686" s="2"/>
      <c r="F3686" s="4"/>
      <c r="G3686" s="4"/>
    </row>
    <row r="3687" spans="2:7" x14ac:dyDescent="0.3">
      <c r="B3687" s="2"/>
      <c r="F3687" s="4"/>
      <c r="G3687" s="4"/>
    </row>
    <row r="3688" spans="2:7" x14ac:dyDescent="0.3">
      <c r="B3688" s="2"/>
      <c r="F3688" s="4"/>
      <c r="G3688" s="4"/>
    </row>
    <row r="3689" spans="2:7" x14ac:dyDescent="0.3">
      <c r="B3689" s="2"/>
      <c r="F3689" s="4"/>
      <c r="G3689" s="4"/>
    </row>
    <row r="3690" spans="2:7" x14ac:dyDescent="0.3">
      <c r="B3690" s="2"/>
      <c r="F3690" s="4"/>
      <c r="G3690" s="4"/>
    </row>
    <row r="3691" spans="2:7" x14ac:dyDescent="0.3">
      <c r="B3691" s="2"/>
      <c r="F3691" s="4"/>
      <c r="G3691" s="4"/>
    </row>
    <row r="3692" spans="2:7" x14ac:dyDescent="0.3">
      <c r="B3692" s="2"/>
      <c r="F3692" s="4"/>
      <c r="G3692" s="4"/>
    </row>
    <row r="3693" spans="2:7" x14ac:dyDescent="0.3">
      <c r="B3693" s="2"/>
      <c r="F3693" s="4"/>
      <c r="G3693" s="4"/>
    </row>
    <row r="3694" spans="2:7" x14ac:dyDescent="0.3">
      <c r="B3694" s="2"/>
      <c r="F3694" s="4"/>
      <c r="G3694" s="4"/>
    </row>
    <row r="3695" spans="2:7" x14ac:dyDescent="0.3">
      <c r="B3695" s="2"/>
      <c r="F3695" s="4"/>
      <c r="G3695" s="4"/>
    </row>
    <row r="3696" spans="2:7" x14ac:dyDescent="0.3">
      <c r="B3696" s="2"/>
      <c r="F3696" s="4"/>
      <c r="G3696" s="4"/>
    </row>
    <row r="3697" spans="2:7" x14ac:dyDescent="0.3">
      <c r="B3697" s="2"/>
      <c r="F3697" s="4"/>
      <c r="G3697" s="4"/>
    </row>
    <row r="3698" spans="2:7" x14ac:dyDescent="0.3">
      <c r="B3698" s="2"/>
      <c r="F3698" s="4"/>
      <c r="G3698" s="4"/>
    </row>
    <row r="3699" spans="2:7" x14ac:dyDescent="0.3">
      <c r="B3699" s="2"/>
      <c r="F3699" s="4"/>
      <c r="G3699" s="4"/>
    </row>
    <row r="3700" spans="2:7" x14ac:dyDescent="0.3">
      <c r="B3700" s="2"/>
      <c r="F3700" s="4"/>
      <c r="G3700" s="4"/>
    </row>
    <row r="3701" spans="2:7" x14ac:dyDescent="0.3">
      <c r="B3701" s="2"/>
      <c r="F3701" s="4"/>
      <c r="G3701" s="4"/>
    </row>
    <row r="3702" spans="2:7" x14ac:dyDescent="0.3">
      <c r="B3702" s="2"/>
      <c r="F3702" s="4"/>
      <c r="G3702" s="4"/>
    </row>
    <row r="3703" spans="2:7" x14ac:dyDescent="0.3">
      <c r="B3703" s="2"/>
      <c r="F3703" s="4"/>
      <c r="G3703" s="4"/>
    </row>
    <row r="3704" spans="2:7" x14ac:dyDescent="0.3">
      <c r="B3704" s="2"/>
      <c r="F3704" s="4"/>
      <c r="G3704" s="4"/>
    </row>
    <row r="3705" spans="2:7" x14ac:dyDescent="0.3">
      <c r="B3705" s="2"/>
      <c r="F3705" s="4"/>
      <c r="G3705" s="4"/>
    </row>
    <row r="3706" spans="2:7" x14ac:dyDescent="0.3">
      <c r="B3706" s="2"/>
      <c r="F3706" s="4"/>
      <c r="G3706" s="4"/>
    </row>
    <row r="3707" spans="2:7" x14ac:dyDescent="0.3">
      <c r="B3707" s="2"/>
      <c r="F3707" s="4"/>
      <c r="G3707" s="4"/>
    </row>
    <row r="3708" spans="2:7" x14ac:dyDescent="0.3">
      <c r="B3708" s="2"/>
      <c r="F3708" s="4"/>
      <c r="G3708" s="4"/>
    </row>
    <row r="3709" spans="2:7" x14ac:dyDescent="0.3">
      <c r="B3709" s="2"/>
      <c r="F3709" s="4"/>
      <c r="G3709" s="4"/>
    </row>
    <row r="3710" spans="2:7" x14ac:dyDescent="0.3">
      <c r="B3710" s="2"/>
      <c r="F3710" s="4"/>
      <c r="G3710" s="4"/>
    </row>
    <row r="3711" spans="2:7" x14ac:dyDescent="0.3">
      <c r="B3711" s="2"/>
      <c r="F3711" s="4"/>
      <c r="G3711" s="4"/>
    </row>
    <row r="3712" spans="2:7" x14ac:dyDescent="0.3">
      <c r="B3712" s="2"/>
      <c r="F3712" s="4"/>
      <c r="G3712" s="4"/>
    </row>
    <row r="3713" spans="2:7" x14ac:dyDescent="0.3">
      <c r="B3713" s="2"/>
      <c r="F3713" s="4"/>
      <c r="G3713" s="4"/>
    </row>
    <row r="3714" spans="2:7" x14ac:dyDescent="0.3">
      <c r="B3714" s="2"/>
      <c r="F3714" s="4"/>
      <c r="G3714" s="4"/>
    </row>
    <row r="3715" spans="2:7" x14ac:dyDescent="0.3">
      <c r="B3715" s="2"/>
      <c r="F3715" s="4"/>
      <c r="G3715" s="4"/>
    </row>
    <row r="3716" spans="2:7" x14ac:dyDescent="0.3">
      <c r="B3716" s="2"/>
      <c r="F3716" s="4"/>
      <c r="G3716" s="4"/>
    </row>
    <row r="3717" spans="2:7" x14ac:dyDescent="0.3">
      <c r="B3717" s="2"/>
      <c r="F3717" s="4"/>
      <c r="G3717" s="4"/>
    </row>
    <row r="3718" spans="2:7" x14ac:dyDescent="0.3">
      <c r="B3718" s="2"/>
      <c r="F3718" s="4"/>
      <c r="G3718" s="4"/>
    </row>
    <row r="3719" spans="2:7" x14ac:dyDescent="0.3">
      <c r="B3719" s="2"/>
      <c r="F3719" s="4"/>
      <c r="G3719" s="4"/>
    </row>
    <row r="3720" spans="2:7" x14ac:dyDescent="0.3">
      <c r="B3720" s="2"/>
      <c r="F3720" s="4"/>
      <c r="G3720" s="4"/>
    </row>
    <row r="3721" spans="2:7" x14ac:dyDescent="0.3">
      <c r="B3721" s="2"/>
      <c r="F3721" s="4"/>
      <c r="G3721" s="4"/>
    </row>
    <row r="3722" spans="2:7" x14ac:dyDescent="0.3">
      <c r="B3722" s="2"/>
      <c r="F3722" s="4"/>
      <c r="G3722" s="4"/>
    </row>
    <row r="3723" spans="2:7" x14ac:dyDescent="0.3">
      <c r="B3723" s="2"/>
      <c r="F3723" s="4"/>
      <c r="G3723" s="4"/>
    </row>
    <row r="3724" spans="2:7" x14ac:dyDescent="0.3">
      <c r="B3724" s="2"/>
      <c r="F3724" s="4"/>
      <c r="G3724" s="4"/>
    </row>
    <row r="3725" spans="2:7" x14ac:dyDescent="0.3">
      <c r="B3725" s="2"/>
      <c r="F3725" s="4"/>
      <c r="G3725" s="4"/>
    </row>
    <row r="3726" spans="2:7" x14ac:dyDescent="0.3">
      <c r="B3726" s="2"/>
      <c r="F3726" s="4"/>
      <c r="G3726" s="4"/>
    </row>
    <row r="3727" spans="2:7" x14ac:dyDescent="0.3">
      <c r="B3727" s="2"/>
      <c r="F3727" s="4"/>
      <c r="G3727" s="4"/>
    </row>
    <row r="3728" spans="2:7" x14ac:dyDescent="0.3">
      <c r="B3728" s="2"/>
      <c r="F3728" s="4"/>
      <c r="G3728" s="4"/>
    </row>
    <row r="3729" spans="2:7" x14ac:dyDescent="0.3">
      <c r="B3729" s="2"/>
      <c r="F3729" s="4"/>
      <c r="G3729" s="4"/>
    </row>
    <row r="3730" spans="2:7" x14ac:dyDescent="0.3">
      <c r="B3730" s="2"/>
      <c r="F3730" s="4"/>
      <c r="G3730" s="4"/>
    </row>
    <row r="3731" spans="2:7" x14ac:dyDescent="0.3">
      <c r="B3731" s="2"/>
      <c r="F3731" s="4"/>
      <c r="G3731" s="4"/>
    </row>
    <row r="3732" spans="2:7" x14ac:dyDescent="0.3">
      <c r="B3732" s="2"/>
      <c r="F3732" s="4"/>
      <c r="G3732" s="4"/>
    </row>
    <row r="3733" spans="2:7" x14ac:dyDescent="0.3">
      <c r="B3733" s="2"/>
      <c r="F3733" s="4"/>
      <c r="G3733" s="4"/>
    </row>
    <row r="3734" spans="2:7" x14ac:dyDescent="0.3">
      <c r="B3734" s="2"/>
      <c r="F3734" s="4"/>
      <c r="G3734" s="4"/>
    </row>
    <row r="3735" spans="2:7" x14ac:dyDescent="0.3">
      <c r="B3735" s="2"/>
      <c r="F3735" s="4"/>
      <c r="G3735" s="4"/>
    </row>
    <row r="3736" spans="2:7" x14ac:dyDescent="0.3">
      <c r="B3736" s="2"/>
      <c r="F3736" s="4"/>
      <c r="G3736" s="4"/>
    </row>
    <row r="3737" spans="2:7" x14ac:dyDescent="0.3">
      <c r="B3737" s="2"/>
      <c r="F3737" s="4"/>
      <c r="G3737" s="4"/>
    </row>
    <row r="3738" spans="2:7" x14ac:dyDescent="0.3">
      <c r="B3738" s="2"/>
      <c r="F3738" s="4"/>
      <c r="G3738" s="4"/>
    </row>
    <row r="3739" spans="2:7" x14ac:dyDescent="0.3">
      <c r="B3739" s="2"/>
      <c r="F3739" s="4"/>
      <c r="G3739" s="4"/>
    </row>
    <row r="3740" spans="2:7" x14ac:dyDescent="0.3">
      <c r="B3740" s="2"/>
      <c r="F3740" s="4"/>
      <c r="G3740" s="4"/>
    </row>
    <row r="3741" spans="2:7" x14ac:dyDescent="0.3">
      <c r="B3741" s="2"/>
      <c r="F3741" s="4"/>
      <c r="G3741" s="4"/>
    </row>
    <row r="3742" spans="2:7" x14ac:dyDescent="0.3">
      <c r="B3742" s="2"/>
      <c r="F3742" s="4"/>
      <c r="G3742" s="4"/>
    </row>
    <row r="3743" spans="2:7" x14ac:dyDescent="0.3">
      <c r="B3743" s="2"/>
      <c r="F3743" s="4"/>
      <c r="G3743" s="4"/>
    </row>
    <row r="3744" spans="2:7" x14ac:dyDescent="0.3">
      <c r="B3744" s="2"/>
      <c r="F3744" s="4"/>
      <c r="G3744" s="4"/>
    </row>
    <row r="3745" spans="2:7" x14ac:dyDescent="0.3">
      <c r="B3745" s="2"/>
      <c r="F3745" s="4"/>
      <c r="G3745" s="4"/>
    </row>
    <row r="3746" spans="2:7" x14ac:dyDescent="0.3">
      <c r="B3746" s="2"/>
      <c r="F3746" s="4"/>
      <c r="G3746" s="4"/>
    </row>
    <row r="3747" spans="2:7" x14ac:dyDescent="0.3">
      <c r="B3747" s="2"/>
      <c r="F3747" s="4"/>
      <c r="G3747" s="4"/>
    </row>
    <row r="3748" spans="2:7" x14ac:dyDescent="0.3">
      <c r="B3748" s="2"/>
      <c r="F3748" s="4"/>
      <c r="G3748" s="4"/>
    </row>
    <row r="3749" spans="2:7" x14ac:dyDescent="0.3">
      <c r="B3749" s="2"/>
      <c r="F3749" s="4"/>
      <c r="G3749" s="4"/>
    </row>
    <row r="3750" spans="2:7" x14ac:dyDescent="0.3">
      <c r="B3750" s="2"/>
      <c r="F3750" s="4"/>
      <c r="G3750" s="4"/>
    </row>
    <row r="3751" spans="2:7" x14ac:dyDescent="0.3">
      <c r="B3751" s="2"/>
      <c r="F3751" s="4"/>
      <c r="G3751" s="4"/>
    </row>
    <row r="3752" spans="2:7" x14ac:dyDescent="0.3">
      <c r="B3752" s="2"/>
      <c r="F3752" s="4"/>
      <c r="G3752" s="4"/>
    </row>
    <row r="3753" spans="2:7" x14ac:dyDescent="0.3">
      <c r="B3753" s="2"/>
      <c r="F3753" s="4"/>
      <c r="G3753" s="4"/>
    </row>
    <row r="3754" spans="2:7" x14ac:dyDescent="0.3">
      <c r="B3754" s="2"/>
      <c r="F3754" s="4"/>
      <c r="G3754" s="4"/>
    </row>
    <row r="3755" spans="2:7" x14ac:dyDescent="0.3">
      <c r="B3755" s="2"/>
      <c r="F3755" s="4"/>
      <c r="G3755" s="4"/>
    </row>
    <row r="3756" spans="2:7" x14ac:dyDescent="0.3">
      <c r="B3756" s="2"/>
      <c r="F3756" s="4"/>
      <c r="G3756" s="4"/>
    </row>
    <row r="3757" spans="2:7" x14ac:dyDescent="0.3">
      <c r="B3757" s="2"/>
      <c r="F3757" s="4"/>
      <c r="G3757" s="4"/>
    </row>
    <row r="3758" spans="2:7" x14ac:dyDescent="0.3">
      <c r="B3758" s="2"/>
      <c r="F3758" s="4"/>
      <c r="G3758" s="4"/>
    </row>
    <row r="3759" spans="2:7" x14ac:dyDescent="0.3">
      <c r="B3759" s="2"/>
      <c r="F3759" s="4"/>
      <c r="G3759" s="4"/>
    </row>
    <row r="3760" spans="2:7" x14ac:dyDescent="0.3">
      <c r="B3760" s="2"/>
      <c r="F3760" s="4"/>
      <c r="G3760" s="4"/>
    </row>
    <row r="3761" spans="2:7" x14ac:dyDescent="0.3">
      <c r="B3761" s="2"/>
      <c r="F3761" s="4"/>
      <c r="G3761" s="4"/>
    </row>
    <row r="3762" spans="2:7" x14ac:dyDescent="0.3">
      <c r="B3762" s="2"/>
      <c r="F3762" s="4"/>
      <c r="G3762" s="4"/>
    </row>
    <row r="3763" spans="2:7" x14ac:dyDescent="0.3">
      <c r="B3763" s="2"/>
      <c r="F3763" s="4"/>
      <c r="G3763" s="4"/>
    </row>
    <row r="3764" spans="2:7" x14ac:dyDescent="0.3">
      <c r="B3764" s="2"/>
      <c r="F3764" s="4"/>
      <c r="G3764" s="4"/>
    </row>
    <row r="3765" spans="2:7" x14ac:dyDescent="0.3">
      <c r="B3765" s="2"/>
      <c r="F3765" s="4"/>
      <c r="G3765" s="4"/>
    </row>
    <row r="3766" spans="2:7" x14ac:dyDescent="0.3">
      <c r="B3766" s="2"/>
      <c r="F3766" s="4"/>
      <c r="G3766" s="4"/>
    </row>
    <row r="3767" spans="2:7" x14ac:dyDescent="0.3">
      <c r="B3767" s="2"/>
      <c r="F3767" s="4"/>
      <c r="G3767" s="4"/>
    </row>
    <row r="3768" spans="2:7" x14ac:dyDescent="0.3">
      <c r="B3768" s="2"/>
      <c r="F3768" s="4"/>
      <c r="G3768" s="4"/>
    </row>
    <row r="3769" spans="2:7" x14ac:dyDescent="0.3">
      <c r="B3769" s="2"/>
      <c r="F3769" s="4"/>
      <c r="G3769" s="4"/>
    </row>
    <row r="3770" spans="2:7" x14ac:dyDescent="0.3">
      <c r="B3770" s="2"/>
      <c r="F3770" s="4"/>
      <c r="G3770" s="4"/>
    </row>
    <row r="3771" spans="2:7" x14ac:dyDescent="0.3">
      <c r="B3771" s="2"/>
      <c r="F3771" s="4"/>
      <c r="G3771" s="4"/>
    </row>
    <row r="3772" spans="2:7" x14ac:dyDescent="0.3">
      <c r="B3772" s="2"/>
      <c r="F3772" s="4"/>
      <c r="G3772" s="4"/>
    </row>
    <row r="3773" spans="2:7" x14ac:dyDescent="0.3">
      <c r="B3773" s="2"/>
      <c r="F3773" s="4"/>
      <c r="G3773" s="4"/>
    </row>
    <row r="3774" spans="2:7" x14ac:dyDescent="0.3">
      <c r="B3774" s="2"/>
      <c r="F3774" s="4"/>
      <c r="G3774" s="4"/>
    </row>
    <row r="3775" spans="2:7" x14ac:dyDescent="0.3">
      <c r="B3775" s="2"/>
      <c r="F3775" s="4"/>
      <c r="G3775" s="4"/>
    </row>
    <row r="3776" spans="2:7" x14ac:dyDescent="0.3">
      <c r="B3776" s="2"/>
      <c r="F3776" s="4"/>
      <c r="G3776" s="4"/>
    </row>
    <row r="3777" spans="2:7" x14ac:dyDescent="0.3">
      <c r="B3777" s="2"/>
      <c r="F3777" s="4"/>
      <c r="G3777" s="4"/>
    </row>
    <row r="3778" spans="2:7" x14ac:dyDescent="0.3">
      <c r="B3778" s="2"/>
      <c r="F3778" s="4"/>
      <c r="G3778" s="4"/>
    </row>
    <row r="3779" spans="2:7" x14ac:dyDescent="0.3">
      <c r="B3779" s="2"/>
      <c r="F3779" s="4"/>
      <c r="G3779" s="4"/>
    </row>
    <row r="3780" spans="2:7" x14ac:dyDescent="0.3">
      <c r="B3780" s="2"/>
      <c r="F3780" s="4"/>
      <c r="G3780" s="4"/>
    </row>
    <row r="3781" spans="2:7" x14ac:dyDescent="0.3">
      <c r="B3781" s="2"/>
      <c r="F3781" s="4"/>
      <c r="G3781" s="4"/>
    </row>
    <row r="3782" spans="2:7" x14ac:dyDescent="0.3">
      <c r="B3782" s="2"/>
      <c r="F3782" s="4"/>
      <c r="G3782" s="4"/>
    </row>
    <row r="3783" spans="2:7" x14ac:dyDescent="0.3">
      <c r="B3783" s="2"/>
      <c r="F3783" s="4"/>
      <c r="G3783" s="4"/>
    </row>
    <row r="3784" spans="2:7" x14ac:dyDescent="0.3">
      <c r="B3784" s="2"/>
      <c r="F3784" s="4"/>
      <c r="G3784" s="4"/>
    </row>
    <row r="3785" spans="2:7" x14ac:dyDescent="0.3">
      <c r="B3785" s="2"/>
      <c r="F3785" s="4"/>
      <c r="G3785" s="4"/>
    </row>
    <row r="3786" spans="2:7" x14ac:dyDescent="0.3">
      <c r="B3786" s="2"/>
      <c r="F3786" s="4"/>
      <c r="G3786" s="4"/>
    </row>
    <row r="3787" spans="2:7" x14ac:dyDescent="0.3">
      <c r="B3787" s="2"/>
      <c r="F3787" s="4"/>
      <c r="G3787" s="4"/>
    </row>
    <row r="3788" spans="2:7" x14ac:dyDescent="0.3">
      <c r="B3788" s="2"/>
      <c r="F3788" s="4"/>
      <c r="G3788" s="4"/>
    </row>
    <row r="3789" spans="2:7" x14ac:dyDescent="0.3">
      <c r="B3789" s="2"/>
      <c r="F3789" s="4"/>
      <c r="G3789" s="4"/>
    </row>
    <row r="3790" spans="2:7" x14ac:dyDescent="0.3">
      <c r="B3790" s="2"/>
      <c r="F3790" s="4"/>
      <c r="G3790" s="4"/>
    </row>
    <row r="3791" spans="2:7" x14ac:dyDescent="0.3">
      <c r="B3791" s="2"/>
      <c r="F3791" s="4"/>
      <c r="G3791" s="4"/>
    </row>
    <row r="3792" spans="2:7" x14ac:dyDescent="0.3">
      <c r="B3792" s="2"/>
      <c r="F3792" s="4"/>
      <c r="G3792" s="4"/>
    </row>
    <row r="3793" spans="2:7" x14ac:dyDescent="0.3">
      <c r="B3793" s="2"/>
      <c r="F3793" s="4"/>
      <c r="G3793" s="4"/>
    </row>
    <row r="3794" spans="2:7" x14ac:dyDescent="0.3">
      <c r="B3794" s="2"/>
      <c r="F3794" s="4"/>
      <c r="G3794" s="4"/>
    </row>
    <row r="3795" spans="2:7" x14ac:dyDescent="0.3">
      <c r="B3795" s="2"/>
      <c r="F3795" s="4"/>
      <c r="G3795" s="4"/>
    </row>
    <row r="3796" spans="2:7" x14ac:dyDescent="0.3">
      <c r="B3796" s="2"/>
      <c r="F3796" s="4"/>
      <c r="G3796" s="4"/>
    </row>
    <row r="3797" spans="2:7" x14ac:dyDescent="0.3">
      <c r="B3797" s="2"/>
      <c r="F3797" s="4"/>
      <c r="G3797" s="4"/>
    </row>
    <row r="3798" spans="2:7" x14ac:dyDescent="0.3">
      <c r="B3798" s="2"/>
      <c r="F3798" s="4"/>
      <c r="G3798" s="4"/>
    </row>
    <row r="3799" spans="2:7" x14ac:dyDescent="0.3">
      <c r="B3799" s="2"/>
      <c r="F3799" s="4"/>
      <c r="G3799" s="4"/>
    </row>
    <row r="3800" spans="2:7" x14ac:dyDescent="0.3">
      <c r="B3800" s="2"/>
      <c r="F3800" s="4"/>
      <c r="G3800" s="4"/>
    </row>
    <row r="3801" spans="2:7" x14ac:dyDescent="0.3">
      <c r="B3801" s="2"/>
      <c r="F3801" s="4"/>
      <c r="G3801" s="4"/>
    </row>
    <row r="3802" spans="2:7" x14ac:dyDescent="0.3">
      <c r="B3802" s="2"/>
      <c r="F3802" s="4"/>
      <c r="G3802" s="4"/>
    </row>
    <row r="3803" spans="2:7" x14ac:dyDescent="0.3">
      <c r="B3803" s="2"/>
      <c r="F3803" s="4"/>
      <c r="G3803" s="4"/>
    </row>
    <row r="3804" spans="2:7" x14ac:dyDescent="0.3">
      <c r="B3804" s="2"/>
      <c r="F3804" s="4"/>
      <c r="G3804" s="4"/>
    </row>
    <row r="3805" spans="2:7" x14ac:dyDescent="0.3">
      <c r="B3805" s="2"/>
      <c r="F3805" s="4"/>
      <c r="G3805" s="4"/>
    </row>
    <row r="3806" spans="2:7" x14ac:dyDescent="0.3">
      <c r="B3806" s="2"/>
      <c r="F3806" s="4"/>
      <c r="G3806" s="4"/>
    </row>
    <row r="3807" spans="2:7" x14ac:dyDescent="0.3">
      <c r="B3807" s="2"/>
      <c r="F3807" s="4"/>
      <c r="G3807" s="4"/>
    </row>
    <row r="3808" spans="2:7" x14ac:dyDescent="0.3">
      <c r="B3808" s="2"/>
      <c r="F3808" s="4"/>
      <c r="G3808" s="4"/>
    </row>
    <row r="3809" spans="2:7" x14ac:dyDescent="0.3">
      <c r="B3809" s="2"/>
      <c r="F3809" s="4"/>
      <c r="G3809" s="4"/>
    </row>
    <row r="3810" spans="2:7" x14ac:dyDescent="0.3">
      <c r="B3810" s="2"/>
      <c r="F3810" s="4"/>
      <c r="G3810" s="4"/>
    </row>
    <row r="3811" spans="2:7" x14ac:dyDescent="0.3">
      <c r="B3811" s="2"/>
      <c r="F3811" s="4"/>
      <c r="G3811" s="4"/>
    </row>
    <row r="3812" spans="2:7" x14ac:dyDescent="0.3">
      <c r="B3812" s="2"/>
      <c r="F3812" s="4"/>
      <c r="G3812" s="4"/>
    </row>
    <row r="3813" spans="2:7" x14ac:dyDescent="0.3">
      <c r="B3813" s="2"/>
      <c r="F3813" s="4"/>
      <c r="G3813" s="4"/>
    </row>
    <row r="3814" spans="2:7" x14ac:dyDescent="0.3">
      <c r="B3814" s="2"/>
      <c r="F3814" s="4"/>
      <c r="G3814" s="4"/>
    </row>
    <row r="3815" spans="2:7" x14ac:dyDescent="0.3">
      <c r="B3815" s="2"/>
      <c r="F3815" s="4"/>
      <c r="G3815" s="4"/>
    </row>
    <row r="3816" spans="2:7" x14ac:dyDescent="0.3">
      <c r="B3816" s="2"/>
      <c r="F3816" s="4"/>
      <c r="G3816" s="4"/>
    </row>
    <row r="3817" spans="2:7" x14ac:dyDescent="0.3">
      <c r="B3817" s="2"/>
      <c r="F3817" s="4"/>
      <c r="G3817" s="4"/>
    </row>
    <row r="3818" spans="2:7" x14ac:dyDescent="0.3">
      <c r="B3818" s="2"/>
      <c r="F3818" s="4"/>
      <c r="G3818" s="4"/>
    </row>
    <row r="3819" spans="2:7" x14ac:dyDescent="0.3">
      <c r="B3819" s="2"/>
      <c r="F3819" s="4"/>
      <c r="G3819" s="4"/>
    </row>
    <row r="3820" spans="2:7" x14ac:dyDescent="0.3">
      <c r="B3820" s="2"/>
      <c r="F3820" s="4"/>
      <c r="G3820" s="4"/>
    </row>
    <row r="3821" spans="2:7" x14ac:dyDescent="0.3">
      <c r="B3821" s="2"/>
      <c r="F3821" s="4"/>
      <c r="G3821" s="4"/>
    </row>
    <row r="3822" spans="2:7" x14ac:dyDescent="0.3">
      <c r="B3822" s="2"/>
      <c r="F3822" s="4"/>
      <c r="G3822" s="4"/>
    </row>
    <row r="3823" spans="2:7" x14ac:dyDescent="0.3">
      <c r="B3823" s="2"/>
      <c r="F3823" s="4"/>
      <c r="G3823" s="4"/>
    </row>
    <row r="3824" spans="2:7" x14ac:dyDescent="0.3">
      <c r="B3824" s="2"/>
      <c r="F3824" s="4"/>
      <c r="G3824" s="4"/>
    </row>
    <row r="3825" spans="2:7" x14ac:dyDescent="0.3">
      <c r="B3825" s="2"/>
      <c r="F3825" s="4"/>
      <c r="G3825" s="4"/>
    </row>
    <row r="3826" spans="2:7" x14ac:dyDescent="0.3">
      <c r="B3826" s="2"/>
      <c r="F3826" s="4"/>
      <c r="G3826" s="4"/>
    </row>
    <row r="3827" spans="2:7" x14ac:dyDescent="0.3">
      <c r="B3827" s="2"/>
      <c r="F3827" s="4"/>
      <c r="G3827" s="4"/>
    </row>
    <row r="3828" spans="2:7" x14ac:dyDescent="0.3">
      <c r="B3828" s="2"/>
      <c r="F3828" s="4"/>
      <c r="G3828" s="4"/>
    </row>
    <row r="3829" spans="2:7" x14ac:dyDescent="0.3">
      <c r="B3829" s="2"/>
      <c r="F3829" s="4"/>
      <c r="G3829" s="4"/>
    </row>
    <row r="3830" spans="2:7" x14ac:dyDescent="0.3">
      <c r="B3830" s="2"/>
      <c r="F3830" s="4"/>
      <c r="G3830" s="4"/>
    </row>
    <row r="3831" spans="2:7" x14ac:dyDescent="0.3">
      <c r="B3831" s="2"/>
      <c r="F3831" s="4"/>
      <c r="G3831" s="4"/>
    </row>
    <row r="3832" spans="2:7" x14ac:dyDescent="0.3">
      <c r="B3832" s="2"/>
      <c r="F3832" s="4"/>
      <c r="G3832" s="4"/>
    </row>
    <row r="3833" spans="2:7" x14ac:dyDescent="0.3">
      <c r="B3833" s="2"/>
      <c r="F3833" s="4"/>
      <c r="G3833" s="4"/>
    </row>
    <row r="3834" spans="2:7" x14ac:dyDescent="0.3">
      <c r="B3834" s="2"/>
      <c r="F3834" s="4"/>
      <c r="G3834" s="4"/>
    </row>
    <row r="3835" spans="2:7" x14ac:dyDescent="0.3">
      <c r="B3835" s="2"/>
      <c r="F3835" s="4"/>
      <c r="G3835" s="4"/>
    </row>
    <row r="3836" spans="2:7" x14ac:dyDescent="0.3">
      <c r="B3836" s="2"/>
      <c r="F3836" s="4"/>
      <c r="G3836" s="4"/>
    </row>
    <row r="3837" spans="2:7" x14ac:dyDescent="0.3">
      <c r="B3837" s="2"/>
      <c r="F3837" s="4"/>
      <c r="G3837" s="4"/>
    </row>
    <row r="3838" spans="2:7" x14ac:dyDescent="0.3">
      <c r="B3838" s="2"/>
      <c r="F3838" s="4"/>
      <c r="G3838" s="4"/>
    </row>
    <row r="3839" spans="2:7" x14ac:dyDescent="0.3">
      <c r="B3839" s="2"/>
      <c r="F3839" s="4"/>
      <c r="G3839" s="4"/>
    </row>
    <row r="3840" spans="2:7" x14ac:dyDescent="0.3">
      <c r="B3840" s="2"/>
      <c r="F3840" s="4"/>
      <c r="G3840" s="4"/>
    </row>
    <row r="3841" spans="2:7" x14ac:dyDescent="0.3">
      <c r="B3841" s="2"/>
      <c r="F3841" s="4"/>
      <c r="G3841" s="4"/>
    </row>
    <row r="3842" spans="2:7" x14ac:dyDescent="0.3">
      <c r="B3842" s="2"/>
      <c r="F3842" s="4"/>
      <c r="G3842" s="4"/>
    </row>
    <row r="3843" spans="2:7" x14ac:dyDescent="0.3">
      <c r="B3843" s="2"/>
      <c r="F3843" s="4"/>
      <c r="G3843" s="4"/>
    </row>
    <row r="3844" spans="2:7" x14ac:dyDescent="0.3">
      <c r="B3844" s="2"/>
      <c r="F3844" s="4"/>
      <c r="G3844" s="4"/>
    </row>
    <row r="3845" spans="2:7" x14ac:dyDescent="0.3">
      <c r="B3845" s="2"/>
      <c r="F3845" s="4"/>
      <c r="G3845" s="4"/>
    </row>
    <row r="3846" spans="2:7" x14ac:dyDescent="0.3">
      <c r="B3846" s="2"/>
      <c r="F3846" s="4"/>
      <c r="G3846" s="4"/>
    </row>
    <row r="3847" spans="2:7" x14ac:dyDescent="0.3">
      <c r="B3847" s="2"/>
      <c r="F3847" s="4"/>
      <c r="G3847" s="4"/>
    </row>
    <row r="3848" spans="2:7" x14ac:dyDescent="0.3">
      <c r="B3848" s="2"/>
      <c r="F3848" s="4"/>
      <c r="G3848" s="4"/>
    </row>
    <row r="3849" spans="2:7" x14ac:dyDescent="0.3">
      <c r="B3849" s="2"/>
      <c r="F3849" s="4"/>
      <c r="G3849" s="4"/>
    </row>
    <row r="3850" spans="2:7" x14ac:dyDescent="0.3">
      <c r="B3850" s="2"/>
      <c r="F3850" s="4"/>
      <c r="G3850" s="4"/>
    </row>
    <row r="3851" spans="2:7" x14ac:dyDescent="0.3">
      <c r="B3851" s="2"/>
      <c r="F3851" s="4"/>
      <c r="G3851" s="4"/>
    </row>
    <row r="3852" spans="2:7" x14ac:dyDescent="0.3">
      <c r="B3852" s="2"/>
      <c r="F3852" s="4"/>
      <c r="G3852" s="4"/>
    </row>
    <row r="3853" spans="2:7" x14ac:dyDescent="0.3">
      <c r="B3853" s="2"/>
      <c r="F3853" s="4"/>
      <c r="G3853" s="4"/>
    </row>
    <row r="3854" spans="2:7" x14ac:dyDescent="0.3">
      <c r="B3854" s="2"/>
      <c r="F3854" s="4"/>
      <c r="G3854" s="4"/>
    </row>
    <row r="3855" spans="2:7" x14ac:dyDescent="0.3">
      <c r="B3855" s="2"/>
      <c r="F3855" s="4"/>
      <c r="G3855" s="4"/>
    </row>
    <row r="3856" spans="2:7" x14ac:dyDescent="0.3">
      <c r="B3856" s="2"/>
      <c r="F3856" s="4"/>
      <c r="G3856" s="4"/>
    </row>
    <row r="3857" spans="2:7" x14ac:dyDescent="0.3">
      <c r="B3857" s="2"/>
      <c r="F3857" s="4"/>
      <c r="G3857" s="4"/>
    </row>
    <row r="3858" spans="2:7" x14ac:dyDescent="0.3">
      <c r="B3858" s="2"/>
      <c r="F3858" s="4"/>
      <c r="G3858" s="4"/>
    </row>
    <row r="3859" spans="2:7" x14ac:dyDescent="0.3">
      <c r="B3859" s="2"/>
      <c r="F3859" s="4"/>
      <c r="G3859" s="4"/>
    </row>
    <row r="3860" spans="2:7" x14ac:dyDescent="0.3">
      <c r="B3860" s="2"/>
      <c r="F3860" s="4"/>
      <c r="G3860" s="4"/>
    </row>
    <row r="3861" spans="2:7" x14ac:dyDescent="0.3">
      <c r="B3861" s="2"/>
      <c r="F3861" s="4"/>
      <c r="G3861" s="4"/>
    </row>
    <row r="3862" spans="2:7" x14ac:dyDescent="0.3">
      <c r="B3862" s="2"/>
      <c r="F3862" s="4"/>
      <c r="G3862" s="4"/>
    </row>
    <row r="3863" spans="2:7" x14ac:dyDescent="0.3">
      <c r="B3863" s="2"/>
      <c r="F3863" s="4"/>
      <c r="G3863" s="4"/>
    </row>
    <row r="3864" spans="2:7" x14ac:dyDescent="0.3">
      <c r="B3864" s="2"/>
      <c r="F3864" s="4"/>
      <c r="G3864" s="4"/>
    </row>
    <row r="3865" spans="2:7" x14ac:dyDescent="0.3">
      <c r="B3865" s="2"/>
      <c r="F3865" s="4"/>
      <c r="G3865" s="4"/>
    </row>
    <row r="3866" spans="2:7" x14ac:dyDescent="0.3">
      <c r="B3866" s="2"/>
      <c r="F3866" s="4"/>
      <c r="G3866" s="4"/>
    </row>
    <row r="3867" spans="2:7" x14ac:dyDescent="0.3">
      <c r="B3867" s="2"/>
      <c r="F3867" s="4"/>
      <c r="G3867" s="4"/>
    </row>
    <row r="3868" spans="2:7" x14ac:dyDescent="0.3">
      <c r="B3868" s="2"/>
      <c r="F3868" s="4"/>
      <c r="G3868" s="4"/>
    </row>
    <row r="3869" spans="2:7" x14ac:dyDescent="0.3">
      <c r="B3869" s="2"/>
      <c r="F3869" s="4"/>
      <c r="G3869" s="4"/>
    </row>
    <row r="3870" spans="2:7" x14ac:dyDescent="0.3">
      <c r="B3870" s="2"/>
      <c r="F3870" s="4"/>
      <c r="G3870" s="4"/>
    </row>
    <row r="3871" spans="2:7" x14ac:dyDescent="0.3">
      <c r="B3871" s="2"/>
      <c r="F3871" s="4"/>
      <c r="G3871" s="4"/>
    </row>
    <row r="3872" spans="2:7" x14ac:dyDescent="0.3">
      <c r="B3872" s="2"/>
      <c r="F3872" s="4"/>
      <c r="G3872" s="4"/>
    </row>
    <row r="3873" spans="2:7" x14ac:dyDescent="0.3">
      <c r="B3873" s="2"/>
      <c r="F3873" s="4"/>
      <c r="G3873" s="4"/>
    </row>
    <row r="3874" spans="2:7" x14ac:dyDescent="0.3">
      <c r="B3874" s="2"/>
      <c r="F3874" s="4"/>
      <c r="G3874" s="4"/>
    </row>
    <row r="3875" spans="2:7" x14ac:dyDescent="0.3">
      <c r="B3875" s="2"/>
      <c r="F3875" s="4"/>
      <c r="G3875" s="4"/>
    </row>
    <row r="3876" spans="2:7" x14ac:dyDescent="0.3">
      <c r="B3876" s="2"/>
      <c r="F3876" s="4"/>
      <c r="G3876" s="4"/>
    </row>
    <row r="3877" spans="2:7" x14ac:dyDescent="0.3">
      <c r="B3877" s="2"/>
      <c r="F3877" s="4"/>
      <c r="G3877" s="4"/>
    </row>
    <row r="3878" spans="2:7" x14ac:dyDescent="0.3">
      <c r="B3878" s="2"/>
      <c r="F3878" s="4"/>
      <c r="G3878" s="4"/>
    </row>
    <row r="3879" spans="2:7" x14ac:dyDescent="0.3">
      <c r="B3879" s="2"/>
      <c r="F3879" s="4"/>
      <c r="G3879" s="4"/>
    </row>
    <row r="3880" spans="2:7" x14ac:dyDescent="0.3">
      <c r="B3880" s="2"/>
      <c r="F3880" s="4"/>
      <c r="G3880" s="4"/>
    </row>
    <row r="3881" spans="2:7" x14ac:dyDescent="0.3">
      <c r="B3881" s="2"/>
      <c r="F3881" s="4"/>
      <c r="G3881" s="4"/>
    </row>
    <row r="3882" spans="2:7" x14ac:dyDescent="0.3">
      <c r="B3882" s="2"/>
      <c r="F3882" s="4"/>
      <c r="G3882" s="4"/>
    </row>
    <row r="3883" spans="2:7" x14ac:dyDescent="0.3">
      <c r="B3883" s="2"/>
      <c r="F3883" s="4"/>
      <c r="G3883" s="4"/>
    </row>
    <row r="3884" spans="2:7" x14ac:dyDescent="0.3">
      <c r="B3884" s="2"/>
      <c r="F3884" s="4"/>
      <c r="G3884" s="4"/>
    </row>
    <row r="3885" spans="2:7" x14ac:dyDescent="0.3">
      <c r="B3885" s="2"/>
      <c r="F3885" s="4"/>
      <c r="G3885" s="4"/>
    </row>
    <row r="3886" spans="2:7" x14ac:dyDescent="0.3">
      <c r="B3886" s="2"/>
      <c r="F3886" s="4"/>
      <c r="G3886" s="4"/>
    </row>
    <row r="3887" spans="2:7" x14ac:dyDescent="0.3">
      <c r="B3887" s="2"/>
      <c r="F3887" s="4"/>
      <c r="G3887" s="4"/>
    </row>
    <row r="3888" spans="2:7" x14ac:dyDescent="0.3">
      <c r="B3888" s="2"/>
      <c r="F3888" s="4"/>
      <c r="G3888" s="4"/>
    </row>
    <row r="3889" spans="2:7" x14ac:dyDescent="0.3">
      <c r="B3889" s="2"/>
      <c r="F3889" s="4"/>
      <c r="G3889" s="4"/>
    </row>
    <row r="3890" spans="2:7" x14ac:dyDescent="0.3">
      <c r="B3890" s="2"/>
      <c r="F3890" s="4"/>
      <c r="G3890" s="4"/>
    </row>
    <row r="3891" spans="2:7" x14ac:dyDescent="0.3">
      <c r="B3891" s="2"/>
      <c r="F3891" s="4"/>
      <c r="G3891" s="4"/>
    </row>
    <row r="3892" spans="2:7" x14ac:dyDescent="0.3">
      <c r="B3892" s="2"/>
      <c r="F3892" s="4"/>
      <c r="G3892" s="4"/>
    </row>
    <row r="3893" spans="2:7" x14ac:dyDescent="0.3">
      <c r="B3893" s="2"/>
      <c r="F3893" s="4"/>
      <c r="G3893" s="4"/>
    </row>
    <row r="3894" spans="2:7" x14ac:dyDescent="0.3">
      <c r="B3894" s="2"/>
      <c r="F3894" s="4"/>
      <c r="G3894" s="4"/>
    </row>
    <row r="3895" spans="2:7" x14ac:dyDescent="0.3">
      <c r="B3895" s="2"/>
      <c r="F3895" s="4"/>
      <c r="G3895" s="4"/>
    </row>
    <row r="3896" spans="2:7" x14ac:dyDescent="0.3">
      <c r="B3896" s="2"/>
      <c r="F3896" s="4"/>
      <c r="G3896" s="4"/>
    </row>
    <row r="3897" spans="2:7" x14ac:dyDescent="0.3">
      <c r="B3897" s="2"/>
      <c r="F3897" s="4"/>
      <c r="G3897" s="4"/>
    </row>
    <row r="3898" spans="2:7" x14ac:dyDescent="0.3">
      <c r="B3898" s="2"/>
      <c r="F3898" s="4"/>
      <c r="G3898" s="4"/>
    </row>
    <row r="3899" spans="2:7" x14ac:dyDescent="0.3">
      <c r="B3899" s="2"/>
      <c r="F3899" s="4"/>
      <c r="G3899" s="4"/>
    </row>
    <row r="3900" spans="2:7" x14ac:dyDescent="0.3">
      <c r="B3900" s="2"/>
      <c r="F3900" s="4"/>
      <c r="G3900" s="4"/>
    </row>
    <row r="3901" spans="2:7" x14ac:dyDescent="0.3">
      <c r="B3901" s="2"/>
      <c r="F3901" s="4"/>
      <c r="G3901" s="4"/>
    </row>
    <row r="3902" spans="2:7" x14ac:dyDescent="0.3">
      <c r="B3902" s="2"/>
      <c r="F3902" s="4"/>
      <c r="G3902" s="4"/>
    </row>
    <row r="3903" spans="2:7" x14ac:dyDescent="0.3">
      <c r="B3903" s="2"/>
      <c r="F3903" s="4"/>
      <c r="G3903" s="4"/>
    </row>
    <row r="3904" spans="2:7" x14ac:dyDescent="0.3">
      <c r="B3904" s="2"/>
      <c r="F3904" s="4"/>
      <c r="G3904" s="4"/>
    </row>
    <row r="3905" spans="2:7" x14ac:dyDescent="0.3">
      <c r="B3905" s="2"/>
      <c r="F3905" s="4"/>
      <c r="G3905" s="4"/>
    </row>
    <row r="3906" spans="2:7" x14ac:dyDescent="0.3">
      <c r="B3906" s="2"/>
      <c r="F3906" s="4"/>
      <c r="G3906" s="4"/>
    </row>
    <row r="3907" spans="2:7" x14ac:dyDescent="0.3">
      <c r="B3907" s="2"/>
      <c r="F3907" s="4"/>
      <c r="G3907" s="4"/>
    </row>
    <row r="3908" spans="2:7" x14ac:dyDescent="0.3">
      <c r="B3908" s="2"/>
      <c r="F3908" s="4"/>
      <c r="G3908" s="4"/>
    </row>
    <row r="3909" spans="2:7" x14ac:dyDescent="0.3">
      <c r="B3909" s="2"/>
      <c r="F3909" s="4"/>
      <c r="G3909" s="4"/>
    </row>
    <row r="3910" spans="2:7" x14ac:dyDescent="0.3">
      <c r="B3910" s="2"/>
      <c r="F3910" s="4"/>
      <c r="G3910" s="4"/>
    </row>
    <row r="3911" spans="2:7" x14ac:dyDescent="0.3">
      <c r="B3911" s="2"/>
      <c r="F3911" s="4"/>
      <c r="G3911" s="4"/>
    </row>
    <row r="3912" spans="2:7" x14ac:dyDescent="0.3">
      <c r="B3912" s="2"/>
      <c r="F3912" s="4"/>
      <c r="G3912" s="4"/>
    </row>
    <row r="3913" spans="2:7" x14ac:dyDescent="0.3">
      <c r="B3913" s="2"/>
      <c r="F3913" s="4"/>
      <c r="G3913" s="4"/>
    </row>
    <row r="3914" spans="2:7" x14ac:dyDescent="0.3">
      <c r="B3914" s="2"/>
      <c r="F3914" s="4"/>
      <c r="G3914" s="4"/>
    </row>
    <row r="3915" spans="2:7" x14ac:dyDescent="0.3">
      <c r="B3915" s="2"/>
      <c r="F3915" s="4"/>
      <c r="G3915" s="4"/>
    </row>
    <row r="3916" spans="2:7" x14ac:dyDescent="0.3">
      <c r="B3916" s="2"/>
      <c r="F3916" s="4"/>
      <c r="G3916" s="4"/>
    </row>
    <row r="3917" spans="2:7" x14ac:dyDescent="0.3">
      <c r="B3917" s="2"/>
      <c r="F3917" s="4"/>
      <c r="G3917" s="4"/>
    </row>
    <row r="3918" spans="2:7" x14ac:dyDescent="0.3">
      <c r="B3918" s="2"/>
      <c r="F3918" s="4"/>
      <c r="G3918" s="4"/>
    </row>
    <row r="3919" spans="2:7" x14ac:dyDescent="0.3">
      <c r="B3919" s="2"/>
      <c r="F3919" s="4"/>
      <c r="G3919" s="4"/>
    </row>
    <row r="3920" spans="2:7" x14ac:dyDescent="0.3">
      <c r="B3920" s="2"/>
      <c r="F3920" s="4"/>
      <c r="G3920" s="4"/>
    </row>
    <row r="3921" spans="2:7" x14ac:dyDescent="0.3">
      <c r="B3921" s="2"/>
      <c r="F3921" s="4"/>
      <c r="G3921" s="4"/>
    </row>
    <row r="3922" spans="2:7" x14ac:dyDescent="0.3">
      <c r="B3922" s="2"/>
      <c r="F3922" s="4"/>
      <c r="G3922" s="4"/>
    </row>
    <row r="3923" spans="2:7" x14ac:dyDescent="0.3">
      <c r="B3923" s="2"/>
      <c r="F3923" s="4"/>
      <c r="G3923" s="4"/>
    </row>
    <row r="3924" spans="2:7" x14ac:dyDescent="0.3">
      <c r="B3924" s="2"/>
      <c r="F3924" s="4"/>
      <c r="G3924" s="4"/>
    </row>
    <row r="3925" spans="2:7" x14ac:dyDescent="0.3">
      <c r="B3925" s="2"/>
      <c r="F3925" s="4"/>
      <c r="G3925" s="4"/>
    </row>
    <row r="3926" spans="2:7" x14ac:dyDescent="0.3">
      <c r="B3926" s="2"/>
      <c r="F3926" s="4"/>
      <c r="G3926" s="4"/>
    </row>
    <row r="3927" spans="2:7" x14ac:dyDescent="0.3">
      <c r="B3927" s="2"/>
      <c r="F3927" s="4"/>
      <c r="G3927" s="4"/>
    </row>
    <row r="3928" spans="2:7" x14ac:dyDescent="0.3">
      <c r="B3928" s="2"/>
      <c r="F3928" s="4"/>
      <c r="G3928" s="4"/>
    </row>
    <row r="3929" spans="2:7" x14ac:dyDescent="0.3">
      <c r="B3929" s="2"/>
      <c r="F3929" s="4"/>
      <c r="G3929" s="4"/>
    </row>
    <row r="3930" spans="2:7" x14ac:dyDescent="0.3">
      <c r="B3930" s="2"/>
      <c r="F3930" s="4"/>
      <c r="G3930" s="4"/>
    </row>
    <row r="3931" spans="2:7" x14ac:dyDescent="0.3">
      <c r="B3931" s="2"/>
      <c r="F3931" s="4"/>
      <c r="G3931" s="4"/>
    </row>
    <row r="3932" spans="2:7" x14ac:dyDescent="0.3">
      <c r="B3932" s="2"/>
      <c r="F3932" s="4"/>
      <c r="G3932" s="4"/>
    </row>
    <row r="3933" spans="2:7" x14ac:dyDescent="0.3">
      <c r="B3933" s="2"/>
      <c r="F3933" s="4"/>
      <c r="G3933" s="4"/>
    </row>
    <row r="3934" spans="2:7" x14ac:dyDescent="0.3">
      <c r="B3934" s="2"/>
      <c r="F3934" s="4"/>
      <c r="G3934" s="4"/>
    </row>
    <row r="3935" spans="2:7" x14ac:dyDescent="0.3">
      <c r="B3935" s="2"/>
      <c r="F3935" s="4"/>
      <c r="G3935" s="4"/>
    </row>
    <row r="3936" spans="2:7" x14ac:dyDescent="0.3">
      <c r="B3936" s="2"/>
      <c r="F3936" s="4"/>
      <c r="G3936" s="4"/>
    </row>
    <row r="3937" spans="2:7" x14ac:dyDescent="0.3">
      <c r="B3937" s="2"/>
      <c r="F3937" s="4"/>
      <c r="G3937" s="4"/>
    </row>
    <row r="3938" spans="2:7" x14ac:dyDescent="0.3">
      <c r="B3938" s="2"/>
      <c r="F3938" s="4"/>
      <c r="G3938" s="4"/>
    </row>
    <row r="3939" spans="2:7" x14ac:dyDescent="0.3">
      <c r="B3939" s="2"/>
      <c r="F3939" s="4"/>
      <c r="G3939" s="4"/>
    </row>
    <row r="3940" spans="2:7" x14ac:dyDescent="0.3">
      <c r="B3940" s="2"/>
      <c r="F3940" s="4"/>
      <c r="G3940" s="4"/>
    </row>
    <row r="3941" spans="2:7" x14ac:dyDescent="0.3">
      <c r="B3941" s="2"/>
      <c r="F3941" s="4"/>
      <c r="G3941" s="4"/>
    </row>
    <row r="3942" spans="2:7" x14ac:dyDescent="0.3">
      <c r="B3942" s="2"/>
      <c r="F3942" s="4"/>
      <c r="G3942" s="4"/>
    </row>
    <row r="3943" spans="2:7" x14ac:dyDescent="0.3">
      <c r="B3943" s="2"/>
      <c r="F3943" s="4"/>
      <c r="G3943" s="4"/>
    </row>
    <row r="3944" spans="2:7" x14ac:dyDescent="0.3">
      <c r="B3944" s="2"/>
      <c r="F3944" s="4"/>
      <c r="G3944" s="4"/>
    </row>
    <row r="3945" spans="2:7" x14ac:dyDescent="0.3">
      <c r="B3945" s="2"/>
      <c r="F3945" s="4"/>
      <c r="G3945" s="4"/>
    </row>
    <row r="3946" spans="2:7" x14ac:dyDescent="0.3">
      <c r="B3946" s="2"/>
      <c r="F3946" s="4"/>
      <c r="G3946" s="4"/>
    </row>
    <row r="3947" spans="2:7" x14ac:dyDescent="0.3">
      <c r="B3947" s="2"/>
      <c r="F3947" s="4"/>
      <c r="G3947" s="4"/>
    </row>
    <row r="3948" spans="2:7" x14ac:dyDescent="0.3">
      <c r="B3948" s="2"/>
      <c r="F3948" s="4"/>
      <c r="G3948" s="4"/>
    </row>
    <row r="3949" spans="2:7" x14ac:dyDescent="0.3">
      <c r="B3949" s="2"/>
      <c r="F3949" s="4"/>
      <c r="G3949" s="4"/>
    </row>
    <row r="3950" spans="2:7" x14ac:dyDescent="0.3">
      <c r="B3950" s="2"/>
      <c r="F3950" s="4"/>
      <c r="G3950" s="4"/>
    </row>
    <row r="3951" spans="2:7" x14ac:dyDescent="0.3">
      <c r="B3951" s="2"/>
      <c r="F3951" s="4"/>
      <c r="G3951" s="4"/>
    </row>
    <row r="3952" spans="2:7" x14ac:dyDescent="0.3">
      <c r="B3952" s="2"/>
      <c r="F3952" s="4"/>
      <c r="G3952" s="4"/>
    </row>
    <row r="3953" spans="2:7" x14ac:dyDescent="0.3">
      <c r="B3953" s="2"/>
      <c r="F3953" s="4"/>
      <c r="G3953" s="4"/>
    </row>
    <row r="3954" spans="2:7" x14ac:dyDescent="0.3">
      <c r="B3954" s="2"/>
      <c r="F3954" s="4"/>
      <c r="G3954" s="4"/>
    </row>
    <row r="3955" spans="2:7" x14ac:dyDescent="0.3">
      <c r="B3955" s="2"/>
      <c r="F3955" s="4"/>
      <c r="G3955" s="4"/>
    </row>
    <row r="3956" spans="2:7" x14ac:dyDescent="0.3">
      <c r="B3956" s="2"/>
      <c r="F3956" s="4"/>
      <c r="G3956" s="4"/>
    </row>
    <row r="3957" spans="2:7" x14ac:dyDescent="0.3">
      <c r="B3957" s="2"/>
      <c r="F3957" s="4"/>
      <c r="G3957" s="4"/>
    </row>
    <row r="3958" spans="2:7" x14ac:dyDescent="0.3">
      <c r="B3958" s="2"/>
      <c r="F3958" s="4"/>
      <c r="G3958" s="4"/>
    </row>
    <row r="3959" spans="2:7" x14ac:dyDescent="0.3">
      <c r="B3959" s="2"/>
      <c r="F3959" s="4"/>
      <c r="G3959" s="4"/>
    </row>
    <row r="3960" spans="2:7" x14ac:dyDescent="0.3">
      <c r="B3960" s="2"/>
      <c r="F3960" s="4"/>
      <c r="G3960" s="4"/>
    </row>
    <row r="3961" spans="2:7" x14ac:dyDescent="0.3">
      <c r="B3961" s="2"/>
      <c r="F3961" s="4"/>
      <c r="G3961" s="4"/>
    </row>
    <row r="3962" spans="2:7" x14ac:dyDescent="0.3">
      <c r="B3962" s="2"/>
      <c r="F3962" s="4"/>
      <c r="G3962" s="4"/>
    </row>
    <row r="3963" spans="2:7" x14ac:dyDescent="0.3">
      <c r="B3963" s="2"/>
      <c r="F3963" s="4"/>
      <c r="G3963" s="4"/>
    </row>
    <row r="3964" spans="2:7" x14ac:dyDescent="0.3">
      <c r="B3964" s="2"/>
      <c r="F3964" s="4"/>
      <c r="G3964" s="4"/>
    </row>
    <row r="3965" spans="2:7" x14ac:dyDescent="0.3">
      <c r="B3965" s="2"/>
      <c r="F3965" s="4"/>
      <c r="G3965" s="4"/>
    </row>
    <row r="3966" spans="2:7" x14ac:dyDescent="0.3">
      <c r="B3966" s="2"/>
      <c r="F3966" s="4"/>
      <c r="G3966" s="4"/>
    </row>
    <row r="3967" spans="2:7" x14ac:dyDescent="0.3">
      <c r="B3967" s="2"/>
      <c r="F3967" s="4"/>
      <c r="G3967" s="4"/>
    </row>
    <row r="3968" spans="2:7" x14ac:dyDescent="0.3">
      <c r="B3968" s="2"/>
      <c r="F3968" s="4"/>
      <c r="G3968" s="4"/>
    </row>
    <row r="3969" spans="2:7" x14ac:dyDescent="0.3">
      <c r="B3969" s="2"/>
      <c r="F3969" s="4"/>
      <c r="G3969" s="4"/>
    </row>
    <row r="3970" spans="2:7" x14ac:dyDescent="0.3">
      <c r="B3970" s="2"/>
      <c r="F3970" s="4"/>
      <c r="G3970" s="4"/>
    </row>
    <row r="3971" spans="2:7" x14ac:dyDescent="0.3">
      <c r="B3971" s="2"/>
      <c r="F3971" s="4"/>
      <c r="G3971" s="4"/>
    </row>
    <row r="3972" spans="2:7" x14ac:dyDescent="0.3">
      <c r="B3972" s="2"/>
      <c r="F3972" s="4"/>
      <c r="G3972" s="4"/>
    </row>
    <row r="3973" spans="2:7" x14ac:dyDescent="0.3">
      <c r="B3973" s="2"/>
      <c r="F3973" s="4"/>
      <c r="G3973" s="4"/>
    </row>
    <row r="3974" spans="2:7" x14ac:dyDescent="0.3">
      <c r="B3974" s="2"/>
      <c r="F3974" s="4"/>
      <c r="G3974" s="4"/>
    </row>
    <row r="3975" spans="2:7" x14ac:dyDescent="0.3">
      <c r="B3975" s="2"/>
      <c r="F3975" s="4"/>
      <c r="G3975" s="4"/>
    </row>
    <row r="3976" spans="2:7" x14ac:dyDescent="0.3">
      <c r="B3976" s="2"/>
      <c r="F3976" s="4"/>
      <c r="G3976" s="4"/>
    </row>
    <row r="3977" spans="2:7" x14ac:dyDescent="0.3">
      <c r="B3977" s="2"/>
      <c r="F3977" s="4"/>
      <c r="G3977" s="4"/>
    </row>
    <row r="3978" spans="2:7" x14ac:dyDescent="0.3">
      <c r="B3978" s="2"/>
      <c r="F3978" s="4"/>
      <c r="G3978" s="4"/>
    </row>
    <row r="3979" spans="2:7" x14ac:dyDescent="0.3">
      <c r="B3979" s="2"/>
      <c r="F3979" s="4"/>
      <c r="G3979" s="4"/>
    </row>
    <row r="3980" spans="2:7" x14ac:dyDescent="0.3">
      <c r="B3980" s="2"/>
      <c r="F3980" s="4"/>
      <c r="G3980" s="4"/>
    </row>
    <row r="3981" spans="2:7" x14ac:dyDescent="0.3">
      <c r="B3981" s="2"/>
      <c r="F3981" s="4"/>
      <c r="G3981" s="4"/>
    </row>
    <row r="3982" spans="2:7" x14ac:dyDescent="0.3">
      <c r="B3982" s="2"/>
      <c r="F3982" s="4"/>
      <c r="G3982" s="4"/>
    </row>
    <row r="3983" spans="2:7" x14ac:dyDescent="0.3">
      <c r="B3983" s="2"/>
      <c r="F3983" s="4"/>
      <c r="G3983" s="4"/>
    </row>
    <row r="3984" spans="2:7" x14ac:dyDescent="0.3">
      <c r="B3984" s="2"/>
      <c r="F3984" s="4"/>
      <c r="G3984" s="4"/>
    </row>
    <row r="3985" spans="2:7" x14ac:dyDescent="0.3">
      <c r="B3985" s="2"/>
      <c r="F3985" s="4"/>
      <c r="G3985" s="4"/>
    </row>
    <row r="3986" spans="2:7" x14ac:dyDescent="0.3">
      <c r="B3986" s="2"/>
      <c r="F3986" s="4"/>
      <c r="G3986" s="4"/>
    </row>
    <row r="3987" spans="2:7" x14ac:dyDescent="0.3">
      <c r="B3987" s="2"/>
      <c r="F3987" s="4"/>
      <c r="G3987" s="4"/>
    </row>
    <row r="3988" spans="2:7" x14ac:dyDescent="0.3">
      <c r="B3988" s="2"/>
      <c r="F3988" s="4"/>
      <c r="G3988" s="4"/>
    </row>
    <row r="3989" spans="2:7" x14ac:dyDescent="0.3">
      <c r="B3989" s="2"/>
      <c r="F3989" s="4"/>
      <c r="G3989" s="4"/>
    </row>
    <row r="3990" spans="2:7" x14ac:dyDescent="0.3">
      <c r="B3990" s="2"/>
      <c r="F3990" s="4"/>
      <c r="G3990" s="4"/>
    </row>
    <row r="3991" spans="2:7" x14ac:dyDescent="0.3">
      <c r="B3991" s="2"/>
      <c r="F3991" s="4"/>
      <c r="G3991" s="4"/>
    </row>
    <row r="3992" spans="2:7" x14ac:dyDescent="0.3">
      <c r="B3992" s="2"/>
      <c r="F3992" s="4"/>
      <c r="G3992" s="4"/>
    </row>
    <row r="3993" spans="2:7" x14ac:dyDescent="0.3">
      <c r="B3993" s="2"/>
      <c r="F3993" s="4"/>
      <c r="G3993" s="4"/>
    </row>
    <row r="3994" spans="2:7" x14ac:dyDescent="0.3">
      <c r="B3994" s="2"/>
      <c r="F3994" s="4"/>
      <c r="G3994" s="4"/>
    </row>
    <row r="3995" spans="2:7" x14ac:dyDescent="0.3">
      <c r="B3995" s="2"/>
      <c r="F3995" s="4"/>
      <c r="G3995" s="4"/>
    </row>
    <row r="3996" spans="2:7" x14ac:dyDescent="0.3">
      <c r="B3996" s="2"/>
      <c r="F3996" s="4"/>
      <c r="G3996" s="4"/>
    </row>
    <row r="3997" spans="2:7" x14ac:dyDescent="0.3">
      <c r="B3997" s="2"/>
      <c r="F3997" s="4"/>
      <c r="G3997" s="4"/>
    </row>
    <row r="3998" spans="2:7" x14ac:dyDescent="0.3">
      <c r="B3998" s="2"/>
      <c r="F3998" s="4"/>
      <c r="G3998" s="4"/>
    </row>
    <row r="3999" spans="2:7" x14ac:dyDescent="0.3">
      <c r="B3999" s="2"/>
      <c r="F3999" s="4"/>
      <c r="G3999" s="4"/>
    </row>
    <row r="4000" spans="2:7" x14ac:dyDescent="0.3">
      <c r="B4000" s="2"/>
      <c r="F4000" s="4"/>
      <c r="G4000" s="4"/>
    </row>
    <row r="4001" spans="2:7" x14ac:dyDescent="0.3">
      <c r="B4001" s="2"/>
      <c r="F4001" s="4"/>
      <c r="G4001" s="4"/>
    </row>
    <row r="4002" spans="2:7" x14ac:dyDescent="0.3">
      <c r="B4002" s="2"/>
      <c r="F4002" s="4"/>
      <c r="G4002" s="4"/>
    </row>
    <row r="4003" spans="2:7" x14ac:dyDescent="0.3">
      <c r="B4003" s="2"/>
      <c r="F4003" s="4"/>
      <c r="G4003" s="4"/>
    </row>
    <row r="4004" spans="2:7" x14ac:dyDescent="0.3">
      <c r="B4004" s="2"/>
      <c r="F4004" s="4"/>
      <c r="G4004" s="4"/>
    </row>
    <row r="4005" spans="2:7" x14ac:dyDescent="0.3">
      <c r="B4005" s="2"/>
      <c r="F4005" s="4"/>
      <c r="G4005" s="4"/>
    </row>
    <row r="4006" spans="2:7" x14ac:dyDescent="0.3">
      <c r="B4006" s="2"/>
      <c r="F4006" s="4"/>
      <c r="G4006" s="4"/>
    </row>
    <row r="4007" spans="2:7" x14ac:dyDescent="0.3">
      <c r="B4007" s="2"/>
      <c r="F4007" s="4"/>
      <c r="G4007" s="4"/>
    </row>
    <row r="4008" spans="2:7" x14ac:dyDescent="0.3">
      <c r="B4008" s="2"/>
      <c r="F4008" s="4"/>
      <c r="G4008" s="4"/>
    </row>
    <row r="4009" spans="2:7" x14ac:dyDescent="0.3">
      <c r="B4009" s="2"/>
      <c r="F4009" s="4"/>
      <c r="G4009" s="4"/>
    </row>
    <row r="4010" spans="2:7" x14ac:dyDescent="0.3">
      <c r="B4010" s="2"/>
      <c r="F4010" s="4"/>
      <c r="G4010" s="4"/>
    </row>
    <row r="4011" spans="2:7" x14ac:dyDescent="0.3">
      <c r="B4011" s="2"/>
      <c r="F4011" s="4"/>
      <c r="G4011" s="4"/>
    </row>
    <row r="4012" spans="2:7" x14ac:dyDescent="0.3">
      <c r="B4012" s="2"/>
      <c r="F4012" s="4"/>
      <c r="G4012" s="4"/>
    </row>
    <row r="4013" spans="2:7" x14ac:dyDescent="0.3">
      <c r="B4013" s="2"/>
      <c r="F4013" s="4"/>
      <c r="G4013" s="4"/>
    </row>
    <row r="4014" spans="2:7" x14ac:dyDescent="0.3">
      <c r="B4014" s="2"/>
      <c r="F4014" s="4"/>
      <c r="G4014" s="4"/>
    </row>
    <row r="4015" spans="2:7" x14ac:dyDescent="0.3">
      <c r="B4015" s="2"/>
      <c r="F4015" s="4"/>
      <c r="G4015" s="4"/>
    </row>
    <row r="4016" spans="2:7" x14ac:dyDescent="0.3">
      <c r="B4016" s="2"/>
      <c r="F4016" s="4"/>
      <c r="G4016" s="4"/>
    </row>
    <row r="4017" spans="2:7" x14ac:dyDescent="0.3">
      <c r="B4017" s="2"/>
      <c r="F4017" s="4"/>
      <c r="G4017" s="4"/>
    </row>
    <row r="4018" spans="2:7" x14ac:dyDescent="0.3">
      <c r="B4018" s="2"/>
      <c r="F4018" s="4"/>
      <c r="G4018" s="4"/>
    </row>
    <row r="4019" spans="2:7" x14ac:dyDescent="0.3">
      <c r="B4019" s="2"/>
      <c r="F4019" s="4"/>
      <c r="G4019" s="4"/>
    </row>
    <row r="4020" spans="2:7" x14ac:dyDescent="0.3">
      <c r="B4020" s="2"/>
      <c r="F4020" s="4"/>
      <c r="G4020" s="4"/>
    </row>
    <row r="4021" spans="2:7" x14ac:dyDescent="0.3">
      <c r="B4021" s="2"/>
      <c r="F4021" s="4"/>
      <c r="G4021" s="4"/>
    </row>
    <row r="4022" spans="2:7" x14ac:dyDescent="0.3">
      <c r="B4022" s="2"/>
      <c r="F4022" s="4"/>
      <c r="G4022" s="4"/>
    </row>
    <row r="4023" spans="2:7" x14ac:dyDescent="0.3">
      <c r="B4023" s="2"/>
      <c r="F4023" s="4"/>
      <c r="G4023" s="4"/>
    </row>
    <row r="4024" spans="2:7" x14ac:dyDescent="0.3">
      <c r="B4024" s="2"/>
      <c r="F4024" s="4"/>
      <c r="G4024" s="4"/>
    </row>
    <row r="4025" spans="2:7" x14ac:dyDescent="0.3">
      <c r="B4025" s="2"/>
      <c r="F4025" s="4"/>
      <c r="G4025" s="4"/>
    </row>
    <row r="4026" spans="2:7" x14ac:dyDescent="0.3">
      <c r="B4026" s="2"/>
      <c r="F4026" s="4"/>
      <c r="G4026" s="4"/>
    </row>
    <row r="4027" spans="2:7" x14ac:dyDescent="0.3">
      <c r="B4027" s="2"/>
      <c r="F4027" s="4"/>
      <c r="G4027" s="4"/>
    </row>
    <row r="4028" spans="2:7" x14ac:dyDescent="0.3">
      <c r="B4028" s="2"/>
      <c r="F4028" s="4"/>
      <c r="G4028" s="4"/>
    </row>
    <row r="4029" spans="2:7" x14ac:dyDescent="0.3">
      <c r="B4029" s="2"/>
      <c r="F4029" s="4"/>
      <c r="G4029" s="4"/>
    </row>
    <row r="4030" spans="2:7" x14ac:dyDescent="0.3">
      <c r="B4030" s="2"/>
      <c r="F4030" s="4"/>
      <c r="G4030" s="4"/>
    </row>
    <row r="4031" spans="2:7" x14ac:dyDescent="0.3">
      <c r="B4031" s="2"/>
      <c r="F4031" s="4"/>
      <c r="G4031" s="4"/>
    </row>
    <row r="4032" spans="2:7" x14ac:dyDescent="0.3">
      <c r="B4032" s="2"/>
      <c r="F4032" s="4"/>
      <c r="G4032" s="4"/>
    </row>
    <row r="4033" spans="2:7" x14ac:dyDescent="0.3">
      <c r="B4033" s="2"/>
      <c r="F4033" s="4"/>
      <c r="G4033" s="4"/>
    </row>
    <row r="4034" spans="2:7" x14ac:dyDescent="0.3">
      <c r="B4034" s="2"/>
      <c r="F4034" s="4"/>
      <c r="G4034" s="4"/>
    </row>
    <row r="4035" spans="2:7" x14ac:dyDescent="0.3">
      <c r="B4035" s="2"/>
      <c r="F4035" s="4"/>
      <c r="G4035" s="4"/>
    </row>
    <row r="4036" spans="2:7" x14ac:dyDescent="0.3">
      <c r="B4036" s="2"/>
      <c r="F4036" s="4"/>
      <c r="G4036" s="4"/>
    </row>
    <row r="4037" spans="2:7" x14ac:dyDescent="0.3">
      <c r="B4037" s="2"/>
      <c r="F4037" s="4"/>
      <c r="G4037" s="4"/>
    </row>
    <row r="4038" spans="2:7" x14ac:dyDescent="0.3">
      <c r="B4038" s="2"/>
      <c r="F4038" s="4"/>
      <c r="G4038" s="4"/>
    </row>
    <row r="4039" spans="2:7" x14ac:dyDescent="0.3">
      <c r="B4039" s="2"/>
      <c r="F4039" s="4"/>
      <c r="G4039" s="4"/>
    </row>
    <row r="4040" spans="2:7" x14ac:dyDescent="0.3">
      <c r="B4040" s="2"/>
      <c r="F4040" s="4"/>
      <c r="G4040" s="4"/>
    </row>
    <row r="4041" spans="2:7" x14ac:dyDescent="0.3">
      <c r="B4041" s="2"/>
      <c r="F4041" s="4"/>
      <c r="G4041" s="4"/>
    </row>
    <row r="4042" spans="2:7" x14ac:dyDescent="0.3">
      <c r="B4042" s="2"/>
      <c r="F4042" s="4"/>
      <c r="G4042" s="4"/>
    </row>
    <row r="4043" spans="2:7" x14ac:dyDescent="0.3">
      <c r="B4043" s="2"/>
      <c r="F4043" s="4"/>
      <c r="G4043" s="4"/>
    </row>
    <row r="4044" spans="2:7" x14ac:dyDescent="0.3">
      <c r="B4044" s="2"/>
      <c r="F4044" s="4"/>
      <c r="G4044" s="4"/>
    </row>
    <row r="4045" spans="2:7" x14ac:dyDescent="0.3">
      <c r="B4045" s="2"/>
      <c r="F4045" s="4"/>
      <c r="G4045" s="4"/>
    </row>
    <row r="4046" spans="2:7" x14ac:dyDescent="0.3">
      <c r="B4046" s="2"/>
      <c r="F4046" s="4"/>
      <c r="G4046" s="4"/>
    </row>
    <row r="4047" spans="2:7" x14ac:dyDescent="0.3">
      <c r="B4047" s="2"/>
      <c r="F4047" s="4"/>
      <c r="G4047" s="4"/>
    </row>
    <row r="4048" spans="2:7" x14ac:dyDescent="0.3">
      <c r="B4048" s="2"/>
      <c r="F4048" s="4"/>
      <c r="G4048" s="4"/>
    </row>
    <row r="4049" spans="2:7" x14ac:dyDescent="0.3">
      <c r="B4049" s="2"/>
      <c r="F4049" s="4"/>
      <c r="G4049" s="4"/>
    </row>
    <row r="4050" spans="2:7" x14ac:dyDescent="0.3">
      <c r="B4050" s="2"/>
      <c r="F4050" s="4"/>
      <c r="G4050" s="4"/>
    </row>
    <row r="4051" spans="2:7" x14ac:dyDescent="0.3">
      <c r="B4051" s="2"/>
      <c r="F4051" s="4"/>
      <c r="G4051" s="4"/>
    </row>
    <row r="4052" spans="2:7" x14ac:dyDescent="0.3">
      <c r="B4052" s="2"/>
      <c r="F4052" s="4"/>
      <c r="G4052" s="4"/>
    </row>
    <row r="4053" spans="2:7" x14ac:dyDescent="0.3">
      <c r="B4053" s="2"/>
      <c r="F4053" s="4"/>
      <c r="G4053" s="4"/>
    </row>
    <row r="4054" spans="2:7" x14ac:dyDescent="0.3">
      <c r="B4054" s="2"/>
      <c r="F4054" s="4"/>
      <c r="G4054" s="4"/>
    </row>
    <row r="4055" spans="2:7" x14ac:dyDescent="0.3">
      <c r="B4055" s="2"/>
      <c r="F4055" s="4"/>
      <c r="G4055" s="4"/>
    </row>
    <row r="4056" spans="2:7" x14ac:dyDescent="0.3">
      <c r="B4056" s="2"/>
      <c r="F4056" s="4"/>
      <c r="G4056" s="4"/>
    </row>
    <row r="4057" spans="2:7" x14ac:dyDescent="0.3">
      <c r="B4057" s="2"/>
      <c r="F4057" s="4"/>
      <c r="G4057" s="4"/>
    </row>
    <row r="4058" spans="2:7" x14ac:dyDescent="0.3">
      <c r="B4058" s="2"/>
      <c r="F4058" s="4"/>
      <c r="G4058" s="4"/>
    </row>
    <row r="4059" spans="2:7" x14ac:dyDescent="0.3">
      <c r="B4059" s="2"/>
      <c r="F4059" s="4"/>
      <c r="G4059" s="4"/>
    </row>
    <row r="4060" spans="2:7" x14ac:dyDescent="0.3">
      <c r="B4060" s="2"/>
      <c r="F4060" s="4"/>
      <c r="G4060" s="4"/>
    </row>
    <row r="4061" spans="2:7" x14ac:dyDescent="0.3">
      <c r="B4061" s="2"/>
      <c r="F4061" s="4"/>
      <c r="G4061" s="4"/>
    </row>
    <row r="4062" spans="2:7" x14ac:dyDescent="0.3">
      <c r="B4062" s="2"/>
      <c r="F4062" s="4"/>
      <c r="G4062" s="4"/>
    </row>
    <row r="4063" spans="2:7" x14ac:dyDescent="0.3">
      <c r="B4063" s="2"/>
      <c r="F4063" s="4"/>
      <c r="G4063" s="4"/>
    </row>
    <row r="4064" spans="2:7" x14ac:dyDescent="0.3">
      <c r="B4064" s="2"/>
      <c r="F4064" s="4"/>
      <c r="G4064" s="4"/>
    </row>
    <row r="4065" spans="2:7" x14ac:dyDescent="0.3">
      <c r="B4065" s="2"/>
      <c r="F4065" s="4"/>
      <c r="G4065" s="4"/>
    </row>
    <row r="4066" spans="2:7" x14ac:dyDescent="0.3">
      <c r="B4066" s="2"/>
      <c r="F4066" s="4"/>
      <c r="G4066" s="4"/>
    </row>
    <row r="4067" spans="2:7" x14ac:dyDescent="0.3">
      <c r="B4067" s="2"/>
      <c r="F4067" s="4"/>
      <c r="G4067" s="4"/>
    </row>
    <row r="4068" spans="2:7" x14ac:dyDescent="0.3">
      <c r="B4068" s="2"/>
      <c r="F4068" s="4"/>
      <c r="G4068" s="4"/>
    </row>
    <row r="4069" spans="2:7" x14ac:dyDescent="0.3">
      <c r="B4069" s="2"/>
      <c r="F4069" s="4"/>
      <c r="G4069" s="4"/>
    </row>
    <row r="4070" spans="2:7" x14ac:dyDescent="0.3">
      <c r="B4070" s="2"/>
      <c r="F4070" s="4"/>
      <c r="G4070" s="4"/>
    </row>
    <row r="4071" spans="2:7" x14ac:dyDescent="0.3">
      <c r="B4071" s="2"/>
      <c r="F4071" s="4"/>
      <c r="G4071" s="4"/>
    </row>
    <row r="4072" spans="2:7" x14ac:dyDescent="0.3">
      <c r="B4072" s="2"/>
      <c r="F4072" s="4"/>
      <c r="G4072" s="4"/>
    </row>
    <row r="4073" spans="2:7" x14ac:dyDescent="0.3">
      <c r="B4073" s="2"/>
      <c r="F4073" s="4"/>
      <c r="G4073" s="4"/>
    </row>
    <row r="4074" spans="2:7" x14ac:dyDescent="0.3">
      <c r="B4074" s="2"/>
      <c r="F4074" s="4"/>
      <c r="G4074" s="4"/>
    </row>
    <row r="4075" spans="2:7" x14ac:dyDescent="0.3">
      <c r="B4075" s="2"/>
      <c r="F4075" s="4"/>
      <c r="G4075" s="4"/>
    </row>
    <row r="4076" spans="2:7" x14ac:dyDescent="0.3">
      <c r="B4076" s="2"/>
      <c r="F4076" s="4"/>
      <c r="G4076" s="4"/>
    </row>
    <row r="4077" spans="2:7" x14ac:dyDescent="0.3">
      <c r="B4077" s="2"/>
      <c r="F4077" s="4"/>
      <c r="G4077" s="4"/>
    </row>
    <row r="4078" spans="2:7" x14ac:dyDescent="0.3">
      <c r="B4078" s="2"/>
      <c r="F4078" s="4"/>
      <c r="G4078" s="4"/>
    </row>
    <row r="4079" spans="2:7" x14ac:dyDescent="0.3">
      <c r="B4079" s="2"/>
      <c r="F4079" s="4"/>
      <c r="G4079" s="4"/>
    </row>
    <row r="4080" spans="2:7" x14ac:dyDescent="0.3">
      <c r="B4080" s="2"/>
      <c r="F4080" s="4"/>
      <c r="G4080" s="4"/>
    </row>
    <row r="4081" spans="2:7" x14ac:dyDescent="0.3">
      <c r="B4081" s="2"/>
      <c r="F4081" s="4"/>
      <c r="G4081" s="4"/>
    </row>
    <row r="4082" spans="2:7" x14ac:dyDescent="0.3">
      <c r="B4082" s="2"/>
      <c r="F4082" s="4"/>
      <c r="G4082" s="4"/>
    </row>
    <row r="4083" spans="2:7" x14ac:dyDescent="0.3">
      <c r="B4083" s="2"/>
      <c r="F4083" s="4"/>
      <c r="G4083" s="4"/>
    </row>
    <row r="4084" spans="2:7" x14ac:dyDescent="0.3">
      <c r="B4084" s="2"/>
      <c r="F4084" s="4"/>
      <c r="G4084" s="4"/>
    </row>
    <row r="4085" spans="2:7" x14ac:dyDescent="0.3">
      <c r="B4085" s="2"/>
      <c r="F4085" s="4"/>
      <c r="G4085" s="4"/>
    </row>
    <row r="4086" spans="2:7" x14ac:dyDescent="0.3">
      <c r="B4086" s="2"/>
      <c r="F4086" s="4"/>
      <c r="G4086" s="4"/>
    </row>
    <row r="4087" spans="2:7" x14ac:dyDescent="0.3">
      <c r="B4087" s="2"/>
      <c r="F4087" s="4"/>
      <c r="G4087" s="4"/>
    </row>
    <row r="4088" spans="2:7" x14ac:dyDescent="0.3">
      <c r="B4088" s="2"/>
      <c r="F4088" s="4"/>
      <c r="G4088" s="4"/>
    </row>
    <row r="4089" spans="2:7" x14ac:dyDescent="0.3">
      <c r="B4089" s="2"/>
      <c r="F4089" s="4"/>
      <c r="G4089" s="4"/>
    </row>
    <row r="4090" spans="2:7" x14ac:dyDescent="0.3">
      <c r="B4090" s="2"/>
      <c r="F4090" s="4"/>
      <c r="G4090" s="4"/>
    </row>
    <row r="4091" spans="2:7" x14ac:dyDescent="0.3">
      <c r="B4091" s="2"/>
      <c r="F4091" s="4"/>
      <c r="G4091" s="4"/>
    </row>
    <row r="4092" spans="2:7" x14ac:dyDescent="0.3">
      <c r="B4092" s="2"/>
      <c r="F4092" s="4"/>
      <c r="G4092" s="4"/>
    </row>
    <row r="4093" spans="2:7" x14ac:dyDescent="0.3">
      <c r="B4093" s="2"/>
      <c r="F4093" s="4"/>
      <c r="G4093" s="4"/>
    </row>
    <row r="4094" spans="2:7" x14ac:dyDescent="0.3">
      <c r="B4094" s="2"/>
      <c r="F4094" s="4"/>
      <c r="G4094" s="4"/>
    </row>
    <row r="4095" spans="2:7" x14ac:dyDescent="0.3">
      <c r="B4095" s="2"/>
      <c r="F4095" s="4"/>
      <c r="G4095" s="4"/>
    </row>
    <row r="4096" spans="2:7" x14ac:dyDescent="0.3">
      <c r="B4096" s="2"/>
      <c r="F4096" s="4"/>
      <c r="G4096" s="4"/>
    </row>
    <row r="4097" spans="2:7" x14ac:dyDescent="0.3">
      <c r="B4097" s="2"/>
      <c r="F4097" s="4"/>
      <c r="G4097" s="4"/>
    </row>
    <row r="4098" spans="2:7" x14ac:dyDescent="0.3">
      <c r="B4098" s="2"/>
      <c r="F4098" s="4"/>
      <c r="G4098" s="4"/>
    </row>
    <row r="4099" spans="2:7" x14ac:dyDescent="0.3">
      <c r="B4099" s="2"/>
      <c r="F4099" s="4"/>
      <c r="G4099" s="4"/>
    </row>
    <row r="4100" spans="2:7" x14ac:dyDescent="0.3">
      <c r="B4100" s="2"/>
      <c r="F4100" s="4"/>
      <c r="G4100" s="4"/>
    </row>
    <row r="4101" spans="2:7" x14ac:dyDescent="0.3">
      <c r="B4101" s="2"/>
      <c r="F4101" s="4"/>
      <c r="G4101" s="4"/>
    </row>
    <row r="4102" spans="2:7" x14ac:dyDescent="0.3">
      <c r="B4102" s="2"/>
      <c r="F4102" s="4"/>
      <c r="G4102" s="4"/>
    </row>
    <row r="4103" spans="2:7" x14ac:dyDescent="0.3">
      <c r="B4103" s="2"/>
      <c r="F4103" s="4"/>
      <c r="G4103" s="4"/>
    </row>
    <row r="4104" spans="2:7" x14ac:dyDescent="0.3">
      <c r="B4104" s="2"/>
      <c r="F4104" s="4"/>
      <c r="G4104" s="4"/>
    </row>
    <row r="4105" spans="2:7" x14ac:dyDescent="0.3">
      <c r="B4105" s="2"/>
      <c r="F4105" s="4"/>
      <c r="G4105" s="4"/>
    </row>
    <row r="4106" spans="2:7" x14ac:dyDescent="0.3">
      <c r="B4106" s="2"/>
      <c r="F4106" s="4"/>
      <c r="G4106" s="4"/>
    </row>
    <row r="4107" spans="2:7" x14ac:dyDescent="0.3">
      <c r="B4107" s="2"/>
      <c r="F4107" s="4"/>
      <c r="G4107" s="4"/>
    </row>
    <row r="4108" spans="2:7" x14ac:dyDescent="0.3">
      <c r="B4108" s="2"/>
      <c r="F4108" s="4"/>
      <c r="G4108" s="4"/>
    </row>
    <row r="4109" spans="2:7" x14ac:dyDescent="0.3">
      <c r="B4109" s="2"/>
      <c r="F4109" s="4"/>
      <c r="G4109" s="4"/>
    </row>
    <row r="4110" spans="2:7" x14ac:dyDescent="0.3">
      <c r="B4110" s="2"/>
      <c r="F4110" s="4"/>
      <c r="G4110" s="4"/>
    </row>
    <row r="4111" spans="2:7" x14ac:dyDescent="0.3">
      <c r="B4111" s="2"/>
      <c r="F4111" s="4"/>
      <c r="G4111" s="4"/>
    </row>
    <row r="4112" spans="2:7" x14ac:dyDescent="0.3">
      <c r="B4112" s="2"/>
      <c r="F4112" s="4"/>
      <c r="G4112" s="4"/>
    </row>
    <row r="4113" spans="2:7" x14ac:dyDescent="0.3">
      <c r="B4113" s="2"/>
      <c r="F4113" s="4"/>
      <c r="G4113" s="4"/>
    </row>
    <row r="4114" spans="2:7" x14ac:dyDescent="0.3">
      <c r="B4114" s="2"/>
      <c r="F4114" s="4"/>
      <c r="G4114" s="4"/>
    </row>
    <row r="4115" spans="2:7" x14ac:dyDescent="0.3">
      <c r="B4115" s="2"/>
      <c r="F4115" s="4"/>
      <c r="G4115" s="4"/>
    </row>
    <row r="4116" spans="2:7" x14ac:dyDescent="0.3">
      <c r="B4116" s="2"/>
      <c r="F4116" s="4"/>
      <c r="G4116" s="4"/>
    </row>
    <row r="4117" spans="2:7" x14ac:dyDescent="0.3">
      <c r="B4117" s="2"/>
      <c r="F4117" s="4"/>
      <c r="G4117" s="4"/>
    </row>
    <row r="4118" spans="2:7" x14ac:dyDescent="0.3">
      <c r="B4118" s="2"/>
      <c r="F4118" s="4"/>
      <c r="G4118" s="4"/>
    </row>
    <row r="4119" spans="2:7" x14ac:dyDescent="0.3">
      <c r="B4119" s="2"/>
      <c r="F4119" s="4"/>
      <c r="G4119" s="4"/>
    </row>
    <row r="4120" spans="2:7" x14ac:dyDescent="0.3">
      <c r="B4120" s="2"/>
      <c r="F4120" s="4"/>
      <c r="G4120" s="4"/>
    </row>
    <row r="4121" spans="2:7" x14ac:dyDescent="0.3">
      <c r="B4121" s="2"/>
      <c r="F4121" s="4"/>
      <c r="G4121" s="4"/>
    </row>
    <row r="4122" spans="2:7" x14ac:dyDescent="0.3">
      <c r="B4122" s="2"/>
      <c r="F4122" s="4"/>
      <c r="G4122" s="4"/>
    </row>
    <row r="4123" spans="2:7" x14ac:dyDescent="0.3">
      <c r="B4123" s="2"/>
      <c r="F4123" s="4"/>
      <c r="G4123" s="4"/>
    </row>
    <row r="4124" spans="2:7" x14ac:dyDescent="0.3">
      <c r="B4124" s="2"/>
      <c r="F4124" s="4"/>
      <c r="G4124" s="4"/>
    </row>
    <row r="4125" spans="2:7" x14ac:dyDescent="0.3">
      <c r="B4125" s="2"/>
      <c r="F4125" s="4"/>
      <c r="G4125" s="4"/>
    </row>
    <row r="4126" spans="2:7" x14ac:dyDescent="0.3">
      <c r="B4126" s="2"/>
      <c r="F4126" s="4"/>
      <c r="G4126" s="4"/>
    </row>
    <row r="4127" spans="2:7" x14ac:dyDescent="0.3">
      <c r="B4127" s="2"/>
      <c r="F4127" s="4"/>
      <c r="G4127" s="4"/>
    </row>
    <row r="4128" spans="2:7" x14ac:dyDescent="0.3">
      <c r="B4128" s="2"/>
      <c r="F4128" s="4"/>
      <c r="G4128" s="4"/>
    </row>
    <row r="4129" spans="2:7" x14ac:dyDescent="0.3">
      <c r="B4129" s="2"/>
      <c r="F4129" s="4"/>
      <c r="G4129" s="4"/>
    </row>
    <row r="4130" spans="2:7" x14ac:dyDescent="0.3">
      <c r="B4130" s="2"/>
      <c r="F4130" s="4"/>
      <c r="G4130" s="4"/>
    </row>
    <row r="4131" spans="2:7" x14ac:dyDescent="0.3">
      <c r="B4131" s="2"/>
      <c r="F4131" s="4"/>
      <c r="G4131" s="4"/>
    </row>
    <row r="4132" spans="2:7" x14ac:dyDescent="0.3">
      <c r="B4132" s="2"/>
      <c r="F4132" s="4"/>
      <c r="G4132" s="4"/>
    </row>
    <row r="4133" spans="2:7" x14ac:dyDescent="0.3">
      <c r="B4133" s="2"/>
      <c r="F4133" s="4"/>
      <c r="G4133" s="4"/>
    </row>
    <row r="4134" spans="2:7" x14ac:dyDescent="0.3">
      <c r="B4134" s="2"/>
      <c r="F4134" s="4"/>
      <c r="G4134" s="4"/>
    </row>
    <row r="4135" spans="2:7" x14ac:dyDescent="0.3">
      <c r="B4135" s="2"/>
      <c r="F4135" s="4"/>
      <c r="G4135" s="4"/>
    </row>
    <row r="4136" spans="2:7" x14ac:dyDescent="0.3">
      <c r="B4136" s="2"/>
      <c r="F4136" s="4"/>
      <c r="G4136" s="4"/>
    </row>
    <row r="4137" spans="2:7" x14ac:dyDescent="0.3">
      <c r="B4137" s="2"/>
      <c r="F4137" s="4"/>
      <c r="G4137" s="4"/>
    </row>
    <row r="4138" spans="2:7" x14ac:dyDescent="0.3">
      <c r="B4138" s="2"/>
      <c r="F4138" s="4"/>
      <c r="G4138" s="4"/>
    </row>
    <row r="4139" spans="2:7" x14ac:dyDescent="0.3">
      <c r="B4139" s="2"/>
      <c r="F4139" s="4"/>
      <c r="G4139" s="4"/>
    </row>
    <row r="4140" spans="2:7" x14ac:dyDescent="0.3">
      <c r="B4140" s="2"/>
      <c r="F4140" s="4"/>
      <c r="G4140" s="4"/>
    </row>
    <row r="4141" spans="2:7" x14ac:dyDescent="0.3">
      <c r="B4141" s="2"/>
      <c r="F4141" s="4"/>
      <c r="G4141" s="4"/>
    </row>
    <row r="4142" spans="2:7" x14ac:dyDescent="0.3">
      <c r="B4142" s="2"/>
      <c r="F4142" s="4"/>
      <c r="G4142" s="4"/>
    </row>
    <row r="4143" spans="2:7" x14ac:dyDescent="0.3">
      <c r="B4143" s="2"/>
      <c r="F4143" s="4"/>
      <c r="G4143" s="4"/>
    </row>
    <row r="4144" spans="2:7" x14ac:dyDescent="0.3">
      <c r="B4144" s="2"/>
      <c r="F4144" s="4"/>
      <c r="G4144" s="4"/>
    </row>
    <row r="4145" spans="2:7" x14ac:dyDescent="0.3">
      <c r="B4145" s="2"/>
      <c r="F4145" s="4"/>
      <c r="G4145" s="4"/>
    </row>
    <row r="4146" spans="2:7" x14ac:dyDescent="0.3">
      <c r="B4146" s="2"/>
      <c r="F4146" s="4"/>
      <c r="G4146" s="4"/>
    </row>
    <row r="4147" spans="2:7" x14ac:dyDescent="0.3">
      <c r="B4147" s="2"/>
      <c r="F4147" s="4"/>
      <c r="G4147" s="4"/>
    </row>
    <row r="4148" spans="2:7" x14ac:dyDescent="0.3">
      <c r="B4148" s="2"/>
      <c r="F4148" s="4"/>
      <c r="G4148" s="4"/>
    </row>
    <row r="4149" spans="2:7" x14ac:dyDescent="0.3">
      <c r="B4149" s="2"/>
      <c r="F4149" s="4"/>
      <c r="G4149" s="4"/>
    </row>
    <row r="4150" spans="2:7" x14ac:dyDescent="0.3">
      <c r="B4150" s="2"/>
      <c r="F4150" s="4"/>
      <c r="G4150" s="4"/>
    </row>
    <row r="4151" spans="2:7" x14ac:dyDescent="0.3">
      <c r="B4151" s="2"/>
      <c r="F4151" s="4"/>
      <c r="G4151" s="4"/>
    </row>
    <row r="4152" spans="2:7" x14ac:dyDescent="0.3">
      <c r="B4152" s="2"/>
      <c r="F4152" s="4"/>
      <c r="G4152" s="4"/>
    </row>
    <row r="4153" spans="2:7" x14ac:dyDescent="0.3">
      <c r="B4153" s="2"/>
      <c r="F4153" s="4"/>
      <c r="G4153" s="4"/>
    </row>
    <row r="4154" spans="2:7" x14ac:dyDescent="0.3">
      <c r="B4154" s="2"/>
      <c r="F4154" s="4"/>
      <c r="G4154" s="4"/>
    </row>
    <row r="4155" spans="2:7" x14ac:dyDescent="0.3">
      <c r="B4155" s="2"/>
      <c r="F4155" s="4"/>
      <c r="G4155" s="4"/>
    </row>
    <row r="4156" spans="2:7" x14ac:dyDescent="0.3">
      <c r="B4156" s="2"/>
      <c r="F4156" s="4"/>
      <c r="G4156" s="4"/>
    </row>
    <row r="4157" spans="2:7" x14ac:dyDescent="0.3">
      <c r="B4157" s="2"/>
      <c r="F4157" s="4"/>
      <c r="G4157" s="4"/>
    </row>
    <row r="4158" spans="2:7" x14ac:dyDescent="0.3">
      <c r="B4158" s="2"/>
      <c r="F4158" s="4"/>
      <c r="G4158" s="4"/>
    </row>
    <row r="4159" spans="2:7" x14ac:dyDescent="0.3">
      <c r="B4159" s="2"/>
      <c r="F4159" s="4"/>
      <c r="G4159" s="4"/>
    </row>
    <row r="4160" spans="2:7" x14ac:dyDescent="0.3">
      <c r="B4160" s="2"/>
      <c r="F4160" s="4"/>
      <c r="G4160" s="4"/>
    </row>
    <row r="4161" spans="2:7" x14ac:dyDescent="0.3">
      <c r="B4161" s="2"/>
      <c r="F4161" s="4"/>
      <c r="G4161" s="4"/>
    </row>
    <row r="4162" spans="2:7" x14ac:dyDescent="0.3">
      <c r="B4162" s="2"/>
      <c r="F4162" s="4"/>
      <c r="G4162" s="4"/>
    </row>
    <row r="4163" spans="2:7" x14ac:dyDescent="0.3">
      <c r="B4163" s="2"/>
      <c r="F4163" s="4"/>
      <c r="G4163" s="4"/>
    </row>
    <row r="4164" spans="2:7" x14ac:dyDescent="0.3">
      <c r="B4164" s="2"/>
      <c r="F4164" s="4"/>
      <c r="G4164" s="4"/>
    </row>
    <row r="4165" spans="2:7" x14ac:dyDescent="0.3">
      <c r="B4165" s="2"/>
      <c r="F4165" s="4"/>
      <c r="G4165" s="4"/>
    </row>
    <row r="4166" spans="2:7" x14ac:dyDescent="0.3">
      <c r="B4166" s="2"/>
      <c r="F4166" s="4"/>
      <c r="G4166" s="4"/>
    </row>
    <row r="4167" spans="2:7" x14ac:dyDescent="0.3">
      <c r="B4167" s="2"/>
      <c r="F4167" s="4"/>
      <c r="G4167" s="4"/>
    </row>
    <row r="4168" spans="2:7" x14ac:dyDescent="0.3">
      <c r="B4168" s="2"/>
      <c r="F4168" s="4"/>
      <c r="G4168" s="4"/>
    </row>
    <row r="4169" spans="2:7" x14ac:dyDescent="0.3">
      <c r="B4169" s="2"/>
      <c r="F4169" s="4"/>
      <c r="G4169" s="4"/>
    </row>
    <row r="4170" spans="2:7" x14ac:dyDescent="0.3">
      <c r="B4170" s="2"/>
      <c r="F4170" s="4"/>
      <c r="G4170" s="4"/>
    </row>
    <row r="4171" spans="2:7" x14ac:dyDescent="0.3">
      <c r="B4171" s="2"/>
      <c r="F4171" s="4"/>
      <c r="G4171" s="4"/>
    </row>
    <row r="4172" spans="2:7" x14ac:dyDescent="0.3">
      <c r="B4172" s="2"/>
      <c r="F4172" s="4"/>
      <c r="G4172" s="4"/>
    </row>
    <row r="4173" spans="2:7" x14ac:dyDescent="0.3">
      <c r="B4173" s="2"/>
      <c r="F4173" s="4"/>
      <c r="G4173" s="4"/>
    </row>
    <row r="4174" spans="2:7" x14ac:dyDescent="0.3">
      <c r="B4174" s="2"/>
      <c r="F4174" s="4"/>
      <c r="G4174" s="4"/>
    </row>
    <row r="4175" spans="2:7" x14ac:dyDescent="0.3">
      <c r="B4175" s="2"/>
      <c r="F4175" s="4"/>
      <c r="G4175" s="4"/>
    </row>
    <row r="4176" spans="2:7" x14ac:dyDescent="0.3">
      <c r="B4176" s="2"/>
      <c r="F4176" s="4"/>
      <c r="G4176" s="4"/>
    </row>
    <row r="4177" spans="2:7" x14ac:dyDescent="0.3">
      <c r="B4177" s="2"/>
      <c r="F4177" s="4"/>
      <c r="G4177" s="4"/>
    </row>
    <row r="4178" spans="2:7" x14ac:dyDescent="0.3">
      <c r="B4178" s="2"/>
      <c r="F4178" s="4"/>
      <c r="G4178" s="4"/>
    </row>
    <row r="4179" spans="2:7" x14ac:dyDescent="0.3">
      <c r="B4179" s="2"/>
      <c r="F4179" s="4"/>
      <c r="G4179" s="4"/>
    </row>
    <row r="4180" spans="2:7" x14ac:dyDescent="0.3">
      <c r="B4180" s="2"/>
      <c r="F4180" s="4"/>
      <c r="G4180" s="4"/>
    </row>
    <row r="4181" spans="2:7" x14ac:dyDescent="0.3">
      <c r="B4181" s="2"/>
      <c r="F4181" s="4"/>
      <c r="G4181" s="4"/>
    </row>
    <row r="4182" spans="2:7" x14ac:dyDescent="0.3">
      <c r="B4182" s="2"/>
      <c r="F4182" s="4"/>
      <c r="G4182" s="4"/>
    </row>
    <row r="4183" spans="2:7" x14ac:dyDescent="0.3">
      <c r="B4183" s="2"/>
      <c r="F4183" s="4"/>
      <c r="G4183" s="4"/>
    </row>
    <row r="4184" spans="2:7" x14ac:dyDescent="0.3">
      <c r="B4184" s="2"/>
      <c r="F4184" s="4"/>
      <c r="G4184" s="4"/>
    </row>
    <row r="4185" spans="2:7" x14ac:dyDescent="0.3">
      <c r="B4185" s="2"/>
      <c r="F4185" s="4"/>
      <c r="G4185" s="4"/>
    </row>
    <row r="4186" spans="2:7" x14ac:dyDescent="0.3">
      <c r="B4186" s="2"/>
      <c r="F4186" s="4"/>
      <c r="G4186" s="4"/>
    </row>
    <row r="4187" spans="2:7" x14ac:dyDescent="0.3">
      <c r="B4187" s="2"/>
      <c r="F4187" s="4"/>
      <c r="G4187" s="4"/>
    </row>
    <row r="4188" spans="2:7" x14ac:dyDescent="0.3">
      <c r="B4188" s="2"/>
      <c r="F4188" s="4"/>
      <c r="G4188" s="4"/>
    </row>
    <row r="4189" spans="2:7" x14ac:dyDescent="0.3">
      <c r="B4189" s="2"/>
      <c r="F4189" s="4"/>
      <c r="G4189" s="4"/>
    </row>
    <row r="4190" spans="2:7" x14ac:dyDescent="0.3">
      <c r="B4190" s="2"/>
      <c r="F4190" s="4"/>
      <c r="G4190" s="4"/>
    </row>
    <row r="4191" spans="2:7" x14ac:dyDescent="0.3">
      <c r="B4191" s="2"/>
      <c r="F4191" s="4"/>
      <c r="G4191" s="4"/>
    </row>
    <row r="4192" spans="2:7" x14ac:dyDescent="0.3">
      <c r="B4192" s="2"/>
      <c r="F4192" s="4"/>
      <c r="G4192" s="4"/>
    </row>
    <row r="4193" spans="2:7" x14ac:dyDescent="0.3">
      <c r="B4193" s="2"/>
      <c r="F4193" s="4"/>
      <c r="G4193" s="4"/>
    </row>
    <row r="4194" spans="2:7" x14ac:dyDescent="0.3">
      <c r="B4194" s="2"/>
      <c r="F4194" s="4"/>
      <c r="G4194" s="4"/>
    </row>
    <row r="4195" spans="2:7" x14ac:dyDescent="0.3">
      <c r="B4195" s="2"/>
      <c r="F4195" s="4"/>
      <c r="G4195" s="4"/>
    </row>
    <row r="4196" spans="2:7" x14ac:dyDescent="0.3">
      <c r="B4196" s="2"/>
      <c r="F4196" s="4"/>
      <c r="G4196" s="4"/>
    </row>
    <row r="4197" spans="2:7" x14ac:dyDescent="0.3">
      <c r="B4197" s="2"/>
      <c r="F4197" s="4"/>
      <c r="G4197" s="4"/>
    </row>
    <row r="4198" spans="2:7" x14ac:dyDescent="0.3">
      <c r="B4198" s="2"/>
      <c r="F4198" s="4"/>
      <c r="G4198" s="4"/>
    </row>
    <row r="4199" spans="2:7" x14ac:dyDescent="0.3">
      <c r="B4199" s="2"/>
      <c r="F4199" s="4"/>
      <c r="G4199" s="4"/>
    </row>
    <row r="4200" spans="2:7" x14ac:dyDescent="0.3">
      <c r="B4200" s="2"/>
      <c r="F4200" s="4"/>
      <c r="G4200" s="4"/>
    </row>
    <row r="4201" spans="2:7" x14ac:dyDescent="0.3">
      <c r="B4201" s="2"/>
      <c r="F4201" s="4"/>
      <c r="G4201" s="4"/>
    </row>
    <row r="4202" spans="2:7" x14ac:dyDescent="0.3">
      <c r="B4202" s="2"/>
      <c r="F4202" s="4"/>
      <c r="G4202" s="4"/>
    </row>
    <row r="4203" spans="2:7" x14ac:dyDescent="0.3">
      <c r="B4203" s="2"/>
      <c r="F4203" s="4"/>
      <c r="G4203" s="4"/>
    </row>
    <row r="4204" spans="2:7" x14ac:dyDescent="0.3">
      <c r="B4204" s="2"/>
      <c r="F4204" s="4"/>
      <c r="G4204" s="4"/>
    </row>
    <row r="4205" spans="2:7" x14ac:dyDescent="0.3">
      <c r="B4205" s="2"/>
      <c r="F4205" s="4"/>
      <c r="G4205" s="4"/>
    </row>
    <row r="4206" spans="2:7" x14ac:dyDescent="0.3">
      <c r="B4206" s="2"/>
      <c r="F4206" s="4"/>
      <c r="G4206" s="4"/>
    </row>
    <row r="4207" spans="2:7" x14ac:dyDescent="0.3">
      <c r="B4207" s="2"/>
      <c r="F4207" s="4"/>
      <c r="G4207" s="4"/>
    </row>
    <row r="4208" spans="2:7" x14ac:dyDescent="0.3">
      <c r="B4208" s="2"/>
      <c r="F4208" s="4"/>
      <c r="G4208" s="4"/>
    </row>
    <row r="4209" spans="2:7" x14ac:dyDescent="0.3">
      <c r="B4209" s="2"/>
      <c r="F4209" s="4"/>
      <c r="G4209" s="4"/>
    </row>
    <row r="4210" spans="2:7" x14ac:dyDescent="0.3">
      <c r="B4210" s="2"/>
      <c r="F4210" s="4"/>
      <c r="G4210" s="4"/>
    </row>
    <row r="4211" spans="2:7" x14ac:dyDescent="0.3">
      <c r="B4211" s="2"/>
      <c r="F4211" s="4"/>
      <c r="G4211" s="4"/>
    </row>
    <row r="4212" spans="2:7" x14ac:dyDescent="0.3">
      <c r="B4212" s="2"/>
      <c r="F4212" s="4"/>
      <c r="G4212" s="4"/>
    </row>
    <row r="4213" spans="2:7" x14ac:dyDescent="0.3">
      <c r="B4213" s="2"/>
      <c r="F4213" s="4"/>
      <c r="G4213" s="4"/>
    </row>
    <row r="4214" spans="2:7" x14ac:dyDescent="0.3">
      <c r="B4214" s="2"/>
      <c r="F4214" s="4"/>
      <c r="G4214" s="4"/>
    </row>
    <row r="4215" spans="2:7" x14ac:dyDescent="0.3">
      <c r="B4215" s="2"/>
      <c r="F4215" s="4"/>
      <c r="G4215" s="4"/>
    </row>
    <row r="4216" spans="2:7" x14ac:dyDescent="0.3">
      <c r="B4216" s="2"/>
      <c r="F4216" s="4"/>
      <c r="G4216" s="4"/>
    </row>
    <row r="4217" spans="2:7" x14ac:dyDescent="0.3">
      <c r="B4217" s="2"/>
      <c r="F4217" s="4"/>
      <c r="G4217" s="4"/>
    </row>
    <row r="4218" spans="2:7" x14ac:dyDescent="0.3">
      <c r="B4218" s="2"/>
      <c r="F4218" s="4"/>
      <c r="G4218" s="4"/>
    </row>
    <row r="4219" spans="2:7" x14ac:dyDescent="0.3">
      <c r="B4219" s="2"/>
      <c r="F4219" s="4"/>
      <c r="G4219" s="4"/>
    </row>
    <row r="4220" spans="2:7" x14ac:dyDescent="0.3">
      <c r="B4220" s="2"/>
      <c r="F4220" s="4"/>
      <c r="G4220" s="4"/>
    </row>
    <row r="4221" spans="2:7" x14ac:dyDescent="0.3">
      <c r="B4221" s="2"/>
      <c r="F4221" s="4"/>
      <c r="G4221" s="4"/>
    </row>
    <row r="4222" spans="2:7" x14ac:dyDescent="0.3">
      <c r="B4222" s="2"/>
      <c r="F4222" s="4"/>
      <c r="G4222" s="4"/>
    </row>
    <row r="4223" spans="2:7" x14ac:dyDescent="0.3">
      <c r="B4223" s="2"/>
      <c r="F4223" s="4"/>
      <c r="G4223" s="4"/>
    </row>
    <row r="4224" spans="2:7" x14ac:dyDescent="0.3">
      <c r="B4224" s="2"/>
      <c r="F4224" s="4"/>
      <c r="G4224" s="4"/>
    </row>
    <row r="4225" spans="2:7" x14ac:dyDescent="0.3">
      <c r="B4225" s="2"/>
      <c r="F4225" s="4"/>
      <c r="G4225" s="4"/>
    </row>
    <row r="4226" spans="2:7" x14ac:dyDescent="0.3">
      <c r="B4226" s="2"/>
      <c r="F4226" s="4"/>
      <c r="G4226" s="4"/>
    </row>
    <row r="4227" spans="2:7" x14ac:dyDescent="0.3">
      <c r="B4227" s="2"/>
      <c r="F4227" s="4"/>
      <c r="G4227" s="4"/>
    </row>
    <row r="4228" spans="2:7" x14ac:dyDescent="0.3">
      <c r="B4228" s="2"/>
      <c r="F4228" s="4"/>
      <c r="G4228" s="4"/>
    </row>
    <row r="4229" spans="2:7" x14ac:dyDescent="0.3">
      <c r="B4229" s="2"/>
      <c r="F4229" s="4"/>
      <c r="G4229" s="4"/>
    </row>
    <row r="4230" spans="2:7" x14ac:dyDescent="0.3">
      <c r="B4230" s="2"/>
      <c r="F4230" s="4"/>
      <c r="G4230" s="4"/>
    </row>
    <row r="4231" spans="2:7" x14ac:dyDescent="0.3">
      <c r="B4231" s="2"/>
      <c r="F4231" s="4"/>
      <c r="G4231" s="4"/>
    </row>
    <row r="4232" spans="2:7" x14ac:dyDescent="0.3">
      <c r="B4232" s="2"/>
      <c r="F4232" s="4"/>
      <c r="G4232" s="4"/>
    </row>
    <row r="4233" spans="2:7" x14ac:dyDescent="0.3">
      <c r="B4233" s="2"/>
      <c r="F4233" s="4"/>
      <c r="G4233" s="4"/>
    </row>
    <row r="4234" spans="2:7" x14ac:dyDescent="0.3">
      <c r="B4234" s="2"/>
      <c r="F4234" s="4"/>
      <c r="G4234" s="4"/>
    </row>
    <row r="4235" spans="2:7" x14ac:dyDescent="0.3">
      <c r="B4235" s="2"/>
      <c r="F4235" s="4"/>
      <c r="G4235" s="4"/>
    </row>
    <row r="4236" spans="2:7" x14ac:dyDescent="0.3">
      <c r="B4236" s="2"/>
      <c r="F4236" s="4"/>
      <c r="G4236" s="4"/>
    </row>
    <row r="4237" spans="2:7" x14ac:dyDescent="0.3">
      <c r="B4237" s="2"/>
      <c r="F4237" s="4"/>
      <c r="G4237" s="4"/>
    </row>
    <row r="4238" spans="2:7" x14ac:dyDescent="0.3">
      <c r="B4238" s="2"/>
      <c r="F4238" s="4"/>
      <c r="G4238" s="4"/>
    </row>
    <row r="4239" spans="2:7" x14ac:dyDescent="0.3">
      <c r="B4239" s="2"/>
      <c r="F4239" s="4"/>
      <c r="G4239" s="4"/>
    </row>
    <row r="4240" spans="2:7" x14ac:dyDescent="0.3">
      <c r="B4240" s="2"/>
      <c r="F4240" s="4"/>
      <c r="G4240" s="4"/>
    </row>
    <row r="4241" spans="2:7" x14ac:dyDescent="0.3">
      <c r="B4241" s="2"/>
      <c r="F4241" s="4"/>
      <c r="G4241" s="4"/>
    </row>
    <row r="4242" spans="2:7" x14ac:dyDescent="0.3">
      <c r="B4242" s="2"/>
      <c r="F4242" s="4"/>
      <c r="G4242" s="4"/>
    </row>
    <row r="4243" spans="2:7" x14ac:dyDescent="0.3">
      <c r="B4243" s="2"/>
      <c r="F4243" s="4"/>
      <c r="G4243" s="4"/>
    </row>
    <row r="4244" spans="2:7" x14ac:dyDescent="0.3">
      <c r="B4244" s="2"/>
      <c r="F4244" s="4"/>
      <c r="G4244" s="4"/>
    </row>
    <row r="4245" spans="2:7" x14ac:dyDescent="0.3">
      <c r="B4245" s="2"/>
      <c r="F4245" s="4"/>
      <c r="G4245" s="4"/>
    </row>
    <row r="4246" spans="2:7" x14ac:dyDescent="0.3">
      <c r="B4246" s="2"/>
      <c r="F4246" s="4"/>
      <c r="G4246" s="4"/>
    </row>
    <row r="4247" spans="2:7" x14ac:dyDescent="0.3">
      <c r="B4247" s="2"/>
      <c r="F4247" s="4"/>
      <c r="G4247" s="4"/>
    </row>
    <row r="4248" spans="2:7" x14ac:dyDescent="0.3">
      <c r="B4248" s="2"/>
      <c r="F4248" s="4"/>
      <c r="G4248" s="4"/>
    </row>
    <row r="4249" spans="2:7" x14ac:dyDescent="0.3">
      <c r="B4249" s="2"/>
      <c r="F4249" s="4"/>
      <c r="G4249" s="4"/>
    </row>
    <row r="4250" spans="2:7" x14ac:dyDescent="0.3">
      <c r="B4250" s="2"/>
      <c r="F4250" s="4"/>
      <c r="G4250" s="4"/>
    </row>
    <row r="4251" spans="2:7" x14ac:dyDescent="0.3">
      <c r="B4251" s="2"/>
      <c r="F4251" s="4"/>
      <c r="G4251" s="4"/>
    </row>
    <row r="4252" spans="2:7" x14ac:dyDescent="0.3">
      <c r="B4252" s="2"/>
      <c r="F4252" s="4"/>
      <c r="G4252" s="4"/>
    </row>
    <row r="4253" spans="2:7" x14ac:dyDescent="0.3">
      <c r="B4253" s="2"/>
      <c r="F4253" s="4"/>
      <c r="G4253" s="4"/>
    </row>
    <row r="4254" spans="2:7" x14ac:dyDescent="0.3">
      <c r="B4254" s="2"/>
      <c r="F4254" s="4"/>
      <c r="G4254" s="4"/>
    </row>
    <row r="4255" spans="2:7" x14ac:dyDescent="0.3">
      <c r="B4255" s="2"/>
      <c r="F4255" s="4"/>
      <c r="G4255" s="4"/>
    </row>
    <row r="4256" spans="2:7" x14ac:dyDescent="0.3">
      <c r="B4256" s="2"/>
      <c r="F4256" s="4"/>
      <c r="G4256" s="4"/>
    </row>
    <row r="4257" spans="2:7" x14ac:dyDescent="0.3">
      <c r="B4257" s="2"/>
      <c r="F4257" s="4"/>
      <c r="G4257" s="4"/>
    </row>
    <row r="4258" spans="2:7" x14ac:dyDescent="0.3">
      <c r="B4258" s="2"/>
      <c r="F4258" s="4"/>
      <c r="G4258" s="4"/>
    </row>
    <row r="4259" spans="2:7" x14ac:dyDescent="0.3">
      <c r="B4259" s="2"/>
      <c r="F4259" s="4"/>
      <c r="G4259" s="4"/>
    </row>
    <row r="4260" spans="2:7" x14ac:dyDescent="0.3">
      <c r="B4260" s="2"/>
      <c r="F4260" s="4"/>
      <c r="G4260" s="4"/>
    </row>
    <row r="4261" spans="2:7" x14ac:dyDescent="0.3">
      <c r="B4261" s="2"/>
      <c r="F4261" s="4"/>
      <c r="G4261" s="4"/>
    </row>
    <row r="4262" spans="2:7" x14ac:dyDescent="0.3">
      <c r="B4262" s="2"/>
      <c r="F4262" s="4"/>
      <c r="G4262" s="4"/>
    </row>
    <row r="4263" spans="2:7" x14ac:dyDescent="0.3">
      <c r="B4263" s="2"/>
      <c r="F4263" s="4"/>
      <c r="G4263" s="4"/>
    </row>
    <row r="4264" spans="2:7" x14ac:dyDescent="0.3">
      <c r="B4264" s="2"/>
      <c r="F4264" s="4"/>
      <c r="G4264" s="4"/>
    </row>
    <row r="4265" spans="2:7" x14ac:dyDescent="0.3">
      <c r="B4265" s="2"/>
      <c r="F4265" s="4"/>
      <c r="G4265" s="4"/>
    </row>
    <row r="4266" spans="2:7" x14ac:dyDescent="0.3">
      <c r="B4266" s="2"/>
      <c r="F4266" s="4"/>
      <c r="G4266" s="4"/>
    </row>
    <row r="4267" spans="2:7" x14ac:dyDescent="0.3">
      <c r="B4267" s="2"/>
      <c r="F4267" s="4"/>
      <c r="G4267" s="4"/>
    </row>
    <row r="4268" spans="2:7" x14ac:dyDescent="0.3">
      <c r="B4268" s="2"/>
      <c r="F4268" s="4"/>
      <c r="G4268" s="4"/>
    </row>
    <row r="4269" spans="2:7" x14ac:dyDescent="0.3">
      <c r="B4269" s="2"/>
      <c r="F4269" s="4"/>
      <c r="G4269" s="4"/>
    </row>
    <row r="4270" spans="2:7" x14ac:dyDescent="0.3">
      <c r="B4270" s="2"/>
      <c r="F4270" s="4"/>
      <c r="G4270" s="4"/>
    </row>
    <row r="4271" spans="2:7" x14ac:dyDescent="0.3">
      <c r="B4271" s="2"/>
      <c r="F4271" s="4"/>
      <c r="G4271" s="4"/>
    </row>
    <row r="4272" spans="2:7" x14ac:dyDescent="0.3">
      <c r="B4272" s="2"/>
      <c r="F4272" s="4"/>
      <c r="G4272" s="4"/>
    </row>
    <row r="4273" spans="2:7" x14ac:dyDescent="0.3">
      <c r="B4273" s="2"/>
      <c r="F4273" s="4"/>
      <c r="G4273" s="4"/>
    </row>
    <row r="4274" spans="2:7" x14ac:dyDescent="0.3">
      <c r="B4274" s="2"/>
      <c r="F4274" s="4"/>
      <c r="G4274" s="4"/>
    </row>
    <row r="4275" spans="2:7" x14ac:dyDescent="0.3">
      <c r="B4275" s="2"/>
      <c r="F4275" s="4"/>
      <c r="G4275" s="4"/>
    </row>
    <row r="4276" spans="2:7" x14ac:dyDescent="0.3">
      <c r="B4276" s="2"/>
      <c r="F4276" s="4"/>
      <c r="G4276" s="4"/>
    </row>
    <row r="4277" spans="2:7" x14ac:dyDescent="0.3">
      <c r="B4277" s="2"/>
      <c r="F4277" s="4"/>
      <c r="G4277" s="4"/>
    </row>
    <row r="4278" spans="2:7" x14ac:dyDescent="0.3">
      <c r="B4278" s="2"/>
      <c r="F4278" s="4"/>
      <c r="G4278" s="4"/>
    </row>
    <row r="4279" spans="2:7" x14ac:dyDescent="0.3">
      <c r="B4279" s="2"/>
      <c r="F4279" s="4"/>
      <c r="G4279" s="4"/>
    </row>
    <row r="4280" spans="2:7" x14ac:dyDescent="0.3">
      <c r="B4280" s="2"/>
      <c r="F4280" s="4"/>
      <c r="G4280" s="4"/>
    </row>
    <row r="4281" spans="2:7" x14ac:dyDescent="0.3">
      <c r="B4281" s="2"/>
      <c r="F4281" s="4"/>
      <c r="G4281" s="4"/>
    </row>
    <row r="4282" spans="2:7" x14ac:dyDescent="0.3">
      <c r="B4282" s="2"/>
      <c r="F4282" s="4"/>
      <c r="G4282" s="4"/>
    </row>
    <row r="4283" spans="2:7" x14ac:dyDescent="0.3">
      <c r="B4283" s="2"/>
      <c r="F4283" s="4"/>
      <c r="G4283" s="4"/>
    </row>
    <row r="4284" spans="2:7" x14ac:dyDescent="0.3">
      <c r="B4284" s="2"/>
      <c r="F4284" s="4"/>
      <c r="G4284" s="4"/>
    </row>
    <row r="4285" spans="2:7" x14ac:dyDescent="0.3">
      <c r="B4285" s="2"/>
      <c r="F4285" s="4"/>
      <c r="G4285" s="4"/>
    </row>
    <row r="4286" spans="2:7" x14ac:dyDescent="0.3">
      <c r="B4286" s="2"/>
      <c r="F4286" s="4"/>
      <c r="G4286" s="4"/>
    </row>
    <row r="4287" spans="2:7" x14ac:dyDescent="0.3">
      <c r="B4287" s="2"/>
      <c r="F4287" s="4"/>
      <c r="G4287" s="4"/>
    </row>
    <row r="4288" spans="2:7" x14ac:dyDescent="0.3">
      <c r="B4288" s="2"/>
      <c r="F4288" s="4"/>
      <c r="G4288" s="4"/>
    </row>
    <row r="4289" spans="2:7" x14ac:dyDescent="0.3">
      <c r="B4289" s="2"/>
      <c r="F4289" s="4"/>
      <c r="G4289" s="4"/>
    </row>
    <row r="4290" spans="2:7" x14ac:dyDescent="0.3">
      <c r="B4290" s="2"/>
      <c r="F4290" s="4"/>
      <c r="G4290" s="4"/>
    </row>
    <row r="4291" spans="2:7" x14ac:dyDescent="0.3">
      <c r="B4291" s="2"/>
      <c r="F4291" s="4"/>
      <c r="G4291" s="4"/>
    </row>
    <row r="4292" spans="2:7" x14ac:dyDescent="0.3">
      <c r="B4292" s="2"/>
      <c r="F4292" s="4"/>
      <c r="G4292" s="4"/>
    </row>
    <row r="4293" spans="2:7" x14ac:dyDescent="0.3">
      <c r="B4293" s="2"/>
      <c r="F4293" s="4"/>
      <c r="G4293" s="4"/>
    </row>
    <row r="4294" spans="2:7" x14ac:dyDescent="0.3">
      <c r="B4294" s="2"/>
      <c r="F4294" s="4"/>
      <c r="G4294" s="4"/>
    </row>
    <row r="4295" spans="2:7" x14ac:dyDescent="0.3">
      <c r="B4295" s="2"/>
      <c r="F4295" s="4"/>
      <c r="G4295" s="4"/>
    </row>
    <row r="4296" spans="2:7" x14ac:dyDescent="0.3">
      <c r="B4296" s="2"/>
      <c r="F4296" s="4"/>
      <c r="G4296" s="4"/>
    </row>
    <row r="4297" spans="2:7" x14ac:dyDescent="0.3">
      <c r="B4297" s="2"/>
      <c r="F4297" s="4"/>
      <c r="G4297" s="4"/>
    </row>
    <row r="4298" spans="2:7" x14ac:dyDescent="0.3">
      <c r="B4298" s="2"/>
      <c r="F4298" s="4"/>
      <c r="G4298" s="4"/>
    </row>
    <row r="4299" spans="2:7" x14ac:dyDescent="0.3">
      <c r="B4299" s="2"/>
      <c r="F4299" s="4"/>
      <c r="G4299" s="4"/>
    </row>
    <row r="4300" spans="2:7" x14ac:dyDescent="0.3">
      <c r="B4300" s="2"/>
      <c r="F4300" s="4"/>
      <c r="G4300" s="4"/>
    </row>
    <row r="4301" spans="2:7" x14ac:dyDescent="0.3">
      <c r="B4301" s="2"/>
      <c r="F4301" s="4"/>
      <c r="G4301" s="4"/>
    </row>
    <row r="4302" spans="2:7" x14ac:dyDescent="0.3">
      <c r="B4302" s="2"/>
      <c r="F4302" s="4"/>
      <c r="G4302" s="4"/>
    </row>
    <row r="4303" spans="2:7" x14ac:dyDescent="0.3">
      <c r="B4303" s="2"/>
      <c r="F4303" s="4"/>
      <c r="G4303" s="4"/>
    </row>
    <row r="4304" spans="2:7" x14ac:dyDescent="0.3">
      <c r="B4304" s="2"/>
      <c r="F4304" s="4"/>
      <c r="G4304" s="4"/>
    </row>
    <row r="4305" spans="2:7" x14ac:dyDescent="0.3">
      <c r="B4305" s="2"/>
      <c r="F4305" s="4"/>
      <c r="G4305" s="4"/>
    </row>
    <row r="4306" spans="2:7" x14ac:dyDescent="0.3">
      <c r="B4306" s="2"/>
      <c r="F4306" s="4"/>
      <c r="G4306" s="4"/>
    </row>
    <row r="4307" spans="2:7" x14ac:dyDescent="0.3">
      <c r="B4307" s="2"/>
      <c r="F4307" s="4"/>
      <c r="G4307" s="4"/>
    </row>
    <row r="4308" spans="2:7" x14ac:dyDescent="0.3">
      <c r="B4308" s="2"/>
      <c r="F4308" s="4"/>
      <c r="G4308" s="4"/>
    </row>
    <row r="4309" spans="2:7" x14ac:dyDescent="0.3">
      <c r="B4309" s="2"/>
      <c r="F4309" s="4"/>
      <c r="G4309" s="4"/>
    </row>
    <row r="4310" spans="2:7" x14ac:dyDescent="0.3">
      <c r="B4310" s="2"/>
      <c r="F4310" s="4"/>
      <c r="G4310" s="4"/>
    </row>
    <row r="4311" spans="2:7" x14ac:dyDescent="0.3">
      <c r="B4311" s="2"/>
      <c r="F4311" s="4"/>
      <c r="G4311" s="4"/>
    </row>
    <row r="4312" spans="2:7" x14ac:dyDescent="0.3">
      <c r="B4312" s="2"/>
      <c r="F4312" s="4"/>
      <c r="G4312" s="4"/>
    </row>
    <row r="4313" spans="2:7" x14ac:dyDescent="0.3">
      <c r="B4313" s="2"/>
      <c r="F4313" s="4"/>
      <c r="G4313" s="4"/>
    </row>
    <row r="4314" spans="2:7" x14ac:dyDescent="0.3">
      <c r="B4314" s="2"/>
      <c r="F4314" s="4"/>
      <c r="G4314" s="4"/>
    </row>
    <row r="4315" spans="2:7" x14ac:dyDescent="0.3">
      <c r="B4315" s="2"/>
      <c r="F4315" s="4"/>
      <c r="G4315" s="4"/>
    </row>
    <row r="4316" spans="2:7" x14ac:dyDescent="0.3">
      <c r="B4316" s="2"/>
      <c r="F4316" s="4"/>
      <c r="G4316" s="4"/>
    </row>
    <row r="4317" spans="2:7" x14ac:dyDescent="0.3">
      <c r="B4317" s="2"/>
      <c r="F4317" s="4"/>
      <c r="G4317" s="4"/>
    </row>
    <row r="4318" spans="2:7" x14ac:dyDescent="0.3">
      <c r="B4318" s="2"/>
      <c r="F4318" s="4"/>
      <c r="G4318" s="4"/>
    </row>
    <row r="4319" spans="2:7" x14ac:dyDescent="0.3">
      <c r="B4319" s="2"/>
      <c r="F4319" s="4"/>
      <c r="G4319" s="4"/>
    </row>
    <row r="4320" spans="2:7" x14ac:dyDescent="0.3">
      <c r="B4320" s="2"/>
      <c r="F4320" s="4"/>
      <c r="G4320" s="4"/>
    </row>
    <row r="4321" spans="2:7" x14ac:dyDescent="0.3">
      <c r="B4321" s="2"/>
      <c r="F4321" s="4"/>
      <c r="G4321" s="4"/>
    </row>
    <row r="4322" spans="2:7" x14ac:dyDescent="0.3">
      <c r="B4322" s="2"/>
      <c r="F4322" s="4"/>
      <c r="G4322" s="4"/>
    </row>
    <row r="4323" spans="2:7" x14ac:dyDescent="0.3">
      <c r="B4323" s="2"/>
      <c r="F4323" s="4"/>
      <c r="G4323" s="4"/>
    </row>
    <row r="4324" spans="2:7" x14ac:dyDescent="0.3">
      <c r="B4324" s="2"/>
      <c r="F4324" s="4"/>
      <c r="G4324" s="4"/>
    </row>
    <row r="4325" spans="2:7" x14ac:dyDescent="0.3">
      <c r="B4325" s="2"/>
      <c r="F4325" s="4"/>
      <c r="G4325" s="4"/>
    </row>
    <row r="4326" spans="2:7" x14ac:dyDescent="0.3">
      <c r="B4326" s="2"/>
      <c r="F4326" s="4"/>
      <c r="G4326" s="4"/>
    </row>
    <row r="4327" spans="2:7" x14ac:dyDescent="0.3">
      <c r="B4327" s="2"/>
      <c r="F4327" s="4"/>
      <c r="G4327" s="4"/>
    </row>
    <row r="4328" spans="2:7" x14ac:dyDescent="0.3">
      <c r="B4328" s="2"/>
      <c r="F4328" s="4"/>
      <c r="G4328" s="4"/>
    </row>
    <row r="4329" spans="2:7" x14ac:dyDescent="0.3">
      <c r="B4329" s="2"/>
      <c r="F4329" s="4"/>
      <c r="G4329" s="4"/>
    </row>
    <row r="4330" spans="2:7" x14ac:dyDescent="0.3">
      <c r="B4330" s="2"/>
      <c r="F4330" s="4"/>
      <c r="G4330" s="4"/>
    </row>
    <row r="4331" spans="2:7" x14ac:dyDescent="0.3">
      <c r="B4331" s="2"/>
      <c r="F4331" s="4"/>
      <c r="G4331" s="4"/>
    </row>
    <row r="4332" spans="2:7" x14ac:dyDescent="0.3">
      <c r="B4332" s="2"/>
      <c r="F4332" s="4"/>
      <c r="G4332" s="4"/>
    </row>
    <row r="4333" spans="2:7" x14ac:dyDescent="0.3">
      <c r="B4333" s="2"/>
      <c r="F4333" s="4"/>
      <c r="G4333" s="4"/>
    </row>
    <row r="4334" spans="2:7" x14ac:dyDescent="0.3">
      <c r="B4334" s="2"/>
      <c r="F4334" s="4"/>
      <c r="G4334" s="4"/>
    </row>
    <row r="4335" spans="2:7" x14ac:dyDescent="0.3">
      <c r="B4335" s="2"/>
      <c r="F4335" s="4"/>
      <c r="G4335" s="4"/>
    </row>
    <row r="4336" spans="2:7" x14ac:dyDescent="0.3">
      <c r="B4336" s="2"/>
      <c r="F4336" s="4"/>
      <c r="G4336" s="4"/>
    </row>
    <row r="4337" spans="2:7" x14ac:dyDescent="0.3">
      <c r="B4337" s="2"/>
      <c r="F4337" s="4"/>
      <c r="G4337" s="4"/>
    </row>
    <row r="4338" spans="2:7" x14ac:dyDescent="0.3">
      <c r="B4338" s="2"/>
      <c r="F4338" s="4"/>
      <c r="G4338" s="4"/>
    </row>
    <row r="4339" spans="2:7" x14ac:dyDescent="0.3">
      <c r="B4339" s="2"/>
      <c r="F4339" s="4"/>
      <c r="G4339" s="4"/>
    </row>
    <row r="4340" spans="2:7" x14ac:dyDescent="0.3">
      <c r="B4340" s="2"/>
      <c r="F4340" s="4"/>
      <c r="G4340" s="4"/>
    </row>
    <row r="4341" spans="2:7" x14ac:dyDescent="0.3">
      <c r="B4341" s="2"/>
      <c r="F4341" s="4"/>
      <c r="G4341" s="4"/>
    </row>
    <row r="4342" spans="2:7" x14ac:dyDescent="0.3">
      <c r="B4342" s="2"/>
      <c r="F4342" s="4"/>
      <c r="G4342" s="4"/>
    </row>
    <row r="4343" spans="2:7" x14ac:dyDescent="0.3">
      <c r="B4343" s="2"/>
      <c r="F4343" s="4"/>
      <c r="G4343" s="4"/>
    </row>
    <row r="4344" spans="2:7" x14ac:dyDescent="0.3">
      <c r="B4344" s="2"/>
      <c r="F4344" s="4"/>
      <c r="G4344" s="4"/>
    </row>
    <row r="4345" spans="2:7" x14ac:dyDescent="0.3">
      <c r="B4345" s="2"/>
      <c r="F4345" s="4"/>
      <c r="G4345" s="4"/>
    </row>
    <row r="4346" spans="2:7" x14ac:dyDescent="0.3">
      <c r="B4346" s="2"/>
      <c r="F4346" s="4"/>
      <c r="G4346" s="4"/>
    </row>
    <row r="4347" spans="2:7" x14ac:dyDescent="0.3">
      <c r="B4347" s="2"/>
      <c r="F4347" s="4"/>
      <c r="G4347" s="4"/>
    </row>
    <row r="4348" spans="2:7" x14ac:dyDescent="0.3">
      <c r="B4348" s="2"/>
      <c r="F4348" s="4"/>
      <c r="G4348" s="4"/>
    </row>
    <row r="4349" spans="2:7" x14ac:dyDescent="0.3">
      <c r="B4349" s="2"/>
      <c r="F4349" s="4"/>
      <c r="G4349" s="4"/>
    </row>
    <row r="4350" spans="2:7" x14ac:dyDescent="0.3">
      <c r="B4350" s="2"/>
      <c r="F4350" s="4"/>
      <c r="G4350" s="4"/>
    </row>
    <row r="4351" spans="2:7" x14ac:dyDescent="0.3">
      <c r="B4351" s="2"/>
      <c r="F4351" s="4"/>
      <c r="G4351" s="4"/>
    </row>
    <row r="4352" spans="2:7" x14ac:dyDescent="0.3">
      <c r="B4352" s="2"/>
      <c r="F4352" s="4"/>
      <c r="G4352" s="4"/>
    </row>
    <row r="4353" spans="2:7" x14ac:dyDescent="0.3">
      <c r="B4353" s="2"/>
      <c r="F4353" s="4"/>
      <c r="G4353" s="4"/>
    </row>
    <row r="4354" spans="2:7" x14ac:dyDescent="0.3">
      <c r="B4354" s="2"/>
      <c r="F4354" s="4"/>
      <c r="G4354" s="4"/>
    </row>
    <row r="4355" spans="2:7" x14ac:dyDescent="0.3">
      <c r="B4355" s="2"/>
      <c r="F4355" s="4"/>
      <c r="G4355" s="4"/>
    </row>
    <row r="4356" spans="2:7" x14ac:dyDescent="0.3">
      <c r="B4356" s="2"/>
      <c r="F4356" s="4"/>
      <c r="G4356" s="4"/>
    </row>
    <row r="4357" spans="2:7" x14ac:dyDescent="0.3">
      <c r="B4357" s="2"/>
      <c r="F4357" s="4"/>
      <c r="G4357" s="4"/>
    </row>
    <row r="4358" spans="2:7" x14ac:dyDescent="0.3">
      <c r="B4358" s="2"/>
      <c r="F4358" s="4"/>
      <c r="G4358" s="4"/>
    </row>
    <row r="4359" spans="2:7" x14ac:dyDescent="0.3">
      <c r="B4359" s="2"/>
      <c r="F4359" s="4"/>
      <c r="G4359" s="4"/>
    </row>
    <row r="4360" spans="2:7" x14ac:dyDescent="0.3">
      <c r="B4360" s="2"/>
      <c r="F4360" s="4"/>
      <c r="G4360" s="4"/>
    </row>
    <row r="4361" spans="2:7" x14ac:dyDescent="0.3">
      <c r="B4361" s="2"/>
      <c r="F4361" s="4"/>
      <c r="G4361" s="4"/>
    </row>
    <row r="4362" spans="2:7" x14ac:dyDescent="0.3">
      <c r="B4362" s="2"/>
      <c r="F4362" s="4"/>
      <c r="G4362" s="4"/>
    </row>
    <row r="4363" spans="2:7" x14ac:dyDescent="0.3">
      <c r="B4363" s="2"/>
      <c r="F4363" s="4"/>
      <c r="G4363" s="4"/>
    </row>
    <row r="4364" spans="2:7" x14ac:dyDescent="0.3">
      <c r="B4364" s="2"/>
      <c r="F4364" s="4"/>
      <c r="G4364" s="4"/>
    </row>
    <row r="4365" spans="2:7" x14ac:dyDescent="0.3">
      <c r="B4365" s="2"/>
      <c r="F4365" s="4"/>
      <c r="G4365" s="4"/>
    </row>
    <row r="4366" spans="2:7" x14ac:dyDescent="0.3">
      <c r="B4366" s="2"/>
      <c r="F4366" s="4"/>
      <c r="G4366" s="4"/>
    </row>
    <row r="4367" spans="2:7" x14ac:dyDescent="0.3">
      <c r="B4367" s="2"/>
      <c r="F4367" s="4"/>
      <c r="G4367" s="4"/>
    </row>
    <row r="4368" spans="2:7" x14ac:dyDescent="0.3">
      <c r="B4368" s="2"/>
      <c r="F4368" s="4"/>
      <c r="G4368" s="4"/>
    </row>
    <row r="4369" spans="2:7" x14ac:dyDescent="0.3">
      <c r="B4369" s="2"/>
      <c r="F4369" s="4"/>
      <c r="G4369" s="4"/>
    </row>
    <row r="4370" spans="2:7" x14ac:dyDescent="0.3">
      <c r="B4370" s="2"/>
      <c r="F4370" s="4"/>
      <c r="G4370" s="4"/>
    </row>
    <row r="4371" spans="2:7" x14ac:dyDescent="0.3">
      <c r="B4371" s="2"/>
      <c r="F4371" s="4"/>
      <c r="G4371" s="4"/>
    </row>
    <row r="4372" spans="2:7" x14ac:dyDescent="0.3">
      <c r="B4372" s="2"/>
      <c r="F4372" s="4"/>
      <c r="G4372" s="4"/>
    </row>
    <row r="4373" spans="2:7" x14ac:dyDescent="0.3">
      <c r="B4373" s="2"/>
      <c r="F4373" s="4"/>
      <c r="G4373" s="4"/>
    </row>
    <row r="4374" spans="2:7" x14ac:dyDescent="0.3">
      <c r="B4374" s="2"/>
      <c r="F4374" s="4"/>
      <c r="G4374" s="4"/>
    </row>
    <row r="4375" spans="2:7" x14ac:dyDescent="0.3">
      <c r="B4375" s="2"/>
      <c r="F4375" s="4"/>
      <c r="G4375" s="4"/>
    </row>
    <row r="4376" spans="2:7" x14ac:dyDescent="0.3">
      <c r="B4376" s="2"/>
      <c r="F4376" s="4"/>
      <c r="G4376" s="4"/>
    </row>
    <row r="4377" spans="2:7" x14ac:dyDescent="0.3">
      <c r="B4377" s="2"/>
      <c r="F4377" s="4"/>
      <c r="G4377" s="4"/>
    </row>
    <row r="4378" spans="2:7" x14ac:dyDescent="0.3">
      <c r="B4378" s="2"/>
      <c r="F4378" s="4"/>
      <c r="G4378" s="4"/>
    </row>
    <row r="4379" spans="2:7" x14ac:dyDescent="0.3">
      <c r="B4379" s="2"/>
      <c r="F4379" s="4"/>
      <c r="G4379" s="4"/>
    </row>
    <row r="4380" spans="2:7" x14ac:dyDescent="0.3">
      <c r="B4380" s="2"/>
      <c r="F4380" s="4"/>
      <c r="G4380" s="4"/>
    </row>
    <row r="4381" spans="2:7" x14ac:dyDescent="0.3">
      <c r="B4381" s="2"/>
      <c r="F4381" s="4"/>
      <c r="G4381" s="4"/>
    </row>
    <row r="4382" spans="2:7" x14ac:dyDescent="0.3">
      <c r="B4382" s="2"/>
      <c r="F4382" s="4"/>
      <c r="G4382" s="4"/>
    </row>
    <row r="4383" spans="2:7" x14ac:dyDescent="0.3">
      <c r="B4383" s="2"/>
      <c r="F4383" s="4"/>
      <c r="G4383" s="4"/>
    </row>
    <row r="4384" spans="2:7" x14ac:dyDescent="0.3">
      <c r="B4384" s="2"/>
      <c r="F4384" s="4"/>
      <c r="G4384" s="4"/>
    </row>
    <row r="4385" spans="2:7" x14ac:dyDescent="0.3">
      <c r="B4385" s="2"/>
      <c r="F4385" s="4"/>
      <c r="G4385" s="4"/>
    </row>
    <row r="4386" spans="2:7" x14ac:dyDescent="0.3">
      <c r="B4386" s="2"/>
      <c r="F4386" s="4"/>
      <c r="G4386" s="4"/>
    </row>
    <row r="4387" spans="2:7" x14ac:dyDescent="0.3">
      <c r="B4387" s="2"/>
      <c r="F4387" s="4"/>
      <c r="G4387" s="4"/>
    </row>
    <row r="4388" spans="2:7" x14ac:dyDescent="0.3">
      <c r="B4388" s="2"/>
      <c r="F4388" s="4"/>
      <c r="G4388" s="4"/>
    </row>
    <row r="4389" spans="2:7" x14ac:dyDescent="0.3">
      <c r="B4389" s="2"/>
      <c r="F4389" s="4"/>
      <c r="G4389" s="4"/>
    </row>
    <row r="4390" spans="2:7" x14ac:dyDescent="0.3">
      <c r="B4390" s="2"/>
      <c r="F4390" s="4"/>
      <c r="G4390" s="4"/>
    </row>
    <row r="4391" spans="2:7" x14ac:dyDescent="0.3">
      <c r="B4391" s="2"/>
      <c r="F4391" s="4"/>
      <c r="G4391" s="4"/>
    </row>
    <row r="4392" spans="2:7" x14ac:dyDescent="0.3">
      <c r="B4392" s="2"/>
      <c r="F4392" s="4"/>
      <c r="G4392" s="4"/>
    </row>
    <row r="4393" spans="2:7" x14ac:dyDescent="0.3">
      <c r="B4393" s="2"/>
      <c r="F4393" s="4"/>
      <c r="G4393" s="4"/>
    </row>
    <row r="4394" spans="2:7" x14ac:dyDescent="0.3">
      <c r="B4394" s="2"/>
      <c r="F4394" s="4"/>
      <c r="G4394" s="4"/>
    </row>
    <row r="4395" spans="2:7" x14ac:dyDescent="0.3">
      <c r="B4395" s="2"/>
      <c r="F4395" s="4"/>
      <c r="G4395" s="4"/>
    </row>
    <row r="4396" spans="2:7" x14ac:dyDescent="0.3">
      <c r="B4396" s="2"/>
      <c r="F4396" s="4"/>
      <c r="G4396" s="4"/>
    </row>
    <row r="4397" spans="2:7" x14ac:dyDescent="0.3">
      <c r="B4397" s="2"/>
      <c r="F4397" s="4"/>
      <c r="G4397" s="4"/>
    </row>
    <row r="4398" spans="2:7" x14ac:dyDescent="0.3">
      <c r="B4398" s="2"/>
      <c r="F4398" s="4"/>
      <c r="G4398" s="4"/>
    </row>
    <row r="4399" spans="2:7" x14ac:dyDescent="0.3">
      <c r="B4399" s="2"/>
      <c r="F4399" s="4"/>
      <c r="G4399" s="4"/>
    </row>
    <row r="4400" spans="2:7" x14ac:dyDescent="0.3">
      <c r="B4400" s="2"/>
      <c r="F4400" s="4"/>
      <c r="G4400" s="4"/>
    </row>
    <row r="4401" spans="2:7" x14ac:dyDescent="0.3">
      <c r="B4401" s="2"/>
      <c r="F4401" s="4"/>
      <c r="G4401" s="4"/>
    </row>
    <row r="4402" spans="2:7" x14ac:dyDescent="0.3">
      <c r="B4402" s="2"/>
      <c r="F4402" s="4"/>
      <c r="G4402" s="4"/>
    </row>
    <row r="4403" spans="2:7" x14ac:dyDescent="0.3">
      <c r="B4403" s="2"/>
      <c r="F4403" s="4"/>
      <c r="G4403" s="4"/>
    </row>
    <row r="4404" spans="2:7" x14ac:dyDescent="0.3">
      <c r="B4404" s="2"/>
      <c r="F4404" s="4"/>
      <c r="G4404" s="4"/>
    </row>
    <row r="4405" spans="2:7" x14ac:dyDescent="0.3">
      <c r="B4405" s="2"/>
      <c r="F4405" s="4"/>
      <c r="G4405" s="4"/>
    </row>
    <row r="4406" spans="2:7" x14ac:dyDescent="0.3">
      <c r="B4406" s="2"/>
      <c r="F4406" s="4"/>
      <c r="G4406" s="4"/>
    </row>
    <row r="4407" spans="2:7" x14ac:dyDescent="0.3">
      <c r="B4407" s="2"/>
      <c r="F4407" s="4"/>
      <c r="G4407" s="4"/>
    </row>
    <row r="4408" spans="2:7" x14ac:dyDescent="0.3">
      <c r="B4408" s="2"/>
      <c r="F4408" s="4"/>
      <c r="G4408" s="4"/>
    </row>
    <row r="4409" spans="2:7" x14ac:dyDescent="0.3">
      <c r="B4409" s="2"/>
      <c r="F4409" s="4"/>
      <c r="G4409" s="4"/>
    </row>
    <row r="4410" spans="2:7" x14ac:dyDescent="0.3">
      <c r="B4410" s="2"/>
      <c r="F4410" s="4"/>
      <c r="G4410" s="4"/>
    </row>
    <row r="4411" spans="2:7" x14ac:dyDescent="0.3">
      <c r="B4411" s="2"/>
      <c r="F4411" s="4"/>
      <c r="G4411" s="4"/>
    </row>
    <row r="4412" spans="2:7" x14ac:dyDescent="0.3">
      <c r="B4412" s="2"/>
      <c r="F4412" s="4"/>
      <c r="G4412" s="4"/>
    </row>
    <row r="4413" spans="2:7" x14ac:dyDescent="0.3">
      <c r="B4413" s="2"/>
      <c r="F4413" s="4"/>
      <c r="G4413" s="4"/>
    </row>
    <row r="4414" spans="2:7" x14ac:dyDescent="0.3">
      <c r="B4414" s="2"/>
      <c r="F4414" s="4"/>
      <c r="G4414" s="4"/>
    </row>
    <row r="4415" spans="2:7" x14ac:dyDescent="0.3">
      <c r="B4415" s="2"/>
      <c r="F4415" s="4"/>
      <c r="G4415" s="4"/>
    </row>
    <row r="4416" spans="2:7" x14ac:dyDescent="0.3">
      <c r="B4416" s="2"/>
      <c r="F4416" s="4"/>
      <c r="G4416" s="4"/>
    </row>
    <row r="4417" spans="2:7" x14ac:dyDescent="0.3">
      <c r="B4417" s="2"/>
      <c r="F4417" s="4"/>
      <c r="G4417" s="4"/>
    </row>
    <row r="4418" spans="2:7" x14ac:dyDescent="0.3">
      <c r="B4418" s="2"/>
      <c r="F4418" s="4"/>
      <c r="G4418" s="4"/>
    </row>
    <row r="4419" spans="2:7" x14ac:dyDescent="0.3">
      <c r="B4419" s="2"/>
      <c r="F4419" s="4"/>
      <c r="G4419" s="4"/>
    </row>
    <row r="4420" spans="2:7" x14ac:dyDescent="0.3">
      <c r="B4420" s="2"/>
      <c r="F4420" s="4"/>
      <c r="G4420" s="4"/>
    </row>
    <row r="4421" spans="2:7" x14ac:dyDescent="0.3">
      <c r="B4421" s="2"/>
      <c r="F4421" s="4"/>
      <c r="G4421" s="4"/>
    </row>
    <row r="4422" spans="2:7" x14ac:dyDescent="0.3">
      <c r="B4422" s="2"/>
      <c r="F4422" s="4"/>
      <c r="G4422" s="4"/>
    </row>
    <row r="4423" spans="2:7" x14ac:dyDescent="0.3">
      <c r="B4423" s="2"/>
      <c r="F4423" s="4"/>
      <c r="G4423" s="4"/>
    </row>
    <row r="4424" spans="2:7" x14ac:dyDescent="0.3">
      <c r="B4424" s="2"/>
      <c r="F4424" s="4"/>
      <c r="G4424" s="4"/>
    </row>
    <row r="4425" spans="2:7" x14ac:dyDescent="0.3">
      <c r="B4425" s="2"/>
      <c r="F4425" s="4"/>
      <c r="G4425" s="4"/>
    </row>
    <row r="4426" spans="2:7" x14ac:dyDescent="0.3">
      <c r="B4426" s="2"/>
      <c r="F4426" s="4"/>
      <c r="G4426" s="4"/>
    </row>
    <row r="4427" spans="2:7" x14ac:dyDescent="0.3">
      <c r="B4427" s="2"/>
      <c r="F4427" s="4"/>
      <c r="G4427" s="4"/>
    </row>
    <row r="4428" spans="2:7" x14ac:dyDescent="0.3">
      <c r="B4428" s="2"/>
      <c r="F4428" s="4"/>
      <c r="G4428" s="4"/>
    </row>
    <row r="4429" spans="2:7" x14ac:dyDescent="0.3">
      <c r="B4429" s="2"/>
      <c r="F4429" s="4"/>
      <c r="G4429" s="4"/>
    </row>
    <row r="4430" spans="2:7" x14ac:dyDescent="0.3">
      <c r="B4430" s="2"/>
      <c r="F4430" s="4"/>
      <c r="G4430" s="4"/>
    </row>
    <row r="4431" spans="2:7" x14ac:dyDescent="0.3">
      <c r="B4431" s="2"/>
      <c r="F4431" s="4"/>
      <c r="G4431" s="4"/>
    </row>
    <row r="4432" spans="2:7" x14ac:dyDescent="0.3">
      <c r="B4432" s="2"/>
      <c r="F4432" s="4"/>
      <c r="G4432" s="4"/>
    </row>
    <row r="4433" spans="2:7" x14ac:dyDescent="0.3">
      <c r="B4433" s="2"/>
      <c r="F4433" s="4"/>
      <c r="G4433" s="4"/>
    </row>
    <row r="4434" spans="2:7" x14ac:dyDescent="0.3">
      <c r="B4434" s="2"/>
      <c r="F4434" s="4"/>
      <c r="G4434" s="4"/>
    </row>
    <row r="4435" spans="2:7" x14ac:dyDescent="0.3">
      <c r="B4435" s="2"/>
      <c r="F4435" s="4"/>
      <c r="G4435" s="4"/>
    </row>
    <row r="4436" spans="2:7" x14ac:dyDescent="0.3">
      <c r="B4436" s="2"/>
      <c r="F4436" s="4"/>
      <c r="G4436" s="4"/>
    </row>
    <row r="4437" spans="2:7" x14ac:dyDescent="0.3">
      <c r="B4437" s="2"/>
      <c r="F4437" s="4"/>
      <c r="G4437" s="4"/>
    </row>
    <row r="4438" spans="2:7" x14ac:dyDescent="0.3">
      <c r="B4438" s="2"/>
      <c r="F4438" s="4"/>
      <c r="G4438" s="4"/>
    </row>
    <row r="4439" spans="2:7" x14ac:dyDescent="0.3">
      <c r="B4439" s="2"/>
      <c r="F4439" s="4"/>
      <c r="G4439" s="4"/>
    </row>
    <row r="4440" spans="2:7" x14ac:dyDescent="0.3">
      <c r="B4440" s="2"/>
      <c r="F4440" s="4"/>
      <c r="G4440" s="4"/>
    </row>
    <row r="4441" spans="2:7" x14ac:dyDescent="0.3">
      <c r="B4441" s="2"/>
      <c r="F4441" s="4"/>
      <c r="G4441" s="4"/>
    </row>
    <row r="4442" spans="2:7" x14ac:dyDescent="0.3">
      <c r="B4442" s="2"/>
      <c r="F4442" s="4"/>
      <c r="G4442" s="4"/>
    </row>
    <row r="4443" spans="2:7" x14ac:dyDescent="0.3">
      <c r="B4443" s="2"/>
      <c r="F4443" s="4"/>
      <c r="G4443" s="4"/>
    </row>
    <row r="4444" spans="2:7" x14ac:dyDescent="0.3">
      <c r="B4444" s="2"/>
      <c r="F4444" s="4"/>
      <c r="G4444" s="4"/>
    </row>
    <row r="4445" spans="2:7" x14ac:dyDescent="0.3">
      <c r="B4445" s="2"/>
      <c r="F4445" s="4"/>
      <c r="G4445" s="4"/>
    </row>
    <row r="4446" spans="2:7" x14ac:dyDescent="0.3">
      <c r="B4446" s="2"/>
      <c r="F4446" s="4"/>
      <c r="G4446" s="4"/>
    </row>
    <row r="4447" spans="2:7" x14ac:dyDescent="0.3">
      <c r="B4447" s="2"/>
      <c r="F4447" s="4"/>
      <c r="G4447" s="4"/>
    </row>
    <row r="4448" spans="2:7" x14ac:dyDescent="0.3">
      <c r="B4448" s="2"/>
      <c r="F4448" s="4"/>
      <c r="G4448" s="4"/>
    </row>
    <row r="4449" spans="2:7" x14ac:dyDescent="0.3">
      <c r="B4449" s="2"/>
      <c r="F4449" s="4"/>
      <c r="G4449" s="4"/>
    </row>
    <row r="4450" spans="2:7" x14ac:dyDescent="0.3">
      <c r="B4450" s="2"/>
      <c r="F4450" s="4"/>
      <c r="G4450" s="4"/>
    </row>
    <row r="4451" spans="2:7" x14ac:dyDescent="0.3">
      <c r="B4451" s="2"/>
      <c r="F4451" s="4"/>
      <c r="G4451" s="4"/>
    </row>
    <row r="4452" spans="2:7" x14ac:dyDescent="0.3">
      <c r="B4452" s="2"/>
      <c r="F4452" s="4"/>
      <c r="G4452" s="4"/>
    </row>
    <row r="4453" spans="2:7" x14ac:dyDescent="0.3">
      <c r="B4453" s="2"/>
      <c r="F4453" s="4"/>
      <c r="G4453" s="4"/>
    </row>
    <row r="4454" spans="2:7" x14ac:dyDescent="0.3">
      <c r="B4454" s="2"/>
      <c r="F4454" s="4"/>
      <c r="G4454" s="4"/>
    </row>
    <row r="4455" spans="2:7" x14ac:dyDescent="0.3">
      <c r="B4455" s="2"/>
      <c r="F4455" s="4"/>
      <c r="G4455" s="4"/>
    </row>
    <row r="4456" spans="2:7" x14ac:dyDescent="0.3">
      <c r="B4456" s="2"/>
      <c r="F4456" s="4"/>
      <c r="G4456" s="4"/>
    </row>
    <row r="4457" spans="2:7" x14ac:dyDescent="0.3">
      <c r="B4457" s="2"/>
      <c r="F4457" s="4"/>
      <c r="G4457" s="4"/>
    </row>
    <row r="4458" spans="2:7" x14ac:dyDescent="0.3">
      <c r="B4458" s="2"/>
      <c r="F4458" s="4"/>
      <c r="G4458" s="4"/>
    </row>
    <row r="4459" spans="2:7" x14ac:dyDescent="0.3">
      <c r="B4459" s="2"/>
      <c r="F4459" s="4"/>
      <c r="G4459" s="4"/>
    </row>
    <row r="4460" spans="2:7" x14ac:dyDescent="0.3">
      <c r="B4460" s="2"/>
      <c r="F4460" s="4"/>
      <c r="G4460" s="4"/>
    </row>
    <row r="4461" spans="2:7" x14ac:dyDescent="0.3">
      <c r="B4461" s="2"/>
      <c r="F4461" s="4"/>
      <c r="G4461" s="4"/>
    </row>
    <row r="4462" spans="2:7" x14ac:dyDescent="0.3">
      <c r="B4462" s="2"/>
      <c r="F4462" s="4"/>
      <c r="G4462" s="4"/>
    </row>
    <row r="4463" spans="2:7" x14ac:dyDescent="0.3">
      <c r="B4463" s="2"/>
      <c r="F4463" s="4"/>
      <c r="G4463" s="4"/>
    </row>
    <row r="4464" spans="2:7" x14ac:dyDescent="0.3">
      <c r="B4464" s="2"/>
      <c r="F4464" s="4"/>
      <c r="G4464" s="4"/>
    </row>
    <row r="4465" spans="2:7" x14ac:dyDescent="0.3">
      <c r="B4465" s="2"/>
      <c r="F4465" s="4"/>
      <c r="G4465" s="4"/>
    </row>
    <row r="4466" spans="2:7" x14ac:dyDescent="0.3">
      <c r="B4466" s="2"/>
      <c r="F4466" s="4"/>
      <c r="G4466" s="4"/>
    </row>
    <row r="4467" spans="2:7" x14ac:dyDescent="0.3">
      <c r="B4467" s="2"/>
      <c r="F4467" s="4"/>
      <c r="G4467" s="4"/>
    </row>
    <row r="4468" spans="2:7" x14ac:dyDescent="0.3">
      <c r="B4468" s="2"/>
      <c r="F4468" s="4"/>
      <c r="G4468" s="4"/>
    </row>
    <row r="4469" spans="2:7" x14ac:dyDescent="0.3">
      <c r="B4469" s="2"/>
      <c r="F4469" s="4"/>
      <c r="G4469" s="4"/>
    </row>
    <row r="4470" spans="2:7" x14ac:dyDescent="0.3">
      <c r="B4470" s="2"/>
      <c r="F4470" s="4"/>
      <c r="G4470" s="4"/>
    </row>
    <row r="4471" spans="2:7" x14ac:dyDescent="0.3">
      <c r="B4471" s="2"/>
      <c r="F4471" s="4"/>
      <c r="G4471" s="4"/>
    </row>
    <row r="4472" spans="2:7" x14ac:dyDescent="0.3">
      <c r="B4472" s="2"/>
      <c r="F4472" s="4"/>
      <c r="G4472" s="4"/>
    </row>
    <row r="4473" spans="2:7" x14ac:dyDescent="0.3">
      <c r="B4473" s="2"/>
      <c r="F4473" s="4"/>
      <c r="G4473" s="4"/>
    </row>
    <row r="4474" spans="2:7" x14ac:dyDescent="0.3">
      <c r="B4474" s="2"/>
      <c r="F4474" s="4"/>
      <c r="G4474" s="4"/>
    </row>
    <row r="4475" spans="2:7" x14ac:dyDescent="0.3">
      <c r="B4475" s="2"/>
      <c r="F4475" s="4"/>
      <c r="G4475" s="4"/>
    </row>
    <row r="4476" spans="2:7" x14ac:dyDescent="0.3">
      <c r="B4476" s="2"/>
      <c r="F4476" s="4"/>
      <c r="G4476" s="4"/>
    </row>
    <row r="4477" spans="2:7" x14ac:dyDescent="0.3">
      <c r="B4477" s="2"/>
      <c r="F4477" s="4"/>
      <c r="G4477" s="4"/>
    </row>
    <row r="4478" spans="2:7" x14ac:dyDescent="0.3">
      <c r="B4478" s="2"/>
      <c r="F4478" s="4"/>
      <c r="G4478" s="4"/>
    </row>
    <row r="4479" spans="2:7" x14ac:dyDescent="0.3">
      <c r="B4479" s="2"/>
      <c r="F4479" s="4"/>
      <c r="G4479" s="4"/>
    </row>
    <row r="4480" spans="2:7" x14ac:dyDescent="0.3">
      <c r="B4480" s="2"/>
      <c r="F4480" s="4"/>
      <c r="G4480" s="4"/>
    </row>
    <row r="4481" spans="2:7" x14ac:dyDescent="0.3">
      <c r="B4481" s="2"/>
      <c r="F4481" s="4"/>
      <c r="G4481" s="4"/>
    </row>
    <row r="4482" spans="2:7" x14ac:dyDescent="0.3">
      <c r="B4482" s="2"/>
      <c r="F4482" s="4"/>
      <c r="G4482" s="4"/>
    </row>
    <row r="4483" spans="2:7" x14ac:dyDescent="0.3">
      <c r="B4483" s="2"/>
      <c r="F4483" s="4"/>
      <c r="G4483" s="4"/>
    </row>
    <row r="4484" spans="2:7" x14ac:dyDescent="0.3">
      <c r="B4484" s="2"/>
      <c r="F4484" s="4"/>
      <c r="G4484" s="4"/>
    </row>
    <row r="4485" spans="2:7" x14ac:dyDescent="0.3">
      <c r="B4485" s="2"/>
      <c r="F4485" s="4"/>
      <c r="G4485" s="4"/>
    </row>
    <row r="4486" spans="2:7" x14ac:dyDescent="0.3">
      <c r="B4486" s="2"/>
      <c r="F4486" s="4"/>
      <c r="G4486" s="4"/>
    </row>
    <row r="4487" spans="2:7" x14ac:dyDescent="0.3">
      <c r="B4487" s="2"/>
      <c r="F4487" s="4"/>
      <c r="G4487" s="4"/>
    </row>
    <row r="4488" spans="2:7" x14ac:dyDescent="0.3">
      <c r="B4488" s="2"/>
      <c r="F4488" s="4"/>
      <c r="G4488" s="4"/>
    </row>
    <row r="4489" spans="2:7" x14ac:dyDescent="0.3">
      <c r="B4489" s="2"/>
      <c r="F4489" s="4"/>
      <c r="G4489" s="4"/>
    </row>
    <row r="4490" spans="2:7" x14ac:dyDescent="0.3">
      <c r="B4490" s="2"/>
      <c r="F4490" s="4"/>
      <c r="G4490" s="4"/>
    </row>
    <row r="4491" spans="2:7" x14ac:dyDescent="0.3">
      <c r="B4491" s="2"/>
      <c r="F4491" s="4"/>
      <c r="G4491" s="4"/>
    </row>
    <row r="4492" spans="2:7" x14ac:dyDescent="0.3">
      <c r="B4492" s="2"/>
      <c r="F4492" s="4"/>
      <c r="G4492" s="4"/>
    </row>
    <row r="4493" spans="2:7" x14ac:dyDescent="0.3">
      <c r="B4493" s="2"/>
      <c r="F4493" s="4"/>
      <c r="G4493" s="4"/>
    </row>
    <row r="4494" spans="2:7" x14ac:dyDescent="0.3">
      <c r="B4494" s="2"/>
      <c r="F4494" s="4"/>
      <c r="G4494" s="4"/>
    </row>
    <row r="4495" spans="2:7" x14ac:dyDescent="0.3">
      <c r="B4495" s="2"/>
      <c r="F4495" s="4"/>
      <c r="G4495" s="4"/>
    </row>
    <row r="4496" spans="2:7" x14ac:dyDescent="0.3">
      <c r="B4496" s="2"/>
      <c r="F4496" s="4"/>
      <c r="G4496" s="4"/>
    </row>
    <row r="4497" spans="2:7" x14ac:dyDescent="0.3">
      <c r="B4497" s="2"/>
      <c r="F4497" s="4"/>
      <c r="G4497" s="4"/>
    </row>
    <row r="4498" spans="2:7" x14ac:dyDescent="0.3">
      <c r="B4498" s="2"/>
      <c r="F4498" s="4"/>
      <c r="G4498" s="4"/>
    </row>
    <row r="4499" spans="2:7" x14ac:dyDescent="0.3">
      <c r="B4499" s="2"/>
      <c r="F4499" s="4"/>
      <c r="G4499" s="4"/>
    </row>
    <row r="4500" spans="2:7" x14ac:dyDescent="0.3">
      <c r="B4500" s="2"/>
      <c r="F4500" s="4"/>
      <c r="G4500" s="4"/>
    </row>
    <row r="4501" spans="2:7" x14ac:dyDescent="0.3">
      <c r="B4501" s="2"/>
      <c r="F4501" s="4"/>
      <c r="G4501" s="4"/>
    </row>
    <row r="4502" spans="2:7" x14ac:dyDescent="0.3">
      <c r="B4502" s="2"/>
      <c r="F4502" s="4"/>
      <c r="G4502" s="4"/>
    </row>
    <row r="4503" spans="2:7" x14ac:dyDescent="0.3">
      <c r="B4503" s="2"/>
      <c r="F4503" s="4"/>
      <c r="G4503" s="4"/>
    </row>
    <row r="4504" spans="2:7" x14ac:dyDescent="0.3">
      <c r="B4504" s="2"/>
      <c r="F4504" s="4"/>
      <c r="G4504" s="4"/>
    </row>
    <row r="4505" spans="2:7" x14ac:dyDescent="0.3">
      <c r="B4505" s="2"/>
      <c r="F4505" s="4"/>
      <c r="G4505" s="4"/>
    </row>
    <row r="4506" spans="2:7" x14ac:dyDescent="0.3">
      <c r="B4506" s="2"/>
      <c r="F4506" s="4"/>
      <c r="G4506" s="4"/>
    </row>
    <row r="4507" spans="2:7" x14ac:dyDescent="0.3">
      <c r="B4507" s="2"/>
      <c r="F4507" s="4"/>
      <c r="G4507" s="4"/>
    </row>
    <row r="4508" spans="2:7" x14ac:dyDescent="0.3">
      <c r="B4508" s="2"/>
      <c r="F4508" s="4"/>
      <c r="G4508" s="4"/>
    </row>
    <row r="4509" spans="2:7" x14ac:dyDescent="0.3">
      <c r="B4509" s="2"/>
      <c r="F4509" s="4"/>
      <c r="G4509" s="4"/>
    </row>
    <row r="4510" spans="2:7" x14ac:dyDescent="0.3">
      <c r="B4510" s="2"/>
      <c r="F4510" s="4"/>
      <c r="G4510" s="4"/>
    </row>
    <row r="4511" spans="2:7" x14ac:dyDescent="0.3">
      <c r="B4511" s="2"/>
      <c r="F4511" s="4"/>
      <c r="G4511" s="4"/>
    </row>
    <row r="4512" spans="2:7" x14ac:dyDescent="0.3">
      <c r="B4512" s="2"/>
      <c r="F4512" s="4"/>
      <c r="G4512" s="4"/>
    </row>
    <row r="4513" spans="2:7" x14ac:dyDescent="0.3">
      <c r="B4513" s="2"/>
      <c r="F4513" s="4"/>
      <c r="G4513" s="4"/>
    </row>
    <row r="4514" spans="2:7" x14ac:dyDescent="0.3">
      <c r="B4514" s="2"/>
      <c r="F4514" s="4"/>
      <c r="G4514" s="4"/>
    </row>
    <row r="4515" spans="2:7" x14ac:dyDescent="0.3">
      <c r="B4515" s="2"/>
      <c r="F4515" s="4"/>
      <c r="G4515" s="4"/>
    </row>
    <row r="4516" spans="2:7" x14ac:dyDescent="0.3">
      <c r="B4516" s="2"/>
      <c r="F4516" s="4"/>
      <c r="G4516" s="4"/>
    </row>
    <row r="4517" spans="2:7" x14ac:dyDescent="0.3">
      <c r="B4517" s="2"/>
      <c r="F4517" s="4"/>
      <c r="G4517" s="4"/>
    </row>
    <row r="4518" spans="2:7" x14ac:dyDescent="0.3">
      <c r="B4518" s="2"/>
      <c r="F4518" s="4"/>
      <c r="G4518" s="4"/>
    </row>
    <row r="4519" spans="2:7" x14ac:dyDescent="0.3">
      <c r="B4519" s="2"/>
      <c r="F4519" s="4"/>
      <c r="G4519" s="4"/>
    </row>
    <row r="4520" spans="2:7" x14ac:dyDescent="0.3">
      <c r="B4520" s="2"/>
      <c r="F4520" s="4"/>
      <c r="G4520" s="4"/>
    </row>
    <row r="4521" spans="2:7" x14ac:dyDescent="0.3">
      <c r="B4521" s="2"/>
      <c r="F4521" s="4"/>
      <c r="G4521" s="4"/>
    </row>
    <row r="4522" spans="2:7" x14ac:dyDescent="0.3">
      <c r="B4522" s="2"/>
      <c r="F4522" s="4"/>
      <c r="G4522" s="4"/>
    </row>
    <row r="4523" spans="2:7" x14ac:dyDescent="0.3">
      <c r="B4523" s="2"/>
      <c r="F4523" s="4"/>
      <c r="G4523" s="4"/>
    </row>
    <row r="4524" spans="2:7" x14ac:dyDescent="0.3">
      <c r="B4524" s="2"/>
      <c r="F4524" s="4"/>
      <c r="G4524" s="4"/>
    </row>
    <row r="4525" spans="2:7" x14ac:dyDescent="0.3">
      <c r="B4525" s="2"/>
      <c r="F4525" s="4"/>
      <c r="G4525" s="4"/>
    </row>
    <row r="4526" spans="2:7" x14ac:dyDescent="0.3">
      <c r="B4526" s="2"/>
      <c r="F4526" s="4"/>
      <c r="G4526" s="4"/>
    </row>
    <row r="4527" spans="2:7" x14ac:dyDescent="0.3">
      <c r="B4527" s="2"/>
      <c r="F4527" s="4"/>
      <c r="G4527" s="4"/>
    </row>
    <row r="4528" spans="2:7" x14ac:dyDescent="0.3">
      <c r="B4528" s="2"/>
      <c r="F4528" s="4"/>
      <c r="G4528" s="4"/>
    </row>
    <row r="4529" spans="2:7" x14ac:dyDescent="0.3">
      <c r="B4529" s="2"/>
      <c r="F4529" s="4"/>
      <c r="G4529" s="4"/>
    </row>
    <row r="4530" spans="2:7" x14ac:dyDescent="0.3">
      <c r="B4530" s="2"/>
      <c r="F4530" s="4"/>
      <c r="G4530" s="4"/>
    </row>
    <row r="4531" spans="2:7" x14ac:dyDescent="0.3">
      <c r="B4531" s="2"/>
      <c r="F4531" s="4"/>
      <c r="G4531" s="4"/>
    </row>
    <row r="4532" spans="2:7" x14ac:dyDescent="0.3">
      <c r="B4532" s="2"/>
      <c r="F4532" s="4"/>
      <c r="G4532" s="4"/>
    </row>
    <row r="4533" spans="2:7" x14ac:dyDescent="0.3">
      <c r="B4533" s="2"/>
      <c r="F4533" s="4"/>
      <c r="G4533" s="4"/>
    </row>
    <row r="4534" spans="2:7" x14ac:dyDescent="0.3">
      <c r="B4534" s="2"/>
      <c r="F4534" s="4"/>
      <c r="G4534" s="4"/>
    </row>
    <row r="4535" spans="2:7" x14ac:dyDescent="0.3">
      <c r="B4535" s="2"/>
      <c r="F4535" s="4"/>
      <c r="G4535" s="4"/>
    </row>
    <row r="4536" spans="2:7" x14ac:dyDescent="0.3">
      <c r="B4536" s="2"/>
      <c r="F4536" s="4"/>
      <c r="G4536" s="4"/>
    </row>
    <row r="4537" spans="2:7" x14ac:dyDescent="0.3">
      <c r="B4537" s="2"/>
      <c r="F4537" s="4"/>
      <c r="G4537" s="4"/>
    </row>
    <row r="4538" spans="2:7" x14ac:dyDescent="0.3">
      <c r="B4538" s="2"/>
      <c r="F4538" s="4"/>
      <c r="G4538" s="4"/>
    </row>
    <row r="4539" spans="2:7" x14ac:dyDescent="0.3">
      <c r="B4539" s="2"/>
      <c r="F4539" s="4"/>
      <c r="G4539" s="4"/>
    </row>
    <row r="4540" spans="2:7" x14ac:dyDescent="0.3">
      <c r="B4540" s="2"/>
      <c r="F4540" s="4"/>
      <c r="G4540" s="4"/>
    </row>
    <row r="4541" spans="2:7" x14ac:dyDescent="0.3">
      <c r="B4541" s="2"/>
      <c r="F4541" s="4"/>
      <c r="G4541" s="4"/>
    </row>
    <row r="4542" spans="2:7" x14ac:dyDescent="0.3">
      <c r="B4542" s="2"/>
      <c r="F4542" s="4"/>
      <c r="G4542" s="4"/>
    </row>
    <row r="4543" spans="2:7" x14ac:dyDescent="0.3">
      <c r="B4543" s="2"/>
      <c r="F4543" s="4"/>
      <c r="G4543" s="4"/>
    </row>
    <row r="4544" spans="2:7" x14ac:dyDescent="0.3">
      <c r="B4544" s="2"/>
      <c r="F4544" s="4"/>
      <c r="G4544" s="4"/>
    </row>
    <row r="4545" spans="2:7" x14ac:dyDescent="0.3">
      <c r="B4545" s="2"/>
      <c r="F4545" s="4"/>
      <c r="G4545" s="4"/>
    </row>
    <row r="4546" spans="2:7" x14ac:dyDescent="0.3">
      <c r="B4546" s="2"/>
      <c r="F4546" s="4"/>
      <c r="G4546" s="4"/>
    </row>
    <row r="4547" spans="2:7" x14ac:dyDescent="0.3">
      <c r="B4547" s="2"/>
      <c r="F4547" s="4"/>
      <c r="G4547" s="4"/>
    </row>
    <row r="4548" spans="2:7" x14ac:dyDescent="0.3">
      <c r="B4548" s="2"/>
      <c r="F4548" s="4"/>
      <c r="G4548" s="4"/>
    </row>
    <row r="4549" spans="2:7" x14ac:dyDescent="0.3">
      <c r="B4549" s="2"/>
      <c r="F4549" s="4"/>
      <c r="G4549" s="4"/>
    </row>
    <row r="4550" spans="2:7" x14ac:dyDescent="0.3">
      <c r="B4550" s="2"/>
      <c r="F4550" s="4"/>
      <c r="G4550" s="4"/>
    </row>
    <row r="4551" spans="2:7" x14ac:dyDescent="0.3">
      <c r="B4551" s="2"/>
      <c r="F4551" s="4"/>
      <c r="G4551" s="4"/>
    </row>
    <row r="4552" spans="2:7" x14ac:dyDescent="0.3">
      <c r="B4552" s="2"/>
      <c r="F4552" s="4"/>
      <c r="G4552" s="4"/>
    </row>
    <row r="4553" spans="2:7" x14ac:dyDescent="0.3">
      <c r="B4553" s="2"/>
      <c r="F4553" s="4"/>
      <c r="G4553" s="4"/>
    </row>
    <row r="4554" spans="2:7" x14ac:dyDescent="0.3">
      <c r="B4554" s="2"/>
      <c r="F4554" s="4"/>
      <c r="G4554" s="4"/>
    </row>
    <row r="4555" spans="2:7" x14ac:dyDescent="0.3">
      <c r="B4555" s="2"/>
      <c r="F4555" s="4"/>
      <c r="G4555" s="4"/>
    </row>
    <row r="4556" spans="2:7" x14ac:dyDescent="0.3">
      <c r="B4556" s="2"/>
      <c r="F4556" s="4"/>
      <c r="G4556" s="4"/>
    </row>
    <row r="4557" spans="2:7" x14ac:dyDescent="0.3">
      <c r="B4557" s="2"/>
      <c r="F4557" s="4"/>
      <c r="G4557" s="4"/>
    </row>
    <row r="4558" spans="2:7" x14ac:dyDescent="0.3">
      <c r="B4558" s="2"/>
      <c r="F4558" s="4"/>
      <c r="G4558" s="4"/>
    </row>
    <row r="4559" spans="2:7" x14ac:dyDescent="0.3">
      <c r="B4559" s="2"/>
      <c r="F4559" s="4"/>
      <c r="G4559" s="4"/>
    </row>
    <row r="4560" spans="2:7" x14ac:dyDescent="0.3">
      <c r="B4560" s="2"/>
      <c r="F4560" s="4"/>
      <c r="G4560" s="4"/>
    </row>
    <row r="4561" spans="2:7" x14ac:dyDescent="0.3">
      <c r="B4561" s="2"/>
      <c r="F4561" s="4"/>
      <c r="G4561" s="4"/>
    </row>
    <row r="4562" spans="2:7" x14ac:dyDescent="0.3">
      <c r="B4562" s="2"/>
      <c r="F4562" s="4"/>
      <c r="G4562" s="4"/>
    </row>
    <row r="4563" spans="2:7" x14ac:dyDescent="0.3">
      <c r="B4563" s="2"/>
      <c r="F4563" s="4"/>
      <c r="G4563" s="4"/>
    </row>
    <row r="4564" spans="2:7" x14ac:dyDescent="0.3">
      <c r="B4564" s="2"/>
      <c r="F4564" s="4"/>
      <c r="G4564" s="4"/>
    </row>
    <row r="4565" spans="2:7" x14ac:dyDescent="0.3">
      <c r="B4565" s="2"/>
      <c r="F4565" s="4"/>
      <c r="G4565" s="4"/>
    </row>
    <row r="4566" spans="2:7" x14ac:dyDescent="0.3">
      <c r="B4566" s="2"/>
      <c r="F4566" s="4"/>
      <c r="G4566" s="4"/>
    </row>
    <row r="4567" spans="2:7" x14ac:dyDescent="0.3">
      <c r="B4567" s="2"/>
      <c r="F4567" s="4"/>
      <c r="G4567" s="4"/>
    </row>
    <row r="4568" spans="2:7" x14ac:dyDescent="0.3">
      <c r="B4568" s="2"/>
      <c r="F4568" s="4"/>
      <c r="G4568" s="4"/>
    </row>
    <row r="4569" spans="2:7" x14ac:dyDescent="0.3">
      <c r="B4569" s="2"/>
      <c r="F4569" s="4"/>
      <c r="G4569" s="4"/>
    </row>
    <row r="4570" spans="2:7" x14ac:dyDescent="0.3">
      <c r="B4570" s="2"/>
      <c r="F4570" s="4"/>
      <c r="G4570" s="4"/>
    </row>
    <row r="4571" spans="2:7" x14ac:dyDescent="0.3">
      <c r="B4571" s="2"/>
      <c r="F4571" s="4"/>
      <c r="G4571" s="4"/>
    </row>
    <row r="4572" spans="2:7" x14ac:dyDescent="0.3">
      <c r="B4572" s="2"/>
      <c r="F4572" s="4"/>
      <c r="G4572" s="4"/>
    </row>
    <row r="4573" spans="2:7" x14ac:dyDescent="0.3">
      <c r="B4573" s="2"/>
      <c r="F4573" s="4"/>
      <c r="G4573" s="4"/>
    </row>
    <row r="4574" spans="2:7" x14ac:dyDescent="0.3">
      <c r="B4574" s="2"/>
      <c r="F4574" s="4"/>
      <c r="G4574" s="4"/>
    </row>
    <row r="4575" spans="2:7" x14ac:dyDescent="0.3">
      <c r="B4575" s="2"/>
      <c r="F4575" s="4"/>
      <c r="G4575" s="4"/>
    </row>
    <row r="4576" spans="2:7" x14ac:dyDescent="0.3">
      <c r="B4576" s="2"/>
      <c r="F4576" s="4"/>
      <c r="G4576" s="4"/>
    </row>
    <row r="4577" spans="2:7" x14ac:dyDescent="0.3">
      <c r="B4577" s="2"/>
      <c r="F4577" s="4"/>
      <c r="G4577" s="4"/>
    </row>
    <row r="4578" spans="2:7" x14ac:dyDescent="0.3">
      <c r="B4578" s="2"/>
      <c r="F4578" s="4"/>
      <c r="G4578" s="4"/>
    </row>
    <row r="4579" spans="2:7" x14ac:dyDescent="0.3">
      <c r="B4579" s="2"/>
      <c r="F4579" s="4"/>
      <c r="G4579" s="4"/>
    </row>
    <row r="4580" spans="2:7" x14ac:dyDescent="0.3">
      <c r="B4580" s="2"/>
      <c r="F4580" s="4"/>
      <c r="G4580" s="4"/>
    </row>
    <row r="4581" spans="2:7" x14ac:dyDescent="0.3">
      <c r="B4581" s="2"/>
      <c r="F4581" s="4"/>
      <c r="G4581" s="4"/>
    </row>
    <row r="4582" spans="2:7" x14ac:dyDescent="0.3">
      <c r="B4582" s="2"/>
      <c r="F4582" s="4"/>
      <c r="G4582" s="4"/>
    </row>
    <row r="4583" spans="2:7" x14ac:dyDescent="0.3">
      <c r="B4583" s="2"/>
      <c r="F4583" s="4"/>
      <c r="G4583" s="4"/>
    </row>
    <row r="4584" spans="2:7" x14ac:dyDescent="0.3">
      <c r="B4584" s="2"/>
      <c r="F4584" s="4"/>
      <c r="G4584" s="4"/>
    </row>
    <row r="4585" spans="2:7" x14ac:dyDescent="0.3">
      <c r="B4585" s="2"/>
      <c r="F4585" s="4"/>
      <c r="G4585" s="4"/>
    </row>
    <row r="4586" spans="2:7" x14ac:dyDescent="0.3">
      <c r="B4586" s="2"/>
      <c r="F4586" s="4"/>
      <c r="G4586" s="4"/>
    </row>
    <row r="4587" spans="2:7" x14ac:dyDescent="0.3">
      <c r="B4587" s="2"/>
      <c r="F4587" s="4"/>
      <c r="G4587" s="4"/>
    </row>
    <row r="4588" spans="2:7" x14ac:dyDescent="0.3">
      <c r="B4588" s="2"/>
      <c r="F4588" s="4"/>
      <c r="G4588" s="4"/>
    </row>
    <row r="4589" spans="2:7" x14ac:dyDescent="0.3">
      <c r="B4589" s="2"/>
      <c r="F4589" s="4"/>
      <c r="G4589" s="4"/>
    </row>
    <row r="4590" spans="2:7" x14ac:dyDescent="0.3">
      <c r="B4590" s="2"/>
      <c r="F4590" s="4"/>
      <c r="G4590" s="4"/>
    </row>
    <row r="4591" spans="2:7" x14ac:dyDescent="0.3">
      <c r="B4591" s="2"/>
      <c r="F4591" s="4"/>
      <c r="G4591" s="4"/>
    </row>
    <row r="4592" spans="2:7" x14ac:dyDescent="0.3">
      <c r="B4592" s="2"/>
      <c r="F4592" s="4"/>
      <c r="G4592" s="4"/>
    </row>
    <row r="4593" spans="2:7" x14ac:dyDescent="0.3">
      <c r="B4593" s="2"/>
      <c r="F4593" s="4"/>
      <c r="G4593" s="4"/>
    </row>
    <row r="4594" spans="2:7" x14ac:dyDescent="0.3">
      <c r="B4594" s="2"/>
      <c r="F4594" s="4"/>
      <c r="G4594" s="4"/>
    </row>
    <row r="4595" spans="2:7" x14ac:dyDescent="0.3">
      <c r="B4595" s="2"/>
      <c r="F4595" s="4"/>
      <c r="G4595" s="4"/>
    </row>
    <row r="4596" spans="2:7" x14ac:dyDescent="0.3">
      <c r="B4596" s="2"/>
      <c r="F4596" s="4"/>
      <c r="G4596" s="4"/>
    </row>
    <row r="4597" spans="2:7" x14ac:dyDescent="0.3">
      <c r="B4597" s="2"/>
      <c r="F4597" s="4"/>
      <c r="G4597" s="4"/>
    </row>
    <row r="4598" spans="2:7" x14ac:dyDescent="0.3">
      <c r="B4598" s="2"/>
      <c r="F4598" s="4"/>
      <c r="G4598" s="4"/>
    </row>
    <row r="4599" spans="2:7" x14ac:dyDescent="0.3">
      <c r="B4599" s="2"/>
      <c r="F4599" s="4"/>
      <c r="G4599" s="4"/>
    </row>
    <row r="4600" spans="2:7" x14ac:dyDescent="0.3">
      <c r="B4600" s="2"/>
      <c r="F4600" s="4"/>
      <c r="G4600" s="4"/>
    </row>
    <row r="4601" spans="2:7" x14ac:dyDescent="0.3">
      <c r="B4601" s="2"/>
      <c r="F4601" s="4"/>
      <c r="G4601" s="4"/>
    </row>
    <row r="4602" spans="2:7" x14ac:dyDescent="0.3">
      <c r="B4602" s="2"/>
      <c r="F4602" s="4"/>
      <c r="G4602" s="4"/>
    </row>
    <row r="4603" spans="2:7" x14ac:dyDescent="0.3">
      <c r="B4603" s="2"/>
      <c r="F4603" s="4"/>
      <c r="G4603" s="4"/>
    </row>
    <row r="4604" spans="2:7" x14ac:dyDescent="0.3">
      <c r="B4604" s="2"/>
      <c r="F4604" s="4"/>
      <c r="G4604" s="4"/>
    </row>
    <row r="4605" spans="2:7" x14ac:dyDescent="0.3">
      <c r="B4605" s="2"/>
      <c r="F4605" s="4"/>
      <c r="G4605" s="4"/>
    </row>
    <row r="4606" spans="2:7" x14ac:dyDescent="0.3">
      <c r="B4606" s="2"/>
      <c r="F4606" s="4"/>
      <c r="G4606" s="4"/>
    </row>
    <row r="4607" spans="2:7" x14ac:dyDescent="0.3">
      <c r="B4607" s="2"/>
      <c r="F4607" s="4"/>
      <c r="G4607" s="4"/>
    </row>
    <row r="4608" spans="2:7" x14ac:dyDescent="0.3">
      <c r="B4608" s="2"/>
      <c r="F4608" s="4"/>
      <c r="G4608" s="4"/>
    </row>
    <row r="4609" spans="2:7" x14ac:dyDescent="0.3">
      <c r="B4609" s="2"/>
      <c r="F4609" s="4"/>
      <c r="G4609" s="4"/>
    </row>
    <row r="4610" spans="2:7" x14ac:dyDescent="0.3">
      <c r="B4610" s="2"/>
      <c r="F4610" s="4"/>
      <c r="G4610" s="4"/>
    </row>
    <row r="4611" spans="2:7" x14ac:dyDescent="0.3">
      <c r="B4611" s="2"/>
      <c r="F4611" s="4"/>
      <c r="G4611" s="4"/>
    </row>
    <row r="4612" spans="2:7" x14ac:dyDescent="0.3">
      <c r="B4612" s="2"/>
      <c r="F4612" s="4"/>
      <c r="G4612" s="4"/>
    </row>
    <row r="4613" spans="2:7" x14ac:dyDescent="0.3">
      <c r="B4613" s="2"/>
      <c r="F4613" s="4"/>
      <c r="G4613" s="4"/>
    </row>
    <row r="4614" spans="2:7" x14ac:dyDescent="0.3">
      <c r="B4614" s="2"/>
      <c r="F4614" s="4"/>
      <c r="G4614" s="4"/>
    </row>
    <row r="4615" spans="2:7" x14ac:dyDescent="0.3">
      <c r="B4615" s="2"/>
      <c r="F4615" s="4"/>
      <c r="G4615" s="4"/>
    </row>
    <row r="4616" spans="2:7" x14ac:dyDescent="0.3">
      <c r="B4616" s="2"/>
      <c r="F4616" s="4"/>
      <c r="G4616" s="4"/>
    </row>
    <row r="4617" spans="2:7" x14ac:dyDescent="0.3">
      <c r="B4617" s="2"/>
      <c r="F4617" s="4"/>
      <c r="G4617" s="4"/>
    </row>
    <row r="4618" spans="2:7" x14ac:dyDescent="0.3">
      <c r="B4618" s="2"/>
      <c r="F4618" s="4"/>
      <c r="G4618" s="4"/>
    </row>
    <row r="4619" spans="2:7" x14ac:dyDescent="0.3">
      <c r="B4619" s="2"/>
      <c r="F4619" s="4"/>
      <c r="G4619" s="4"/>
    </row>
    <row r="4620" spans="2:7" x14ac:dyDescent="0.3">
      <c r="B4620" s="2"/>
      <c r="F4620" s="4"/>
      <c r="G4620" s="4"/>
    </row>
    <row r="4621" spans="2:7" x14ac:dyDescent="0.3">
      <c r="B4621" s="2"/>
      <c r="F4621" s="4"/>
      <c r="G4621" s="4"/>
    </row>
    <row r="4622" spans="2:7" x14ac:dyDescent="0.3">
      <c r="B4622" s="2"/>
      <c r="F4622" s="4"/>
      <c r="G4622" s="4"/>
    </row>
    <row r="4623" spans="2:7" x14ac:dyDescent="0.3">
      <c r="B4623" s="2"/>
      <c r="F4623" s="4"/>
      <c r="G4623" s="4"/>
    </row>
    <row r="4624" spans="2:7" x14ac:dyDescent="0.3">
      <c r="B4624" s="2"/>
      <c r="F4624" s="4"/>
      <c r="G4624" s="4"/>
    </row>
    <row r="4625" spans="2:7" x14ac:dyDescent="0.3">
      <c r="B4625" s="2"/>
      <c r="F4625" s="4"/>
      <c r="G4625" s="4"/>
    </row>
    <row r="4626" spans="2:7" x14ac:dyDescent="0.3">
      <c r="B4626" s="2"/>
      <c r="F4626" s="4"/>
      <c r="G4626" s="4"/>
    </row>
    <row r="4627" spans="2:7" x14ac:dyDescent="0.3">
      <c r="B4627" s="2"/>
      <c r="F4627" s="4"/>
      <c r="G4627" s="4"/>
    </row>
    <row r="4628" spans="2:7" x14ac:dyDescent="0.3">
      <c r="B4628" s="2"/>
      <c r="F4628" s="4"/>
      <c r="G4628" s="4"/>
    </row>
    <row r="4629" spans="2:7" x14ac:dyDescent="0.3">
      <c r="B4629" s="2"/>
      <c r="F4629" s="4"/>
      <c r="G4629" s="4"/>
    </row>
    <row r="4630" spans="2:7" x14ac:dyDescent="0.3">
      <c r="B4630" s="2"/>
      <c r="F4630" s="4"/>
      <c r="G4630" s="4"/>
    </row>
    <row r="4631" spans="2:7" x14ac:dyDescent="0.3">
      <c r="B4631" s="2"/>
      <c r="F4631" s="4"/>
      <c r="G4631" s="4"/>
    </row>
    <row r="4632" spans="2:7" x14ac:dyDescent="0.3">
      <c r="B4632" s="2"/>
      <c r="F4632" s="4"/>
      <c r="G4632" s="4"/>
    </row>
    <row r="4633" spans="2:7" x14ac:dyDescent="0.3">
      <c r="B4633" s="2"/>
      <c r="F4633" s="4"/>
      <c r="G4633" s="4"/>
    </row>
    <row r="4634" spans="2:7" x14ac:dyDescent="0.3">
      <c r="B4634" s="2"/>
      <c r="F4634" s="4"/>
      <c r="G4634" s="4"/>
    </row>
    <row r="4635" spans="2:7" x14ac:dyDescent="0.3">
      <c r="B4635" s="2"/>
      <c r="F4635" s="4"/>
      <c r="G4635" s="4"/>
    </row>
    <row r="4636" spans="2:7" x14ac:dyDescent="0.3">
      <c r="B4636" s="2"/>
      <c r="F4636" s="4"/>
      <c r="G4636" s="4"/>
    </row>
    <row r="4637" spans="2:7" x14ac:dyDescent="0.3">
      <c r="B4637" s="2"/>
      <c r="F4637" s="4"/>
      <c r="G4637" s="4"/>
    </row>
    <row r="4638" spans="2:7" x14ac:dyDescent="0.3">
      <c r="B4638" s="2"/>
      <c r="F4638" s="4"/>
      <c r="G4638" s="4"/>
    </row>
    <row r="4639" spans="2:7" x14ac:dyDescent="0.3">
      <c r="B4639" s="2"/>
      <c r="F4639" s="4"/>
      <c r="G4639" s="4"/>
    </row>
    <row r="4640" spans="2:7" x14ac:dyDescent="0.3">
      <c r="B4640" s="2"/>
      <c r="F4640" s="4"/>
      <c r="G4640" s="4"/>
    </row>
    <row r="4641" spans="2:7" x14ac:dyDescent="0.3">
      <c r="B4641" s="2"/>
      <c r="F4641" s="4"/>
      <c r="G4641" s="4"/>
    </row>
    <row r="4642" spans="2:7" x14ac:dyDescent="0.3">
      <c r="B4642" s="2"/>
      <c r="F4642" s="4"/>
      <c r="G4642" s="4"/>
    </row>
    <row r="4643" spans="2:7" x14ac:dyDescent="0.3">
      <c r="B4643" s="2"/>
      <c r="F4643" s="4"/>
      <c r="G4643" s="4"/>
    </row>
    <row r="4644" spans="2:7" x14ac:dyDescent="0.3">
      <c r="B4644" s="2"/>
      <c r="F4644" s="4"/>
      <c r="G4644" s="4"/>
    </row>
    <row r="4645" spans="2:7" x14ac:dyDescent="0.3">
      <c r="B4645" s="2"/>
      <c r="F4645" s="4"/>
      <c r="G4645" s="4"/>
    </row>
    <row r="4646" spans="2:7" x14ac:dyDescent="0.3">
      <c r="B4646" s="2"/>
      <c r="F4646" s="4"/>
      <c r="G4646" s="4"/>
    </row>
    <row r="4647" spans="2:7" x14ac:dyDescent="0.3">
      <c r="B4647" s="2"/>
      <c r="F4647" s="4"/>
      <c r="G4647" s="4"/>
    </row>
    <row r="4648" spans="2:7" x14ac:dyDescent="0.3">
      <c r="B4648" s="2"/>
      <c r="F4648" s="4"/>
      <c r="G4648" s="4"/>
    </row>
    <row r="4649" spans="2:7" x14ac:dyDescent="0.3">
      <c r="B4649" s="2"/>
      <c r="F4649" s="4"/>
      <c r="G4649" s="4"/>
    </row>
    <row r="4650" spans="2:7" x14ac:dyDescent="0.3">
      <c r="B4650" s="2"/>
      <c r="F4650" s="4"/>
      <c r="G4650" s="4"/>
    </row>
    <row r="4651" spans="2:7" x14ac:dyDescent="0.3">
      <c r="B4651" s="2"/>
      <c r="F4651" s="4"/>
      <c r="G4651" s="4"/>
    </row>
    <row r="4652" spans="2:7" x14ac:dyDescent="0.3">
      <c r="B4652" s="2"/>
      <c r="F4652" s="4"/>
      <c r="G4652" s="4"/>
    </row>
    <row r="4653" spans="2:7" x14ac:dyDescent="0.3">
      <c r="B4653" s="2"/>
      <c r="F4653" s="4"/>
      <c r="G4653" s="4"/>
    </row>
    <row r="4654" spans="2:7" x14ac:dyDescent="0.3">
      <c r="B4654" s="2"/>
      <c r="F4654" s="4"/>
      <c r="G4654" s="4"/>
    </row>
    <row r="4655" spans="2:7" x14ac:dyDescent="0.3">
      <c r="B4655" s="2"/>
      <c r="F4655" s="4"/>
      <c r="G4655" s="4"/>
    </row>
    <row r="4656" spans="2:7" x14ac:dyDescent="0.3">
      <c r="B4656" s="2"/>
      <c r="F4656" s="4"/>
      <c r="G4656" s="4"/>
    </row>
    <row r="4657" spans="2:7" x14ac:dyDescent="0.3">
      <c r="B4657" s="2"/>
      <c r="F4657" s="4"/>
      <c r="G4657" s="4"/>
    </row>
    <row r="4658" spans="2:7" x14ac:dyDescent="0.3">
      <c r="B4658" s="2"/>
      <c r="F4658" s="4"/>
      <c r="G4658" s="4"/>
    </row>
    <row r="4659" spans="2:7" x14ac:dyDescent="0.3">
      <c r="B4659" s="2"/>
      <c r="F4659" s="4"/>
      <c r="G4659" s="4"/>
    </row>
    <row r="4660" spans="2:7" x14ac:dyDescent="0.3">
      <c r="B4660" s="2"/>
      <c r="F4660" s="4"/>
      <c r="G4660" s="4"/>
    </row>
    <row r="4661" spans="2:7" x14ac:dyDescent="0.3">
      <c r="B4661" s="2"/>
      <c r="F4661" s="4"/>
      <c r="G4661" s="4"/>
    </row>
    <row r="4662" spans="2:7" x14ac:dyDescent="0.3">
      <c r="B4662" s="2"/>
      <c r="F4662" s="4"/>
      <c r="G4662" s="4"/>
    </row>
    <row r="4663" spans="2:7" x14ac:dyDescent="0.3">
      <c r="B4663" s="2"/>
      <c r="F4663" s="4"/>
      <c r="G4663" s="4"/>
    </row>
    <row r="4664" spans="2:7" x14ac:dyDescent="0.3">
      <c r="B4664" s="2"/>
      <c r="F4664" s="4"/>
      <c r="G4664" s="4"/>
    </row>
    <row r="4665" spans="2:7" x14ac:dyDescent="0.3">
      <c r="B4665" s="2"/>
      <c r="F4665" s="4"/>
      <c r="G4665" s="4"/>
    </row>
    <row r="4666" spans="2:7" x14ac:dyDescent="0.3">
      <c r="B4666" s="2"/>
      <c r="F4666" s="4"/>
      <c r="G4666" s="4"/>
    </row>
    <row r="4667" spans="2:7" x14ac:dyDescent="0.3">
      <c r="B4667" s="2"/>
      <c r="F4667" s="4"/>
      <c r="G4667" s="4"/>
    </row>
    <row r="4668" spans="2:7" x14ac:dyDescent="0.3">
      <c r="B4668" s="2"/>
      <c r="F4668" s="4"/>
      <c r="G4668" s="4"/>
    </row>
    <row r="4669" spans="2:7" x14ac:dyDescent="0.3">
      <c r="B4669" s="2"/>
      <c r="F4669" s="4"/>
      <c r="G4669" s="4"/>
    </row>
    <row r="4670" spans="2:7" x14ac:dyDescent="0.3">
      <c r="B4670" s="2"/>
      <c r="F4670" s="4"/>
      <c r="G4670" s="4"/>
    </row>
    <row r="4671" spans="2:7" x14ac:dyDescent="0.3">
      <c r="B4671" s="2"/>
      <c r="F4671" s="4"/>
      <c r="G4671" s="4"/>
    </row>
    <row r="4672" spans="2:7" x14ac:dyDescent="0.3">
      <c r="B4672" s="2"/>
      <c r="F4672" s="4"/>
      <c r="G4672" s="4"/>
    </row>
    <row r="4673" spans="2:7" x14ac:dyDescent="0.3">
      <c r="B4673" s="2"/>
      <c r="F4673" s="4"/>
      <c r="G4673" s="4"/>
    </row>
    <row r="4674" spans="2:7" x14ac:dyDescent="0.3">
      <c r="B4674" s="2"/>
      <c r="F4674" s="4"/>
      <c r="G4674" s="4"/>
    </row>
    <row r="4675" spans="2:7" x14ac:dyDescent="0.3">
      <c r="B4675" s="2"/>
      <c r="F4675" s="4"/>
      <c r="G4675" s="4"/>
    </row>
    <row r="4676" spans="2:7" x14ac:dyDescent="0.3">
      <c r="B4676" s="2"/>
      <c r="F4676" s="4"/>
      <c r="G4676" s="4"/>
    </row>
    <row r="4677" spans="2:7" x14ac:dyDescent="0.3">
      <c r="B4677" s="2"/>
      <c r="F4677" s="4"/>
      <c r="G4677" s="4"/>
    </row>
    <row r="4678" spans="2:7" x14ac:dyDescent="0.3">
      <c r="B4678" s="2"/>
      <c r="F4678" s="4"/>
      <c r="G4678" s="4"/>
    </row>
    <row r="4679" spans="2:7" x14ac:dyDescent="0.3">
      <c r="B4679" s="2"/>
      <c r="F4679" s="4"/>
      <c r="G4679" s="4"/>
    </row>
    <row r="4680" spans="2:7" x14ac:dyDescent="0.3">
      <c r="B4680" s="2"/>
      <c r="F4680" s="4"/>
      <c r="G4680" s="4"/>
    </row>
    <row r="4681" spans="2:7" x14ac:dyDescent="0.3">
      <c r="B4681" s="2"/>
      <c r="F4681" s="4"/>
      <c r="G4681" s="4"/>
    </row>
    <row r="4682" spans="2:7" x14ac:dyDescent="0.3">
      <c r="B4682" s="2"/>
      <c r="F4682" s="4"/>
      <c r="G4682" s="4"/>
    </row>
    <row r="4683" spans="2:7" x14ac:dyDescent="0.3">
      <c r="B4683" s="2"/>
      <c r="F4683" s="4"/>
      <c r="G4683" s="4"/>
    </row>
    <row r="4684" spans="2:7" x14ac:dyDescent="0.3">
      <c r="B4684" s="2"/>
      <c r="F4684" s="4"/>
      <c r="G4684" s="4"/>
    </row>
    <row r="4685" spans="2:7" x14ac:dyDescent="0.3">
      <c r="B4685" s="2"/>
      <c r="F4685" s="4"/>
      <c r="G4685" s="4"/>
    </row>
    <row r="4686" spans="2:7" x14ac:dyDescent="0.3">
      <c r="B4686" s="2"/>
      <c r="F4686" s="4"/>
      <c r="G4686" s="4"/>
    </row>
    <row r="4687" spans="2:7" x14ac:dyDescent="0.3">
      <c r="B4687" s="2"/>
      <c r="F4687" s="4"/>
      <c r="G4687" s="4"/>
    </row>
    <row r="4688" spans="2:7" x14ac:dyDescent="0.3">
      <c r="B4688" s="2"/>
      <c r="F4688" s="4"/>
      <c r="G4688" s="4"/>
    </row>
    <row r="4689" spans="2:7" x14ac:dyDescent="0.3">
      <c r="B4689" s="2"/>
      <c r="F4689" s="4"/>
      <c r="G4689" s="4"/>
    </row>
    <row r="4690" spans="2:7" x14ac:dyDescent="0.3">
      <c r="B4690" s="2"/>
      <c r="F4690" s="4"/>
      <c r="G4690" s="4"/>
    </row>
    <row r="4691" spans="2:7" x14ac:dyDescent="0.3">
      <c r="B4691" s="2"/>
      <c r="F4691" s="4"/>
      <c r="G4691" s="4"/>
    </row>
    <row r="4692" spans="2:7" x14ac:dyDescent="0.3">
      <c r="B4692" s="2"/>
      <c r="F4692" s="4"/>
      <c r="G4692" s="4"/>
    </row>
    <row r="4693" spans="2:7" x14ac:dyDescent="0.3">
      <c r="B4693" s="2"/>
      <c r="F4693" s="4"/>
      <c r="G4693" s="4"/>
    </row>
    <row r="4694" spans="2:7" x14ac:dyDescent="0.3">
      <c r="B4694" s="2"/>
      <c r="F4694" s="4"/>
      <c r="G4694" s="4"/>
    </row>
    <row r="4695" spans="2:7" x14ac:dyDescent="0.3">
      <c r="B4695" s="2"/>
      <c r="D4695" s="9"/>
      <c r="F4695" s="4"/>
      <c r="G4695" s="4"/>
    </row>
    <row r="4696" spans="2:7" x14ac:dyDescent="0.3">
      <c r="B4696" s="2"/>
      <c r="D4696" s="9"/>
      <c r="F4696" s="4"/>
      <c r="G4696" s="4"/>
    </row>
    <row r="4697" spans="2:7" x14ac:dyDescent="0.3">
      <c r="B4697" s="2"/>
      <c r="D4697" s="9"/>
      <c r="F4697" s="4"/>
      <c r="G4697" s="4"/>
    </row>
    <row r="4698" spans="2:7" x14ac:dyDescent="0.3">
      <c r="B4698" s="2"/>
      <c r="D4698" s="9"/>
      <c r="F4698" s="4"/>
      <c r="G4698" s="4"/>
    </row>
    <row r="4699" spans="2:7" x14ac:dyDescent="0.3">
      <c r="B4699" s="2"/>
      <c r="D4699" s="9"/>
      <c r="F4699" s="4"/>
      <c r="G4699" s="4"/>
    </row>
    <row r="4700" spans="2:7" x14ac:dyDescent="0.3">
      <c r="B4700" s="2"/>
      <c r="D4700" s="9"/>
      <c r="F4700" s="4"/>
      <c r="G4700" s="4"/>
    </row>
    <row r="4701" spans="2:7" x14ac:dyDescent="0.3">
      <c r="B4701" s="2"/>
      <c r="D4701" s="9"/>
      <c r="F4701" s="4"/>
      <c r="G4701" s="4"/>
    </row>
    <row r="4702" spans="2:7" x14ac:dyDescent="0.3">
      <c r="B4702" s="2"/>
      <c r="D4702" s="9"/>
      <c r="F4702" s="4"/>
      <c r="G4702" s="4"/>
    </row>
    <row r="4703" spans="2:7" x14ac:dyDescent="0.3">
      <c r="B4703" s="2"/>
      <c r="D4703" s="9"/>
      <c r="F4703" s="4"/>
      <c r="G4703" s="4"/>
    </row>
    <row r="4704" spans="2:7" x14ac:dyDescent="0.3">
      <c r="B4704" s="2"/>
      <c r="D4704" s="9"/>
      <c r="F4704" s="4"/>
      <c r="G4704" s="4"/>
    </row>
    <row r="4705" spans="2:7" x14ac:dyDescent="0.3">
      <c r="B4705" s="2"/>
      <c r="D4705" s="9"/>
      <c r="F4705" s="4"/>
      <c r="G4705" s="4"/>
    </row>
    <row r="4706" spans="2:7" x14ac:dyDescent="0.3">
      <c r="B4706" s="2"/>
      <c r="D4706" s="9"/>
      <c r="F4706" s="4"/>
      <c r="G4706" s="4"/>
    </row>
    <row r="4707" spans="2:7" x14ac:dyDescent="0.3">
      <c r="B4707" s="2"/>
      <c r="D4707" s="9"/>
      <c r="F4707" s="4"/>
      <c r="G4707" s="4"/>
    </row>
    <row r="4708" spans="2:7" x14ac:dyDescent="0.3">
      <c r="B4708" s="2"/>
      <c r="D4708" s="9"/>
      <c r="F4708" s="4"/>
      <c r="G4708" s="4"/>
    </row>
    <row r="4709" spans="2:7" x14ac:dyDescent="0.3">
      <c r="B4709" s="2"/>
      <c r="D4709" s="9"/>
      <c r="F4709" s="4"/>
      <c r="G4709" s="4"/>
    </row>
    <row r="4710" spans="2:7" x14ac:dyDescent="0.3">
      <c r="B4710" s="2"/>
      <c r="D4710" s="9"/>
      <c r="F4710" s="4"/>
      <c r="G4710" s="4"/>
    </row>
    <row r="4711" spans="2:7" x14ac:dyDescent="0.3">
      <c r="B4711" s="2"/>
      <c r="D4711" s="9"/>
      <c r="F4711" s="4"/>
      <c r="G4711" s="4"/>
    </row>
    <row r="4712" spans="2:7" x14ac:dyDescent="0.3">
      <c r="B4712" s="2"/>
      <c r="D4712" s="9"/>
      <c r="F4712" s="4"/>
      <c r="G4712" s="4"/>
    </row>
    <row r="4713" spans="2:7" x14ac:dyDescent="0.3">
      <c r="B4713" s="2"/>
      <c r="D4713" s="9"/>
      <c r="F4713" s="4"/>
      <c r="G4713" s="4"/>
    </row>
    <row r="4714" spans="2:7" x14ac:dyDescent="0.3">
      <c r="B4714" s="2"/>
      <c r="D4714" s="9"/>
      <c r="F4714" s="4"/>
      <c r="G4714" s="4"/>
    </row>
    <row r="4715" spans="2:7" x14ac:dyDescent="0.3">
      <c r="B4715" s="2"/>
      <c r="D4715" s="9"/>
      <c r="F4715" s="4"/>
      <c r="G4715" s="4"/>
    </row>
    <row r="4716" spans="2:7" x14ac:dyDescent="0.3">
      <c r="B4716" s="2"/>
      <c r="D4716" s="9"/>
      <c r="F4716" s="4"/>
      <c r="G4716" s="4"/>
    </row>
    <row r="4717" spans="2:7" x14ac:dyDescent="0.3">
      <c r="B4717" s="2"/>
      <c r="D4717" s="9"/>
      <c r="F4717" s="4"/>
      <c r="G4717" s="4"/>
    </row>
    <row r="4718" spans="2:7" x14ac:dyDescent="0.3">
      <c r="B4718" s="2"/>
      <c r="D4718" s="9"/>
      <c r="F4718" s="4"/>
      <c r="G4718" s="4"/>
    </row>
    <row r="4719" spans="2:7" x14ac:dyDescent="0.3">
      <c r="B4719" s="2"/>
      <c r="D4719" s="9"/>
      <c r="F4719" s="4"/>
      <c r="G4719" s="4"/>
    </row>
    <row r="4720" spans="2:7" x14ac:dyDescent="0.3">
      <c r="B4720" s="2"/>
      <c r="D4720" s="9"/>
      <c r="F4720" s="4"/>
      <c r="G4720" s="4"/>
    </row>
    <row r="4721" spans="2:7" x14ac:dyDescent="0.3">
      <c r="B4721" s="2"/>
      <c r="D4721" s="9"/>
      <c r="F4721" s="4"/>
      <c r="G4721" s="4"/>
    </row>
    <row r="4722" spans="2:7" x14ac:dyDescent="0.3">
      <c r="B4722" s="2"/>
      <c r="D4722" s="9"/>
      <c r="F4722" s="4"/>
      <c r="G4722" s="4"/>
    </row>
    <row r="4723" spans="2:7" x14ac:dyDescent="0.3">
      <c r="B4723" s="2"/>
      <c r="D4723" s="9"/>
      <c r="F4723" s="4"/>
      <c r="G4723" s="4"/>
    </row>
    <row r="4724" spans="2:7" x14ac:dyDescent="0.3">
      <c r="B4724" s="2"/>
      <c r="D4724" s="9"/>
      <c r="F4724" s="4"/>
      <c r="G4724" s="4"/>
    </row>
    <row r="4725" spans="2:7" x14ac:dyDescent="0.3">
      <c r="B4725" s="2"/>
      <c r="D4725" s="9"/>
      <c r="F4725" s="4"/>
      <c r="G4725" s="4"/>
    </row>
    <row r="4726" spans="2:7" x14ac:dyDescent="0.3">
      <c r="B4726" s="2"/>
      <c r="D4726" s="9"/>
      <c r="F4726" s="4"/>
      <c r="G4726" s="4"/>
    </row>
    <row r="4727" spans="2:7" x14ac:dyDescent="0.3">
      <c r="B4727" s="2"/>
      <c r="D4727" s="9"/>
      <c r="F4727" s="4"/>
      <c r="G4727" s="4"/>
    </row>
    <row r="4728" spans="2:7" x14ac:dyDescent="0.3">
      <c r="B4728" s="2"/>
      <c r="D4728" s="9"/>
      <c r="F4728" s="4"/>
      <c r="G4728" s="4"/>
    </row>
    <row r="4729" spans="2:7" x14ac:dyDescent="0.3">
      <c r="B4729" s="2"/>
      <c r="D4729" s="9"/>
      <c r="F4729" s="4"/>
      <c r="G4729" s="4"/>
    </row>
    <row r="4730" spans="2:7" x14ac:dyDescent="0.3">
      <c r="B4730" s="2"/>
      <c r="D4730" s="9"/>
      <c r="F4730" s="4"/>
      <c r="G4730" s="4"/>
    </row>
    <row r="4731" spans="2:7" x14ac:dyDescent="0.3">
      <c r="B4731" s="2"/>
      <c r="D4731" s="9"/>
      <c r="F4731" s="4"/>
      <c r="G4731" s="4"/>
    </row>
    <row r="4732" spans="2:7" x14ac:dyDescent="0.3">
      <c r="B4732" s="2"/>
      <c r="D4732" s="9"/>
      <c r="F4732" s="4"/>
      <c r="G4732" s="4"/>
    </row>
    <row r="4733" spans="2:7" x14ac:dyDescent="0.3">
      <c r="B4733" s="2"/>
      <c r="D4733" s="9"/>
      <c r="F4733" s="4"/>
      <c r="G4733" s="4"/>
    </row>
    <row r="4734" spans="2:7" x14ac:dyDescent="0.3">
      <c r="B4734" s="2"/>
      <c r="D4734" s="9"/>
      <c r="F4734" s="4"/>
      <c r="G4734" s="4"/>
    </row>
    <row r="4735" spans="2:7" x14ac:dyDescent="0.3">
      <c r="B4735" s="2"/>
      <c r="D4735" s="9"/>
      <c r="F4735" s="4"/>
      <c r="G4735" s="4"/>
    </row>
    <row r="4736" spans="2:7" x14ac:dyDescent="0.3">
      <c r="B4736" s="2"/>
      <c r="D4736" s="9"/>
      <c r="F4736" s="4"/>
      <c r="G4736" s="4"/>
    </row>
    <row r="4737" spans="2:7" x14ac:dyDescent="0.3">
      <c r="B4737" s="2"/>
      <c r="D4737" s="9"/>
      <c r="F4737" s="4"/>
      <c r="G4737" s="4"/>
    </row>
    <row r="4738" spans="2:7" x14ac:dyDescent="0.3">
      <c r="B4738" s="2"/>
      <c r="D4738" s="9"/>
      <c r="F4738" s="4"/>
      <c r="G4738" s="4"/>
    </row>
    <row r="4739" spans="2:7" x14ac:dyDescent="0.3">
      <c r="B4739" s="2"/>
      <c r="D4739" s="9"/>
      <c r="F4739" s="4"/>
      <c r="G4739" s="4"/>
    </row>
    <row r="4740" spans="2:7" x14ac:dyDescent="0.3">
      <c r="B4740" s="2"/>
      <c r="D4740" s="9"/>
      <c r="F4740" s="4"/>
      <c r="G4740" s="4"/>
    </row>
    <row r="4741" spans="2:7" x14ac:dyDescent="0.3">
      <c r="B4741" s="2"/>
      <c r="D4741" s="9"/>
      <c r="F4741" s="4"/>
      <c r="G4741" s="4"/>
    </row>
    <row r="4742" spans="2:7" x14ac:dyDescent="0.3">
      <c r="B4742" s="2"/>
      <c r="D4742" s="9"/>
      <c r="F4742" s="4"/>
      <c r="G4742" s="4"/>
    </row>
    <row r="4743" spans="2:7" x14ac:dyDescent="0.3">
      <c r="B4743" s="2"/>
      <c r="D4743" s="9"/>
      <c r="F4743" s="4"/>
      <c r="G4743" s="4"/>
    </row>
    <row r="4744" spans="2:7" x14ac:dyDescent="0.3">
      <c r="B4744" s="2"/>
      <c r="D4744" s="9"/>
      <c r="F4744" s="4"/>
      <c r="G4744" s="4"/>
    </row>
    <row r="4745" spans="2:7" x14ac:dyDescent="0.3">
      <c r="B4745" s="2"/>
      <c r="D4745" s="9"/>
      <c r="F4745" s="4"/>
      <c r="G4745" s="4"/>
    </row>
    <row r="4746" spans="2:7" x14ac:dyDescent="0.3">
      <c r="B4746" s="2"/>
      <c r="D4746" s="9"/>
      <c r="F4746" s="4"/>
      <c r="G4746" s="4"/>
    </row>
    <row r="4747" spans="2:7" x14ac:dyDescent="0.3">
      <c r="B4747" s="2"/>
      <c r="D4747" s="9"/>
      <c r="F4747" s="4"/>
      <c r="G4747" s="4"/>
    </row>
    <row r="4748" spans="2:7" x14ac:dyDescent="0.3">
      <c r="B4748" s="2"/>
      <c r="D4748" s="9"/>
      <c r="F4748" s="4"/>
      <c r="G4748" s="4"/>
    </row>
    <row r="4749" spans="2:7" x14ac:dyDescent="0.3">
      <c r="B4749" s="2"/>
      <c r="D4749" s="9"/>
      <c r="F4749" s="4"/>
      <c r="G4749" s="4"/>
    </row>
    <row r="4750" spans="2:7" x14ac:dyDescent="0.3">
      <c r="B4750" s="2"/>
      <c r="D4750" s="9"/>
      <c r="F4750" s="4"/>
      <c r="G4750" s="4"/>
    </row>
    <row r="4751" spans="2:7" x14ac:dyDescent="0.3">
      <c r="B4751" s="2"/>
      <c r="D4751" s="9"/>
      <c r="F4751" s="4"/>
      <c r="G4751" s="4"/>
    </row>
    <row r="4752" spans="2:7" x14ac:dyDescent="0.3">
      <c r="B4752" s="2"/>
      <c r="D4752" s="9"/>
      <c r="F4752" s="4"/>
      <c r="G4752" s="4"/>
    </row>
    <row r="4753" spans="2:7" x14ac:dyDescent="0.3">
      <c r="B4753" s="2"/>
      <c r="D4753" s="9"/>
      <c r="F4753" s="4"/>
      <c r="G4753" s="4"/>
    </row>
    <row r="4754" spans="2:7" x14ac:dyDescent="0.3">
      <c r="B4754" s="2"/>
      <c r="D4754" s="9"/>
      <c r="F4754" s="4"/>
      <c r="G4754" s="4"/>
    </row>
    <row r="4755" spans="2:7" x14ac:dyDescent="0.3">
      <c r="B4755" s="2"/>
      <c r="D4755" s="9"/>
      <c r="F4755" s="4"/>
      <c r="G4755" s="4"/>
    </row>
    <row r="4756" spans="2:7" x14ac:dyDescent="0.3">
      <c r="B4756" s="2"/>
      <c r="D4756" s="9"/>
      <c r="F4756" s="4"/>
      <c r="G4756" s="4"/>
    </row>
    <row r="4757" spans="2:7" x14ac:dyDescent="0.3">
      <c r="B4757" s="2"/>
      <c r="D4757" s="9"/>
      <c r="F4757" s="4"/>
      <c r="G4757" s="4"/>
    </row>
    <row r="4758" spans="2:7" x14ac:dyDescent="0.3">
      <c r="B4758" s="2"/>
      <c r="D4758" s="9"/>
      <c r="F4758" s="4"/>
      <c r="G4758" s="4"/>
    </row>
    <row r="4759" spans="2:7" x14ac:dyDescent="0.3">
      <c r="B4759" s="2"/>
      <c r="D4759" s="9"/>
      <c r="F4759" s="4"/>
      <c r="G4759" s="4"/>
    </row>
    <row r="4760" spans="2:7" x14ac:dyDescent="0.3">
      <c r="B4760" s="2"/>
      <c r="D4760" s="9"/>
      <c r="F4760" s="4"/>
      <c r="G4760" s="4"/>
    </row>
    <row r="4761" spans="2:7" x14ac:dyDescent="0.3">
      <c r="B4761" s="2"/>
      <c r="D4761" s="9"/>
      <c r="F4761" s="4"/>
      <c r="G4761" s="4"/>
    </row>
    <row r="4762" spans="2:7" x14ac:dyDescent="0.3">
      <c r="B4762" s="2"/>
      <c r="D4762" s="9"/>
      <c r="F4762" s="4"/>
      <c r="G4762" s="4"/>
    </row>
    <row r="4763" spans="2:7" x14ac:dyDescent="0.3">
      <c r="B4763" s="2"/>
      <c r="D4763" s="9"/>
      <c r="F4763" s="4"/>
      <c r="G4763" s="4"/>
    </row>
    <row r="4764" spans="2:7" x14ac:dyDescent="0.3">
      <c r="B4764" s="2"/>
      <c r="D4764" s="9"/>
      <c r="F4764" s="4"/>
      <c r="G4764" s="4"/>
    </row>
    <row r="4765" spans="2:7" x14ac:dyDescent="0.3">
      <c r="B4765" s="2"/>
      <c r="D4765" s="9"/>
      <c r="F4765" s="4"/>
      <c r="G4765" s="4"/>
    </row>
    <row r="4766" spans="2:7" x14ac:dyDescent="0.3">
      <c r="B4766" s="2"/>
      <c r="D4766" s="9"/>
      <c r="F4766" s="4"/>
      <c r="G4766" s="4"/>
    </row>
    <row r="4767" spans="2:7" x14ac:dyDescent="0.3">
      <c r="B4767" s="2"/>
      <c r="D4767" s="9"/>
      <c r="F4767" s="4"/>
      <c r="G4767" s="4"/>
    </row>
    <row r="4768" spans="2:7" x14ac:dyDescent="0.3">
      <c r="B4768" s="2"/>
      <c r="D4768" s="9"/>
      <c r="F4768" s="4"/>
      <c r="G4768" s="4"/>
    </row>
    <row r="4769" spans="2:7" x14ac:dyDescent="0.3">
      <c r="B4769" s="2"/>
      <c r="D4769" s="9"/>
      <c r="F4769" s="4"/>
      <c r="G4769" s="4"/>
    </row>
    <row r="4770" spans="2:7" x14ac:dyDescent="0.3">
      <c r="B4770" s="2"/>
      <c r="D4770" s="9"/>
      <c r="F4770" s="4"/>
      <c r="G4770" s="4"/>
    </row>
    <row r="4771" spans="2:7" x14ac:dyDescent="0.3">
      <c r="B4771" s="2"/>
      <c r="D4771" s="9"/>
      <c r="F4771" s="4"/>
      <c r="G4771" s="4"/>
    </row>
    <row r="4772" spans="2:7" x14ac:dyDescent="0.3">
      <c r="B4772" s="2"/>
      <c r="D4772" s="9"/>
      <c r="F4772" s="4"/>
      <c r="G4772" s="4"/>
    </row>
    <row r="4773" spans="2:7" x14ac:dyDescent="0.3">
      <c r="B4773" s="2"/>
      <c r="D4773" s="9"/>
      <c r="F4773" s="4"/>
      <c r="G4773" s="4"/>
    </row>
    <row r="4774" spans="2:7" x14ac:dyDescent="0.3">
      <c r="B4774" s="2"/>
      <c r="D4774" s="9"/>
      <c r="F4774" s="4"/>
      <c r="G4774" s="4"/>
    </row>
    <row r="4775" spans="2:7" x14ac:dyDescent="0.3">
      <c r="B4775" s="2"/>
      <c r="D4775" s="9"/>
      <c r="F4775" s="4"/>
      <c r="G4775" s="4"/>
    </row>
    <row r="4776" spans="2:7" x14ac:dyDescent="0.3">
      <c r="B4776" s="2"/>
      <c r="D4776" s="9"/>
      <c r="F4776" s="4"/>
      <c r="G4776" s="4"/>
    </row>
    <row r="4777" spans="2:7" x14ac:dyDescent="0.3">
      <c r="B4777" s="2"/>
      <c r="D4777" s="9"/>
      <c r="F4777" s="4"/>
      <c r="G4777" s="4"/>
    </row>
    <row r="4778" spans="2:7" x14ac:dyDescent="0.3">
      <c r="B4778" s="2"/>
      <c r="D4778" s="9"/>
      <c r="F4778" s="4"/>
      <c r="G4778" s="4"/>
    </row>
    <row r="4779" spans="2:7" x14ac:dyDescent="0.3">
      <c r="B4779" s="2"/>
      <c r="D4779" s="9"/>
      <c r="F4779" s="4"/>
      <c r="G4779" s="4"/>
    </row>
    <row r="4780" spans="2:7" x14ac:dyDescent="0.3">
      <c r="B4780" s="2"/>
      <c r="D4780" s="9"/>
      <c r="F4780" s="4"/>
      <c r="G4780" s="4"/>
    </row>
    <row r="4781" spans="2:7" x14ac:dyDescent="0.3">
      <c r="B4781" s="2"/>
      <c r="D4781" s="9"/>
      <c r="F4781" s="4"/>
      <c r="G4781" s="4"/>
    </row>
    <row r="4782" spans="2:7" x14ac:dyDescent="0.3">
      <c r="B4782" s="2"/>
      <c r="D4782" s="9"/>
      <c r="F4782" s="4"/>
      <c r="G4782" s="4"/>
    </row>
    <row r="4783" spans="2:7" x14ac:dyDescent="0.3">
      <c r="B4783" s="2"/>
      <c r="D4783" s="9"/>
      <c r="F4783" s="4"/>
      <c r="G4783" s="4"/>
    </row>
    <row r="4784" spans="2:7" x14ac:dyDescent="0.3">
      <c r="B4784" s="2"/>
      <c r="D4784" s="9"/>
      <c r="F4784" s="4"/>
      <c r="G4784" s="4"/>
    </row>
    <row r="4785" spans="2:7" x14ac:dyDescent="0.3">
      <c r="B4785" s="2"/>
      <c r="D4785" s="9"/>
      <c r="F4785" s="4"/>
      <c r="G4785" s="4"/>
    </row>
    <row r="4786" spans="2:7" x14ac:dyDescent="0.3">
      <c r="B4786" s="2"/>
      <c r="D4786" s="9"/>
      <c r="F4786" s="4"/>
      <c r="G4786" s="4"/>
    </row>
    <row r="4787" spans="2:7" x14ac:dyDescent="0.3">
      <c r="B4787" s="2"/>
      <c r="D4787" s="9"/>
      <c r="F4787" s="4"/>
      <c r="G4787" s="4"/>
    </row>
    <row r="4788" spans="2:7" x14ac:dyDescent="0.3">
      <c r="B4788" s="2"/>
      <c r="D4788" s="9"/>
      <c r="F4788" s="4"/>
      <c r="G4788" s="4"/>
    </row>
    <row r="4789" spans="2:7" x14ac:dyDescent="0.3">
      <c r="B4789" s="2"/>
      <c r="D4789" s="9"/>
      <c r="F4789" s="4"/>
      <c r="G4789" s="4"/>
    </row>
    <row r="4790" spans="2:7" x14ac:dyDescent="0.3">
      <c r="B4790" s="2"/>
      <c r="D4790" s="9"/>
      <c r="F4790" s="4"/>
      <c r="G4790" s="4"/>
    </row>
    <row r="4791" spans="2:7" x14ac:dyDescent="0.3">
      <c r="B4791" s="2"/>
      <c r="D4791" s="9"/>
      <c r="F4791" s="4"/>
      <c r="G4791" s="4"/>
    </row>
    <row r="4792" spans="2:7" x14ac:dyDescent="0.3">
      <c r="B4792" s="2"/>
      <c r="D4792" s="9"/>
      <c r="F4792" s="4"/>
      <c r="G4792" s="4"/>
    </row>
    <row r="4793" spans="2:7" x14ac:dyDescent="0.3">
      <c r="B4793" s="2"/>
      <c r="D4793" s="9"/>
      <c r="F4793" s="4"/>
      <c r="G4793" s="4"/>
    </row>
    <row r="4794" spans="2:7" x14ac:dyDescent="0.3">
      <c r="B4794" s="2"/>
      <c r="D4794" s="9"/>
      <c r="F4794" s="4"/>
      <c r="G4794" s="4"/>
    </row>
    <row r="4795" spans="2:7" x14ac:dyDescent="0.3">
      <c r="B4795" s="2"/>
      <c r="D4795" s="9"/>
      <c r="F4795" s="4"/>
      <c r="G4795" s="4"/>
    </row>
    <row r="4796" spans="2:7" x14ac:dyDescent="0.3">
      <c r="B4796" s="2"/>
      <c r="D4796" s="9"/>
      <c r="F4796" s="4"/>
      <c r="G4796" s="4"/>
    </row>
    <row r="4797" spans="2:7" x14ac:dyDescent="0.3">
      <c r="B4797" s="2"/>
      <c r="D4797" s="9"/>
      <c r="F4797" s="4"/>
      <c r="G4797" s="4"/>
    </row>
    <row r="4798" spans="2:7" x14ac:dyDescent="0.3">
      <c r="B4798" s="2"/>
      <c r="D4798" s="9"/>
      <c r="F4798" s="4"/>
      <c r="G4798" s="4"/>
    </row>
    <row r="4799" spans="2:7" x14ac:dyDescent="0.3">
      <c r="B4799" s="2"/>
      <c r="D4799" s="9"/>
      <c r="F4799" s="4"/>
      <c r="G4799" s="4"/>
    </row>
    <row r="4800" spans="2:7" x14ac:dyDescent="0.3">
      <c r="B4800" s="2"/>
      <c r="D4800" s="9"/>
      <c r="F4800" s="4"/>
      <c r="G4800" s="4"/>
    </row>
    <row r="4801" spans="2:7" x14ac:dyDescent="0.3">
      <c r="B4801" s="2"/>
      <c r="D4801" s="9"/>
      <c r="F4801" s="4"/>
      <c r="G4801" s="4"/>
    </row>
    <row r="4802" spans="2:7" x14ac:dyDescent="0.3">
      <c r="B4802" s="2"/>
      <c r="D4802" s="9"/>
      <c r="F4802" s="4"/>
      <c r="G4802" s="4"/>
    </row>
    <row r="4803" spans="2:7" x14ac:dyDescent="0.3">
      <c r="B4803" s="2"/>
      <c r="D4803" s="9"/>
      <c r="F4803" s="4"/>
      <c r="G4803" s="4"/>
    </row>
    <row r="4804" spans="2:7" x14ac:dyDescent="0.3">
      <c r="B4804" s="2"/>
      <c r="D4804" s="9"/>
      <c r="F4804" s="4"/>
      <c r="G4804" s="4"/>
    </row>
    <row r="4805" spans="2:7" x14ac:dyDescent="0.3">
      <c r="B4805" s="2"/>
      <c r="D4805" s="9"/>
      <c r="F4805" s="4"/>
      <c r="G4805" s="4"/>
    </row>
    <row r="4806" spans="2:7" x14ac:dyDescent="0.3">
      <c r="B4806" s="2"/>
      <c r="D4806" s="9"/>
      <c r="F4806" s="4"/>
      <c r="G4806" s="4"/>
    </row>
    <row r="4807" spans="2:7" x14ac:dyDescent="0.3">
      <c r="B4807" s="2"/>
      <c r="D4807" s="9"/>
      <c r="F4807" s="4"/>
      <c r="G4807" s="4"/>
    </row>
    <row r="4808" spans="2:7" x14ac:dyDescent="0.3">
      <c r="B4808" s="2"/>
      <c r="D4808" s="9"/>
      <c r="F4808" s="4"/>
      <c r="G4808" s="4"/>
    </row>
    <row r="4809" spans="2:7" x14ac:dyDescent="0.3">
      <c r="B4809" s="2"/>
      <c r="D4809" s="9"/>
      <c r="F4809" s="4"/>
      <c r="G4809" s="4"/>
    </row>
    <row r="4810" spans="2:7" x14ac:dyDescent="0.3">
      <c r="B4810" s="2"/>
      <c r="D4810" s="9"/>
      <c r="F4810" s="4"/>
      <c r="G4810" s="4"/>
    </row>
    <row r="4811" spans="2:7" x14ac:dyDescent="0.3">
      <c r="B4811" s="2"/>
      <c r="D4811" s="9"/>
      <c r="F4811" s="4"/>
      <c r="G4811" s="4"/>
    </row>
    <row r="4812" spans="2:7" x14ac:dyDescent="0.3">
      <c r="B4812" s="2"/>
      <c r="D4812" s="9"/>
      <c r="F4812" s="4"/>
      <c r="G4812" s="4"/>
    </row>
    <row r="4813" spans="2:7" x14ac:dyDescent="0.3">
      <c r="B4813" s="2"/>
      <c r="D4813" s="9"/>
      <c r="F4813" s="4"/>
      <c r="G4813" s="4"/>
    </row>
    <row r="4814" spans="2:7" x14ac:dyDescent="0.3">
      <c r="B4814" s="2"/>
      <c r="D4814" s="9"/>
      <c r="F4814" s="4"/>
      <c r="G4814" s="4"/>
    </row>
    <row r="4815" spans="2:7" x14ac:dyDescent="0.3">
      <c r="B4815" s="2"/>
      <c r="D4815" s="9"/>
      <c r="F4815" s="4"/>
      <c r="G4815" s="4"/>
    </row>
    <row r="4816" spans="2:7" x14ac:dyDescent="0.3">
      <c r="B4816" s="2"/>
      <c r="D4816" s="9"/>
      <c r="F4816" s="4"/>
      <c r="G4816" s="4"/>
    </row>
    <row r="4817" spans="2:7" x14ac:dyDescent="0.3">
      <c r="B4817" s="2"/>
      <c r="D4817" s="9"/>
      <c r="F4817" s="4"/>
      <c r="G4817" s="4"/>
    </row>
    <row r="4818" spans="2:7" x14ac:dyDescent="0.3">
      <c r="B4818" s="2"/>
      <c r="D4818" s="9"/>
      <c r="F4818" s="4"/>
      <c r="G4818" s="4"/>
    </row>
    <row r="4819" spans="2:7" x14ac:dyDescent="0.3">
      <c r="B4819" s="2"/>
      <c r="D4819" s="9"/>
      <c r="F4819" s="4"/>
      <c r="G4819" s="4"/>
    </row>
    <row r="4820" spans="2:7" x14ac:dyDescent="0.3">
      <c r="B4820" s="2"/>
      <c r="D4820" s="9"/>
      <c r="F4820" s="4"/>
      <c r="G4820" s="4"/>
    </row>
    <row r="4821" spans="2:7" x14ac:dyDescent="0.3">
      <c r="B4821" s="2"/>
      <c r="D4821" s="9"/>
      <c r="F4821" s="4"/>
      <c r="G4821" s="4"/>
    </row>
    <row r="4822" spans="2:7" x14ac:dyDescent="0.3">
      <c r="B4822" s="2"/>
      <c r="D4822" s="9"/>
      <c r="F4822" s="4"/>
      <c r="G4822" s="4"/>
    </row>
    <row r="4823" spans="2:7" x14ac:dyDescent="0.3">
      <c r="B4823" s="2"/>
      <c r="D4823" s="9"/>
      <c r="F4823" s="4"/>
      <c r="G4823" s="4"/>
    </row>
    <row r="4824" spans="2:7" x14ac:dyDescent="0.3">
      <c r="B4824" s="2"/>
      <c r="D4824" s="9"/>
      <c r="F4824" s="4"/>
      <c r="G4824" s="4"/>
    </row>
    <row r="4825" spans="2:7" x14ac:dyDescent="0.3">
      <c r="B4825" s="2"/>
      <c r="D4825" s="9"/>
      <c r="F4825" s="4"/>
      <c r="G4825" s="4"/>
    </row>
    <row r="4826" spans="2:7" x14ac:dyDescent="0.3">
      <c r="B4826" s="2"/>
      <c r="D4826" s="9"/>
      <c r="F4826" s="4"/>
      <c r="G4826" s="4"/>
    </row>
    <row r="4827" spans="2:7" x14ac:dyDescent="0.3">
      <c r="B4827" s="2"/>
      <c r="D4827" s="9"/>
      <c r="F4827" s="4"/>
      <c r="G4827" s="4"/>
    </row>
    <row r="4828" spans="2:7" x14ac:dyDescent="0.3">
      <c r="B4828" s="2"/>
      <c r="D4828" s="9"/>
      <c r="F4828" s="4"/>
      <c r="G4828" s="4"/>
    </row>
    <row r="4829" spans="2:7" x14ac:dyDescent="0.3">
      <c r="B4829" s="2"/>
      <c r="D4829" s="9"/>
      <c r="F4829" s="4"/>
      <c r="G4829" s="4"/>
    </row>
    <row r="4830" spans="2:7" x14ac:dyDescent="0.3">
      <c r="B4830" s="2"/>
      <c r="D4830" s="9"/>
      <c r="F4830" s="4"/>
      <c r="G4830" s="4"/>
    </row>
    <row r="4831" spans="2:7" x14ac:dyDescent="0.3">
      <c r="B4831" s="2"/>
      <c r="D4831" s="9"/>
      <c r="F4831" s="4"/>
      <c r="G4831" s="4"/>
    </row>
    <row r="4832" spans="2:7" x14ac:dyDescent="0.3">
      <c r="B4832" s="2"/>
      <c r="D4832" s="9"/>
      <c r="F4832" s="4"/>
      <c r="G4832" s="4"/>
    </row>
    <row r="4833" spans="2:7" x14ac:dyDescent="0.3">
      <c r="B4833" s="2"/>
      <c r="D4833" s="9"/>
      <c r="F4833" s="4"/>
      <c r="G4833" s="4"/>
    </row>
    <row r="4834" spans="2:7" x14ac:dyDescent="0.3">
      <c r="B4834" s="2"/>
      <c r="D4834" s="9"/>
      <c r="F4834" s="4"/>
      <c r="G4834" s="4"/>
    </row>
    <row r="4835" spans="2:7" x14ac:dyDescent="0.3">
      <c r="B4835" s="2"/>
      <c r="D4835" s="9"/>
      <c r="F4835" s="4"/>
      <c r="G4835" s="4"/>
    </row>
    <row r="4836" spans="2:7" x14ac:dyDescent="0.3">
      <c r="B4836" s="2"/>
      <c r="D4836" s="9"/>
      <c r="F4836" s="4"/>
      <c r="G4836" s="4"/>
    </row>
    <row r="4837" spans="2:7" x14ac:dyDescent="0.3">
      <c r="B4837" s="2"/>
      <c r="D4837" s="9"/>
      <c r="F4837" s="4"/>
      <c r="G4837" s="4"/>
    </row>
    <row r="4838" spans="2:7" x14ac:dyDescent="0.3">
      <c r="B4838" s="2"/>
      <c r="D4838" s="9"/>
      <c r="F4838" s="4"/>
      <c r="G4838" s="4"/>
    </row>
    <row r="4839" spans="2:7" x14ac:dyDescent="0.3">
      <c r="B4839" s="2"/>
      <c r="D4839" s="9"/>
      <c r="F4839" s="4"/>
      <c r="G4839" s="4"/>
    </row>
    <row r="4840" spans="2:7" x14ac:dyDescent="0.3">
      <c r="B4840" s="2"/>
      <c r="D4840" s="9"/>
      <c r="F4840" s="4"/>
      <c r="G4840" s="4"/>
    </row>
    <row r="4841" spans="2:7" x14ac:dyDescent="0.3">
      <c r="B4841" s="2"/>
      <c r="D4841" s="9"/>
      <c r="F4841" s="4"/>
      <c r="G4841" s="4"/>
    </row>
    <row r="4842" spans="2:7" x14ac:dyDescent="0.3">
      <c r="B4842" s="2"/>
      <c r="D4842" s="9"/>
      <c r="F4842" s="4"/>
      <c r="G4842" s="4"/>
    </row>
    <row r="4843" spans="2:7" x14ac:dyDescent="0.3">
      <c r="B4843" s="2"/>
      <c r="D4843" s="9"/>
      <c r="F4843" s="4"/>
      <c r="G4843" s="4"/>
    </row>
    <row r="4844" spans="2:7" x14ac:dyDescent="0.3">
      <c r="B4844" s="2"/>
      <c r="D4844" s="9"/>
      <c r="F4844" s="4"/>
      <c r="G4844" s="4"/>
    </row>
    <row r="4845" spans="2:7" x14ac:dyDescent="0.3">
      <c r="B4845" s="2"/>
      <c r="D4845" s="9"/>
      <c r="F4845" s="4"/>
      <c r="G4845" s="4"/>
    </row>
    <row r="4846" spans="2:7" x14ac:dyDescent="0.3">
      <c r="B4846" s="2"/>
      <c r="D4846" s="9"/>
      <c r="F4846" s="4"/>
      <c r="G4846" s="4"/>
    </row>
    <row r="4847" spans="2:7" x14ac:dyDescent="0.3">
      <c r="B4847" s="2"/>
      <c r="D4847" s="9"/>
      <c r="F4847" s="4"/>
      <c r="G4847" s="4"/>
    </row>
    <row r="4848" spans="2:7" x14ac:dyDescent="0.3">
      <c r="B4848" s="2"/>
      <c r="D4848" s="9"/>
      <c r="F4848" s="4"/>
      <c r="G4848" s="4"/>
    </row>
    <row r="4849" spans="2:7" x14ac:dyDescent="0.3">
      <c r="B4849" s="2"/>
      <c r="D4849" s="9"/>
      <c r="F4849" s="4"/>
      <c r="G4849" s="4"/>
    </row>
    <row r="4850" spans="2:7" x14ac:dyDescent="0.3">
      <c r="B4850" s="2"/>
      <c r="D4850" s="9"/>
      <c r="F4850" s="4"/>
      <c r="G4850" s="4"/>
    </row>
    <row r="4851" spans="2:7" x14ac:dyDescent="0.3">
      <c r="B4851" s="2"/>
      <c r="D4851" s="9"/>
      <c r="F4851" s="4"/>
      <c r="G4851" s="4"/>
    </row>
    <row r="4852" spans="2:7" x14ac:dyDescent="0.3">
      <c r="B4852" s="2"/>
      <c r="D4852" s="9"/>
      <c r="F4852" s="4"/>
      <c r="G4852" s="4"/>
    </row>
    <row r="4853" spans="2:7" x14ac:dyDescent="0.3">
      <c r="B4853" s="2"/>
      <c r="D4853" s="9"/>
      <c r="F4853" s="4"/>
      <c r="G4853" s="4"/>
    </row>
    <row r="4854" spans="2:7" x14ac:dyDescent="0.3">
      <c r="B4854" s="2"/>
      <c r="D4854" s="9"/>
      <c r="F4854" s="4"/>
      <c r="G4854" s="4"/>
    </row>
    <row r="4855" spans="2:7" x14ac:dyDescent="0.3">
      <c r="B4855" s="2"/>
      <c r="D4855" s="9"/>
      <c r="F4855" s="4"/>
      <c r="G4855" s="4"/>
    </row>
    <row r="4856" spans="2:7" x14ac:dyDescent="0.3">
      <c r="B4856" s="2"/>
      <c r="D4856" s="9"/>
      <c r="F4856" s="4"/>
      <c r="G4856" s="4"/>
    </row>
    <row r="4857" spans="2:7" x14ac:dyDescent="0.3">
      <c r="B4857" s="2"/>
      <c r="D4857" s="9"/>
      <c r="F4857" s="4"/>
      <c r="G4857" s="4"/>
    </row>
    <row r="4858" spans="2:7" x14ac:dyDescent="0.3">
      <c r="B4858" s="2"/>
      <c r="D4858" s="9"/>
      <c r="F4858" s="4"/>
      <c r="G4858" s="4"/>
    </row>
    <row r="4859" spans="2:7" x14ac:dyDescent="0.3">
      <c r="B4859" s="2"/>
      <c r="D4859" s="9"/>
      <c r="F4859" s="4"/>
      <c r="G4859" s="4"/>
    </row>
    <row r="4860" spans="2:7" x14ac:dyDescent="0.3">
      <c r="B4860" s="2"/>
      <c r="D4860" s="9"/>
      <c r="F4860" s="4"/>
      <c r="G4860" s="4"/>
    </row>
    <row r="4861" spans="2:7" x14ac:dyDescent="0.3">
      <c r="B4861" s="2"/>
      <c r="D4861" s="9"/>
      <c r="F4861" s="4"/>
      <c r="G4861" s="4"/>
    </row>
    <row r="4862" spans="2:7" x14ac:dyDescent="0.3">
      <c r="B4862" s="2"/>
      <c r="D4862" s="9"/>
      <c r="F4862" s="4"/>
      <c r="G4862" s="4"/>
    </row>
    <row r="4863" spans="2:7" x14ac:dyDescent="0.3">
      <c r="B4863" s="2"/>
      <c r="D4863" s="9"/>
      <c r="F4863" s="4"/>
      <c r="G4863" s="4"/>
    </row>
    <row r="4864" spans="2:7" x14ac:dyDescent="0.3">
      <c r="B4864" s="2"/>
      <c r="D4864" s="9"/>
      <c r="F4864" s="4"/>
      <c r="G4864" s="4"/>
    </row>
    <row r="4865" spans="2:7" x14ac:dyDescent="0.3">
      <c r="B4865" s="2"/>
      <c r="D4865" s="9"/>
      <c r="F4865" s="4"/>
      <c r="G4865" s="4"/>
    </row>
    <row r="4866" spans="2:7" x14ac:dyDescent="0.3">
      <c r="B4866" s="2"/>
      <c r="D4866" s="9"/>
      <c r="F4866" s="4"/>
      <c r="G4866" s="4"/>
    </row>
    <row r="4867" spans="2:7" x14ac:dyDescent="0.3">
      <c r="B4867" s="2"/>
      <c r="D4867" s="9"/>
      <c r="F4867" s="4"/>
      <c r="G4867" s="4"/>
    </row>
    <row r="4868" spans="2:7" x14ac:dyDescent="0.3">
      <c r="B4868" s="2"/>
      <c r="D4868" s="9"/>
      <c r="F4868" s="4"/>
      <c r="G4868" s="4"/>
    </row>
    <row r="4869" spans="2:7" x14ac:dyDescent="0.3">
      <c r="B4869" s="2"/>
      <c r="D4869" s="9"/>
      <c r="F4869" s="4"/>
      <c r="G4869" s="4"/>
    </row>
    <row r="4870" spans="2:7" x14ac:dyDescent="0.3">
      <c r="B4870" s="2"/>
      <c r="D4870" s="9"/>
      <c r="F4870" s="4"/>
      <c r="G4870" s="4"/>
    </row>
    <row r="4871" spans="2:7" x14ac:dyDescent="0.3">
      <c r="B4871" s="2"/>
      <c r="D4871" s="9"/>
      <c r="F4871" s="4"/>
      <c r="G4871" s="4"/>
    </row>
    <row r="4872" spans="2:7" x14ac:dyDescent="0.3">
      <c r="B4872" s="2"/>
      <c r="D4872" s="9"/>
      <c r="F4872" s="4"/>
      <c r="G4872" s="4"/>
    </row>
    <row r="4873" spans="2:7" x14ac:dyDescent="0.3">
      <c r="B4873" s="2"/>
      <c r="D4873" s="9"/>
      <c r="F4873" s="4"/>
      <c r="G4873" s="4"/>
    </row>
    <row r="4874" spans="2:7" x14ac:dyDescent="0.3">
      <c r="B4874" s="2"/>
      <c r="D4874" s="9"/>
      <c r="F4874" s="4"/>
      <c r="G4874" s="4"/>
    </row>
    <row r="4875" spans="2:7" x14ac:dyDescent="0.3">
      <c r="B4875" s="2"/>
      <c r="D4875" s="9"/>
      <c r="F4875" s="4"/>
      <c r="G4875" s="4"/>
    </row>
    <row r="4876" spans="2:7" x14ac:dyDescent="0.3">
      <c r="B4876" s="2"/>
      <c r="D4876" s="9"/>
      <c r="F4876" s="4"/>
      <c r="G4876" s="4"/>
    </row>
    <row r="4877" spans="2:7" x14ac:dyDescent="0.3">
      <c r="B4877" s="2"/>
      <c r="D4877" s="9"/>
      <c r="F4877" s="4"/>
      <c r="G4877" s="4"/>
    </row>
    <row r="4878" spans="2:7" x14ac:dyDescent="0.3">
      <c r="B4878" s="2"/>
      <c r="D4878" s="9"/>
      <c r="F4878" s="4"/>
      <c r="G4878" s="4"/>
    </row>
    <row r="4879" spans="2:7" x14ac:dyDescent="0.3">
      <c r="B4879" s="2"/>
      <c r="D4879" s="9"/>
      <c r="F4879" s="4"/>
      <c r="G4879" s="4"/>
    </row>
    <row r="4880" spans="2:7" x14ac:dyDescent="0.3">
      <c r="B4880" s="2"/>
      <c r="D4880" s="9"/>
      <c r="F4880" s="4"/>
      <c r="G4880" s="4"/>
    </row>
    <row r="4881" spans="2:7" x14ac:dyDescent="0.3">
      <c r="B4881" s="2"/>
      <c r="D4881" s="9"/>
      <c r="F4881" s="4"/>
      <c r="G4881" s="4"/>
    </row>
    <row r="4882" spans="2:7" x14ac:dyDescent="0.3">
      <c r="B4882" s="2"/>
      <c r="D4882" s="9"/>
      <c r="F4882" s="4"/>
      <c r="G4882" s="4"/>
    </row>
    <row r="4883" spans="2:7" x14ac:dyDescent="0.3">
      <c r="B4883" s="2"/>
      <c r="D4883" s="9"/>
      <c r="F4883" s="4"/>
      <c r="G4883" s="4"/>
    </row>
    <row r="4884" spans="2:7" x14ac:dyDescent="0.3">
      <c r="B4884" s="2"/>
      <c r="D4884" s="9"/>
      <c r="F4884" s="4"/>
      <c r="G4884" s="4"/>
    </row>
    <row r="4885" spans="2:7" x14ac:dyDescent="0.3">
      <c r="B4885" s="2"/>
      <c r="D4885" s="9"/>
      <c r="F4885" s="4"/>
      <c r="G4885" s="4"/>
    </row>
    <row r="4886" spans="2:7" x14ac:dyDescent="0.3">
      <c r="B4886" s="2"/>
      <c r="D4886" s="9"/>
      <c r="F4886" s="4"/>
      <c r="G4886" s="4"/>
    </row>
    <row r="4887" spans="2:7" x14ac:dyDescent="0.3">
      <c r="B4887" s="2"/>
      <c r="D4887" s="9"/>
      <c r="F4887" s="4"/>
      <c r="G4887" s="4"/>
    </row>
    <row r="4888" spans="2:7" x14ac:dyDescent="0.3">
      <c r="B4888" s="2"/>
      <c r="D4888" s="9"/>
      <c r="F4888" s="4"/>
      <c r="G4888" s="4"/>
    </row>
    <row r="4889" spans="2:7" x14ac:dyDescent="0.3">
      <c r="B4889" s="2"/>
      <c r="D4889" s="9"/>
      <c r="F4889" s="4"/>
      <c r="G4889" s="4"/>
    </row>
    <row r="4890" spans="2:7" x14ac:dyDescent="0.3">
      <c r="B4890" s="2"/>
      <c r="D4890" s="9"/>
      <c r="F4890" s="4"/>
      <c r="G4890" s="4"/>
    </row>
    <row r="4891" spans="2:7" x14ac:dyDescent="0.3">
      <c r="B4891" s="2"/>
      <c r="D4891" s="9"/>
      <c r="F4891" s="4"/>
      <c r="G4891" s="4"/>
    </row>
    <row r="4892" spans="2:7" x14ac:dyDescent="0.3">
      <c r="B4892" s="2"/>
      <c r="D4892" s="9"/>
      <c r="F4892" s="4"/>
      <c r="G4892" s="4"/>
    </row>
    <row r="4893" spans="2:7" x14ac:dyDescent="0.3">
      <c r="B4893" s="2"/>
      <c r="D4893" s="9"/>
      <c r="F4893" s="4"/>
      <c r="G4893" s="4"/>
    </row>
    <row r="4894" spans="2:7" x14ac:dyDescent="0.3">
      <c r="B4894" s="2"/>
      <c r="D4894" s="9"/>
      <c r="F4894" s="4"/>
      <c r="G4894" s="4"/>
    </row>
    <row r="4895" spans="2:7" x14ac:dyDescent="0.3">
      <c r="B4895" s="2"/>
      <c r="D4895" s="9"/>
      <c r="F4895" s="4"/>
      <c r="G4895" s="4"/>
    </row>
    <row r="4896" spans="2:7" x14ac:dyDescent="0.3">
      <c r="B4896" s="2"/>
      <c r="D4896" s="9"/>
      <c r="F4896" s="4"/>
      <c r="G4896" s="4"/>
    </row>
    <row r="4897" spans="2:7" x14ac:dyDescent="0.3">
      <c r="B4897" s="2"/>
      <c r="D4897" s="9"/>
      <c r="F4897" s="4"/>
      <c r="G4897" s="4"/>
    </row>
    <row r="4898" spans="2:7" x14ac:dyDescent="0.3">
      <c r="B4898" s="2"/>
      <c r="D4898" s="9"/>
      <c r="F4898" s="4"/>
      <c r="G4898" s="4"/>
    </row>
    <row r="4899" spans="2:7" x14ac:dyDescent="0.3">
      <c r="B4899" s="2"/>
      <c r="D4899" s="9"/>
      <c r="F4899" s="4"/>
      <c r="G4899" s="4"/>
    </row>
    <row r="4900" spans="2:7" x14ac:dyDescent="0.3">
      <c r="B4900" s="2"/>
      <c r="D4900" s="9"/>
      <c r="F4900" s="4"/>
      <c r="G4900" s="4"/>
    </row>
    <row r="4901" spans="2:7" x14ac:dyDescent="0.3">
      <c r="B4901" s="2"/>
      <c r="D4901" s="9"/>
      <c r="F4901" s="4"/>
      <c r="G4901" s="4"/>
    </row>
    <row r="4902" spans="2:7" x14ac:dyDescent="0.3">
      <c r="B4902" s="2"/>
      <c r="D4902" s="9"/>
      <c r="F4902" s="4"/>
      <c r="G4902" s="4"/>
    </row>
    <row r="4903" spans="2:7" x14ac:dyDescent="0.3">
      <c r="B4903" s="2"/>
      <c r="D4903" s="9"/>
      <c r="F4903" s="4"/>
      <c r="G4903" s="4"/>
    </row>
    <row r="4904" spans="2:7" x14ac:dyDescent="0.3">
      <c r="B4904" s="2"/>
      <c r="D4904" s="9"/>
      <c r="F4904" s="4"/>
      <c r="G4904" s="4"/>
    </row>
    <row r="4905" spans="2:7" x14ac:dyDescent="0.3">
      <c r="B4905" s="2"/>
      <c r="D4905" s="9"/>
      <c r="F4905" s="4"/>
      <c r="G4905" s="4"/>
    </row>
    <row r="4906" spans="2:7" x14ac:dyDescent="0.3">
      <c r="B4906" s="2"/>
      <c r="D4906" s="9"/>
      <c r="F4906" s="4"/>
      <c r="G4906" s="4"/>
    </row>
    <row r="4907" spans="2:7" x14ac:dyDescent="0.3">
      <c r="B4907" s="2"/>
      <c r="D4907" s="9"/>
      <c r="F4907" s="4"/>
      <c r="G4907" s="4"/>
    </row>
    <row r="4908" spans="2:7" x14ac:dyDescent="0.3">
      <c r="B4908" s="2"/>
      <c r="D4908" s="9"/>
      <c r="F4908" s="4"/>
      <c r="G4908" s="4"/>
    </row>
    <row r="4909" spans="2:7" x14ac:dyDescent="0.3">
      <c r="B4909" s="2"/>
      <c r="D4909" s="9"/>
      <c r="F4909" s="4"/>
      <c r="G4909" s="4"/>
    </row>
    <row r="4910" spans="2:7" x14ac:dyDescent="0.3">
      <c r="B4910" s="2"/>
      <c r="D4910" s="9"/>
      <c r="F4910" s="4"/>
      <c r="G4910" s="4"/>
    </row>
    <row r="4911" spans="2:7" x14ac:dyDescent="0.3">
      <c r="B4911" s="2"/>
      <c r="D4911" s="9"/>
      <c r="F4911" s="4"/>
      <c r="G4911" s="4"/>
    </row>
    <row r="4912" spans="2:7" x14ac:dyDescent="0.3">
      <c r="B4912" s="2"/>
      <c r="D4912" s="9"/>
      <c r="F4912" s="4"/>
      <c r="G4912" s="4"/>
    </row>
    <row r="4913" spans="2:7" x14ac:dyDescent="0.3">
      <c r="B4913" s="2"/>
      <c r="D4913" s="9"/>
      <c r="F4913" s="4"/>
      <c r="G4913" s="4"/>
    </row>
    <row r="4914" spans="2:7" x14ac:dyDescent="0.3">
      <c r="B4914" s="2"/>
      <c r="D4914" s="9"/>
      <c r="F4914" s="4"/>
      <c r="G4914" s="4"/>
    </row>
    <row r="4915" spans="2:7" x14ac:dyDescent="0.3">
      <c r="B4915" s="2"/>
      <c r="D4915" s="9"/>
      <c r="F4915" s="4"/>
      <c r="G4915" s="4"/>
    </row>
    <row r="4916" spans="2:7" x14ac:dyDescent="0.3">
      <c r="B4916" s="2"/>
      <c r="D4916" s="9"/>
      <c r="F4916" s="4"/>
      <c r="G4916" s="4"/>
    </row>
    <row r="4917" spans="2:7" x14ac:dyDescent="0.3">
      <c r="B4917" s="2"/>
      <c r="D4917" s="9"/>
      <c r="F4917" s="4"/>
      <c r="G4917" s="4"/>
    </row>
    <row r="4918" spans="2:7" x14ac:dyDescent="0.3">
      <c r="B4918" s="2"/>
      <c r="D4918" s="9"/>
      <c r="F4918" s="4"/>
      <c r="G4918" s="4"/>
    </row>
    <row r="4919" spans="2:7" x14ac:dyDescent="0.3">
      <c r="B4919" s="2"/>
      <c r="D4919" s="9"/>
      <c r="F4919" s="4"/>
      <c r="G4919" s="4"/>
    </row>
    <row r="4920" spans="2:7" x14ac:dyDescent="0.3">
      <c r="B4920" s="2"/>
      <c r="D4920" s="9"/>
      <c r="F4920" s="4"/>
      <c r="G4920" s="4"/>
    </row>
    <row r="4921" spans="2:7" x14ac:dyDescent="0.3">
      <c r="B4921" s="2"/>
      <c r="D4921" s="9"/>
      <c r="F4921" s="4"/>
      <c r="G4921" s="4"/>
    </row>
    <row r="4922" spans="2:7" x14ac:dyDescent="0.3">
      <c r="B4922" s="2"/>
      <c r="D4922" s="9"/>
      <c r="F4922" s="4"/>
      <c r="G4922" s="4"/>
    </row>
    <row r="4923" spans="2:7" x14ac:dyDescent="0.3">
      <c r="B4923" s="2"/>
      <c r="D4923" s="9"/>
      <c r="F4923" s="4"/>
      <c r="G4923" s="4"/>
    </row>
    <row r="4924" spans="2:7" x14ac:dyDescent="0.3">
      <c r="B4924" s="2"/>
      <c r="D4924" s="9"/>
      <c r="F4924" s="4"/>
      <c r="G4924" s="4"/>
    </row>
    <row r="4925" spans="2:7" x14ac:dyDescent="0.3">
      <c r="B4925" s="2"/>
      <c r="D4925" s="9"/>
      <c r="F4925" s="4"/>
      <c r="G4925" s="4"/>
    </row>
    <row r="4926" spans="2:7" x14ac:dyDescent="0.3">
      <c r="B4926" s="2"/>
      <c r="D4926" s="9"/>
      <c r="F4926" s="4"/>
      <c r="G4926" s="4"/>
    </row>
    <row r="4927" spans="2:7" x14ac:dyDescent="0.3">
      <c r="B4927" s="2"/>
      <c r="D4927" s="9"/>
      <c r="F4927" s="4"/>
      <c r="G4927" s="4"/>
    </row>
    <row r="4928" spans="2:7" x14ac:dyDescent="0.3">
      <c r="B4928" s="2"/>
      <c r="D4928" s="9"/>
      <c r="F4928" s="4"/>
      <c r="G4928" s="4"/>
    </row>
    <row r="4929" spans="2:7" x14ac:dyDescent="0.3">
      <c r="B4929" s="2"/>
      <c r="D4929" s="9"/>
      <c r="F4929" s="4"/>
      <c r="G4929" s="4"/>
    </row>
    <row r="4930" spans="2:7" x14ac:dyDescent="0.3">
      <c r="B4930" s="2"/>
      <c r="D4930" s="9"/>
      <c r="F4930" s="4"/>
      <c r="G4930" s="4"/>
    </row>
    <row r="4931" spans="2:7" x14ac:dyDescent="0.3">
      <c r="B4931" s="2"/>
      <c r="D4931" s="9"/>
      <c r="F4931" s="4"/>
      <c r="G4931" s="4"/>
    </row>
    <row r="4932" spans="2:7" x14ac:dyDescent="0.3">
      <c r="B4932" s="2"/>
      <c r="D4932" s="9"/>
      <c r="F4932" s="4"/>
      <c r="G4932" s="4"/>
    </row>
    <row r="4933" spans="2:7" x14ac:dyDescent="0.3">
      <c r="B4933" s="2"/>
      <c r="D4933" s="9"/>
      <c r="F4933" s="4"/>
      <c r="G4933" s="4"/>
    </row>
    <row r="4934" spans="2:7" x14ac:dyDescent="0.3">
      <c r="B4934" s="2"/>
      <c r="D4934" s="9"/>
      <c r="F4934" s="4"/>
      <c r="G4934" s="4"/>
    </row>
    <row r="4935" spans="2:7" x14ac:dyDescent="0.3">
      <c r="B4935" s="2"/>
      <c r="D4935" s="9"/>
      <c r="F4935" s="4"/>
      <c r="G4935" s="4"/>
    </row>
    <row r="4936" spans="2:7" x14ac:dyDescent="0.3">
      <c r="B4936" s="2"/>
      <c r="D4936" s="9"/>
      <c r="F4936" s="4"/>
      <c r="G4936" s="4"/>
    </row>
    <row r="4937" spans="2:7" x14ac:dyDescent="0.3">
      <c r="B4937" s="2"/>
      <c r="D4937" s="9"/>
      <c r="F4937" s="4"/>
      <c r="G4937" s="4"/>
    </row>
    <row r="4938" spans="2:7" x14ac:dyDescent="0.3">
      <c r="B4938" s="2"/>
      <c r="D4938" s="9"/>
      <c r="F4938" s="4"/>
      <c r="G4938" s="4"/>
    </row>
    <row r="4939" spans="2:7" x14ac:dyDescent="0.3">
      <c r="B4939" s="2"/>
      <c r="D4939" s="9"/>
      <c r="F4939" s="4"/>
      <c r="G4939" s="4"/>
    </row>
    <row r="4940" spans="2:7" x14ac:dyDescent="0.3">
      <c r="B4940" s="2"/>
      <c r="D4940" s="9"/>
      <c r="F4940" s="4"/>
      <c r="G4940" s="4"/>
    </row>
    <row r="4941" spans="2:7" x14ac:dyDescent="0.3">
      <c r="B4941" s="2"/>
      <c r="D4941" s="9"/>
      <c r="F4941" s="4"/>
      <c r="G4941" s="4"/>
    </row>
    <row r="4942" spans="2:7" x14ac:dyDescent="0.3">
      <c r="B4942" s="2"/>
      <c r="D4942" s="9"/>
      <c r="F4942" s="4"/>
      <c r="G4942" s="4"/>
    </row>
    <row r="4943" spans="2:7" x14ac:dyDescent="0.3">
      <c r="B4943" s="2"/>
      <c r="D4943" s="9"/>
      <c r="F4943" s="4"/>
      <c r="G4943" s="4"/>
    </row>
    <row r="4944" spans="2:7" x14ac:dyDescent="0.3">
      <c r="B4944" s="2"/>
      <c r="D4944" s="9"/>
      <c r="F4944" s="4"/>
      <c r="G4944" s="4"/>
    </row>
    <row r="4945" spans="2:7" x14ac:dyDescent="0.3">
      <c r="B4945" s="2"/>
      <c r="D4945" s="9"/>
      <c r="F4945" s="4"/>
      <c r="G4945" s="4"/>
    </row>
    <row r="4946" spans="2:7" x14ac:dyDescent="0.3">
      <c r="B4946" s="2"/>
      <c r="D4946" s="9"/>
      <c r="F4946" s="4"/>
      <c r="G4946" s="4"/>
    </row>
    <row r="4947" spans="2:7" x14ac:dyDescent="0.3">
      <c r="B4947" s="2"/>
      <c r="D4947" s="9"/>
      <c r="F4947" s="4"/>
      <c r="G4947" s="4"/>
    </row>
    <row r="4948" spans="2:7" x14ac:dyDescent="0.3">
      <c r="B4948" s="2"/>
      <c r="D4948" s="9"/>
      <c r="F4948" s="4"/>
      <c r="G4948" s="4"/>
    </row>
    <row r="4949" spans="2:7" x14ac:dyDescent="0.3">
      <c r="B4949" s="2"/>
      <c r="D4949" s="9"/>
      <c r="F4949" s="4"/>
      <c r="G4949" s="4"/>
    </row>
    <row r="4950" spans="2:7" x14ac:dyDescent="0.3">
      <c r="B4950" s="2"/>
      <c r="D4950" s="9"/>
      <c r="F4950" s="4"/>
      <c r="G4950" s="4"/>
    </row>
    <row r="4951" spans="2:7" x14ac:dyDescent="0.3">
      <c r="B4951" s="2"/>
      <c r="D4951" s="9"/>
      <c r="F4951" s="4"/>
      <c r="G4951" s="4"/>
    </row>
    <row r="4952" spans="2:7" x14ac:dyDescent="0.3">
      <c r="B4952" s="2"/>
      <c r="D4952" s="9"/>
      <c r="F4952" s="4"/>
      <c r="G4952" s="4"/>
    </row>
    <row r="4953" spans="2:7" x14ac:dyDescent="0.3">
      <c r="B4953" s="2"/>
      <c r="D4953" s="9"/>
      <c r="F4953" s="4"/>
      <c r="G4953" s="4"/>
    </row>
    <row r="4954" spans="2:7" x14ac:dyDescent="0.3">
      <c r="B4954" s="2"/>
      <c r="D4954" s="9"/>
      <c r="F4954" s="4"/>
      <c r="G4954" s="4"/>
    </row>
    <row r="4955" spans="2:7" x14ac:dyDescent="0.3">
      <c r="B4955" s="2"/>
      <c r="D4955" s="9"/>
      <c r="F4955" s="4"/>
      <c r="G4955" s="4"/>
    </row>
    <row r="4956" spans="2:7" x14ac:dyDescent="0.3">
      <c r="B4956" s="2"/>
      <c r="D4956" s="9"/>
      <c r="F4956" s="4"/>
      <c r="G4956" s="4"/>
    </row>
    <row r="4957" spans="2:7" x14ac:dyDescent="0.3">
      <c r="B4957" s="2"/>
      <c r="D4957" s="9"/>
      <c r="F4957" s="4"/>
      <c r="G4957" s="4"/>
    </row>
    <row r="4958" spans="2:7" x14ac:dyDescent="0.3">
      <c r="B4958" s="2"/>
      <c r="D4958" s="9"/>
      <c r="F4958" s="4"/>
      <c r="G4958" s="4"/>
    </row>
    <row r="4959" spans="2:7" x14ac:dyDescent="0.3">
      <c r="B4959" s="2"/>
      <c r="D4959" s="9"/>
      <c r="F4959" s="4"/>
      <c r="G4959" s="4"/>
    </row>
    <row r="4960" spans="2:7" x14ac:dyDescent="0.3">
      <c r="B4960" s="2"/>
      <c r="D4960" s="9"/>
      <c r="F4960" s="4"/>
      <c r="G4960" s="4"/>
    </row>
    <row r="4961" spans="2:7" x14ac:dyDescent="0.3">
      <c r="B4961" s="2"/>
      <c r="D4961" s="9"/>
      <c r="F4961" s="4"/>
      <c r="G4961" s="4"/>
    </row>
    <row r="4962" spans="2:7" x14ac:dyDescent="0.3">
      <c r="B4962" s="2"/>
      <c r="D4962" s="9"/>
      <c r="F4962" s="4"/>
      <c r="G4962" s="4"/>
    </row>
    <row r="4963" spans="2:7" x14ac:dyDescent="0.3">
      <c r="B4963" s="2"/>
      <c r="D4963" s="9"/>
      <c r="F4963" s="4"/>
      <c r="G4963" s="4"/>
    </row>
    <row r="4964" spans="2:7" x14ac:dyDescent="0.3">
      <c r="B4964" s="2"/>
      <c r="D4964" s="9"/>
      <c r="F4964" s="4"/>
      <c r="G4964" s="4"/>
    </row>
    <row r="4965" spans="2:7" x14ac:dyDescent="0.3">
      <c r="B4965" s="2"/>
      <c r="D4965" s="9"/>
      <c r="F4965" s="4"/>
      <c r="G4965" s="4"/>
    </row>
    <row r="4966" spans="2:7" x14ac:dyDescent="0.3">
      <c r="B4966" s="2"/>
      <c r="D4966" s="9"/>
      <c r="F4966" s="4"/>
      <c r="G4966" s="4"/>
    </row>
    <row r="4967" spans="2:7" x14ac:dyDescent="0.3">
      <c r="B4967" s="2"/>
      <c r="D4967" s="9"/>
      <c r="F4967" s="4"/>
      <c r="G4967" s="4"/>
    </row>
    <row r="4968" spans="2:7" x14ac:dyDescent="0.3">
      <c r="B4968" s="2"/>
      <c r="D4968" s="9"/>
      <c r="F4968" s="4"/>
      <c r="G4968" s="4"/>
    </row>
    <row r="4969" spans="2:7" x14ac:dyDescent="0.3">
      <c r="B4969" s="2"/>
      <c r="D4969" s="9"/>
      <c r="F4969" s="4"/>
      <c r="G4969" s="4"/>
    </row>
    <row r="4970" spans="2:7" x14ac:dyDescent="0.3">
      <c r="B4970" s="2"/>
      <c r="D4970" s="9"/>
      <c r="F4970" s="4"/>
      <c r="G4970" s="4"/>
    </row>
    <row r="4971" spans="2:7" x14ac:dyDescent="0.3">
      <c r="B4971" s="2"/>
      <c r="D4971" s="9"/>
      <c r="F4971" s="4"/>
      <c r="G4971" s="4"/>
    </row>
    <row r="4972" spans="2:7" x14ac:dyDescent="0.3">
      <c r="B4972" s="2"/>
      <c r="D4972" s="9"/>
      <c r="F4972" s="4"/>
      <c r="G4972" s="4"/>
    </row>
    <row r="4973" spans="2:7" x14ac:dyDescent="0.3">
      <c r="B4973" s="2"/>
      <c r="D4973" s="9"/>
      <c r="F4973" s="4"/>
      <c r="G4973" s="4"/>
    </row>
    <row r="4974" spans="2:7" x14ac:dyDescent="0.3">
      <c r="B4974" s="2"/>
      <c r="D4974" s="9"/>
      <c r="F4974" s="4"/>
      <c r="G4974" s="4"/>
    </row>
    <row r="4975" spans="2:7" x14ac:dyDescent="0.3">
      <c r="B4975" s="2"/>
      <c r="D4975" s="9"/>
      <c r="F4975" s="4"/>
      <c r="G4975" s="4"/>
    </row>
    <row r="4976" spans="2:7" x14ac:dyDescent="0.3">
      <c r="B4976" s="2"/>
      <c r="D4976" s="9"/>
      <c r="F4976" s="4"/>
      <c r="G4976" s="4"/>
    </row>
    <row r="4977" spans="2:7" x14ac:dyDescent="0.3">
      <c r="B4977" s="2"/>
      <c r="D4977" s="9"/>
      <c r="F4977" s="4"/>
      <c r="G4977" s="4"/>
    </row>
    <row r="4978" spans="2:7" x14ac:dyDescent="0.3">
      <c r="B4978" s="2"/>
      <c r="D4978" s="9"/>
      <c r="F4978" s="4"/>
      <c r="G4978" s="4"/>
    </row>
    <row r="4979" spans="2:7" x14ac:dyDescent="0.3">
      <c r="B4979" s="2"/>
      <c r="D4979" s="9"/>
      <c r="F4979" s="4"/>
      <c r="G4979" s="4"/>
    </row>
    <row r="4980" spans="2:7" x14ac:dyDescent="0.3">
      <c r="B4980" s="2"/>
      <c r="D4980" s="9"/>
      <c r="F4980" s="4"/>
      <c r="G4980" s="4"/>
    </row>
    <row r="4981" spans="2:7" x14ac:dyDescent="0.3">
      <c r="B4981" s="2"/>
      <c r="D4981" s="9"/>
      <c r="F4981" s="4"/>
      <c r="G4981" s="4"/>
    </row>
    <row r="4982" spans="2:7" x14ac:dyDescent="0.3">
      <c r="B4982" s="2"/>
      <c r="D4982" s="9"/>
      <c r="F4982" s="4"/>
      <c r="G4982" s="4"/>
    </row>
    <row r="4983" spans="2:7" x14ac:dyDescent="0.3">
      <c r="B4983" s="2"/>
      <c r="D4983" s="9"/>
      <c r="F4983" s="4"/>
      <c r="G4983" s="4"/>
    </row>
    <row r="4984" spans="2:7" x14ac:dyDescent="0.3">
      <c r="B4984" s="2"/>
      <c r="D4984" s="9"/>
      <c r="F4984" s="4"/>
      <c r="G4984" s="4"/>
    </row>
    <row r="4985" spans="2:7" x14ac:dyDescent="0.3">
      <c r="B4985" s="2"/>
      <c r="D4985" s="9"/>
      <c r="F4985" s="4"/>
      <c r="G4985" s="4"/>
    </row>
    <row r="4986" spans="2:7" x14ac:dyDescent="0.3">
      <c r="B4986" s="2"/>
      <c r="D4986" s="9"/>
      <c r="F4986" s="4"/>
      <c r="G4986" s="4"/>
    </row>
    <row r="4987" spans="2:7" x14ac:dyDescent="0.3">
      <c r="B4987" s="2"/>
      <c r="D4987" s="9"/>
      <c r="F4987" s="4"/>
      <c r="G4987" s="4"/>
    </row>
    <row r="4988" spans="2:7" x14ac:dyDescent="0.3">
      <c r="B4988" s="2"/>
      <c r="D4988" s="9"/>
      <c r="F4988" s="4"/>
      <c r="G4988" s="4"/>
    </row>
    <row r="4989" spans="2:7" x14ac:dyDescent="0.3">
      <c r="B4989" s="2"/>
      <c r="D4989" s="9"/>
      <c r="F4989" s="4"/>
      <c r="G4989" s="4"/>
    </row>
    <row r="4990" spans="2:7" x14ac:dyDescent="0.3">
      <c r="B4990" s="2"/>
      <c r="D4990" s="9"/>
      <c r="F4990" s="4"/>
      <c r="G4990" s="4"/>
    </row>
    <row r="4991" spans="2:7" x14ac:dyDescent="0.3">
      <c r="B4991" s="2"/>
      <c r="D4991" s="9"/>
      <c r="F4991" s="4"/>
      <c r="G4991" s="4"/>
    </row>
    <row r="4992" spans="2:7" x14ac:dyDescent="0.3">
      <c r="B4992" s="2"/>
      <c r="D4992" s="9"/>
      <c r="F4992" s="4"/>
      <c r="G4992" s="4"/>
    </row>
    <row r="4993" spans="2:7" x14ac:dyDescent="0.3">
      <c r="B4993" s="2"/>
      <c r="D4993" s="9"/>
      <c r="F4993" s="4"/>
      <c r="G4993" s="4"/>
    </row>
    <row r="4994" spans="2:7" x14ac:dyDescent="0.3">
      <c r="B4994" s="2"/>
      <c r="D4994" s="9"/>
      <c r="F4994" s="4"/>
      <c r="G4994" s="4"/>
    </row>
    <row r="4995" spans="2:7" x14ac:dyDescent="0.3">
      <c r="B4995" s="2"/>
      <c r="D4995" s="9"/>
      <c r="F4995" s="4"/>
      <c r="G4995" s="4"/>
    </row>
    <row r="4996" spans="2:7" x14ac:dyDescent="0.3">
      <c r="B4996" s="2"/>
      <c r="D4996" s="9"/>
      <c r="F4996" s="4"/>
      <c r="G4996" s="4"/>
    </row>
    <row r="4997" spans="2:7" x14ac:dyDescent="0.3">
      <c r="B4997" s="2"/>
      <c r="D4997" s="9"/>
      <c r="F4997" s="4"/>
      <c r="G4997" s="4"/>
    </row>
    <row r="4998" spans="2:7" x14ac:dyDescent="0.3">
      <c r="B4998" s="2"/>
      <c r="D4998" s="9"/>
      <c r="F4998" s="4"/>
      <c r="G4998" s="4"/>
    </row>
    <row r="4999" spans="2:7" x14ac:dyDescent="0.3">
      <c r="B4999" s="2"/>
      <c r="D4999" s="9"/>
      <c r="F4999" s="4"/>
      <c r="G4999" s="4"/>
    </row>
    <row r="5000" spans="2:7" x14ac:dyDescent="0.3">
      <c r="B5000" s="2"/>
      <c r="D5000" s="9"/>
      <c r="F5000" s="4"/>
      <c r="G5000" s="4"/>
    </row>
    <row r="5001" spans="2:7" x14ac:dyDescent="0.3">
      <c r="B5001" s="2"/>
      <c r="D5001" s="9"/>
      <c r="F5001" s="4"/>
      <c r="G5001" s="4"/>
    </row>
    <row r="5002" spans="2:7" x14ac:dyDescent="0.3">
      <c r="B5002" s="2"/>
      <c r="D5002" s="9"/>
      <c r="F5002" s="4"/>
      <c r="G5002" s="4"/>
    </row>
    <row r="5003" spans="2:7" x14ac:dyDescent="0.3">
      <c r="B5003" s="2"/>
      <c r="D5003" s="9"/>
      <c r="F5003" s="4"/>
      <c r="G5003" s="4"/>
    </row>
    <row r="5004" spans="2:7" x14ac:dyDescent="0.3">
      <c r="B5004" s="2"/>
      <c r="D5004" s="9"/>
      <c r="F5004" s="4"/>
      <c r="G5004" s="4"/>
    </row>
    <row r="5005" spans="2:7" x14ac:dyDescent="0.3">
      <c r="B5005" s="2"/>
      <c r="D5005" s="9"/>
      <c r="F5005" s="4"/>
      <c r="G5005" s="4"/>
    </row>
    <row r="5006" spans="2:7" x14ac:dyDescent="0.3">
      <c r="B5006" s="2"/>
      <c r="D5006" s="9"/>
      <c r="F5006" s="4"/>
      <c r="G5006" s="4"/>
    </row>
    <row r="5007" spans="2:7" x14ac:dyDescent="0.3">
      <c r="B5007" s="2"/>
      <c r="D5007" s="9"/>
      <c r="F5007" s="4"/>
      <c r="G5007" s="4"/>
    </row>
    <row r="5008" spans="2:7" x14ac:dyDescent="0.3">
      <c r="B5008" s="2"/>
      <c r="D5008" s="9"/>
      <c r="F5008" s="4"/>
      <c r="G5008" s="4"/>
    </row>
    <row r="5009" spans="2:7" x14ac:dyDescent="0.3">
      <c r="B5009" s="2"/>
      <c r="D5009" s="9"/>
      <c r="F5009" s="4"/>
      <c r="G5009" s="4"/>
    </row>
    <row r="5010" spans="2:7" x14ac:dyDescent="0.3">
      <c r="B5010" s="2"/>
      <c r="D5010" s="9"/>
      <c r="F5010" s="4"/>
      <c r="G5010" s="4"/>
    </row>
    <row r="5011" spans="2:7" x14ac:dyDescent="0.3">
      <c r="B5011" s="2"/>
      <c r="D5011" s="9"/>
      <c r="F5011" s="4"/>
      <c r="G5011" s="4"/>
    </row>
    <row r="5012" spans="2:7" x14ac:dyDescent="0.3">
      <c r="B5012" s="2"/>
      <c r="D5012" s="9"/>
      <c r="F5012" s="4"/>
      <c r="G5012" s="4"/>
    </row>
    <row r="5013" spans="2:7" x14ac:dyDescent="0.3">
      <c r="B5013" s="2"/>
      <c r="D5013" s="9"/>
      <c r="F5013" s="4"/>
      <c r="G5013" s="4"/>
    </row>
    <row r="5014" spans="2:7" x14ac:dyDescent="0.3">
      <c r="B5014" s="2"/>
      <c r="D5014" s="9"/>
      <c r="F5014" s="4"/>
      <c r="G5014" s="4"/>
    </row>
    <row r="5015" spans="2:7" x14ac:dyDescent="0.3">
      <c r="B5015" s="2"/>
      <c r="D5015" s="9"/>
      <c r="F5015" s="4"/>
      <c r="G5015" s="4"/>
    </row>
    <row r="5016" spans="2:7" x14ac:dyDescent="0.3">
      <c r="B5016" s="2"/>
      <c r="D5016" s="9"/>
      <c r="F5016" s="4"/>
      <c r="G5016" s="4"/>
    </row>
    <row r="5017" spans="2:7" x14ac:dyDescent="0.3">
      <c r="B5017" s="2"/>
      <c r="D5017" s="9"/>
      <c r="F5017" s="4"/>
      <c r="G5017" s="4"/>
    </row>
    <row r="5018" spans="2:7" x14ac:dyDescent="0.3">
      <c r="B5018" s="2"/>
      <c r="D5018" s="9"/>
      <c r="F5018" s="4"/>
      <c r="G5018" s="4"/>
    </row>
    <row r="5019" spans="2:7" x14ac:dyDescent="0.3">
      <c r="B5019" s="2"/>
      <c r="D5019" s="9"/>
      <c r="F5019" s="4"/>
      <c r="G5019" s="4"/>
    </row>
    <row r="5020" spans="2:7" x14ac:dyDescent="0.3">
      <c r="B5020" s="2"/>
      <c r="D5020" s="9"/>
      <c r="F5020" s="4"/>
      <c r="G5020" s="4"/>
    </row>
    <row r="5021" spans="2:7" x14ac:dyDescent="0.3">
      <c r="B5021" s="2"/>
      <c r="D5021" s="9"/>
      <c r="F5021" s="4"/>
      <c r="G5021" s="4"/>
    </row>
    <row r="5022" spans="2:7" x14ac:dyDescent="0.3">
      <c r="B5022" s="2"/>
      <c r="D5022" s="9"/>
      <c r="F5022" s="4"/>
      <c r="G5022" s="4"/>
    </row>
    <row r="5023" spans="2:7" x14ac:dyDescent="0.3">
      <c r="B5023" s="2"/>
      <c r="D5023" s="9"/>
      <c r="F5023" s="4"/>
      <c r="G5023" s="4"/>
    </row>
    <row r="5024" spans="2:7" x14ac:dyDescent="0.3">
      <c r="B5024" s="2"/>
      <c r="D5024" s="9"/>
      <c r="F5024" s="4"/>
      <c r="G5024" s="4"/>
    </row>
    <row r="5025" spans="2:7" x14ac:dyDescent="0.3">
      <c r="B5025" s="2"/>
      <c r="D5025" s="9"/>
      <c r="F5025" s="4"/>
      <c r="G5025" s="4"/>
    </row>
    <row r="5026" spans="2:7" x14ac:dyDescent="0.3">
      <c r="B5026" s="2"/>
      <c r="D5026" s="9"/>
      <c r="F5026" s="4"/>
      <c r="G5026" s="4"/>
    </row>
    <row r="5027" spans="2:7" x14ac:dyDescent="0.3">
      <c r="B5027" s="2"/>
      <c r="D5027" s="9"/>
      <c r="F5027" s="4"/>
      <c r="G5027" s="4"/>
    </row>
    <row r="5028" spans="2:7" x14ac:dyDescent="0.3">
      <c r="B5028" s="2"/>
      <c r="D5028" s="9"/>
      <c r="F5028" s="4"/>
      <c r="G5028" s="4"/>
    </row>
    <row r="5029" spans="2:7" x14ac:dyDescent="0.3">
      <c r="B5029" s="2"/>
      <c r="D5029" s="9"/>
      <c r="F5029" s="4"/>
      <c r="G5029" s="4"/>
    </row>
    <row r="5030" spans="2:7" x14ac:dyDescent="0.3">
      <c r="B5030" s="2"/>
      <c r="D5030" s="9"/>
      <c r="F5030" s="4"/>
      <c r="G5030" s="4"/>
    </row>
    <row r="5031" spans="2:7" x14ac:dyDescent="0.3">
      <c r="B5031" s="2"/>
      <c r="D5031" s="9"/>
      <c r="F5031" s="4"/>
      <c r="G5031" s="4"/>
    </row>
    <row r="5032" spans="2:7" x14ac:dyDescent="0.3">
      <c r="B5032" s="2"/>
      <c r="D5032" s="9"/>
      <c r="F5032" s="4"/>
      <c r="G5032" s="4"/>
    </row>
    <row r="5033" spans="2:7" x14ac:dyDescent="0.3">
      <c r="B5033" s="2"/>
      <c r="D5033" s="9"/>
      <c r="F5033" s="4"/>
      <c r="G5033" s="4"/>
    </row>
    <row r="5034" spans="2:7" x14ac:dyDescent="0.3">
      <c r="B5034" s="2"/>
      <c r="D5034" s="9"/>
      <c r="F5034" s="4"/>
      <c r="G5034" s="4"/>
    </row>
    <row r="5035" spans="2:7" x14ac:dyDescent="0.3">
      <c r="B5035" s="2"/>
      <c r="D5035" s="9"/>
      <c r="F5035" s="4"/>
      <c r="G5035" s="4"/>
    </row>
    <row r="5036" spans="2:7" x14ac:dyDescent="0.3">
      <c r="B5036" s="2"/>
      <c r="D5036" s="9"/>
      <c r="F5036" s="4"/>
      <c r="G5036" s="4"/>
    </row>
    <row r="5037" spans="2:7" x14ac:dyDescent="0.3">
      <c r="B5037" s="2"/>
      <c r="D5037" s="9"/>
      <c r="F5037" s="4"/>
      <c r="G5037" s="4"/>
    </row>
    <row r="5038" spans="2:7" x14ac:dyDescent="0.3">
      <c r="B5038" s="2"/>
      <c r="D5038" s="9"/>
      <c r="F5038" s="4"/>
      <c r="G5038" s="4"/>
    </row>
    <row r="5039" spans="2:7" x14ac:dyDescent="0.3">
      <c r="B5039" s="2"/>
      <c r="D5039" s="9"/>
      <c r="F5039" s="4"/>
      <c r="G5039" s="4"/>
    </row>
    <row r="5040" spans="2:7" x14ac:dyDescent="0.3">
      <c r="B5040" s="2"/>
      <c r="D5040" s="9"/>
      <c r="F5040" s="4"/>
      <c r="G5040" s="4"/>
    </row>
    <row r="5041" spans="2:7" x14ac:dyDescent="0.3">
      <c r="B5041" s="2"/>
      <c r="D5041" s="9"/>
      <c r="F5041" s="4"/>
      <c r="G5041" s="4"/>
    </row>
    <row r="5042" spans="2:7" x14ac:dyDescent="0.3">
      <c r="B5042" s="2"/>
      <c r="D5042" s="9"/>
      <c r="F5042" s="4"/>
      <c r="G5042" s="4"/>
    </row>
    <row r="5043" spans="2:7" x14ac:dyDescent="0.3">
      <c r="B5043" s="2"/>
      <c r="D5043" s="9"/>
      <c r="F5043" s="4"/>
      <c r="G5043" s="4"/>
    </row>
    <row r="5044" spans="2:7" x14ac:dyDescent="0.3">
      <c r="B5044" s="2"/>
      <c r="D5044" s="9"/>
      <c r="F5044" s="4"/>
      <c r="G5044" s="4"/>
    </row>
    <row r="5045" spans="2:7" x14ac:dyDescent="0.3">
      <c r="B5045" s="2"/>
      <c r="D5045" s="9"/>
      <c r="F5045" s="4"/>
      <c r="G5045" s="4"/>
    </row>
    <row r="5046" spans="2:7" x14ac:dyDescent="0.3">
      <c r="B5046" s="2"/>
      <c r="D5046" s="9"/>
      <c r="F5046" s="4"/>
      <c r="G5046" s="4"/>
    </row>
    <row r="5047" spans="2:7" x14ac:dyDescent="0.3">
      <c r="B5047" s="2"/>
      <c r="D5047" s="9"/>
      <c r="F5047" s="4"/>
      <c r="G5047" s="4"/>
    </row>
    <row r="5048" spans="2:7" x14ac:dyDescent="0.3">
      <c r="B5048" s="2"/>
      <c r="D5048" s="9"/>
      <c r="F5048" s="4"/>
      <c r="G5048" s="4"/>
    </row>
    <row r="5049" spans="2:7" x14ac:dyDescent="0.3">
      <c r="B5049" s="2"/>
      <c r="D5049" s="9"/>
      <c r="F5049" s="4"/>
      <c r="G5049" s="4"/>
    </row>
    <row r="5050" spans="2:7" x14ac:dyDescent="0.3">
      <c r="B5050" s="2"/>
      <c r="D5050" s="9"/>
      <c r="F5050" s="4"/>
      <c r="G5050" s="4"/>
    </row>
    <row r="5051" spans="2:7" x14ac:dyDescent="0.3">
      <c r="B5051" s="2"/>
      <c r="D5051" s="9"/>
      <c r="F5051" s="4"/>
      <c r="G5051" s="4"/>
    </row>
    <row r="5052" spans="2:7" x14ac:dyDescent="0.3">
      <c r="B5052" s="2"/>
      <c r="D5052" s="9"/>
      <c r="F5052" s="4"/>
      <c r="G5052" s="4"/>
    </row>
    <row r="5053" spans="2:7" x14ac:dyDescent="0.3">
      <c r="B5053" s="2"/>
      <c r="D5053" s="9"/>
      <c r="F5053" s="4"/>
      <c r="G5053" s="4"/>
    </row>
    <row r="5054" spans="2:7" x14ac:dyDescent="0.3">
      <c r="B5054" s="2"/>
      <c r="D5054" s="9"/>
      <c r="F5054" s="4"/>
      <c r="G5054" s="4"/>
    </row>
    <row r="5055" spans="2:7" x14ac:dyDescent="0.3">
      <c r="B5055" s="2"/>
      <c r="D5055" s="9"/>
      <c r="F5055" s="4"/>
      <c r="G5055" s="4"/>
    </row>
    <row r="5056" spans="2:7" x14ac:dyDescent="0.3">
      <c r="B5056" s="2"/>
      <c r="D5056" s="9"/>
      <c r="F5056" s="4"/>
      <c r="G5056" s="4"/>
    </row>
    <row r="5057" spans="2:7" x14ac:dyDescent="0.3">
      <c r="B5057" s="2"/>
      <c r="D5057" s="9"/>
      <c r="F5057" s="4"/>
      <c r="G5057" s="4"/>
    </row>
    <row r="5058" spans="2:7" x14ac:dyDescent="0.3">
      <c r="B5058" s="2"/>
      <c r="D5058" s="9"/>
      <c r="F5058" s="4"/>
      <c r="G5058" s="4"/>
    </row>
    <row r="5059" spans="2:7" x14ac:dyDescent="0.3">
      <c r="B5059" s="2"/>
      <c r="D5059" s="9"/>
      <c r="F5059" s="4"/>
      <c r="G5059" s="4"/>
    </row>
    <row r="5060" spans="2:7" x14ac:dyDescent="0.3">
      <c r="B5060" s="2"/>
      <c r="D5060" s="9"/>
      <c r="F5060" s="4"/>
      <c r="G5060" s="4"/>
    </row>
    <row r="5061" spans="2:7" x14ac:dyDescent="0.3">
      <c r="B5061" s="2"/>
      <c r="D5061" s="9"/>
      <c r="F5061" s="4"/>
      <c r="G5061" s="4"/>
    </row>
    <row r="5062" spans="2:7" x14ac:dyDescent="0.3">
      <c r="B5062" s="2"/>
      <c r="D5062" s="9"/>
      <c r="F5062" s="4"/>
      <c r="G5062" s="4"/>
    </row>
    <row r="5063" spans="2:7" x14ac:dyDescent="0.3">
      <c r="B5063" s="2"/>
      <c r="D5063" s="9"/>
      <c r="F5063" s="4"/>
      <c r="G5063" s="4"/>
    </row>
    <row r="5064" spans="2:7" x14ac:dyDescent="0.3">
      <c r="B5064" s="2"/>
      <c r="D5064" s="9"/>
      <c r="F5064" s="4"/>
      <c r="G5064" s="4"/>
    </row>
    <row r="5065" spans="2:7" x14ac:dyDescent="0.3">
      <c r="B5065" s="2"/>
      <c r="D5065" s="9"/>
      <c r="F5065" s="4"/>
      <c r="G5065" s="4"/>
    </row>
    <row r="5066" spans="2:7" x14ac:dyDescent="0.3">
      <c r="B5066" s="2"/>
      <c r="D5066" s="9"/>
      <c r="F5066" s="4"/>
      <c r="G5066" s="4"/>
    </row>
    <row r="5067" spans="2:7" x14ac:dyDescent="0.3">
      <c r="B5067" s="2"/>
      <c r="D5067" s="9"/>
      <c r="F5067" s="4"/>
      <c r="G5067" s="4"/>
    </row>
    <row r="5068" spans="2:7" x14ac:dyDescent="0.3">
      <c r="B5068" s="2"/>
      <c r="D5068" s="9"/>
      <c r="F5068" s="4"/>
      <c r="G5068" s="4"/>
    </row>
    <row r="5069" spans="2:7" x14ac:dyDescent="0.3">
      <c r="B5069" s="2"/>
      <c r="D5069" s="9"/>
      <c r="F5069" s="4"/>
      <c r="G5069" s="4"/>
    </row>
    <row r="5070" spans="2:7" x14ac:dyDescent="0.3">
      <c r="B5070" s="2"/>
      <c r="D5070" s="9"/>
      <c r="F5070" s="4"/>
      <c r="G5070" s="4"/>
    </row>
    <row r="5071" spans="2:7" x14ac:dyDescent="0.3">
      <c r="B5071" s="2"/>
      <c r="D5071" s="9"/>
      <c r="F5071" s="4"/>
      <c r="G5071" s="4"/>
    </row>
    <row r="5072" spans="2:7" x14ac:dyDescent="0.3">
      <c r="B5072" s="2"/>
      <c r="D5072" s="9"/>
      <c r="F5072" s="4"/>
      <c r="G5072" s="4"/>
    </row>
    <row r="5073" spans="2:7" x14ac:dyDescent="0.3">
      <c r="B5073" s="2"/>
      <c r="D5073" s="9"/>
      <c r="F5073" s="4"/>
      <c r="G5073" s="4"/>
    </row>
    <row r="5074" spans="2:7" x14ac:dyDescent="0.3">
      <c r="B5074" s="2"/>
      <c r="D5074" s="9"/>
      <c r="F5074" s="4"/>
      <c r="G5074" s="4"/>
    </row>
    <row r="5075" spans="2:7" x14ac:dyDescent="0.3">
      <c r="B5075" s="2"/>
      <c r="D5075" s="9"/>
      <c r="F5075" s="4"/>
      <c r="G5075" s="4"/>
    </row>
    <row r="5076" spans="2:7" x14ac:dyDescent="0.3">
      <c r="B5076" s="2"/>
      <c r="D5076" s="9"/>
      <c r="F5076" s="4"/>
      <c r="G5076" s="4"/>
    </row>
    <row r="5077" spans="2:7" x14ac:dyDescent="0.3">
      <c r="B5077" s="2"/>
      <c r="D5077" s="9"/>
      <c r="F5077" s="4"/>
      <c r="G5077" s="4"/>
    </row>
    <row r="5078" spans="2:7" x14ac:dyDescent="0.3">
      <c r="B5078" s="2"/>
      <c r="D5078" s="9"/>
      <c r="F5078" s="4"/>
      <c r="G5078" s="4"/>
    </row>
    <row r="5079" spans="2:7" x14ac:dyDescent="0.3">
      <c r="B5079" s="2"/>
      <c r="D5079" s="9"/>
      <c r="F5079" s="4"/>
      <c r="G5079" s="4"/>
    </row>
    <row r="5080" spans="2:7" x14ac:dyDescent="0.3">
      <c r="B5080" s="2"/>
      <c r="D5080" s="9"/>
      <c r="F5080" s="4"/>
      <c r="G5080" s="4"/>
    </row>
    <row r="5081" spans="2:7" x14ac:dyDescent="0.3">
      <c r="B5081" s="2"/>
      <c r="D5081" s="9"/>
      <c r="F5081" s="4"/>
      <c r="G5081" s="4"/>
    </row>
    <row r="5082" spans="2:7" x14ac:dyDescent="0.3">
      <c r="B5082" s="2"/>
      <c r="D5082" s="9"/>
      <c r="F5082" s="4"/>
      <c r="G5082" s="4"/>
    </row>
    <row r="5083" spans="2:7" x14ac:dyDescent="0.3">
      <c r="B5083" s="2"/>
      <c r="D5083" s="9"/>
      <c r="F5083" s="4"/>
      <c r="G5083" s="4"/>
    </row>
    <row r="5084" spans="2:7" x14ac:dyDescent="0.3">
      <c r="B5084" s="2"/>
      <c r="D5084" s="9"/>
      <c r="F5084" s="4"/>
      <c r="G5084" s="4"/>
    </row>
    <row r="5085" spans="2:7" x14ac:dyDescent="0.3">
      <c r="B5085" s="2"/>
      <c r="D5085" s="9"/>
      <c r="F5085" s="4"/>
      <c r="G5085" s="4"/>
    </row>
    <row r="5086" spans="2:7" x14ac:dyDescent="0.3">
      <c r="B5086" s="2"/>
      <c r="D5086" s="9"/>
      <c r="F5086" s="4"/>
      <c r="G5086" s="4"/>
    </row>
    <row r="5087" spans="2:7" x14ac:dyDescent="0.3">
      <c r="B5087" s="2"/>
      <c r="D5087" s="9"/>
      <c r="F5087" s="4"/>
      <c r="G5087" s="4"/>
    </row>
    <row r="5088" spans="2:7" x14ac:dyDescent="0.3">
      <c r="B5088" s="2"/>
      <c r="D5088" s="9"/>
      <c r="F5088" s="4"/>
      <c r="G5088" s="4"/>
    </row>
    <row r="5089" spans="2:7" x14ac:dyDescent="0.3">
      <c r="B5089" s="2"/>
      <c r="D5089" s="9"/>
      <c r="F5089" s="4"/>
      <c r="G5089" s="4"/>
    </row>
    <row r="5090" spans="2:7" x14ac:dyDescent="0.3">
      <c r="B5090" s="2"/>
      <c r="D5090" s="9"/>
      <c r="F5090" s="4"/>
      <c r="G5090" s="4"/>
    </row>
    <row r="5091" spans="2:7" x14ac:dyDescent="0.3">
      <c r="B5091" s="2"/>
      <c r="D5091" s="9"/>
      <c r="F5091" s="4"/>
      <c r="G5091" s="4"/>
    </row>
    <row r="5092" spans="2:7" x14ac:dyDescent="0.3">
      <c r="B5092" s="2"/>
      <c r="D5092" s="9"/>
      <c r="F5092" s="4"/>
      <c r="G5092" s="4"/>
    </row>
    <row r="5093" spans="2:7" x14ac:dyDescent="0.3">
      <c r="B5093" s="2"/>
      <c r="D5093" s="9"/>
      <c r="F5093" s="4"/>
      <c r="G5093" s="4"/>
    </row>
    <row r="5094" spans="2:7" x14ac:dyDescent="0.3">
      <c r="B5094" s="2"/>
      <c r="D5094" s="9"/>
      <c r="F5094" s="4"/>
      <c r="G5094" s="4"/>
    </row>
    <row r="5095" spans="2:7" x14ac:dyDescent="0.3">
      <c r="B5095" s="2"/>
      <c r="D5095" s="9"/>
      <c r="F5095" s="4"/>
      <c r="G5095" s="4"/>
    </row>
    <row r="5096" spans="2:7" x14ac:dyDescent="0.3">
      <c r="B5096" s="2"/>
      <c r="D5096" s="9"/>
      <c r="F5096" s="4"/>
      <c r="G5096" s="4"/>
    </row>
    <row r="5097" spans="2:7" x14ac:dyDescent="0.3">
      <c r="B5097" s="2"/>
      <c r="D5097" s="9"/>
      <c r="F5097" s="4"/>
      <c r="G5097" s="4"/>
    </row>
    <row r="5098" spans="2:7" x14ac:dyDescent="0.3">
      <c r="B5098" s="2"/>
      <c r="D5098" s="9"/>
      <c r="F5098" s="4"/>
      <c r="G5098" s="4"/>
    </row>
    <row r="5099" spans="2:7" x14ac:dyDescent="0.3">
      <c r="B5099" s="2"/>
      <c r="D5099" s="9"/>
      <c r="F5099" s="4"/>
      <c r="G5099" s="4"/>
    </row>
    <row r="5100" spans="2:7" x14ac:dyDescent="0.3">
      <c r="B5100" s="2"/>
      <c r="D5100" s="9"/>
      <c r="F5100" s="4"/>
      <c r="G5100" s="4"/>
    </row>
    <row r="5101" spans="2:7" x14ac:dyDescent="0.3">
      <c r="B5101" s="2"/>
      <c r="D5101" s="9"/>
      <c r="F5101" s="4"/>
      <c r="G5101" s="4"/>
    </row>
    <row r="5102" spans="2:7" x14ac:dyDescent="0.3">
      <c r="B5102" s="2"/>
      <c r="D5102" s="9"/>
      <c r="F5102" s="4"/>
      <c r="G5102" s="4"/>
    </row>
    <row r="5103" spans="2:7" x14ac:dyDescent="0.3">
      <c r="B5103" s="2"/>
      <c r="D5103" s="9"/>
      <c r="F5103" s="4"/>
      <c r="G5103" s="4"/>
    </row>
    <row r="5104" spans="2:7" x14ac:dyDescent="0.3">
      <c r="B5104" s="2"/>
      <c r="D5104" s="9"/>
      <c r="F5104" s="4"/>
      <c r="G5104" s="4"/>
    </row>
    <row r="5105" spans="2:7" x14ac:dyDescent="0.3">
      <c r="B5105" s="2"/>
      <c r="D5105" s="9"/>
      <c r="F5105" s="4"/>
      <c r="G5105" s="4"/>
    </row>
    <row r="5106" spans="2:7" x14ac:dyDescent="0.3">
      <c r="B5106" s="2"/>
      <c r="D5106" s="9"/>
      <c r="F5106" s="4"/>
      <c r="G5106" s="4"/>
    </row>
    <row r="5107" spans="2:7" x14ac:dyDescent="0.3">
      <c r="B5107" s="2"/>
      <c r="D5107" s="9"/>
      <c r="F5107" s="4"/>
      <c r="G5107" s="4"/>
    </row>
    <row r="5108" spans="2:7" x14ac:dyDescent="0.3">
      <c r="B5108" s="2"/>
      <c r="D5108" s="9"/>
      <c r="F5108" s="4"/>
      <c r="G5108" s="4"/>
    </row>
    <row r="5109" spans="2:7" x14ac:dyDescent="0.3">
      <c r="B5109" s="2"/>
      <c r="D5109" s="9"/>
      <c r="F5109" s="4"/>
      <c r="G5109" s="4"/>
    </row>
    <row r="5110" spans="2:7" x14ac:dyDescent="0.3">
      <c r="B5110" s="2"/>
      <c r="D5110" s="9"/>
      <c r="F5110" s="4"/>
      <c r="G5110" s="4"/>
    </row>
    <row r="5111" spans="2:7" x14ac:dyDescent="0.3">
      <c r="B5111" s="2"/>
      <c r="D5111" s="9"/>
      <c r="F5111" s="4"/>
      <c r="G5111" s="4"/>
    </row>
    <row r="5112" spans="2:7" x14ac:dyDescent="0.3">
      <c r="B5112" s="2"/>
      <c r="D5112" s="9"/>
      <c r="F5112" s="4"/>
      <c r="G5112" s="4"/>
    </row>
    <row r="5113" spans="2:7" x14ac:dyDescent="0.3">
      <c r="B5113" s="2"/>
      <c r="D5113" s="9"/>
      <c r="F5113" s="4"/>
      <c r="G5113" s="4"/>
    </row>
    <row r="5114" spans="2:7" x14ac:dyDescent="0.3">
      <c r="B5114" s="2"/>
      <c r="D5114" s="9"/>
      <c r="F5114" s="4"/>
      <c r="G5114" s="4"/>
    </row>
    <row r="5115" spans="2:7" x14ac:dyDescent="0.3">
      <c r="B5115" s="2"/>
      <c r="D5115" s="9"/>
      <c r="F5115" s="4"/>
      <c r="G5115" s="4"/>
    </row>
    <row r="5116" spans="2:7" x14ac:dyDescent="0.3">
      <c r="B5116" s="2"/>
      <c r="D5116" s="9"/>
      <c r="F5116" s="4"/>
      <c r="G5116" s="4"/>
    </row>
    <row r="5117" spans="2:7" x14ac:dyDescent="0.3">
      <c r="B5117" s="2"/>
      <c r="D5117" s="9"/>
      <c r="F5117" s="4"/>
      <c r="G5117" s="4"/>
    </row>
    <row r="5118" spans="2:7" x14ac:dyDescent="0.3">
      <c r="B5118" s="2"/>
      <c r="D5118" s="9"/>
      <c r="F5118" s="4"/>
      <c r="G5118" s="4"/>
    </row>
    <row r="5119" spans="2:7" x14ac:dyDescent="0.3">
      <c r="B5119" s="2"/>
      <c r="D5119" s="9"/>
      <c r="F5119" s="4"/>
      <c r="G5119" s="4"/>
    </row>
    <row r="5120" spans="2:7" x14ac:dyDescent="0.3">
      <c r="B5120" s="2"/>
      <c r="D5120" s="9"/>
      <c r="F5120" s="4"/>
      <c r="G5120" s="4"/>
    </row>
    <row r="5121" spans="2:7" x14ac:dyDescent="0.3">
      <c r="B5121" s="2"/>
      <c r="D5121" s="9"/>
      <c r="F5121" s="4"/>
      <c r="G5121" s="4"/>
    </row>
    <row r="5122" spans="2:7" x14ac:dyDescent="0.3">
      <c r="B5122" s="2"/>
      <c r="D5122" s="9"/>
      <c r="F5122" s="4"/>
      <c r="G5122" s="4"/>
    </row>
    <row r="5123" spans="2:7" x14ac:dyDescent="0.3">
      <c r="B5123" s="2"/>
      <c r="D5123" s="9"/>
      <c r="F5123" s="4"/>
      <c r="G5123" s="4"/>
    </row>
    <row r="5124" spans="2:7" x14ac:dyDescent="0.3">
      <c r="B5124" s="2"/>
      <c r="D5124" s="9"/>
      <c r="F5124" s="4"/>
      <c r="G5124" s="4"/>
    </row>
    <row r="5125" spans="2:7" x14ac:dyDescent="0.3">
      <c r="B5125" s="2"/>
      <c r="D5125" s="9"/>
      <c r="F5125" s="4"/>
      <c r="G5125" s="4"/>
    </row>
    <row r="5126" spans="2:7" x14ac:dyDescent="0.3">
      <c r="B5126" s="2"/>
      <c r="D5126" s="9"/>
      <c r="F5126" s="4"/>
      <c r="G5126" s="4"/>
    </row>
    <row r="5127" spans="2:7" x14ac:dyDescent="0.3">
      <c r="B5127" s="2"/>
      <c r="D5127" s="9"/>
      <c r="F5127" s="4"/>
      <c r="G5127" s="4"/>
    </row>
    <row r="5128" spans="2:7" x14ac:dyDescent="0.3">
      <c r="B5128" s="2"/>
      <c r="D5128" s="9"/>
      <c r="F5128" s="4"/>
      <c r="G5128" s="4"/>
    </row>
    <row r="5129" spans="2:7" x14ac:dyDescent="0.3">
      <c r="B5129" s="2"/>
      <c r="D5129" s="9"/>
      <c r="F5129" s="4"/>
      <c r="G5129" s="4"/>
    </row>
    <row r="5130" spans="2:7" x14ac:dyDescent="0.3">
      <c r="B5130" s="2"/>
      <c r="D5130" s="9"/>
      <c r="F5130" s="4"/>
      <c r="G5130" s="4"/>
    </row>
    <row r="5131" spans="2:7" x14ac:dyDescent="0.3">
      <c r="B5131" s="2"/>
      <c r="D5131" s="9"/>
      <c r="F5131" s="4"/>
      <c r="G5131" s="4"/>
    </row>
    <row r="5132" spans="2:7" x14ac:dyDescent="0.3">
      <c r="B5132" s="2"/>
      <c r="D5132" s="9"/>
      <c r="F5132" s="4"/>
      <c r="G5132" s="4"/>
    </row>
    <row r="5133" spans="2:7" x14ac:dyDescent="0.3">
      <c r="B5133" s="2"/>
      <c r="D5133" s="9"/>
      <c r="F5133" s="4"/>
      <c r="G5133" s="4"/>
    </row>
    <row r="5134" spans="2:7" x14ac:dyDescent="0.3">
      <c r="B5134" s="2"/>
      <c r="D5134" s="9"/>
      <c r="F5134" s="4"/>
      <c r="G5134" s="4"/>
    </row>
    <row r="5135" spans="2:7" x14ac:dyDescent="0.3">
      <c r="B5135" s="2"/>
      <c r="D5135" s="9"/>
      <c r="F5135" s="4"/>
      <c r="G5135" s="4"/>
    </row>
    <row r="5136" spans="2:7" x14ac:dyDescent="0.3">
      <c r="B5136" s="2"/>
      <c r="D5136" s="9"/>
      <c r="F5136" s="4"/>
      <c r="G5136" s="4"/>
    </row>
    <row r="5137" spans="2:7" x14ac:dyDescent="0.3">
      <c r="B5137" s="2"/>
      <c r="D5137" s="9"/>
      <c r="F5137" s="4"/>
      <c r="G5137" s="4"/>
    </row>
    <row r="5138" spans="2:7" x14ac:dyDescent="0.3">
      <c r="B5138" s="2"/>
      <c r="D5138" s="9"/>
      <c r="F5138" s="4"/>
      <c r="G5138" s="4"/>
    </row>
    <row r="5139" spans="2:7" x14ac:dyDescent="0.3">
      <c r="B5139" s="2"/>
      <c r="D5139" s="9"/>
      <c r="F5139" s="4"/>
      <c r="G5139" s="4"/>
    </row>
    <row r="5140" spans="2:7" x14ac:dyDescent="0.3">
      <c r="B5140" s="2"/>
      <c r="D5140" s="9"/>
      <c r="F5140" s="4"/>
      <c r="G5140" s="4"/>
    </row>
    <row r="5141" spans="2:7" x14ac:dyDescent="0.3">
      <c r="B5141" s="2"/>
      <c r="D5141" s="9"/>
      <c r="F5141" s="4"/>
      <c r="G5141" s="4"/>
    </row>
    <row r="5142" spans="2:7" x14ac:dyDescent="0.3">
      <c r="B5142" s="2"/>
      <c r="D5142" s="9"/>
      <c r="F5142" s="4"/>
      <c r="G5142" s="4"/>
    </row>
    <row r="5143" spans="2:7" x14ac:dyDescent="0.3">
      <c r="B5143" s="2"/>
      <c r="D5143" s="9"/>
      <c r="F5143" s="4"/>
      <c r="G5143" s="4"/>
    </row>
    <row r="5144" spans="2:7" x14ac:dyDescent="0.3">
      <c r="B5144" s="2"/>
      <c r="D5144" s="9"/>
      <c r="F5144" s="4"/>
      <c r="G5144" s="4"/>
    </row>
    <row r="5145" spans="2:7" x14ac:dyDescent="0.3">
      <c r="B5145" s="2"/>
      <c r="D5145" s="9"/>
      <c r="F5145" s="4"/>
      <c r="G5145" s="4"/>
    </row>
    <row r="5146" spans="2:7" x14ac:dyDescent="0.3">
      <c r="B5146" s="2"/>
      <c r="D5146" s="9"/>
      <c r="F5146" s="4"/>
      <c r="G5146" s="4"/>
    </row>
    <row r="5147" spans="2:7" x14ac:dyDescent="0.3">
      <c r="B5147" s="2"/>
      <c r="D5147" s="9"/>
      <c r="F5147" s="4"/>
      <c r="G5147" s="4"/>
    </row>
    <row r="5148" spans="2:7" x14ac:dyDescent="0.3">
      <c r="B5148" s="2"/>
      <c r="D5148" s="9"/>
      <c r="F5148" s="4"/>
      <c r="G5148" s="4"/>
    </row>
    <row r="5149" spans="2:7" x14ac:dyDescent="0.3">
      <c r="B5149" s="2"/>
      <c r="D5149" s="9"/>
      <c r="F5149" s="4"/>
      <c r="G5149" s="4"/>
    </row>
    <row r="5150" spans="2:7" x14ac:dyDescent="0.3">
      <c r="B5150" s="2"/>
      <c r="D5150" s="9"/>
      <c r="F5150" s="4"/>
      <c r="G5150" s="4"/>
    </row>
    <row r="5151" spans="2:7" x14ac:dyDescent="0.3">
      <c r="B5151" s="2"/>
      <c r="D5151" s="9"/>
      <c r="F5151" s="4"/>
      <c r="G5151" s="4"/>
    </row>
    <row r="5152" spans="2:7" x14ac:dyDescent="0.3">
      <c r="B5152" s="2"/>
      <c r="D5152" s="9"/>
      <c r="F5152" s="4"/>
      <c r="G5152" s="4"/>
    </row>
    <row r="5153" spans="2:7" x14ac:dyDescent="0.3">
      <c r="B5153" s="2"/>
      <c r="D5153" s="9"/>
      <c r="F5153" s="4"/>
      <c r="G5153" s="4"/>
    </row>
    <row r="5154" spans="2:7" x14ac:dyDescent="0.3">
      <c r="B5154" s="2"/>
      <c r="D5154" s="9"/>
      <c r="F5154" s="4"/>
      <c r="G5154" s="4"/>
    </row>
    <row r="5155" spans="2:7" x14ac:dyDescent="0.3">
      <c r="B5155" s="2"/>
      <c r="D5155" s="9"/>
      <c r="F5155" s="4"/>
      <c r="G5155" s="4"/>
    </row>
    <row r="5156" spans="2:7" x14ac:dyDescent="0.3">
      <c r="B5156" s="2"/>
      <c r="D5156" s="9"/>
      <c r="F5156" s="4"/>
      <c r="G5156" s="4"/>
    </row>
    <row r="5157" spans="2:7" x14ac:dyDescent="0.3">
      <c r="B5157" s="2"/>
      <c r="D5157" s="9"/>
      <c r="F5157" s="4"/>
      <c r="G5157" s="4"/>
    </row>
    <row r="5158" spans="2:7" x14ac:dyDescent="0.3">
      <c r="B5158" s="2"/>
      <c r="D5158" s="9"/>
      <c r="F5158" s="4"/>
      <c r="G5158" s="4"/>
    </row>
    <row r="5159" spans="2:7" x14ac:dyDescent="0.3">
      <c r="B5159" s="2"/>
      <c r="D5159" s="9"/>
      <c r="F5159" s="4"/>
      <c r="G5159" s="4"/>
    </row>
    <row r="5160" spans="2:7" x14ac:dyDescent="0.3">
      <c r="B5160" s="2"/>
      <c r="D5160" s="9"/>
      <c r="F5160" s="4"/>
      <c r="G5160" s="4"/>
    </row>
    <row r="5161" spans="2:7" x14ac:dyDescent="0.3">
      <c r="B5161" s="2"/>
      <c r="D5161" s="9"/>
      <c r="F5161" s="4"/>
      <c r="G5161" s="4"/>
    </row>
    <row r="5162" spans="2:7" x14ac:dyDescent="0.3">
      <c r="B5162" s="2"/>
      <c r="D5162" s="9"/>
      <c r="F5162" s="4"/>
      <c r="G5162" s="4"/>
    </row>
    <row r="5163" spans="2:7" x14ac:dyDescent="0.3">
      <c r="B5163" s="2"/>
      <c r="D5163" s="9"/>
      <c r="F5163" s="4"/>
      <c r="G5163" s="4"/>
    </row>
    <row r="5164" spans="2:7" x14ac:dyDescent="0.3">
      <c r="B5164" s="2"/>
      <c r="D5164" s="9"/>
      <c r="F5164" s="4"/>
      <c r="G5164" s="4"/>
    </row>
    <row r="5165" spans="2:7" x14ac:dyDescent="0.3">
      <c r="B5165" s="2"/>
      <c r="D5165" s="9"/>
      <c r="F5165" s="4"/>
      <c r="G5165" s="4"/>
    </row>
    <row r="5166" spans="2:7" x14ac:dyDescent="0.3">
      <c r="B5166" s="2"/>
      <c r="D5166" s="9"/>
      <c r="F5166" s="4"/>
      <c r="G5166" s="4"/>
    </row>
    <row r="5167" spans="2:7" x14ac:dyDescent="0.3">
      <c r="B5167" s="2"/>
      <c r="D5167" s="9"/>
      <c r="F5167" s="4"/>
      <c r="G5167" s="4"/>
    </row>
    <row r="5168" spans="2:7" x14ac:dyDescent="0.3">
      <c r="B5168" s="2"/>
      <c r="D5168" s="9"/>
      <c r="F5168" s="4"/>
      <c r="G5168" s="4"/>
    </row>
    <row r="5169" spans="2:7" x14ac:dyDescent="0.3">
      <c r="B5169" s="2"/>
      <c r="D5169" s="9"/>
      <c r="F5169" s="4"/>
      <c r="G5169" s="4"/>
    </row>
    <row r="5170" spans="2:7" x14ac:dyDescent="0.3">
      <c r="B5170" s="2"/>
      <c r="D5170" s="9"/>
      <c r="F5170" s="4"/>
      <c r="G5170" s="4"/>
    </row>
    <row r="5171" spans="2:7" x14ac:dyDescent="0.3">
      <c r="B5171" s="2"/>
      <c r="D5171" s="9"/>
      <c r="F5171" s="4"/>
      <c r="G5171" s="4"/>
    </row>
    <row r="5172" spans="2:7" x14ac:dyDescent="0.3">
      <c r="B5172" s="2"/>
      <c r="D5172" s="9"/>
      <c r="F5172" s="4"/>
      <c r="G5172" s="4"/>
    </row>
    <row r="5173" spans="2:7" x14ac:dyDescent="0.3">
      <c r="B5173" s="2"/>
      <c r="D5173" s="9"/>
      <c r="F5173" s="4"/>
      <c r="G5173" s="4"/>
    </row>
    <row r="5174" spans="2:7" x14ac:dyDescent="0.3">
      <c r="B5174" s="2"/>
      <c r="D5174" s="9"/>
      <c r="F5174" s="4"/>
      <c r="G5174" s="4"/>
    </row>
    <row r="5175" spans="2:7" x14ac:dyDescent="0.3">
      <c r="B5175" s="2"/>
      <c r="D5175" s="9"/>
      <c r="F5175" s="4"/>
      <c r="G5175" s="4"/>
    </row>
    <row r="5176" spans="2:7" x14ac:dyDescent="0.3">
      <c r="B5176" s="2"/>
      <c r="D5176" s="9"/>
      <c r="F5176" s="4"/>
      <c r="G5176" s="4"/>
    </row>
    <row r="5177" spans="2:7" x14ac:dyDescent="0.3">
      <c r="B5177" s="2"/>
      <c r="D5177" s="9"/>
      <c r="F5177" s="4"/>
      <c r="G5177" s="4"/>
    </row>
    <row r="5178" spans="2:7" x14ac:dyDescent="0.3">
      <c r="B5178" s="2"/>
      <c r="D5178" s="9"/>
      <c r="F5178" s="4"/>
      <c r="G5178" s="4"/>
    </row>
    <row r="5179" spans="2:7" x14ac:dyDescent="0.3">
      <c r="B5179" s="2"/>
      <c r="D5179" s="9"/>
      <c r="F5179" s="4"/>
      <c r="G5179" s="4"/>
    </row>
    <row r="5180" spans="2:7" x14ac:dyDescent="0.3">
      <c r="B5180" s="2"/>
      <c r="D5180" s="9"/>
      <c r="F5180" s="4"/>
      <c r="G5180" s="4"/>
    </row>
    <row r="5181" spans="2:7" x14ac:dyDescent="0.3">
      <c r="B5181" s="2"/>
      <c r="D5181" s="9"/>
      <c r="F5181" s="4"/>
      <c r="G5181" s="4"/>
    </row>
    <row r="5182" spans="2:7" x14ac:dyDescent="0.3">
      <c r="B5182" s="2"/>
      <c r="D5182" s="9"/>
      <c r="F5182" s="4"/>
      <c r="G5182" s="4"/>
    </row>
    <row r="5183" spans="2:7" x14ac:dyDescent="0.3">
      <c r="B5183" s="2"/>
      <c r="D5183" s="9"/>
      <c r="F5183" s="4"/>
      <c r="G5183" s="4"/>
    </row>
    <row r="5184" spans="2:7" x14ac:dyDescent="0.3">
      <c r="B5184" s="2"/>
      <c r="D5184" s="9"/>
      <c r="F5184" s="4"/>
      <c r="G5184" s="4"/>
    </row>
    <row r="5185" spans="2:7" x14ac:dyDescent="0.3">
      <c r="B5185" s="2"/>
      <c r="D5185" s="9"/>
      <c r="F5185" s="4"/>
      <c r="G5185" s="4"/>
    </row>
    <row r="5186" spans="2:7" x14ac:dyDescent="0.3">
      <c r="B5186" s="2"/>
      <c r="D5186" s="9"/>
      <c r="F5186" s="4"/>
      <c r="G5186" s="4"/>
    </row>
    <row r="5187" spans="2:7" x14ac:dyDescent="0.3">
      <c r="B5187" s="2"/>
      <c r="D5187" s="9"/>
      <c r="F5187" s="4"/>
      <c r="G5187" s="4"/>
    </row>
    <row r="5188" spans="2:7" x14ac:dyDescent="0.3">
      <c r="B5188" s="2"/>
      <c r="D5188" s="9"/>
      <c r="F5188" s="4"/>
      <c r="G5188" s="4"/>
    </row>
    <row r="5189" spans="2:7" x14ac:dyDescent="0.3">
      <c r="B5189" s="2"/>
      <c r="D5189" s="9"/>
      <c r="F5189" s="4"/>
      <c r="G5189" s="4"/>
    </row>
    <row r="5190" spans="2:7" x14ac:dyDescent="0.3">
      <c r="B5190" s="2"/>
      <c r="D5190" s="9"/>
      <c r="F5190" s="4"/>
      <c r="G5190" s="4"/>
    </row>
    <row r="5191" spans="2:7" x14ac:dyDescent="0.3">
      <c r="B5191" s="2"/>
      <c r="D5191" s="9"/>
      <c r="F5191" s="4"/>
      <c r="G5191" s="4"/>
    </row>
    <row r="5192" spans="2:7" x14ac:dyDescent="0.3">
      <c r="B5192" s="2"/>
      <c r="D5192" s="9"/>
      <c r="F5192" s="4"/>
      <c r="G5192" s="4"/>
    </row>
    <row r="5193" spans="2:7" x14ac:dyDescent="0.3">
      <c r="B5193" s="2"/>
      <c r="D5193" s="9"/>
      <c r="F5193" s="4"/>
      <c r="G5193" s="4"/>
    </row>
    <row r="5194" spans="2:7" x14ac:dyDescent="0.3">
      <c r="B5194" s="2"/>
      <c r="D5194" s="9"/>
      <c r="F5194" s="4"/>
      <c r="G5194" s="4"/>
    </row>
    <row r="5195" spans="2:7" x14ac:dyDescent="0.3">
      <c r="B5195" s="2"/>
      <c r="D5195" s="9"/>
      <c r="F5195" s="4"/>
      <c r="G5195" s="4"/>
    </row>
    <row r="5196" spans="2:7" x14ac:dyDescent="0.3">
      <c r="B5196" s="2"/>
      <c r="D5196" s="9"/>
      <c r="F5196" s="4"/>
      <c r="G5196" s="4"/>
    </row>
    <row r="5197" spans="2:7" x14ac:dyDescent="0.3">
      <c r="B5197" s="2"/>
      <c r="D5197" s="9"/>
      <c r="F5197" s="4"/>
      <c r="G5197" s="4"/>
    </row>
    <row r="5198" spans="2:7" x14ac:dyDescent="0.3">
      <c r="B5198" s="2"/>
      <c r="D5198" s="9"/>
      <c r="F5198" s="4"/>
      <c r="G5198" s="4"/>
    </row>
    <row r="5199" spans="2:7" x14ac:dyDescent="0.3">
      <c r="B5199" s="2"/>
      <c r="D5199" s="9"/>
      <c r="F5199" s="4"/>
      <c r="G5199" s="4"/>
    </row>
    <row r="5200" spans="2:7" x14ac:dyDescent="0.3">
      <c r="B5200" s="2"/>
      <c r="D5200" s="9"/>
      <c r="F5200" s="4"/>
      <c r="G5200" s="4"/>
    </row>
    <row r="5201" spans="2:7" x14ac:dyDescent="0.3">
      <c r="B5201" s="2"/>
      <c r="D5201" s="9"/>
      <c r="F5201" s="4"/>
      <c r="G5201" s="4"/>
    </row>
    <row r="5202" spans="2:7" x14ac:dyDescent="0.3">
      <c r="B5202" s="2"/>
      <c r="D5202" s="9"/>
      <c r="F5202" s="4"/>
      <c r="G5202" s="4"/>
    </row>
    <row r="5203" spans="2:7" x14ac:dyDescent="0.3">
      <c r="B5203" s="2"/>
      <c r="D5203" s="9"/>
      <c r="F5203" s="4"/>
      <c r="G5203" s="4"/>
    </row>
    <row r="5204" spans="2:7" x14ac:dyDescent="0.3">
      <c r="B5204" s="2"/>
      <c r="D5204" s="9"/>
      <c r="F5204" s="4"/>
      <c r="G5204" s="4"/>
    </row>
    <row r="5205" spans="2:7" x14ac:dyDescent="0.3">
      <c r="B5205" s="2"/>
      <c r="D5205" s="9"/>
      <c r="F5205" s="4"/>
      <c r="G5205" s="4"/>
    </row>
    <row r="5206" spans="2:7" x14ac:dyDescent="0.3">
      <c r="B5206" s="2"/>
      <c r="D5206" s="9"/>
      <c r="F5206" s="4"/>
      <c r="G5206" s="4"/>
    </row>
    <row r="5207" spans="2:7" x14ac:dyDescent="0.3">
      <c r="B5207" s="2"/>
      <c r="D5207" s="9"/>
      <c r="F5207" s="4"/>
      <c r="G5207" s="4"/>
    </row>
    <row r="5208" spans="2:7" x14ac:dyDescent="0.3">
      <c r="B5208" s="2"/>
      <c r="D5208" s="9"/>
      <c r="F5208" s="4"/>
      <c r="G5208" s="4"/>
    </row>
    <row r="5209" spans="2:7" x14ac:dyDescent="0.3">
      <c r="B5209" s="2"/>
      <c r="D5209" s="9"/>
      <c r="F5209" s="4"/>
      <c r="G5209" s="4"/>
    </row>
    <row r="5210" spans="2:7" x14ac:dyDescent="0.3">
      <c r="B5210" s="2"/>
      <c r="D5210" s="9"/>
      <c r="F5210" s="4"/>
      <c r="G5210" s="4"/>
    </row>
    <row r="5211" spans="2:7" x14ac:dyDescent="0.3">
      <c r="B5211" s="2"/>
      <c r="D5211" s="9"/>
      <c r="F5211" s="4"/>
      <c r="G5211" s="4"/>
    </row>
    <row r="5212" spans="2:7" x14ac:dyDescent="0.3">
      <c r="B5212" s="2"/>
      <c r="D5212" s="9"/>
      <c r="F5212" s="4"/>
      <c r="G5212" s="4"/>
    </row>
    <row r="5213" spans="2:7" x14ac:dyDescent="0.3">
      <c r="B5213" s="2"/>
      <c r="D5213" s="9"/>
      <c r="F5213" s="4"/>
      <c r="G5213" s="4"/>
    </row>
    <row r="5214" spans="2:7" x14ac:dyDescent="0.3">
      <c r="B5214" s="2"/>
      <c r="D5214" s="9"/>
      <c r="F5214" s="4"/>
      <c r="G5214" s="4"/>
    </row>
    <row r="5215" spans="2:7" x14ac:dyDescent="0.3">
      <c r="B5215" s="2"/>
      <c r="D5215" s="9"/>
      <c r="F5215" s="4"/>
      <c r="G5215" s="4"/>
    </row>
    <row r="5216" spans="2:7" x14ac:dyDescent="0.3">
      <c r="B5216" s="2"/>
      <c r="D5216" s="9"/>
      <c r="F5216" s="4"/>
      <c r="G5216" s="4"/>
    </row>
    <row r="5217" spans="2:7" x14ac:dyDescent="0.3">
      <c r="B5217" s="2"/>
      <c r="D5217" s="9"/>
      <c r="F5217" s="4"/>
      <c r="G5217" s="4"/>
    </row>
    <row r="5218" spans="2:7" x14ac:dyDescent="0.3">
      <c r="B5218" s="2"/>
      <c r="D5218" s="9"/>
      <c r="F5218" s="4"/>
      <c r="G5218" s="4"/>
    </row>
    <row r="5219" spans="2:7" x14ac:dyDescent="0.3">
      <c r="B5219" s="2"/>
      <c r="D5219" s="9"/>
      <c r="F5219" s="4"/>
      <c r="G5219" s="4"/>
    </row>
    <row r="5220" spans="2:7" x14ac:dyDescent="0.3">
      <c r="B5220" s="2"/>
      <c r="D5220" s="9"/>
      <c r="F5220" s="4"/>
      <c r="G5220" s="4"/>
    </row>
    <row r="5221" spans="2:7" x14ac:dyDescent="0.3">
      <c r="B5221" s="2"/>
      <c r="D5221" s="9"/>
      <c r="F5221" s="4"/>
      <c r="G5221" s="4"/>
    </row>
    <row r="5222" spans="2:7" x14ac:dyDescent="0.3">
      <c r="B5222" s="2"/>
      <c r="D5222" s="9"/>
      <c r="F5222" s="4"/>
      <c r="G5222" s="4"/>
    </row>
    <row r="5223" spans="2:7" x14ac:dyDescent="0.3">
      <c r="B5223" s="2"/>
      <c r="D5223" s="9"/>
      <c r="F5223" s="4"/>
      <c r="G5223" s="4"/>
    </row>
    <row r="5224" spans="2:7" x14ac:dyDescent="0.3">
      <c r="B5224" s="2"/>
      <c r="D5224" s="9"/>
      <c r="F5224" s="4"/>
      <c r="G5224" s="4"/>
    </row>
    <row r="5225" spans="2:7" x14ac:dyDescent="0.3">
      <c r="B5225" s="2"/>
      <c r="D5225" s="9"/>
      <c r="F5225" s="4"/>
      <c r="G5225" s="4"/>
    </row>
    <row r="5226" spans="2:7" x14ac:dyDescent="0.3">
      <c r="B5226" s="2"/>
      <c r="D5226" s="9"/>
      <c r="F5226" s="4"/>
      <c r="G5226" s="4"/>
    </row>
    <row r="5227" spans="2:7" x14ac:dyDescent="0.3">
      <c r="B5227" s="2"/>
      <c r="D5227" s="9"/>
      <c r="F5227" s="4"/>
      <c r="G5227" s="4"/>
    </row>
    <row r="5228" spans="2:7" x14ac:dyDescent="0.3">
      <c r="B5228" s="2"/>
      <c r="D5228" s="9"/>
      <c r="F5228" s="4"/>
      <c r="G5228" s="4"/>
    </row>
    <row r="5229" spans="2:7" x14ac:dyDescent="0.3">
      <c r="B5229" s="2"/>
      <c r="D5229" s="9"/>
      <c r="F5229" s="4"/>
      <c r="G5229" s="4"/>
    </row>
    <row r="5230" spans="2:7" x14ac:dyDescent="0.3">
      <c r="B5230" s="2"/>
      <c r="D5230" s="9"/>
      <c r="F5230" s="4"/>
      <c r="G5230" s="4"/>
    </row>
    <row r="5231" spans="2:7" x14ac:dyDescent="0.3">
      <c r="B5231" s="2"/>
      <c r="D5231" s="9"/>
      <c r="F5231" s="4"/>
      <c r="G5231" s="4"/>
    </row>
    <row r="5232" spans="2:7" x14ac:dyDescent="0.3">
      <c r="B5232" s="2"/>
      <c r="D5232" s="9"/>
      <c r="F5232" s="4"/>
      <c r="G5232" s="4"/>
    </row>
    <row r="5233" spans="2:7" x14ac:dyDescent="0.3">
      <c r="B5233" s="2"/>
      <c r="D5233" s="9"/>
      <c r="F5233" s="4"/>
      <c r="G5233" s="4"/>
    </row>
    <row r="5234" spans="2:7" x14ac:dyDescent="0.3">
      <c r="B5234" s="2"/>
      <c r="D5234" s="9"/>
      <c r="F5234" s="4"/>
      <c r="G5234" s="4"/>
    </row>
    <row r="5235" spans="2:7" x14ac:dyDescent="0.3">
      <c r="B5235" s="2"/>
      <c r="D5235" s="9"/>
      <c r="F5235" s="4"/>
      <c r="G5235" s="4"/>
    </row>
    <row r="5236" spans="2:7" x14ac:dyDescent="0.3">
      <c r="B5236" s="2"/>
      <c r="D5236" s="9"/>
      <c r="F5236" s="4"/>
      <c r="G5236" s="4"/>
    </row>
    <row r="5237" spans="2:7" x14ac:dyDescent="0.3">
      <c r="B5237" s="2"/>
      <c r="D5237" s="9"/>
      <c r="F5237" s="4"/>
      <c r="G5237" s="4"/>
    </row>
    <row r="5238" spans="2:7" x14ac:dyDescent="0.3">
      <c r="B5238" s="2"/>
      <c r="D5238" s="9"/>
      <c r="F5238" s="4"/>
      <c r="G5238" s="4"/>
    </row>
    <row r="5239" spans="2:7" x14ac:dyDescent="0.3">
      <c r="B5239" s="2"/>
      <c r="D5239" s="9"/>
      <c r="F5239" s="4"/>
      <c r="G5239" s="4"/>
    </row>
    <row r="5240" spans="2:7" x14ac:dyDescent="0.3">
      <c r="B5240" s="2"/>
      <c r="D5240" s="9"/>
      <c r="F5240" s="4"/>
      <c r="G5240" s="4"/>
    </row>
    <row r="5241" spans="2:7" x14ac:dyDescent="0.3">
      <c r="B5241" s="2"/>
      <c r="D5241" s="9"/>
      <c r="F5241" s="4"/>
      <c r="G5241" s="4"/>
    </row>
    <row r="5242" spans="2:7" x14ac:dyDescent="0.3">
      <c r="B5242" s="2"/>
      <c r="D5242" s="9"/>
      <c r="F5242" s="4"/>
      <c r="G5242" s="4"/>
    </row>
    <row r="5243" spans="2:7" x14ac:dyDescent="0.3">
      <c r="B5243" s="2"/>
      <c r="D5243" s="9"/>
      <c r="F5243" s="4"/>
      <c r="G5243" s="4"/>
    </row>
    <row r="5244" spans="2:7" x14ac:dyDescent="0.3">
      <c r="B5244" s="2"/>
      <c r="D5244" s="9"/>
      <c r="F5244" s="4"/>
      <c r="G5244" s="4"/>
    </row>
    <row r="5245" spans="2:7" x14ac:dyDescent="0.3">
      <c r="B5245" s="2"/>
      <c r="D5245" s="9"/>
      <c r="F5245" s="4"/>
      <c r="G5245" s="4"/>
    </row>
    <row r="5246" spans="2:7" x14ac:dyDescent="0.3">
      <c r="B5246" s="2"/>
      <c r="D5246" s="9"/>
      <c r="F5246" s="4"/>
      <c r="G5246" s="4"/>
    </row>
    <row r="5247" spans="2:7" x14ac:dyDescent="0.3">
      <c r="B5247" s="2"/>
      <c r="D5247" s="9"/>
      <c r="F5247" s="4"/>
      <c r="G5247" s="4"/>
    </row>
    <row r="5248" spans="2:7" x14ac:dyDescent="0.3">
      <c r="B5248" s="2"/>
      <c r="D5248" s="9"/>
      <c r="F5248" s="4"/>
      <c r="G5248" s="4"/>
    </row>
    <row r="5249" spans="2:7" x14ac:dyDescent="0.3">
      <c r="B5249" s="2"/>
      <c r="D5249" s="9"/>
      <c r="F5249" s="4"/>
      <c r="G5249" s="4"/>
    </row>
    <row r="5250" spans="2:7" x14ac:dyDescent="0.3">
      <c r="B5250" s="2"/>
      <c r="D5250" s="9"/>
      <c r="F5250" s="4"/>
      <c r="G5250" s="4"/>
    </row>
    <row r="5251" spans="2:7" x14ac:dyDescent="0.3">
      <c r="B5251" s="2"/>
      <c r="D5251" s="9"/>
      <c r="F5251" s="4"/>
      <c r="G5251" s="4"/>
    </row>
    <row r="5252" spans="2:7" x14ac:dyDescent="0.3">
      <c r="B5252" s="2"/>
      <c r="D5252" s="9"/>
      <c r="F5252" s="4"/>
      <c r="G5252" s="4"/>
    </row>
    <row r="5253" spans="2:7" x14ac:dyDescent="0.3">
      <c r="B5253" s="2"/>
      <c r="D5253" s="9"/>
      <c r="F5253" s="4"/>
      <c r="G5253" s="4"/>
    </row>
    <row r="5254" spans="2:7" x14ac:dyDescent="0.3">
      <c r="B5254" s="2"/>
      <c r="D5254" s="9"/>
      <c r="F5254" s="4"/>
      <c r="G5254" s="4"/>
    </row>
    <row r="5255" spans="2:7" x14ac:dyDescent="0.3">
      <c r="B5255" s="2"/>
      <c r="D5255" s="9"/>
      <c r="F5255" s="4"/>
      <c r="G5255" s="4"/>
    </row>
    <row r="5256" spans="2:7" x14ac:dyDescent="0.3">
      <c r="B5256" s="2"/>
      <c r="D5256" s="9"/>
      <c r="F5256" s="4"/>
      <c r="G5256" s="4"/>
    </row>
    <row r="5257" spans="2:7" x14ac:dyDescent="0.3">
      <c r="B5257" s="2"/>
      <c r="D5257" s="9"/>
      <c r="F5257" s="4"/>
      <c r="G5257" s="4"/>
    </row>
    <row r="5258" spans="2:7" x14ac:dyDescent="0.3">
      <c r="B5258" s="2"/>
      <c r="D5258" s="9"/>
      <c r="F5258" s="4"/>
      <c r="G5258" s="4"/>
    </row>
    <row r="5259" spans="2:7" x14ac:dyDescent="0.3">
      <c r="B5259" s="2"/>
      <c r="D5259" s="9"/>
      <c r="F5259" s="4"/>
      <c r="G5259" s="4"/>
    </row>
    <row r="5260" spans="2:7" x14ac:dyDescent="0.3">
      <c r="B5260" s="2"/>
      <c r="D5260" s="9"/>
      <c r="F5260" s="4"/>
      <c r="G5260" s="4"/>
    </row>
    <row r="5261" spans="2:7" x14ac:dyDescent="0.3">
      <c r="B5261" s="2"/>
      <c r="D5261" s="9"/>
      <c r="F5261" s="4"/>
      <c r="G5261" s="4"/>
    </row>
    <row r="5262" spans="2:7" x14ac:dyDescent="0.3">
      <c r="B5262" s="2"/>
      <c r="D5262" s="9"/>
      <c r="F5262" s="4"/>
      <c r="G5262" s="4"/>
    </row>
    <row r="5263" spans="2:7" x14ac:dyDescent="0.3">
      <c r="B5263" s="2"/>
      <c r="D5263" s="9"/>
      <c r="F5263" s="4"/>
      <c r="G5263" s="4"/>
    </row>
    <row r="5264" spans="2:7" x14ac:dyDescent="0.3">
      <c r="B5264" s="2"/>
      <c r="D5264" s="9"/>
      <c r="F5264" s="4"/>
      <c r="G5264" s="4"/>
    </row>
    <row r="5265" spans="2:7" x14ac:dyDescent="0.3">
      <c r="B5265" s="2"/>
      <c r="D5265" s="9"/>
      <c r="F5265" s="4"/>
      <c r="G5265" s="4"/>
    </row>
    <row r="5266" spans="2:7" x14ac:dyDescent="0.3">
      <c r="B5266" s="2"/>
      <c r="D5266" s="9"/>
      <c r="F5266" s="4"/>
      <c r="G5266" s="4"/>
    </row>
    <row r="5267" spans="2:7" x14ac:dyDescent="0.3">
      <c r="B5267" s="2"/>
      <c r="D5267" s="9"/>
      <c r="F5267" s="4"/>
      <c r="G5267" s="4"/>
    </row>
    <row r="5268" spans="2:7" x14ac:dyDescent="0.3">
      <c r="B5268" s="2"/>
      <c r="D5268" s="9"/>
      <c r="F5268" s="4"/>
      <c r="G5268" s="4"/>
    </row>
    <row r="5269" spans="2:7" x14ac:dyDescent="0.3">
      <c r="B5269" s="2"/>
      <c r="D5269" s="9"/>
      <c r="F5269" s="4"/>
      <c r="G5269" s="4"/>
    </row>
    <row r="5270" spans="2:7" x14ac:dyDescent="0.3">
      <c r="B5270" s="2"/>
      <c r="D5270" s="9"/>
      <c r="F5270" s="4"/>
      <c r="G5270" s="4"/>
    </row>
    <row r="5271" spans="2:7" x14ac:dyDescent="0.3">
      <c r="B5271" s="2"/>
      <c r="D5271" s="9"/>
      <c r="F5271" s="4"/>
      <c r="G5271" s="4"/>
    </row>
    <row r="5272" spans="2:7" x14ac:dyDescent="0.3">
      <c r="B5272" s="2"/>
      <c r="D5272" s="9"/>
      <c r="F5272" s="4"/>
      <c r="G5272" s="4"/>
    </row>
    <row r="5273" spans="2:7" x14ac:dyDescent="0.3">
      <c r="B5273" s="2"/>
      <c r="D5273" s="9"/>
      <c r="F5273" s="4"/>
      <c r="G5273" s="4"/>
    </row>
    <row r="5274" spans="2:7" x14ac:dyDescent="0.3">
      <c r="B5274" s="2"/>
      <c r="D5274" s="9"/>
      <c r="F5274" s="4"/>
      <c r="G5274" s="4"/>
    </row>
    <row r="5275" spans="2:7" x14ac:dyDescent="0.3">
      <c r="B5275" s="2"/>
      <c r="D5275" s="9"/>
      <c r="F5275" s="4"/>
      <c r="G5275" s="4"/>
    </row>
    <row r="5276" spans="2:7" x14ac:dyDescent="0.3">
      <c r="B5276" s="2"/>
      <c r="D5276" s="9"/>
      <c r="F5276" s="4"/>
      <c r="G5276" s="4"/>
    </row>
    <row r="5277" spans="2:7" x14ac:dyDescent="0.3">
      <c r="B5277" s="2"/>
      <c r="D5277" s="9"/>
      <c r="F5277" s="4"/>
      <c r="G5277" s="4"/>
    </row>
    <row r="5278" spans="2:7" x14ac:dyDescent="0.3">
      <c r="B5278" s="2"/>
      <c r="D5278" s="9"/>
      <c r="F5278" s="4"/>
      <c r="G5278" s="4"/>
    </row>
    <row r="5279" spans="2:7" x14ac:dyDescent="0.3">
      <c r="B5279" s="2"/>
      <c r="D5279" s="9"/>
      <c r="F5279" s="4"/>
      <c r="G5279" s="4"/>
    </row>
    <row r="5280" spans="2:7" x14ac:dyDescent="0.3">
      <c r="B5280" s="2"/>
      <c r="D5280" s="9"/>
      <c r="F5280" s="4"/>
      <c r="G5280" s="4"/>
    </row>
    <row r="5281" spans="2:7" x14ac:dyDescent="0.3">
      <c r="B5281" s="2"/>
      <c r="D5281" s="9"/>
      <c r="F5281" s="4"/>
      <c r="G5281" s="4"/>
    </row>
    <row r="5282" spans="2:7" x14ac:dyDescent="0.3">
      <c r="B5282" s="2"/>
      <c r="D5282" s="9"/>
      <c r="F5282" s="4"/>
      <c r="G5282" s="4"/>
    </row>
    <row r="5283" spans="2:7" x14ac:dyDescent="0.3">
      <c r="B5283" s="2"/>
      <c r="D5283" s="9"/>
      <c r="F5283" s="4"/>
      <c r="G5283" s="4"/>
    </row>
    <row r="5284" spans="2:7" x14ac:dyDescent="0.3">
      <c r="B5284" s="2"/>
      <c r="D5284" s="9"/>
      <c r="F5284" s="4"/>
      <c r="G5284" s="4"/>
    </row>
    <row r="5285" spans="2:7" x14ac:dyDescent="0.3">
      <c r="B5285" s="2"/>
      <c r="D5285" s="9"/>
      <c r="F5285" s="4"/>
      <c r="G5285" s="4"/>
    </row>
    <row r="5286" spans="2:7" x14ac:dyDescent="0.3">
      <c r="B5286" s="2"/>
      <c r="D5286" s="9"/>
      <c r="F5286" s="4"/>
      <c r="G5286" s="4"/>
    </row>
    <row r="5287" spans="2:7" x14ac:dyDescent="0.3">
      <c r="B5287" s="2"/>
      <c r="D5287" s="9"/>
      <c r="F5287" s="4"/>
      <c r="G5287" s="4"/>
    </row>
    <row r="5288" spans="2:7" x14ac:dyDescent="0.3">
      <c r="B5288" s="2"/>
      <c r="D5288" s="9"/>
      <c r="F5288" s="4"/>
      <c r="G5288" s="4"/>
    </row>
    <row r="5289" spans="2:7" x14ac:dyDescent="0.3">
      <c r="B5289" s="2"/>
      <c r="D5289" s="9"/>
      <c r="F5289" s="4"/>
      <c r="G5289" s="4"/>
    </row>
    <row r="5290" spans="2:7" x14ac:dyDescent="0.3">
      <c r="B5290" s="2"/>
      <c r="D5290" s="9"/>
      <c r="F5290" s="4"/>
      <c r="G5290" s="4"/>
    </row>
    <row r="5291" spans="2:7" x14ac:dyDescent="0.3">
      <c r="B5291" s="2"/>
      <c r="D5291" s="9"/>
      <c r="F5291" s="4"/>
      <c r="G5291" s="4"/>
    </row>
    <row r="5292" spans="2:7" x14ac:dyDescent="0.3">
      <c r="B5292" s="2"/>
      <c r="D5292" s="9"/>
      <c r="F5292" s="4"/>
      <c r="G5292" s="4"/>
    </row>
    <row r="5293" spans="2:7" x14ac:dyDescent="0.3">
      <c r="B5293" s="2"/>
      <c r="D5293" s="9"/>
      <c r="F5293" s="4"/>
      <c r="G5293" s="4"/>
    </row>
    <row r="5294" spans="2:7" x14ac:dyDescent="0.3">
      <c r="B5294" s="2"/>
      <c r="D5294" s="9"/>
      <c r="F5294" s="4"/>
      <c r="G5294" s="4"/>
    </row>
    <row r="5295" spans="2:7" x14ac:dyDescent="0.3">
      <c r="B5295" s="2"/>
      <c r="D5295" s="9"/>
      <c r="F5295" s="4"/>
      <c r="G5295" s="4"/>
    </row>
    <row r="5296" spans="2:7" x14ac:dyDescent="0.3">
      <c r="B5296" s="2"/>
      <c r="D5296" s="9"/>
      <c r="F5296" s="4"/>
      <c r="G5296" s="4"/>
    </row>
    <row r="5297" spans="2:7" x14ac:dyDescent="0.3">
      <c r="B5297" s="2"/>
      <c r="D5297" s="9"/>
      <c r="F5297" s="4"/>
      <c r="G5297" s="4"/>
    </row>
    <row r="5298" spans="2:7" x14ac:dyDescent="0.3">
      <c r="B5298" s="2"/>
      <c r="D5298" s="9"/>
      <c r="F5298" s="4"/>
      <c r="G5298" s="4"/>
    </row>
    <row r="5299" spans="2:7" x14ac:dyDescent="0.3">
      <c r="B5299" s="2"/>
      <c r="D5299" s="9"/>
      <c r="F5299" s="4"/>
      <c r="G5299" s="4"/>
    </row>
    <row r="5300" spans="2:7" x14ac:dyDescent="0.3">
      <c r="B5300" s="2"/>
      <c r="D5300" s="9"/>
      <c r="F5300" s="4"/>
      <c r="G5300" s="4"/>
    </row>
    <row r="5301" spans="2:7" x14ac:dyDescent="0.3">
      <c r="B5301" s="2"/>
      <c r="D5301" s="9"/>
      <c r="F5301" s="4"/>
      <c r="G5301" s="4"/>
    </row>
    <row r="5302" spans="2:7" x14ac:dyDescent="0.3">
      <c r="B5302" s="2"/>
      <c r="D5302" s="9"/>
      <c r="F5302" s="4"/>
      <c r="G5302" s="4"/>
    </row>
    <row r="5303" spans="2:7" x14ac:dyDescent="0.3">
      <c r="B5303" s="2"/>
      <c r="D5303" s="9"/>
      <c r="F5303" s="4"/>
      <c r="G5303" s="4"/>
    </row>
    <row r="5304" spans="2:7" x14ac:dyDescent="0.3">
      <c r="B5304" s="2"/>
      <c r="D5304" s="9"/>
      <c r="F5304" s="4"/>
      <c r="G5304" s="4"/>
    </row>
    <row r="5305" spans="2:7" x14ac:dyDescent="0.3">
      <c r="B5305" s="2"/>
      <c r="D5305" s="9"/>
      <c r="F5305" s="4"/>
      <c r="G5305" s="4"/>
    </row>
    <row r="5306" spans="2:7" x14ac:dyDescent="0.3">
      <c r="B5306" s="2"/>
      <c r="D5306" s="9"/>
      <c r="F5306" s="4"/>
      <c r="G5306" s="4"/>
    </row>
    <row r="5307" spans="2:7" x14ac:dyDescent="0.3">
      <c r="B5307" s="2"/>
      <c r="D5307" s="9"/>
      <c r="F5307" s="4"/>
      <c r="G5307" s="4"/>
    </row>
    <row r="5308" spans="2:7" x14ac:dyDescent="0.3">
      <c r="B5308" s="2"/>
      <c r="D5308" s="9"/>
      <c r="F5308" s="4"/>
      <c r="G5308" s="4"/>
    </row>
    <row r="5309" spans="2:7" x14ac:dyDescent="0.3">
      <c r="B5309" s="2"/>
      <c r="D5309" s="9"/>
      <c r="F5309" s="4"/>
      <c r="G5309" s="4"/>
    </row>
    <row r="5310" spans="2:7" x14ac:dyDescent="0.3">
      <c r="B5310" s="2"/>
      <c r="D5310" s="9"/>
      <c r="F5310" s="4"/>
      <c r="G5310" s="4"/>
    </row>
    <row r="5311" spans="2:7" x14ac:dyDescent="0.3">
      <c r="B5311" s="2"/>
      <c r="D5311" s="9"/>
      <c r="F5311" s="4"/>
      <c r="G5311" s="4"/>
    </row>
    <row r="5312" spans="2:7" x14ac:dyDescent="0.3">
      <c r="B5312" s="2"/>
      <c r="D5312" s="9"/>
      <c r="F5312" s="4"/>
      <c r="G5312" s="4"/>
    </row>
    <row r="5313" spans="2:7" x14ac:dyDescent="0.3">
      <c r="B5313" s="2"/>
      <c r="D5313" s="9"/>
      <c r="F5313" s="4"/>
      <c r="G5313" s="4"/>
    </row>
    <row r="5314" spans="2:7" x14ac:dyDescent="0.3">
      <c r="B5314" s="2"/>
      <c r="D5314" s="9"/>
      <c r="F5314" s="4"/>
      <c r="G5314" s="4"/>
    </row>
    <row r="5315" spans="2:7" x14ac:dyDescent="0.3">
      <c r="B5315" s="2"/>
      <c r="D5315" s="9"/>
      <c r="F5315" s="4"/>
      <c r="G5315" s="4"/>
    </row>
    <row r="5316" spans="2:7" x14ac:dyDescent="0.3">
      <c r="B5316" s="2"/>
      <c r="D5316" s="9"/>
      <c r="F5316" s="4"/>
      <c r="G5316" s="4"/>
    </row>
    <row r="5317" spans="2:7" x14ac:dyDescent="0.3">
      <c r="B5317" s="2"/>
      <c r="D5317" s="9"/>
      <c r="F5317" s="4"/>
      <c r="G5317" s="4"/>
    </row>
    <row r="5318" spans="2:7" x14ac:dyDescent="0.3">
      <c r="B5318" s="2"/>
      <c r="D5318" s="9"/>
      <c r="F5318" s="4"/>
      <c r="G5318" s="4"/>
    </row>
    <row r="5319" spans="2:7" x14ac:dyDescent="0.3">
      <c r="B5319" s="2"/>
      <c r="D5319" s="9"/>
      <c r="F5319" s="4"/>
      <c r="G5319" s="4"/>
    </row>
    <row r="5320" spans="2:7" x14ac:dyDescent="0.3">
      <c r="B5320" s="2"/>
      <c r="D5320" s="9"/>
      <c r="F5320" s="4"/>
      <c r="G5320" s="4"/>
    </row>
    <row r="5321" spans="2:7" x14ac:dyDescent="0.3">
      <c r="B5321" s="2"/>
      <c r="D5321" s="9"/>
      <c r="F5321" s="4"/>
      <c r="G5321" s="4"/>
    </row>
    <row r="5322" spans="2:7" x14ac:dyDescent="0.3">
      <c r="B5322" s="2"/>
      <c r="D5322" s="9"/>
      <c r="F5322" s="4"/>
      <c r="G5322" s="4"/>
    </row>
    <row r="5323" spans="2:7" x14ac:dyDescent="0.3">
      <c r="B5323" s="2"/>
      <c r="D5323" s="9"/>
      <c r="F5323" s="4"/>
      <c r="G5323" s="4"/>
    </row>
    <row r="5324" spans="2:7" x14ac:dyDescent="0.3">
      <c r="B5324" s="2"/>
      <c r="D5324" s="9"/>
      <c r="F5324" s="4"/>
      <c r="G5324" s="4"/>
    </row>
    <row r="5325" spans="2:7" x14ac:dyDescent="0.3">
      <c r="B5325" s="2"/>
      <c r="D5325" s="9"/>
      <c r="F5325" s="4"/>
      <c r="G5325" s="4"/>
    </row>
    <row r="5326" spans="2:7" x14ac:dyDescent="0.3">
      <c r="B5326" s="2"/>
      <c r="D5326" s="9"/>
      <c r="F5326" s="4"/>
      <c r="G5326" s="4"/>
    </row>
    <row r="5327" spans="2:7" x14ac:dyDescent="0.3">
      <c r="B5327" s="2"/>
      <c r="D5327" s="9"/>
      <c r="F5327" s="4"/>
      <c r="G5327" s="4"/>
    </row>
    <row r="5328" spans="2:7" x14ac:dyDescent="0.3">
      <c r="B5328" s="2"/>
      <c r="D5328" s="9"/>
      <c r="F5328" s="4"/>
      <c r="G5328" s="4"/>
    </row>
    <row r="5329" spans="2:7" x14ac:dyDescent="0.3">
      <c r="B5329" s="2"/>
      <c r="D5329" s="9"/>
      <c r="F5329" s="4"/>
      <c r="G5329" s="4"/>
    </row>
    <row r="5330" spans="2:7" x14ac:dyDescent="0.3">
      <c r="B5330" s="2"/>
      <c r="D5330" s="9"/>
      <c r="F5330" s="4"/>
      <c r="G5330" s="4"/>
    </row>
    <row r="5331" spans="2:7" x14ac:dyDescent="0.3">
      <c r="B5331" s="2"/>
      <c r="D5331" s="9"/>
      <c r="F5331" s="4"/>
      <c r="G5331" s="4"/>
    </row>
    <row r="5332" spans="2:7" x14ac:dyDescent="0.3">
      <c r="B5332" s="2"/>
      <c r="D5332" s="9"/>
      <c r="F5332" s="4"/>
      <c r="G5332" s="4"/>
    </row>
    <row r="5333" spans="2:7" x14ac:dyDescent="0.3">
      <c r="B5333" s="2"/>
      <c r="D5333" s="9"/>
      <c r="F5333" s="4"/>
      <c r="G5333" s="4"/>
    </row>
    <row r="5334" spans="2:7" x14ac:dyDescent="0.3">
      <c r="B5334" s="2"/>
      <c r="D5334" s="9"/>
      <c r="F5334" s="4"/>
      <c r="G5334" s="4"/>
    </row>
    <row r="5335" spans="2:7" x14ac:dyDescent="0.3">
      <c r="B5335" s="2"/>
      <c r="D5335" s="9"/>
      <c r="F5335" s="4"/>
      <c r="G5335" s="4"/>
    </row>
    <row r="5336" spans="2:7" x14ac:dyDescent="0.3">
      <c r="B5336" s="2"/>
      <c r="D5336" s="9"/>
      <c r="F5336" s="4"/>
      <c r="G5336" s="4"/>
    </row>
    <row r="5337" spans="2:7" x14ac:dyDescent="0.3">
      <c r="B5337" s="2"/>
      <c r="D5337" s="9"/>
      <c r="F5337" s="4"/>
      <c r="G5337" s="4"/>
    </row>
    <row r="5338" spans="2:7" x14ac:dyDescent="0.3">
      <c r="B5338" s="2"/>
      <c r="D5338" s="9"/>
      <c r="F5338" s="4"/>
      <c r="G5338" s="4"/>
    </row>
    <row r="5339" spans="2:7" x14ac:dyDescent="0.3">
      <c r="B5339" s="2"/>
      <c r="D5339" s="9"/>
      <c r="F5339" s="4"/>
      <c r="G5339" s="4"/>
    </row>
    <row r="5340" spans="2:7" x14ac:dyDescent="0.3">
      <c r="B5340" s="2"/>
      <c r="D5340" s="9"/>
      <c r="F5340" s="4"/>
      <c r="G5340" s="4"/>
    </row>
    <row r="5341" spans="2:7" x14ac:dyDescent="0.3">
      <c r="B5341" s="2"/>
      <c r="D5341" s="9"/>
      <c r="F5341" s="4"/>
      <c r="G5341" s="4"/>
    </row>
    <row r="5342" spans="2:7" x14ac:dyDescent="0.3">
      <c r="B5342" s="2"/>
      <c r="D5342" s="9"/>
      <c r="F5342" s="4"/>
      <c r="G5342" s="4"/>
    </row>
    <row r="5343" spans="2:7" x14ac:dyDescent="0.3">
      <c r="B5343" s="2"/>
      <c r="D5343" s="9"/>
      <c r="F5343" s="4"/>
      <c r="G5343" s="4"/>
    </row>
    <row r="5344" spans="2:7" x14ac:dyDescent="0.3">
      <c r="B5344" s="2"/>
      <c r="D5344" s="9"/>
      <c r="F5344" s="4"/>
      <c r="G5344" s="4"/>
    </row>
    <row r="5345" spans="2:7" x14ac:dyDescent="0.3">
      <c r="B5345" s="2"/>
      <c r="D5345" s="9"/>
      <c r="F5345" s="4"/>
      <c r="G5345" s="4"/>
    </row>
    <row r="5346" spans="2:7" x14ac:dyDescent="0.3">
      <c r="B5346" s="2"/>
      <c r="D5346" s="9"/>
      <c r="F5346" s="4"/>
      <c r="G5346" s="4"/>
    </row>
    <row r="5347" spans="2:7" x14ac:dyDescent="0.3">
      <c r="B5347" s="2"/>
      <c r="D5347" s="9"/>
      <c r="F5347" s="4"/>
      <c r="G5347" s="4"/>
    </row>
    <row r="5348" spans="2:7" x14ac:dyDescent="0.3">
      <c r="B5348" s="2"/>
      <c r="D5348" s="9"/>
      <c r="F5348" s="4"/>
      <c r="G5348" s="4"/>
    </row>
    <row r="5349" spans="2:7" x14ac:dyDescent="0.3">
      <c r="B5349" s="2"/>
      <c r="D5349" s="9"/>
      <c r="F5349" s="4"/>
      <c r="G5349" s="4"/>
    </row>
    <row r="5350" spans="2:7" x14ac:dyDescent="0.3">
      <c r="B5350" s="2"/>
      <c r="D5350" s="9"/>
      <c r="F5350" s="4"/>
      <c r="G5350" s="4"/>
    </row>
    <row r="5351" spans="2:7" x14ac:dyDescent="0.3">
      <c r="B5351" s="2"/>
      <c r="D5351" s="9"/>
      <c r="F5351" s="4"/>
      <c r="G5351" s="4"/>
    </row>
    <row r="5352" spans="2:7" x14ac:dyDescent="0.3">
      <c r="B5352" s="2"/>
      <c r="D5352" s="9"/>
      <c r="F5352" s="4"/>
      <c r="G5352" s="4"/>
    </row>
    <row r="5353" spans="2:7" x14ac:dyDescent="0.3">
      <c r="B5353" s="2"/>
      <c r="D5353" s="9"/>
      <c r="F5353" s="4"/>
      <c r="G5353" s="4"/>
    </row>
    <row r="5354" spans="2:7" x14ac:dyDescent="0.3">
      <c r="B5354" s="2"/>
      <c r="D5354" s="9"/>
      <c r="F5354" s="4"/>
      <c r="G5354" s="4"/>
    </row>
    <row r="5355" spans="2:7" x14ac:dyDescent="0.3">
      <c r="B5355" s="2"/>
      <c r="D5355" s="9"/>
      <c r="F5355" s="4"/>
      <c r="G5355" s="4"/>
    </row>
    <row r="5356" spans="2:7" x14ac:dyDescent="0.3">
      <c r="B5356" s="2"/>
      <c r="D5356" s="9"/>
      <c r="F5356" s="4"/>
      <c r="G5356" s="4"/>
    </row>
    <row r="5357" spans="2:7" x14ac:dyDescent="0.3">
      <c r="B5357" s="2"/>
      <c r="D5357" s="9"/>
      <c r="F5357" s="4"/>
      <c r="G5357" s="4"/>
    </row>
    <row r="5358" spans="2:7" x14ac:dyDescent="0.3">
      <c r="B5358" s="2"/>
      <c r="D5358" s="9"/>
      <c r="F5358" s="4"/>
      <c r="G5358" s="4"/>
    </row>
    <row r="5359" spans="2:7" x14ac:dyDescent="0.3">
      <c r="B5359" s="2"/>
      <c r="D5359" s="9"/>
      <c r="F5359" s="4"/>
      <c r="G5359" s="4"/>
    </row>
    <row r="5360" spans="2:7" x14ac:dyDescent="0.3">
      <c r="B5360" s="2"/>
      <c r="D5360" s="9"/>
      <c r="F5360" s="4"/>
      <c r="G5360" s="4"/>
    </row>
    <row r="5361" spans="2:7" x14ac:dyDescent="0.3">
      <c r="B5361" s="2"/>
      <c r="D5361" s="9"/>
      <c r="F5361" s="4"/>
      <c r="G5361" s="4"/>
    </row>
    <row r="5362" spans="2:7" x14ac:dyDescent="0.3">
      <c r="B5362" s="2"/>
      <c r="D5362" s="9"/>
      <c r="F5362" s="4"/>
      <c r="G5362" s="4"/>
    </row>
    <row r="5363" spans="2:7" x14ac:dyDescent="0.3">
      <c r="B5363" s="2"/>
      <c r="D5363" s="9"/>
      <c r="F5363" s="4"/>
      <c r="G5363" s="4"/>
    </row>
    <row r="5364" spans="2:7" x14ac:dyDescent="0.3">
      <c r="B5364" s="2"/>
      <c r="D5364" s="9"/>
      <c r="F5364" s="4"/>
      <c r="G5364" s="4"/>
    </row>
    <row r="5365" spans="2:7" x14ac:dyDescent="0.3">
      <c r="B5365" s="2"/>
      <c r="D5365" s="9"/>
      <c r="F5365" s="4"/>
      <c r="G5365" s="4"/>
    </row>
    <row r="5366" spans="2:7" x14ac:dyDescent="0.3">
      <c r="B5366" s="2"/>
      <c r="D5366" s="9"/>
      <c r="F5366" s="4"/>
      <c r="G5366" s="4"/>
    </row>
    <row r="5367" spans="2:7" x14ac:dyDescent="0.3">
      <c r="B5367" s="2"/>
      <c r="D5367" s="9"/>
      <c r="F5367" s="4"/>
      <c r="G5367" s="4"/>
    </row>
    <row r="5368" spans="2:7" x14ac:dyDescent="0.3">
      <c r="B5368" s="2"/>
      <c r="D5368" s="9"/>
      <c r="F5368" s="4"/>
      <c r="G5368" s="4"/>
    </row>
    <row r="5369" spans="2:7" x14ac:dyDescent="0.3">
      <c r="B5369" s="2"/>
      <c r="D5369" s="9"/>
      <c r="F5369" s="4"/>
      <c r="G5369" s="4"/>
    </row>
    <row r="5370" spans="2:7" x14ac:dyDescent="0.3">
      <c r="B5370" s="2"/>
      <c r="D5370" s="9"/>
      <c r="F5370" s="4"/>
      <c r="G5370" s="4"/>
    </row>
    <row r="5371" spans="2:7" x14ac:dyDescent="0.3">
      <c r="B5371" s="2"/>
      <c r="D5371" s="9"/>
      <c r="F5371" s="4"/>
      <c r="G5371" s="4"/>
    </row>
    <row r="5372" spans="2:7" x14ac:dyDescent="0.3">
      <c r="B5372" s="2"/>
      <c r="D5372" s="9"/>
      <c r="F5372" s="4"/>
      <c r="G5372" s="4"/>
    </row>
    <row r="5373" spans="2:7" x14ac:dyDescent="0.3">
      <c r="B5373" s="2"/>
      <c r="D5373" s="9"/>
      <c r="F5373" s="4"/>
      <c r="G5373" s="4"/>
    </row>
    <row r="5374" spans="2:7" x14ac:dyDescent="0.3">
      <c r="B5374" s="2"/>
      <c r="D5374" s="9"/>
      <c r="F5374" s="4"/>
      <c r="G5374" s="4"/>
    </row>
    <row r="5375" spans="2:7" x14ac:dyDescent="0.3">
      <c r="B5375" s="2"/>
      <c r="D5375" s="9"/>
      <c r="F5375" s="4"/>
      <c r="G5375" s="4"/>
    </row>
    <row r="5376" spans="2:7" x14ac:dyDescent="0.3">
      <c r="B5376" s="2"/>
      <c r="D5376" s="9"/>
      <c r="F5376" s="4"/>
      <c r="G5376" s="4"/>
    </row>
    <row r="5377" spans="2:7" x14ac:dyDescent="0.3">
      <c r="B5377" s="2"/>
      <c r="D5377" s="9"/>
      <c r="F5377" s="4"/>
      <c r="G5377" s="4"/>
    </row>
    <row r="5378" spans="2:7" x14ac:dyDescent="0.3">
      <c r="B5378" s="2"/>
      <c r="D5378" s="9"/>
      <c r="F5378" s="4"/>
      <c r="G5378" s="4"/>
    </row>
    <row r="5379" spans="2:7" x14ac:dyDescent="0.3">
      <c r="B5379" s="2"/>
      <c r="D5379" s="9"/>
      <c r="F5379" s="4"/>
      <c r="G5379" s="4"/>
    </row>
    <row r="5380" spans="2:7" x14ac:dyDescent="0.3">
      <c r="B5380" s="2"/>
      <c r="D5380" s="9"/>
      <c r="F5380" s="4"/>
      <c r="G5380" s="4"/>
    </row>
    <row r="5381" spans="2:7" x14ac:dyDescent="0.3">
      <c r="B5381" s="2"/>
      <c r="D5381" s="9"/>
      <c r="F5381" s="4"/>
      <c r="G5381" s="4"/>
    </row>
    <row r="5382" spans="2:7" x14ac:dyDescent="0.3">
      <c r="B5382" s="2"/>
      <c r="D5382" s="9"/>
      <c r="F5382" s="4"/>
      <c r="G5382" s="4"/>
    </row>
    <row r="5383" spans="2:7" x14ac:dyDescent="0.3">
      <c r="B5383" s="2"/>
      <c r="D5383" s="9"/>
      <c r="F5383" s="4"/>
      <c r="G5383" s="4"/>
    </row>
    <row r="5384" spans="2:7" x14ac:dyDescent="0.3">
      <c r="B5384" s="2"/>
      <c r="D5384" s="9"/>
      <c r="F5384" s="4"/>
      <c r="G5384" s="4"/>
    </row>
    <row r="5385" spans="2:7" x14ac:dyDescent="0.3">
      <c r="B5385" s="2"/>
      <c r="D5385" s="9"/>
      <c r="F5385" s="4"/>
      <c r="G5385" s="4"/>
    </row>
    <row r="5386" spans="2:7" x14ac:dyDescent="0.3">
      <c r="B5386" s="2"/>
      <c r="D5386" s="9"/>
      <c r="F5386" s="4"/>
      <c r="G5386" s="4"/>
    </row>
    <row r="5387" spans="2:7" x14ac:dyDescent="0.3">
      <c r="B5387" s="2"/>
      <c r="D5387" s="9"/>
      <c r="F5387" s="4"/>
      <c r="G5387" s="4"/>
    </row>
    <row r="5388" spans="2:7" x14ac:dyDescent="0.3">
      <c r="B5388" s="2"/>
      <c r="D5388" s="9"/>
      <c r="F5388" s="4"/>
      <c r="G5388" s="4"/>
    </row>
    <row r="5389" spans="2:7" x14ac:dyDescent="0.3">
      <c r="B5389" s="2"/>
      <c r="D5389" s="9"/>
      <c r="F5389" s="4"/>
      <c r="G5389" s="4"/>
    </row>
    <row r="5390" spans="2:7" x14ac:dyDescent="0.3">
      <c r="B5390" s="2"/>
      <c r="D5390" s="9"/>
      <c r="F5390" s="4"/>
      <c r="G5390" s="4"/>
    </row>
    <row r="5391" spans="2:7" x14ac:dyDescent="0.3">
      <c r="B5391" s="2"/>
      <c r="D5391" s="9"/>
      <c r="F5391" s="4"/>
      <c r="G5391" s="4"/>
    </row>
    <row r="5392" spans="2:7" x14ac:dyDescent="0.3">
      <c r="B5392" s="2"/>
      <c r="D5392" s="9"/>
      <c r="F5392" s="4"/>
      <c r="G5392" s="4"/>
    </row>
    <row r="5393" spans="2:7" x14ac:dyDescent="0.3">
      <c r="B5393" s="2"/>
      <c r="D5393" s="9"/>
      <c r="F5393" s="4"/>
      <c r="G5393" s="4"/>
    </row>
    <row r="5394" spans="2:7" x14ac:dyDescent="0.3">
      <c r="B5394" s="2"/>
      <c r="D5394" s="9"/>
      <c r="F5394" s="4"/>
      <c r="G5394" s="4"/>
    </row>
    <row r="5395" spans="2:7" x14ac:dyDescent="0.3">
      <c r="B5395" s="2"/>
      <c r="D5395" s="9"/>
      <c r="F5395" s="4"/>
      <c r="G5395" s="4"/>
    </row>
    <row r="5396" spans="2:7" x14ac:dyDescent="0.3">
      <c r="B5396" s="2"/>
      <c r="D5396" s="9"/>
      <c r="F5396" s="4"/>
      <c r="G5396" s="4"/>
    </row>
    <row r="5397" spans="2:7" x14ac:dyDescent="0.3">
      <c r="B5397" s="2"/>
      <c r="D5397" s="9"/>
      <c r="F5397" s="4"/>
      <c r="G5397" s="4"/>
    </row>
    <row r="5398" spans="2:7" x14ac:dyDescent="0.3">
      <c r="B5398" s="2"/>
      <c r="D5398" s="9"/>
      <c r="F5398" s="4"/>
      <c r="G5398" s="4"/>
    </row>
    <row r="5399" spans="2:7" x14ac:dyDescent="0.3">
      <c r="B5399" s="2"/>
      <c r="D5399" s="9"/>
      <c r="F5399" s="4"/>
      <c r="G5399" s="4"/>
    </row>
    <row r="5400" spans="2:7" x14ac:dyDescent="0.3">
      <c r="B5400" s="2"/>
      <c r="D5400" s="9"/>
      <c r="F5400" s="4"/>
      <c r="G5400" s="4"/>
    </row>
    <row r="5401" spans="2:7" x14ac:dyDescent="0.3">
      <c r="B5401" s="2"/>
      <c r="D5401" s="9"/>
      <c r="F5401" s="4"/>
      <c r="G5401" s="4"/>
    </row>
    <row r="5402" spans="2:7" x14ac:dyDescent="0.3">
      <c r="B5402" s="2"/>
      <c r="D5402" s="9"/>
      <c r="F5402" s="4"/>
      <c r="G5402" s="4"/>
    </row>
    <row r="5403" spans="2:7" x14ac:dyDescent="0.3">
      <c r="B5403" s="2"/>
      <c r="D5403" s="9"/>
      <c r="F5403" s="4"/>
      <c r="G5403" s="4"/>
    </row>
    <row r="5404" spans="2:7" x14ac:dyDescent="0.3">
      <c r="B5404" s="2"/>
      <c r="D5404" s="9"/>
      <c r="F5404" s="4"/>
      <c r="G5404" s="4"/>
    </row>
    <row r="5405" spans="2:7" x14ac:dyDescent="0.3">
      <c r="B5405" s="2"/>
      <c r="D5405" s="9"/>
      <c r="F5405" s="4"/>
      <c r="G5405" s="4"/>
    </row>
    <row r="5406" spans="2:7" x14ac:dyDescent="0.3">
      <c r="B5406" s="2"/>
      <c r="D5406" s="9"/>
      <c r="F5406" s="4"/>
      <c r="G5406" s="4"/>
    </row>
    <row r="5407" spans="2:7" x14ac:dyDescent="0.3">
      <c r="B5407" s="2"/>
      <c r="D5407" s="9"/>
      <c r="F5407" s="4"/>
      <c r="G5407" s="4"/>
    </row>
    <row r="5408" spans="2:7" x14ac:dyDescent="0.3">
      <c r="B5408" s="2"/>
      <c r="D5408" s="9"/>
      <c r="F5408" s="4"/>
      <c r="G5408" s="4"/>
    </row>
    <row r="5409" spans="2:7" x14ac:dyDescent="0.3">
      <c r="B5409" s="2"/>
      <c r="D5409" s="9"/>
      <c r="F5409" s="4"/>
      <c r="G5409" s="4"/>
    </row>
    <row r="5410" spans="2:7" x14ac:dyDescent="0.3">
      <c r="B5410" s="2"/>
      <c r="D5410" s="9"/>
      <c r="F5410" s="4"/>
      <c r="G5410" s="4"/>
    </row>
    <row r="5411" spans="2:7" x14ac:dyDescent="0.3">
      <c r="B5411" s="2"/>
      <c r="D5411" s="9"/>
      <c r="F5411" s="4"/>
      <c r="G5411" s="4"/>
    </row>
    <row r="5412" spans="2:7" x14ac:dyDescent="0.3">
      <c r="B5412" s="2"/>
      <c r="D5412" s="9"/>
      <c r="F5412" s="4"/>
      <c r="G5412" s="4"/>
    </row>
    <row r="5413" spans="2:7" x14ac:dyDescent="0.3">
      <c r="B5413" s="2"/>
      <c r="D5413" s="9"/>
      <c r="F5413" s="4"/>
      <c r="G5413" s="4"/>
    </row>
    <row r="5414" spans="2:7" x14ac:dyDescent="0.3">
      <c r="B5414" s="2"/>
      <c r="D5414" s="9"/>
      <c r="F5414" s="4"/>
      <c r="G5414" s="4"/>
    </row>
    <row r="5415" spans="2:7" x14ac:dyDescent="0.3">
      <c r="B5415" s="2"/>
      <c r="D5415" s="9"/>
      <c r="F5415" s="4"/>
      <c r="G5415" s="4"/>
    </row>
    <row r="5416" spans="2:7" x14ac:dyDescent="0.3">
      <c r="B5416" s="2"/>
      <c r="D5416" s="9"/>
      <c r="F5416" s="4"/>
      <c r="G5416" s="4"/>
    </row>
    <row r="5417" spans="2:7" x14ac:dyDescent="0.3">
      <c r="B5417" s="2"/>
      <c r="D5417" s="9"/>
      <c r="F5417" s="4"/>
      <c r="G5417" s="4"/>
    </row>
    <row r="5418" spans="2:7" x14ac:dyDescent="0.3">
      <c r="B5418" s="2"/>
      <c r="D5418" s="9"/>
      <c r="F5418" s="4"/>
      <c r="G5418" s="4"/>
    </row>
    <row r="5419" spans="2:7" x14ac:dyDescent="0.3">
      <c r="B5419" s="2"/>
      <c r="D5419" s="9"/>
      <c r="F5419" s="4"/>
      <c r="G5419" s="4"/>
    </row>
    <row r="5420" spans="2:7" x14ac:dyDescent="0.3">
      <c r="B5420" s="2"/>
      <c r="D5420" s="9"/>
      <c r="F5420" s="4"/>
      <c r="G5420" s="4"/>
    </row>
    <row r="5421" spans="2:7" x14ac:dyDescent="0.3">
      <c r="B5421" s="2"/>
      <c r="D5421" s="9"/>
      <c r="F5421" s="4"/>
      <c r="G5421" s="4"/>
    </row>
    <row r="5422" spans="2:7" x14ac:dyDescent="0.3">
      <c r="B5422" s="2"/>
      <c r="D5422" s="9"/>
      <c r="F5422" s="4"/>
      <c r="G5422" s="4"/>
    </row>
    <row r="5423" spans="2:7" x14ac:dyDescent="0.3">
      <c r="B5423" s="2"/>
      <c r="D5423" s="9"/>
      <c r="F5423" s="4"/>
      <c r="G5423" s="4"/>
    </row>
    <row r="5424" spans="2:7" x14ac:dyDescent="0.3">
      <c r="B5424" s="2"/>
      <c r="D5424" s="9"/>
      <c r="F5424" s="4"/>
      <c r="G5424" s="4"/>
    </row>
    <row r="5425" spans="2:7" x14ac:dyDescent="0.3">
      <c r="B5425" s="2"/>
      <c r="D5425" s="9"/>
      <c r="F5425" s="4"/>
      <c r="G5425" s="4"/>
    </row>
    <row r="5426" spans="2:7" x14ac:dyDescent="0.3">
      <c r="B5426" s="2"/>
      <c r="D5426" s="9"/>
      <c r="F5426" s="4"/>
      <c r="G5426" s="4"/>
    </row>
    <row r="5427" spans="2:7" x14ac:dyDescent="0.3">
      <c r="B5427" s="2"/>
      <c r="D5427" s="9"/>
      <c r="F5427" s="4"/>
      <c r="G5427" s="4"/>
    </row>
    <row r="5428" spans="2:7" x14ac:dyDescent="0.3">
      <c r="B5428" s="2"/>
      <c r="D5428" s="9"/>
      <c r="F5428" s="4"/>
      <c r="G5428" s="4"/>
    </row>
    <row r="5429" spans="2:7" x14ac:dyDescent="0.3">
      <c r="B5429" s="2"/>
      <c r="D5429" s="9"/>
      <c r="F5429" s="4"/>
      <c r="G5429" s="4"/>
    </row>
    <row r="5430" spans="2:7" x14ac:dyDescent="0.3">
      <c r="B5430" s="2"/>
      <c r="D5430" s="9"/>
      <c r="F5430" s="4"/>
      <c r="G5430" s="4"/>
    </row>
    <row r="5431" spans="2:7" x14ac:dyDescent="0.3">
      <c r="B5431" s="2"/>
      <c r="D5431" s="9"/>
      <c r="F5431" s="4"/>
      <c r="G5431" s="4"/>
    </row>
    <row r="5432" spans="2:7" x14ac:dyDescent="0.3">
      <c r="B5432" s="2"/>
      <c r="D5432" s="9"/>
      <c r="F5432" s="4"/>
      <c r="G5432" s="4"/>
    </row>
    <row r="5433" spans="2:7" x14ac:dyDescent="0.3">
      <c r="B5433" s="2"/>
      <c r="D5433" s="9"/>
      <c r="F5433" s="4"/>
      <c r="G5433" s="4"/>
    </row>
    <row r="5434" spans="2:7" x14ac:dyDescent="0.3">
      <c r="B5434" s="2"/>
      <c r="D5434" s="9"/>
      <c r="F5434" s="4"/>
      <c r="G5434" s="4"/>
    </row>
    <row r="5435" spans="2:7" x14ac:dyDescent="0.3">
      <c r="B5435" s="2"/>
      <c r="D5435" s="9"/>
      <c r="F5435" s="4"/>
      <c r="G5435" s="4"/>
    </row>
    <row r="5436" spans="2:7" x14ac:dyDescent="0.3">
      <c r="B5436" s="2"/>
      <c r="D5436" s="9"/>
      <c r="F5436" s="4"/>
      <c r="G5436" s="4"/>
    </row>
    <row r="5437" spans="2:7" x14ac:dyDescent="0.3">
      <c r="B5437" s="2"/>
      <c r="D5437" s="9"/>
      <c r="F5437" s="4"/>
      <c r="G5437" s="4"/>
    </row>
    <row r="5438" spans="2:7" x14ac:dyDescent="0.3">
      <c r="B5438" s="2"/>
      <c r="D5438" s="9"/>
      <c r="F5438" s="4"/>
      <c r="G5438" s="4"/>
    </row>
    <row r="5439" spans="2:7" x14ac:dyDescent="0.3">
      <c r="B5439" s="2"/>
      <c r="D5439" s="9"/>
      <c r="F5439" s="4"/>
      <c r="G5439" s="4"/>
    </row>
    <row r="5440" spans="2:7" x14ac:dyDescent="0.3">
      <c r="B5440" s="2"/>
      <c r="D5440" s="9"/>
      <c r="F5440" s="4"/>
      <c r="G5440" s="4"/>
    </row>
    <row r="5441" spans="2:7" x14ac:dyDescent="0.3">
      <c r="B5441" s="2"/>
      <c r="D5441" s="9"/>
      <c r="F5441" s="4"/>
      <c r="G5441" s="4"/>
    </row>
    <row r="5442" spans="2:7" x14ac:dyDescent="0.3">
      <c r="B5442" s="2"/>
      <c r="D5442" s="9"/>
      <c r="F5442" s="4"/>
      <c r="G5442" s="4"/>
    </row>
    <row r="5443" spans="2:7" x14ac:dyDescent="0.3">
      <c r="B5443" s="2"/>
      <c r="D5443" s="9"/>
      <c r="F5443" s="4"/>
      <c r="G5443" s="4"/>
    </row>
    <row r="5444" spans="2:7" x14ac:dyDescent="0.3">
      <c r="B5444" s="2"/>
      <c r="D5444" s="9"/>
      <c r="F5444" s="4"/>
      <c r="G5444" s="4"/>
    </row>
    <row r="5445" spans="2:7" x14ac:dyDescent="0.3">
      <c r="B5445" s="2"/>
      <c r="D5445" s="9"/>
      <c r="F5445" s="4"/>
      <c r="G5445" s="4"/>
    </row>
    <row r="5446" spans="2:7" x14ac:dyDescent="0.3">
      <c r="B5446" s="2"/>
      <c r="D5446" s="9"/>
      <c r="F5446" s="4"/>
      <c r="G5446" s="4"/>
    </row>
    <row r="5447" spans="2:7" x14ac:dyDescent="0.3">
      <c r="B5447" s="2"/>
      <c r="D5447" s="9"/>
      <c r="F5447" s="4"/>
      <c r="G5447" s="4"/>
    </row>
    <row r="5448" spans="2:7" x14ac:dyDescent="0.3">
      <c r="B5448" s="2"/>
      <c r="D5448" s="9"/>
      <c r="F5448" s="4"/>
      <c r="G5448" s="4"/>
    </row>
    <row r="5449" spans="2:7" x14ac:dyDescent="0.3">
      <c r="B5449" s="2"/>
      <c r="D5449" s="9"/>
      <c r="F5449" s="4"/>
      <c r="G5449" s="4"/>
    </row>
    <row r="5450" spans="2:7" x14ac:dyDescent="0.3">
      <c r="B5450" s="2"/>
      <c r="D5450" s="9"/>
      <c r="F5450" s="4"/>
      <c r="G5450" s="4"/>
    </row>
    <row r="5451" spans="2:7" x14ac:dyDescent="0.3">
      <c r="B5451" s="2"/>
      <c r="D5451" s="9"/>
      <c r="F5451" s="4"/>
      <c r="G5451" s="4"/>
    </row>
    <row r="5452" spans="2:7" x14ac:dyDescent="0.3">
      <c r="B5452" s="2"/>
      <c r="D5452" s="9"/>
      <c r="F5452" s="4"/>
      <c r="G5452" s="4"/>
    </row>
    <row r="5453" spans="2:7" x14ac:dyDescent="0.3">
      <c r="B5453" s="2"/>
      <c r="D5453" s="9"/>
      <c r="F5453" s="4"/>
      <c r="G5453" s="4"/>
    </row>
    <row r="5454" spans="2:7" x14ac:dyDescent="0.3">
      <c r="B5454" s="2"/>
      <c r="D5454" s="9"/>
      <c r="F5454" s="4"/>
      <c r="G5454" s="4"/>
    </row>
    <row r="5455" spans="2:7" x14ac:dyDescent="0.3">
      <c r="B5455" s="2"/>
      <c r="D5455" s="9"/>
      <c r="F5455" s="4"/>
      <c r="G5455" s="4"/>
    </row>
    <row r="5456" spans="2:7" x14ac:dyDescent="0.3">
      <c r="B5456" s="2"/>
      <c r="D5456" s="9"/>
      <c r="F5456" s="4"/>
      <c r="G5456" s="4"/>
    </row>
    <row r="5457" spans="2:7" x14ac:dyDescent="0.3">
      <c r="B5457" s="2"/>
      <c r="D5457" s="9"/>
      <c r="F5457" s="4"/>
      <c r="G5457" s="4"/>
    </row>
    <row r="5458" spans="2:7" x14ac:dyDescent="0.3">
      <c r="B5458" s="2"/>
      <c r="D5458" s="9"/>
      <c r="F5458" s="4"/>
      <c r="G5458" s="4"/>
    </row>
    <row r="5459" spans="2:7" x14ac:dyDescent="0.3">
      <c r="B5459" s="2"/>
      <c r="D5459" s="9"/>
      <c r="F5459" s="4"/>
      <c r="G5459" s="4"/>
    </row>
    <row r="5460" spans="2:7" x14ac:dyDescent="0.3">
      <c r="B5460" s="2"/>
      <c r="D5460" s="9"/>
      <c r="F5460" s="4"/>
      <c r="G5460" s="4"/>
    </row>
    <row r="5461" spans="2:7" x14ac:dyDescent="0.3">
      <c r="B5461" s="2"/>
      <c r="D5461" s="9"/>
      <c r="F5461" s="4"/>
      <c r="G5461" s="4"/>
    </row>
    <row r="5462" spans="2:7" x14ac:dyDescent="0.3">
      <c r="B5462" s="2"/>
      <c r="D5462" s="9"/>
      <c r="F5462" s="4"/>
      <c r="G5462" s="4"/>
    </row>
    <row r="5463" spans="2:7" x14ac:dyDescent="0.3">
      <c r="B5463" s="2"/>
      <c r="D5463" s="9"/>
      <c r="F5463" s="4"/>
      <c r="G5463" s="4"/>
    </row>
    <row r="5464" spans="2:7" x14ac:dyDescent="0.3">
      <c r="B5464" s="2"/>
      <c r="D5464" s="9"/>
      <c r="F5464" s="4"/>
      <c r="G5464" s="4"/>
    </row>
    <row r="5465" spans="2:7" x14ac:dyDescent="0.3">
      <c r="B5465" s="2"/>
      <c r="D5465" s="9"/>
      <c r="F5465" s="4"/>
      <c r="G5465" s="4"/>
    </row>
    <row r="5466" spans="2:7" x14ac:dyDescent="0.3">
      <c r="B5466" s="2"/>
      <c r="D5466" s="9"/>
      <c r="F5466" s="4"/>
      <c r="G5466" s="4"/>
    </row>
    <row r="5467" spans="2:7" x14ac:dyDescent="0.3">
      <c r="B5467" s="2"/>
      <c r="D5467" s="9"/>
      <c r="F5467" s="4"/>
      <c r="G5467" s="4"/>
    </row>
    <row r="5468" spans="2:7" x14ac:dyDescent="0.3">
      <c r="B5468" s="2"/>
      <c r="D5468" s="9"/>
      <c r="F5468" s="4"/>
      <c r="G5468" s="4"/>
    </row>
    <row r="5469" spans="2:7" x14ac:dyDescent="0.3">
      <c r="B5469" s="2"/>
      <c r="D5469" s="9"/>
      <c r="F5469" s="4"/>
      <c r="G5469" s="4"/>
    </row>
    <row r="5470" spans="2:7" x14ac:dyDescent="0.3">
      <c r="B5470" s="2"/>
      <c r="D5470" s="9"/>
      <c r="F5470" s="4"/>
      <c r="G5470" s="4"/>
    </row>
    <row r="5471" spans="2:7" x14ac:dyDescent="0.3">
      <c r="B5471" s="2"/>
      <c r="D5471" s="9"/>
      <c r="F5471" s="4"/>
      <c r="G5471" s="4"/>
    </row>
    <row r="5472" spans="2:7" x14ac:dyDescent="0.3">
      <c r="B5472" s="2"/>
      <c r="D5472" s="9"/>
      <c r="F5472" s="4"/>
      <c r="G5472" s="4"/>
    </row>
    <row r="5473" spans="2:7" x14ac:dyDescent="0.3">
      <c r="B5473" s="2"/>
      <c r="D5473" s="9"/>
      <c r="F5473" s="4"/>
      <c r="G5473" s="4"/>
    </row>
    <row r="5474" spans="2:7" x14ac:dyDescent="0.3">
      <c r="B5474" s="2"/>
      <c r="D5474" s="9"/>
      <c r="F5474" s="4"/>
      <c r="G5474" s="4"/>
    </row>
    <row r="5475" spans="2:7" x14ac:dyDescent="0.3">
      <c r="B5475" s="2"/>
      <c r="D5475" s="9"/>
      <c r="F5475" s="4"/>
      <c r="G5475" s="4"/>
    </row>
    <row r="5476" spans="2:7" x14ac:dyDescent="0.3">
      <c r="B5476" s="2"/>
      <c r="D5476" s="9"/>
      <c r="F5476" s="4"/>
      <c r="G5476" s="4"/>
    </row>
    <row r="5477" spans="2:7" x14ac:dyDescent="0.3">
      <c r="B5477" s="2"/>
      <c r="D5477" s="9"/>
      <c r="F5477" s="4"/>
      <c r="G5477" s="4"/>
    </row>
    <row r="5478" spans="2:7" x14ac:dyDescent="0.3">
      <c r="B5478" s="2"/>
      <c r="D5478" s="9"/>
      <c r="F5478" s="4"/>
      <c r="G5478" s="4"/>
    </row>
    <row r="5479" spans="2:7" x14ac:dyDescent="0.3">
      <c r="B5479" s="2"/>
      <c r="D5479" s="9"/>
      <c r="F5479" s="4"/>
      <c r="G5479" s="4"/>
    </row>
    <row r="5480" spans="2:7" x14ac:dyDescent="0.3">
      <c r="B5480" s="2"/>
      <c r="D5480" s="9"/>
      <c r="F5480" s="4"/>
      <c r="G5480" s="4"/>
    </row>
    <row r="5481" spans="2:7" x14ac:dyDescent="0.3">
      <c r="B5481" s="2"/>
      <c r="D5481" s="9"/>
      <c r="F5481" s="4"/>
      <c r="G5481" s="4"/>
    </row>
    <row r="5482" spans="2:7" x14ac:dyDescent="0.3">
      <c r="B5482" s="2"/>
      <c r="D5482" s="9"/>
      <c r="F5482" s="4"/>
      <c r="G5482" s="4"/>
    </row>
    <row r="5483" spans="2:7" x14ac:dyDescent="0.3">
      <c r="B5483" s="2"/>
      <c r="D5483" s="9"/>
      <c r="F5483" s="4"/>
      <c r="G5483" s="4"/>
    </row>
    <row r="5484" spans="2:7" x14ac:dyDescent="0.3">
      <c r="B5484" s="2"/>
      <c r="D5484" s="9"/>
      <c r="F5484" s="4"/>
      <c r="G5484" s="4"/>
    </row>
    <row r="5485" spans="2:7" x14ac:dyDescent="0.3">
      <c r="B5485" s="2"/>
      <c r="D5485" s="9"/>
      <c r="F5485" s="4"/>
      <c r="G5485" s="4"/>
    </row>
    <row r="5486" spans="2:7" x14ac:dyDescent="0.3">
      <c r="B5486" s="2"/>
      <c r="D5486" s="9"/>
      <c r="F5486" s="4"/>
      <c r="G5486" s="4"/>
    </row>
    <row r="5487" spans="2:7" x14ac:dyDescent="0.3">
      <c r="B5487" s="2"/>
      <c r="D5487" s="9"/>
      <c r="F5487" s="4"/>
      <c r="G5487" s="4"/>
    </row>
    <row r="5488" spans="2:7" x14ac:dyDescent="0.3">
      <c r="B5488" s="2"/>
      <c r="D5488" s="9"/>
      <c r="F5488" s="4"/>
      <c r="G5488" s="4"/>
    </row>
    <row r="5489" spans="2:7" x14ac:dyDescent="0.3">
      <c r="B5489" s="2"/>
      <c r="D5489" s="9"/>
      <c r="F5489" s="4"/>
      <c r="G5489" s="4"/>
    </row>
    <row r="5490" spans="2:7" x14ac:dyDescent="0.3">
      <c r="B5490" s="2"/>
      <c r="D5490" s="9"/>
      <c r="F5490" s="4"/>
      <c r="G5490" s="4"/>
    </row>
    <row r="5491" spans="2:7" x14ac:dyDescent="0.3">
      <c r="B5491" s="2"/>
      <c r="D5491" s="9"/>
      <c r="F5491" s="4"/>
      <c r="G5491" s="4"/>
    </row>
    <row r="5492" spans="2:7" x14ac:dyDescent="0.3">
      <c r="B5492" s="2"/>
      <c r="D5492" s="9"/>
      <c r="F5492" s="4"/>
      <c r="G5492" s="4"/>
    </row>
    <row r="5493" spans="2:7" x14ac:dyDescent="0.3">
      <c r="B5493" s="2"/>
      <c r="D5493" s="9"/>
      <c r="F5493" s="4"/>
      <c r="G5493" s="4"/>
    </row>
    <row r="5494" spans="2:7" x14ac:dyDescent="0.3">
      <c r="B5494" s="2"/>
      <c r="D5494" s="9"/>
      <c r="F5494" s="4"/>
      <c r="G5494" s="4"/>
    </row>
    <row r="5495" spans="2:7" x14ac:dyDescent="0.3">
      <c r="B5495" s="2"/>
      <c r="D5495" s="9"/>
      <c r="F5495" s="4"/>
      <c r="G5495" s="4"/>
    </row>
    <row r="5496" spans="2:7" x14ac:dyDescent="0.3">
      <c r="B5496" s="2"/>
      <c r="D5496" s="9"/>
      <c r="F5496" s="4"/>
      <c r="G5496" s="4"/>
    </row>
    <row r="5497" spans="2:7" x14ac:dyDescent="0.3">
      <c r="B5497" s="2"/>
      <c r="D5497" s="9"/>
      <c r="F5497" s="4"/>
      <c r="G5497" s="4"/>
    </row>
    <row r="5498" spans="2:7" x14ac:dyDescent="0.3">
      <c r="B5498" s="2"/>
      <c r="D5498" s="9"/>
      <c r="F5498" s="4"/>
      <c r="G5498" s="4"/>
    </row>
    <row r="5499" spans="2:7" x14ac:dyDescent="0.3">
      <c r="B5499" s="2"/>
      <c r="D5499" s="9"/>
      <c r="F5499" s="4"/>
      <c r="G5499" s="4"/>
    </row>
    <row r="5500" spans="2:7" x14ac:dyDescent="0.3">
      <c r="B5500" s="2"/>
      <c r="D5500" s="9"/>
      <c r="F5500" s="4"/>
      <c r="G5500" s="4"/>
    </row>
    <row r="5501" spans="2:7" x14ac:dyDescent="0.3">
      <c r="B5501" s="2"/>
      <c r="D5501" s="9"/>
      <c r="F5501" s="4"/>
      <c r="G5501" s="4"/>
    </row>
    <row r="5502" spans="2:7" x14ac:dyDescent="0.3">
      <c r="B5502" s="2"/>
      <c r="D5502" s="9"/>
      <c r="F5502" s="4"/>
      <c r="G5502" s="4"/>
    </row>
    <row r="5503" spans="2:7" x14ac:dyDescent="0.3">
      <c r="B5503" s="2"/>
      <c r="D5503" s="9"/>
      <c r="F5503" s="4"/>
      <c r="G5503" s="4"/>
    </row>
    <row r="5504" spans="2:7" x14ac:dyDescent="0.3">
      <c r="B5504" s="2"/>
      <c r="D5504" s="9"/>
      <c r="F5504" s="4"/>
      <c r="G5504" s="4"/>
    </row>
    <row r="5505" spans="2:7" x14ac:dyDescent="0.3">
      <c r="B5505" s="2"/>
      <c r="D5505" s="9"/>
      <c r="F5505" s="4"/>
      <c r="G5505" s="4"/>
    </row>
    <row r="5506" spans="2:7" x14ac:dyDescent="0.3">
      <c r="B5506" s="2"/>
      <c r="D5506" s="9"/>
      <c r="F5506" s="4"/>
      <c r="G5506" s="4"/>
    </row>
    <row r="5507" spans="2:7" x14ac:dyDescent="0.3">
      <c r="B5507" s="2"/>
      <c r="D5507" s="9"/>
      <c r="F5507" s="4"/>
      <c r="G5507" s="4"/>
    </row>
    <row r="5508" spans="2:7" x14ac:dyDescent="0.3">
      <c r="B5508" s="2"/>
      <c r="D5508" s="9"/>
      <c r="F5508" s="4"/>
      <c r="G5508" s="4"/>
    </row>
    <row r="5509" spans="2:7" x14ac:dyDescent="0.3">
      <c r="B5509" s="2"/>
      <c r="D5509" s="9"/>
      <c r="F5509" s="4"/>
      <c r="G5509" s="4"/>
    </row>
    <row r="5510" spans="2:7" x14ac:dyDescent="0.3">
      <c r="B5510" s="2"/>
      <c r="D5510" s="9"/>
      <c r="F5510" s="4"/>
      <c r="G5510" s="4"/>
    </row>
    <row r="5511" spans="2:7" x14ac:dyDescent="0.3">
      <c r="B5511" s="2"/>
      <c r="D5511" s="9"/>
      <c r="F5511" s="4"/>
      <c r="G5511" s="4"/>
    </row>
    <row r="5512" spans="2:7" x14ac:dyDescent="0.3">
      <c r="B5512" s="2"/>
      <c r="D5512" s="9"/>
      <c r="F5512" s="4"/>
      <c r="G5512" s="4"/>
    </row>
    <row r="5513" spans="2:7" x14ac:dyDescent="0.3">
      <c r="B5513" s="2"/>
      <c r="D5513" s="9"/>
      <c r="F5513" s="4"/>
      <c r="G5513" s="4"/>
    </row>
    <row r="5514" spans="2:7" x14ac:dyDescent="0.3">
      <c r="B5514" s="2"/>
      <c r="D5514" s="9"/>
      <c r="F5514" s="4"/>
      <c r="G5514" s="4"/>
    </row>
    <row r="5515" spans="2:7" x14ac:dyDescent="0.3">
      <c r="B5515" s="2"/>
      <c r="D5515" s="9"/>
      <c r="F5515" s="4"/>
      <c r="G5515" s="4"/>
    </row>
    <row r="5516" spans="2:7" x14ac:dyDescent="0.3">
      <c r="B5516" s="2"/>
      <c r="D5516" s="9"/>
      <c r="F5516" s="4"/>
      <c r="G5516" s="4"/>
    </row>
    <row r="5517" spans="2:7" x14ac:dyDescent="0.3">
      <c r="B5517" s="2"/>
      <c r="D5517" s="9"/>
      <c r="F5517" s="4"/>
      <c r="G5517" s="4"/>
    </row>
    <row r="5518" spans="2:7" x14ac:dyDescent="0.3">
      <c r="B5518" s="2"/>
      <c r="D5518" s="9"/>
      <c r="F5518" s="4"/>
      <c r="G5518" s="4"/>
    </row>
    <row r="5519" spans="2:7" x14ac:dyDescent="0.3">
      <c r="B5519" s="2"/>
      <c r="D5519" s="9"/>
      <c r="F5519" s="4"/>
      <c r="G5519" s="4"/>
    </row>
    <row r="5520" spans="2:7" x14ac:dyDescent="0.3">
      <c r="B5520" s="2"/>
      <c r="D5520" s="9"/>
      <c r="F5520" s="4"/>
      <c r="G5520" s="4"/>
    </row>
    <row r="5521" spans="2:7" x14ac:dyDescent="0.3">
      <c r="B5521" s="2"/>
      <c r="D5521" s="9"/>
      <c r="F5521" s="4"/>
      <c r="G5521" s="4"/>
    </row>
    <row r="5522" spans="2:7" x14ac:dyDescent="0.3">
      <c r="B5522" s="2"/>
      <c r="D5522" s="9"/>
      <c r="F5522" s="4"/>
      <c r="G5522" s="4"/>
    </row>
    <row r="5523" spans="2:7" x14ac:dyDescent="0.3">
      <c r="B5523" s="2"/>
      <c r="D5523" s="9"/>
      <c r="F5523" s="4"/>
      <c r="G5523" s="4"/>
    </row>
    <row r="5524" spans="2:7" x14ac:dyDescent="0.3">
      <c r="B5524" s="2"/>
      <c r="D5524" s="9"/>
      <c r="F5524" s="4"/>
      <c r="G5524" s="4"/>
    </row>
    <row r="5525" spans="2:7" x14ac:dyDescent="0.3">
      <c r="B5525" s="2"/>
      <c r="D5525" s="9"/>
      <c r="F5525" s="4"/>
      <c r="G5525" s="4"/>
    </row>
    <row r="5526" spans="2:7" x14ac:dyDescent="0.3">
      <c r="B5526" s="2"/>
      <c r="D5526" s="9"/>
      <c r="F5526" s="4"/>
      <c r="G5526" s="4"/>
    </row>
    <row r="5527" spans="2:7" x14ac:dyDescent="0.3">
      <c r="B5527" s="2"/>
      <c r="D5527" s="9"/>
      <c r="F5527" s="4"/>
      <c r="G5527" s="4"/>
    </row>
    <row r="5528" spans="2:7" x14ac:dyDescent="0.3">
      <c r="B5528" s="2"/>
      <c r="D5528" s="9"/>
      <c r="F5528" s="4"/>
      <c r="G5528" s="4"/>
    </row>
    <row r="5529" spans="2:7" x14ac:dyDescent="0.3">
      <c r="B5529" s="2"/>
      <c r="D5529" s="9"/>
      <c r="F5529" s="4"/>
      <c r="G5529" s="4"/>
    </row>
    <row r="5530" spans="2:7" x14ac:dyDescent="0.3">
      <c r="B5530" s="2"/>
      <c r="D5530" s="9"/>
      <c r="F5530" s="4"/>
      <c r="G5530" s="4"/>
    </row>
    <row r="5531" spans="2:7" x14ac:dyDescent="0.3">
      <c r="B5531" s="2"/>
      <c r="D5531" s="9"/>
      <c r="F5531" s="4"/>
      <c r="G5531" s="4"/>
    </row>
    <row r="5532" spans="2:7" x14ac:dyDescent="0.3">
      <c r="B5532" s="2"/>
      <c r="D5532" s="9"/>
      <c r="F5532" s="4"/>
      <c r="G5532" s="4"/>
    </row>
    <row r="5533" spans="2:7" x14ac:dyDescent="0.3">
      <c r="B5533" s="2"/>
      <c r="D5533" s="9"/>
      <c r="F5533" s="4"/>
      <c r="G5533" s="4"/>
    </row>
    <row r="5534" spans="2:7" x14ac:dyDescent="0.3">
      <c r="B5534" s="2"/>
      <c r="D5534" s="9"/>
      <c r="F5534" s="4"/>
      <c r="G5534" s="4"/>
    </row>
    <row r="5535" spans="2:7" x14ac:dyDescent="0.3">
      <c r="B5535" s="2"/>
      <c r="D5535" s="9"/>
      <c r="F5535" s="4"/>
      <c r="G5535" s="4"/>
    </row>
    <row r="5536" spans="2:7" x14ac:dyDescent="0.3">
      <c r="B5536" s="2"/>
      <c r="D5536" s="9"/>
      <c r="F5536" s="4"/>
      <c r="G5536" s="4"/>
    </row>
    <row r="5537" spans="2:7" x14ac:dyDescent="0.3">
      <c r="B5537" s="2"/>
      <c r="D5537" s="9"/>
      <c r="F5537" s="4"/>
      <c r="G5537" s="4"/>
    </row>
    <row r="5538" spans="2:7" x14ac:dyDescent="0.3">
      <c r="B5538" s="2"/>
      <c r="D5538" s="9"/>
      <c r="F5538" s="4"/>
      <c r="G5538" s="4"/>
    </row>
    <row r="5539" spans="2:7" x14ac:dyDescent="0.3">
      <c r="B5539" s="2"/>
      <c r="D5539" s="9"/>
      <c r="F5539" s="4"/>
      <c r="G5539" s="4"/>
    </row>
    <row r="5540" spans="2:7" x14ac:dyDescent="0.3">
      <c r="B5540" s="2"/>
      <c r="D5540" s="9"/>
      <c r="F5540" s="4"/>
      <c r="G5540" s="4"/>
    </row>
    <row r="5541" spans="2:7" x14ac:dyDescent="0.3">
      <c r="B5541" s="2"/>
      <c r="D5541" s="9"/>
      <c r="F5541" s="4"/>
      <c r="G5541" s="4"/>
    </row>
    <row r="5542" spans="2:7" x14ac:dyDescent="0.3">
      <c r="B5542" s="2"/>
      <c r="D5542" s="9"/>
      <c r="F5542" s="4"/>
      <c r="G5542" s="4"/>
    </row>
    <row r="5543" spans="2:7" x14ac:dyDescent="0.3">
      <c r="B5543" s="2"/>
      <c r="D5543" s="9"/>
      <c r="F5543" s="4"/>
      <c r="G5543" s="4"/>
    </row>
    <row r="5544" spans="2:7" x14ac:dyDescent="0.3">
      <c r="B5544" s="2"/>
      <c r="D5544" s="9"/>
      <c r="F5544" s="4"/>
      <c r="G5544" s="4"/>
    </row>
    <row r="5545" spans="2:7" x14ac:dyDescent="0.3">
      <c r="B5545" s="2"/>
      <c r="D5545" s="9"/>
      <c r="F5545" s="4"/>
      <c r="G5545" s="4"/>
    </row>
    <row r="5546" spans="2:7" x14ac:dyDescent="0.3">
      <c r="B5546" s="2"/>
      <c r="D5546" s="9"/>
      <c r="F5546" s="4"/>
      <c r="G5546" s="4"/>
    </row>
    <row r="5547" spans="2:7" x14ac:dyDescent="0.3">
      <c r="B5547" s="2"/>
      <c r="D5547" s="9"/>
      <c r="F5547" s="4"/>
      <c r="G5547" s="4"/>
    </row>
    <row r="5548" spans="2:7" x14ac:dyDescent="0.3">
      <c r="B5548" s="2"/>
      <c r="D5548" s="9"/>
      <c r="F5548" s="4"/>
      <c r="G5548" s="4"/>
    </row>
    <row r="5549" spans="2:7" x14ac:dyDescent="0.3">
      <c r="B5549" s="2"/>
      <c r="D5549" s="9"/>
      <c r="F5549" s="4"/>
      <c r="G5549" s="4"/>
    </row>
    <row r="5550" spans="2:7" x14ac:dyDescent="0.3">
      <c r="B5550" s="2"/>
      <c r="D5550" s="9"/>
      <c r="F5550" s="4"/>
      <c r="G5550" s="4"/>
    </row>
    <row r="5551" spans="2:7" x14ac:dyDescent="0.3">
      <c r="B5551" s="2"/>
      <c r="D5551" s="9"/>
      <c r="F5551" s="4"/>
      <c r="G5551" s="4"/>
    </row>
    <row r="5552" spans="2:7" x14ac:dyDescent="0.3">
      <c r="B5552" s="2"/>
      <c r="D5552" s="9"/>
      <c r="F5552" s="4"/>
      <c r="G5552" s="4"/>
    </row>
    <row r="5553" spans="2:7" x14ac:dyDescent="0.3">
      <c r="B5553" s="2"/>
      <c r="D5553" s="9"/>
      <c r="F5553" s="4"/>
      <c r="G5553" s="4"/>
    </row>
    <row r="5554" spans="2:7" x14ac:dyDescent="0.3">
      <c r="B5554" s="2"/>
      <c r="D5554" s="9"/>
      <c r="F5554" s="4"/>
      <c r="G5554" s="4"/>
    </row>
    <row r="5555" spans="2:7" x14ac:dyDescent="0.3">
      <c r="B5555" s="2"/>
      <c r="D5555" s="9"/>
      <c r="F5555" s="4"/>
      <c r="G5555" s="4"/>
    </row>
    <row r="5556" spans="2:7" x14ac:dyDescent="0.3">
      <c r="B5556" s="2"/>
      <c r="D5556" s="9"/>
      <c r="F5556" s="4"/>
      <c r="G5556" s="4"/>
    </row>
    <row r="5557" spans="2:7" x14ac:dyDescent="0.3">
      <c r="B5557" s="2"/>
      <c r="D5557" s="9"/>
      <c r="F5557" s="4"/>
      <c r="G5557" s="4"/>
    </row>
    <row r="5558" spans="2:7" x14ac:dyDescent="0.3">
      <c r="B5558" s="2"/>
      <c r="D5558" s="9"/>
      <c r="F5558" s="4"/>
      <c r="G5558" s="4"/>
    </row>
    <row r="5559" spans="2:7" x14ac:dyDescent="0.3">
      <c r="B5559" s="2"/>
      <c r="D5559" s="9"/>
      <c r="F5559" s="4"/>
      <c r="G5559" s="4"/>
    </row>
    <row r="5560" spans="2:7" x14ac:dyDescent="0.3">
      <c r="B5560" s="2"/>
      <c r="D5560" s="9"/>
      <c r="F5560" s="4"/>
      <c r="G5560" s="4"/>
    </row>
    <row r="5561" spans="2:7" x14ac:dyDescent="0.3">
      <c r="B5561" s="2"/>
      <c r="D5561" s="9"/>
      <c r="F5561" s="4"/>
      <c r="G5561" s="4"/>
    </row>
    <row r="5562" spans="2:7" x14ac:dyDescent="0.3">
      <c r="B5562" s="2"/>
      <c r="D5562" s="9"/>
      <c r="F5562" s="4"/>
      <c r="G5562" s="4"/>
    </row>
    <row r="5563" spans="2:7" x14ac:dyDescent="0.3">
      <c r="B5563" s="2"/>
      <c r="D5563" s="9"/>
      <c r="F5563" s="4"/>
      <c r="G5563" s="4"/>
    </row>
    <row r="5564" spans="2:7" x14ac:dyDescent="0.3">
      <c r="B5564" s="2"/>
      <c r="D5564" s="9"/>
      <c r="F5564" s="4"/>
      <c r="G5564" s="4"/>
    </row>
    <row r="5565" spans="2:7" x14ac:dyDescent="0.3">
      <c r="B5565" s="2"/>
      <c r="D5565" s="9"/>
      <c r="F5565" s="4"/>
      <c r="G5565" s="4"/>
    </row>
    <row r="5566" spans="2:7" x14ac:dyDescent="0.3">
      <c r="B5566" s="2"/>
      <c r="D5566" s="9"/>
      <c r="F5566" s="4"/>
      <c r="G5566" s="4"/>
    </row>
    <row r="5567" spans="2:7" x14ac:dyDescent="0.3">
      <c r="B5567" s="2"/>
      <c r="D5567" s="9"/>
      <c r="F5567" s="4"/>
      <c r="G5567" s="4"/>
    </row>
    <row r="5568" spans="2:7" x14ac:dyDescent="0.3">
      <c r="B5568" s="2"/>
      <c r="D5568" s="9"/>
      <c r="F5568" s="4"/>
      <c r="G5568" s="4"/>
    </row>
    <row r="5569" spans="2:7" x14ac:dyDescent="0.3">
      <c r="B5569" s="2"/>
      <c r="D5569" s="9"/>
      <c r="F5569" s="4"/>
      <c r="G5569" s="4"/>
    </row>
    <row r="5570" spans="2:7" x14ac:dyDescent="0.3">
      <c r="B5570" s="2"/>
      <c r="D5570" s="9"/>
      <c r="F5570" s="4"/>
      <c r="G5570" s="4"/>
    </row>
    <row r="5571" spans="2:7" x14ac:dyDescent="0.3">
      <c r="B5571" s="2"/>
      <c r="D5571" s="9"/>
      <c r="F5571" s="4"/>
      <c r="G5571" s="4"/>
    </row>
    <row r="5572" spans="2:7" x14ac:dyDescent="0.3">
      <c r="B5572" s="2"/>
      <c r="D5572" s="9"/>
      <c r="F5572" s="4"/>
      <c r="G5572" s="4"/>
    </row>
    <row r="5573" spans="2:7" x14ac:dyDescent="0.3">
      <c r="B5573" s="2"/>
      <c r="D5573" s="9"/>
      <c r="F5573" s="4"/>
      <c r="G5573" s="4"/>
    </row>
    <row r="5574" spans="2:7" x14ac:dyDescent="0.3">
      <c r="B5574" s="2"/>
      <c r="D5574" s="9"/>
      <c r="F5574" s="4"/>
      <c r="G5574" s="4"/>
    </row>
    <row r="5575" spans="2:7" x14ac:dyDescent="0.3">
      <c r="B5575" s="2"/>
      <c r="D5575" s="9"/>
      <c r="F5575" s="4"/>
      <c r="G5575" s="4"/>
    </row>
    <row r="5576" spans="2:7" x14ac:dyDescent="0.3">
      <c r="B5576" s="2"/>
      <c r="D5576" s="9"/>
      <c r="F5576" s="4"/>
      <c r="G5576" s="4"/>
    </row>
    <row r="5577" spans="2:7" x14ac:dyDescent="0.3">
      <c r="B5577" s="2"/>
      <c r="D5577" s="9"/>
      <c r="F5577" s="4"/>
      <c r="G5577" s="4"/>
    </row>
    <row r="5578" spans="2:7" x14ac:dyDescent="0.3">
      <c r="B5578" s="2"/>
      <c r="D5578" s="9"/>
      <c r="F5578" s="4"/>
      <c r="G5578" s="4"/>
    </row>
    <row r="5579" spans="2:7" x14ac:dyDescent="0.3">
      <c r="B5579" s="2"/>
      <c r="D5579" s="9"/>
      <c r="F5579" s="4"/>
      <c r="G5579" s="4"/>
    </row>
    <row r="5580" spans="2:7" x14ac:dyDescent="0.3">
      <c r="B5580" s="2"/>
      <c r="D5580" s="9"/>
      <c r="F5580" s="4"/>
      <c r="G5580" s="4"/>
    </row>
    <row r="5581" spans="2:7" x14ac:dyDescent="0.3">
      <c r="B5581" s="2"/>
      <c r="D5581" s="9"/>
      <c r="F5581" s="4"/>
      <c r="G5581" s="4"/>
    </row>
    <row r="5582" spans="2:7" x14ac:dyDescent="0.3">
      <c r="B5582" s="2"/>
      <c r="D5582" s="9"/>
      <c r="F5582" s="4"/>
      <c r="G5582" s="4"/>
    </row>
    <row r="5583" spans="2:7" x14ac:dyDescent="0.3">
      <c r="B5583" s="2"/>
      <c r="D5583" s="9"/>
      <c r="F5583" s="4"/>
      <c r="G5583" s="4"/>
    </row>
    <row r="5584" spans="2:7" x14ac:dyDescent="0.3">
      <c r="B5584" s="2"/>
      <c r="D5584" s="9"/>
      <c r="F5584" s="4"/>
      <c r="G5584" s="4"/>
    </row>
    <row r="5585" spans="2:7" x14ac:dyDescent="0.3">
      <c r="B5585" s="2"/>
      <c r="D5585" s="9"/>
      <c r="F5585" s="4"/>
      <c r="G5585" s="4"/>
    </row>
    <row r="5586" spans="2:7" x14ac:dyDescent="0.3">
      <c r="B5586" s="2"/>
      <c r="D5586" s="9"/>
      <c r="F5586" s="4"/>
      <c r="G5586" s="4"/>
    </row>
    <row r="5587" spans="2:7" x14ac:dyDescent="0.3">
      <c r="B5587" s="2"/>
      <c r="D5587" s="9"/>
      <c r="F5587" s="4"/>
      <c r="G5587" s="4"/>
    </row>
    <row r="5588" spans="2:7" x14ac:dyDescent="0.3">
      <c r="B5588" s="2"/>
      <c r="D5588" s="9"/>
      <c r="F5588" s="4"/>
      <c r="G5588" s="4"/>
    </row>
    <row r="5589" spans="2:7" x14ac:dyDescent="0.3">
      <c r="B5589" s="2"/>
      <c r="D5589" s="9"/>
      <c r="F5589" s="4"/>
      <c r="G5589" s="4"/>
    </row>
    <row r="5590" spans="2:7" x14ac:dyDescent="0.3">
      <c r="B5590" s="2"/>
      <c r="D5590" s="9"/>
      <c r="F5590" s="4"/>
      <c r="G5590" s="4"/>
    </row>
    <row r="5591" spans="2:7" x14ac:dyDescent="0.3">
      <c r="B5591" s="2"/>
      <c r="D5591" s="9"/>
      <c r="F5591" s="4"/>
      <c r="G5591" s="4"/>
    </row>
    <row r="5592" spans="2:7" x14ac:dyDescent="0.3">
      <c r="B5592" s="2"/>
      <c r="D5592" s="9"/>
      <c r="F5592" s="4"/>
      <c r="G5592" s="4"/>
    </row>
    <row r="5593" spans="2:7" x14ac:dyDescent="0.3">
      <c r="B5593" s="2"/>
      <c r="D5593" s="9"/>
      <c r="F5593" s="4"/>
      <c r="G5593" s="4"/>
    </row>
    <row r="5594" spans="2:7" x14ac:dyDescent="0.3">
      <c r="B5594" s="2"/>
      <c r="D5594" s="9"/>
      <c r="F5594" s="4"/>
      <c r="G5594" s="4"/>
    </row>
    <row r="5595" spans="2:7" x14ac:dyDescent="0.3">
      <c r="B5595" s="2"/>
      <c r="D5595" s="9"/>
      <c r="F5595" s="4"/>
      <c r="G5595" s="4"/>
    </row>
    <row r="5596" spans="2:7" x14ac:dyDescent="0.3">
      <c r="B5596" s="2"/>
      <c r="D5596" s="9"/>
      <c r="F5596" s="4"/>
      <c r="G5596" s="4"/>
    </row>
    <row r="5597" spans="2:7" x14ac:dyDescent="0.3">
      <c r="B5597" s="2"/>
      <c r="D5597" s="9"/>
      <c r="F5597" s="4"/>
      <c r="G5597" s="4"/>
    </row>
    <row r="5598" spans="2:7" x14ac:dyDescent="0.3">
      <c r="B5598" s="2"/>
      <c r="D5598" s="9"/>
      <c r="F5598" s="4"/>
      <c r="G5598" s="4"/>
    </row>
    <row r="5599" spans="2:7" x14ac:dyDescent="0.3">
      <c r="B5599" s="2"/>
      <c r="D5599" s="9"/>
      <c r="F5599" s="4"/>
      <c r="G5599" s="4"/>
    </row>
    <row r="5600" spans="2:7" x14ac:dyDescent="0.3">
      <c r="B5600" s="2"/>
      <c r="D5600" s="9"/>
      <c r="F5600" s="4"/>
      <c r="G5600" s="4"/>
    </row>
    <row r="5601" spans="2:7" x14ac:dyDescent="0.3">
      <c r="B5601" s="2"/>
      <c r="D5601" s="9"/>
      <c r="F5601" s="4"/>
      <c r="G5601" s="4"/>
    </row>
    <row r="5602" spans="2:7" x14ac:dyDescent="0.3">
      <c r="B5602" s="2"/>
      <c r="D5602" s="9"/>
      <c r="F5602" s="4"/>
      <c r="G5602" s="4"/>
    </row>
    <row r="5603" spans="2:7" x14ac:dyDescent="0.3">
      <c r="B5603" s="2"/>
      <c r="D5603" s="9"/>
      <c r="F5603" s="4"/>
      <c r="G5603" s="4"/>
    </row>
    <row r="5604" spans="2:7" x14ac:dyDescent="0.3">
      <c r="B5604" s="2"/>
      <c r="D5604" s="9"/>
      <c r="F5604" s="4"/>
      <c r="G5604" s="4"/>
    </row>
    <row r="5605" spans="2:7" x14ac:dyDescent="0.3">
      <c r="B5605" s="2"/>
      <c r="D5605" s="9"/>
      <c r="F5605" s="4"/>
      <c r="G5605" s="4"/>
    </row>
    <row r="5606" spans="2:7" x14ac:dyDescent="0.3">
      <c r="B5606" s="2"/>
      <c r="D5606" s="9"/>
      <c r="F5606" s="4"/>
      <c r="G5606" s="4"/>
    </row>
    <row r="5607" spans="2:7" x14ac:dyDescent="0.3">
      <c r="B5607" s="2"/>
      <c r="D5607" s="9"/>
      <c r="F5607" s="4"/>
      <c r="G5607" s="4"/>
    </row>
    <row r="5608" spans="2:7" x14ac:dyDescent="0.3">
      <c r="B5608" s="2"/>
      <c r="D5608" s="9"/>
      <c r="F5608" s="4"/>
      <c r="G5608" s="4"/>
    </row>
    <row r="5609" spans="2:7" x14ac:dyDescent="0.3">
      <c r="B5609" s="2"/>
      <c r="D5609" s="9"/>
      <c r="F5609" s="4"/>
      <c r="G5609" s="4"/>
    </row>
    <row r="5610" spans="2:7" x14ac:dyDescent="0.3">
      <c r="B5610" s="2"/>
      <c r="D5610" s="9"/>
      <c r="F5610" s="4"/>
      <c r="G5610" s="4"/>
    </row>
    <row r="5611" spans="2:7" x14ac:dyDescent="0.3">
      <c r="B5611" s="2"/>
      <c r="D5611" s="9"/>
      <c r="F5611" s="4"/>
      <c r="G5611" s="4"/>
    </row>
    <row r="5612" spans="2:7" x14ac:dyDescent="0.3">
      <c r="B5612" s="2"/>
      <c r="D5612" s="9"/>
      <c r="F5612" s="4"/>
      <c r="G5612" s="4"/>
    </row>
    <row r="5613" spans="2:7" x14ac:dyDescent="0.3">
      <c r="B5613" s="2"/>
      <c r="D5613" s="9"/>
      <c r="F5613" s="4"/>
      <c r="G5613" s="4"/>
    </row>
    <row r="5614" spans="2:7" x14ac:dyDescent="0.3">
      <c r="B5614" s="2"/>
      <c r="D5614" s="9"/>
      <c r="F5614" s="4"/>
      <c r="G5614" s="4"/>
    </row>
    <row r="5615" spans="2:7" x14ac:dyDescent="0.3">
      <c r="B5615" s="2"/>
      <c r="D5615" s="9"/>
      <c r="F5615" s="4"/>
      <c r="G5615" s="4"/>
    </row>
    <row r="5616" spans="2:7" x14ac:dyDescent="0.3">
      <c r="B5616" s="2"/>
      <c r="D5616" s="9"/>
      <c r="F5616" s="4"/>
      <c r="G5616" s="4"/>
    </row>
    <row r="5617" spans="2:7" x14ac:dyDescent="0.3">
      <c r="B5617" s="2"/>
      <c r="D5617" s="9"/>
      <c r="F5617" s="4"/>
      <c r="G5617" s="4"/>
    </row>
    <row r="5618" spans="2:7" x14ac:dyDescent="0.3">
      <c r="B5618" s="2"/>
      <c r="D5618" s="9"/>
      <c r="F5618" s="4"/>
      <c r="G5618" s="4"/>
    </row>
    <row r="5619" spans="2:7" x14ac:dyDescent="0.3">
      <c r="B5619" s="2"/>
      <c r="D5619" s="9"/>
      <c r="F5619" s="4"/>
      <c r="G5619" s="4"/>
    </row>
    <row r="5620" spans="2:7" x14ac:dyDescent="0.3">
      <c r="B5620" s="2"/>
      <c r="D5620" s="9"/>
      <c r="F5620" s="4"/>
      <c r="G5620" s="4"/>
    </row>
    <row r="5621" spans="2:7" x14ac:dyDescent="0.3">
      <c r="B5621" s="2"/>
      <c r="D5621" s="9"/>
      <c r="F5621" s="4"/>
      <c r="G5621" s="4"/>
    </row>
    <row r="5622" spans="2:7" x14ac:dyDescent="0.3">
      <c r="B5622" s="2"/>
      <c r="D5622" s="9"/>
      <c r="F5622" s="4"/>
      <c r="G5622" s="4"/>
    </row>
    <row r="5623" spans="2:7" x14ac:dyDescent="0.3">
      <c r="B5623" s="2"/>
      <c r="D5623" s="9"/>
      <c r="F5623" s="4"/>
      <c r="G5623" s="4"/>
    </row>
    <row r="5624" spans="2:7" x14ac:dyDescent="0.3">
      <c r="B5624" s="2"/>
      <c r="D5624" s="9"/>
      <c r="F5624" s="4"/>
      <c r="G5624" s="4"/>
    </row>
    <row r="5625" spans="2:7" x14ac:dyDescent="0.3">
      <c r="B5625" s="2"/>
      <c r="D5625" s="9"/>
      <c r="F5625" s="4"/>
      <c r="G5625" s="4"/>
    </row>
    <row r="5626" spans="2:7" x14ac:dyDescent="0.3">
      <c r="B5626" s="2"/>
      <c r="D5626" s="9"/>
      <c r="F5626" s="4"/>
      <c r="G5626" s="4"/>
    </row>
    <row r="5627" spans="2:7" x14ac:dyDescent="0.3">
      <c r="B5627" s="2"/>
      <c r="D5627" s="9"/>
      <c r="F5627" s="4"/>
      <c r="G5627" s="4"/>
    </row>
    <row r="5628" spans="2:7" x14ac:dyDescent="0.3">
      <c r="B5628" s="2"/>
      <c r="D5628" s="9"/>
      <c r="F5628" s="4"/>
      <c r="G5628" s="4"/>
    </row>
    <row r="5629" spans="2:7" x14ac:dyDescent="0.3">
      <c r="B5629" s="2"/>
      <c r="D5629" s="9"/>
      <c r="F5629" s="4"/>
      <c r="G5629" s="4"/>
    </row>
    <row r="5630" spans="2:7" x14ac:dyDescent="0.3">
      <c r="B5630" s="2"/>
      <c r="D5630" s="9"/>
      <c r="F5630" s="4"/>
      <c r="G5630" s="4"/>
    </row>
    <row r="5631" spans="2:7" x14ac:dyDescent="0.3">
      <c r="B5631" s="2"/>
      <c r="D5631" s="9"/>
      <c r="F5631" s="4"/>
      <c r="G5631" s="4"/>
    </row>
    <row r="5632" spans="2:7" x14ac:dyDescent="0.3">
      <c r="B5632" s="2"/>
      <c r="D5632" s="9"/>
      <c r="F5632" s="4"/>
      <c r="G5632" s="4"/>
    </row>
    <row r="5633" spans="2:7" x14ac:dyDescent="0.3">
      <c r="B5633" s="2"/>
      <c r="D5633" s="9"/>
      <c r="F5633" s="4"/>
      <c r="G5633" s="4"/>
    </row>
    <row r="5634" spans="2:7" x14ac:dyDescent="0.3">
      <c r="B5634" s="2"/>
      <c r="D5634" s="9"/>
      <c r="F5634" s="4"/>
      <c r="G5634" s="4"/>
    </row>
    <row r="5635" spans="2:7" x14ac:dyDescent="0.3">
      <c r="B5635" s="2"/>
      <c r="D5635" s="9"/>
      <c r="F5635" s="4"/>
      <c r="G5635" s="4"/>
    </row>
    <row r="5636" spans="2:7" x14ac:dyDescent="0.3">
      <c r="B5636" s="2"/>
      <c r="D5636" s="9"/>
      <c r="F5636" s="4"/>
      <c r="G5636" s="4"/>
    </row>
    <row r="5637" spans="2:7" x14ac:dyDescent="0.3">
      <c r="B5637" s="2"/>
      <c r="D5637" s="9"/>
      <c r="F5637" s="4"/>
      <c r="G5637" s="4"/>
    </row>
    <row r="5638" spans="2:7" x14ac:dyDescent="0.3">
      <c r="B5638" s="2"/>
      <c r="D5638" s="9"/>
      <c r="F5638" s="4"/>
      <c r="G5638" s="4"/>
    </row>
    <row r="5639" spans="2:7" x14ac:dyDescent="0.3">
      <c r="B5639" s="2"/>
      <c r="D5639" s="9"/>
      <c r="F5639" s="4"/>
      <c r="G5639" s="4"/>
    </row>
    <row r="5640" spans="2:7" x14ac:dyDescent="0.3">
      <c r="B5640" s="2"/>
      <c r="D5640" s="9"/>
      <c r="F5640" s="4"/>
      <c r="G5640" s="4"/>
    </row>
    <row r="5641" spans="2:7" x14ac:dyDescent="0.3">
      <c r="B5641" s="2"/>
      <c r="D5641" s="9"/>
      <c r="F5641" s="4"/>
      <c r="G5641" s="4"/>
    </row>
    <row r="5642" spans="2:7" x14ac:dyDescent="0.3">
      <c r="B5642" s="2"/>
      <c r="D5642" s="9"/>
      <c r="F5642" s="4"/>
      <c r="G5642" s="4"/>
    </row>
    <row r="5643" spans="2:7" x14ac:dyDescent="0.3">
      <c r="B5643" s="2"/>
      <c r="D5643" s="9"/>
      <c r="F5643" s="4"/>
      <c r="G5643" s="4"/>
    </row>
    <row r="5644" spans="2:7" x14ac:dyDescent="0.3">
      <c r="B5644" s="2"/>
      <c r="D5644" s="9"/>
      <c r="F5644" s="4"/>
      <c r="G5644" s="4"/>
    </row>
    <row r="5645" spans="2:7" x14ac:dyDescent="0.3">
      <c r="B5645" s="2"/>
      <c r="D5645" s="9"/>
      <c r="F5645" s="4"/>
      <c r="G5645" s="4"/>
    </row>
    <row r="5646" spans="2:7" x14ac:dyDescent="0.3">
      <c r="B5646" s="2"/>
      <c r="D5646" s="9"/>
      <c r="F5646" s="4"/>
      <c r="G5646" s="4"/>
    </row>
    <row r="5647" spans="2:7" x14ac:dyDescent="0.3">
      <c r="B5647" s="2"/>
      <c r="D5647" s="9"/>
      <c r="F5647" s="4"/>
      <c r="G5647" s="4"/>
    </row>
    <row r="5648" spans="2:7" x14ac:dyDescent="0.3">
      <c r="B5648" s="2"/>
      <c r="D5648" s="9"/>
      <c r="F5648" s="4"/>
      <c r="G5648" s="4"/>
    </row>
    <row r="5649" spans="2:7" x14ac:dyDescent="0.3">
      <c r="B5649" s="2"/>
      <c r="D5649" s="9"/>
      <c r="F5649" s="4"/>
      <c r="G5649" s="4"/>
    </row>
    <row r="5650" spans="2:7" x14ac:dyDescent="0.3">
      <c r="B5650" s="2"/>
      <c r="D5650" s="9"/>
      <c r="F5650" s="4"/>
      <c r="G5650" s="4"/>
    </row>
    <row r="5651" spans="2:7" x14ac:dyDescent="0.3">
      <c r="B5651" s="2"/>
      <c r="D5651" s="9"/>
      <c r="F5651" s="4"/>
      <c r="G5651" s="4"/>
    </row>
    <row r="5652" spans="2:7" x14ac:dyDescent="0.3">
      <c r="B5652" s="2"/>
      <c r="D5652" s="9"/>
      <c r="F5652" s="4"/>
      <c r="G5652" s="4"/>
    </row>
    <row r="5653" spans="2:7" x14ac:dyDescent="0.3">
      <c r="B5653" s="2"/>
      <c r="D5653" s="9"/>
      <c r="F5653" s="4"/>
      <c r="G5653" s="4"/>
    </row>
    <row r="5654" spans="2:7" x14ac:dyDescent="0.3">
      <c r="B5654" s="2"/>
      <c r="D5654" s="9"/>
      <c r="F5654" s="4"/>
      <c r="G5654" s="4"/>
    </row>
    <row r="5655" spans="2:7" x14ac:dyDescent="0.3">
      <c r="B5655" s="2"/>
      <c r="D5655" s="9"/>
      <c r="F5655" s="4"/>
      <c r="G5655" s="4"/>
    </row>
    <row r="5656" spans="2:7" x14ac:dyDescent="0.3">
      <c r="B5656" s="2"/>
      <c r="D5656" s="9"/>
      <c r="F5656" s="4"/>
      <c r="G5656" s="4"/>
    </row>
    <row r="5657" spans="2:7" x14ac:dyDescent="0.3">
      <c r="B5657" s="2"/>
      <c r="D5657" s="9"/>
      <c r="F5657" s="4"/>
      <c r="G5657" s="4"/>
    </row>
    <row r="5658" spans="2:7" x14ac:dyDescent="0.3">
      <c r="B5658" s="2"/>
      <c r="D5658" s="9"/>
      <c r="F5658" s="4"/>
      <c r="G5658" s="4"/>
    </row>
    <row r="5659" spans="2:7" x14ac:dyDescent="0.3">
      <c r="B5659" s="2"/>
      <c r="D5659" s="9"/>
      <c r="F5659" s="4"/>
      <c r="G5659" s="4"/>
    </row>
    <row r="5660" spans="2:7" x14ac:dyDescent="0.3">
      <c r="B5660" s="2"/>
      <c r="D5660" s="9"/>
      <c r="F5660" s="4"/>
      <c r="G5660" s="4"/>
    </row>
    <row r="5661" spans="2:7" x14ac:dyDescent="0.3">
      <c r="B5661" s="2"/>
      <c r="D5661" s="9"/>
      <c r="F5661" s="4"/>
      <c r="G5661" s="4"/>
    </row>
    <row r="5662" spans="2:7" x14ac:dyDescent="0.3">
      <c r="B5662" s="2"/>
      <c r="D5662" s="9"/>
      <c r="F5662" s="4"/>
      <c r="G5662" s="4"/>
    </row>
    <row r="5663" spans="2:7" x14ac:dyDescent="0.3">
      <c r="B5663" s="2"/>
      <c r="D5663" s="9"/>
      <c r="F5663" s="4"/>
      <c r="G5663" s="4"/>
    </row>
    <row r="5664" spans="2:7" x14ac:dyDescent="0.3">
      <c r="B5664" s="2"/>
      <c r="D5664" s="9"/>
      <c r="F5664" s="4"/>
      <c r="G5664" s="4"/>
    </row>
    <row r="5665" spans="2:7" x14ac:dyDescent="0.3">
      <c r="B5665" s="2"/>
      <c r="D5665" s="9"/>
      <c r="F5665" s="4"/>
      <c r="G5665" s="4"/>
    </row>
    <row r="5666" spans="2:7" x14ac:dyDescent="0.3">
      <c r="B5666" s="2"/>
      <c r="D5666" s="9"/>
      <c r="F5666" s="4"/>
      <c r="G5666" s="4"/>
    </row>
    <row r="5667" spans="2:7" x14ac:dyDescent="0.3">
      <c r="B5667" s="2"/>
      <c r="D5667" s="9"/>
      <c r="F5667" s="4"/>
      <c r="G5667" s="4"/>
    </row>
    <row r="5668" spans="2:7" x14ac:dyDescent="0.3">
      <c r="B5668" s="2"/>
      <c r="D5668" s="9"/>
      <c r="F5668" s="4"/>
      <c r="G5668" s="4"/>
    </row>
    <row r="5669" spans="2:7" x14ac:dyDescent="0.3">
      <c r="B5669" s="2"/>
      <c r="D5669" s="9"/>
      <c r="F5669" s="4"/>
      <c r="G5669" s="4"/>
    </row>
    <row r="5670" spans="2:7" x14ac:dyDescent="0.3">
      <c r="B5670" s="2"/>
      <c r="D5670" s="9"/>
      <c r="F5670" s="4"/>
      <c r="G5670" s="4"/>
    </row>
    <row r="5671" spans="2:7" x14ac:dyDescent="0.3">
      <c r="B5671" s="2"/>
      <c r="D5671" s="9"/>
      <c r="F5671" s="4"/>
      <c r="G5671" s="4"/>
    </row>
    <row r="5672" spans="2:7" x14ac:dyDescent="0.3">
      <c r="B5672" s="2"/>
      <c r="D5672" s="9"/>
      <c r="F5672" s="4"/>
      <c r="G5672" s="4"/>
    </row>
    <row r="5673" spans="2:7" x14ac:dyDescent="0.3">
      <c r="B5673" s="2"/>
      <c r="D5673" s="9"/>
      <c r="F5673" s="4"/>
      <c r="G5673" s="4"/>
    </row>
    <row r="5674" spans="2:7" x14ac:dyDescent="0.3">
      <c r="B5674" s="2"/>
      <c r="D5674" s="9"/>
      <c r="F5674" s="4"/>
      <c r="G5674" s="4"/>
    </row>
    <row r="5675" spans="2:7" x14ac:dyDescent="0.3">
      <c r="B5675" s="2"/>
      <c r="D5675" s="9"/>
      <c r="F5675" s="4"/>
      <c r="G5675" s="4"/>
    </row>
    <row r="5676" spans="2:7" x14ac:dyDescent="0.3">
      <c r="B5676" s="2"/>
      <c r="D5676" s="9"/>
      <c r="F5676" s="4"/>
      <c r="G5676" s="4"/>
    </row>
    <row r="5677" spans="2:7" x14ac:dyDescent="0.3">
      <c r="B5677" s="2"/>
      <c r="D5677" s="9"/>
      <c r="F5677" s="4"/>
      <c r="G5677" s="4"/>
    </row>
    <row r="5678" spans="2:7" x14ac:dyDescent="0.3">
      <c r="B5678" s="2"/>
      <c r="D5678" s="9"/>
      <c r="F5678" s="4"/>
      <c r="G5678" s="4"/>
    </row>
    <row r="5679" spans="2:7" x14ac:dyDescent="0.3">
      <c r="B5679" s="2"/>
      <c r="D5679" s="9"/>
      <c r="F5679" s="4"/>
      <c r="G5679" s="4"/>
    </row>
    <row r="5680" spans="2:7" x14ac:dyDescent="0.3">
      <c r="B5680" s="2"/>
      <c r="D5680" s="9"/>
      <c r="F5680" s="4"/>
      <c r="G5680" s="4"/>
    </row>
    <row r="5681" spans="2:7" x14ac:dyDescent="0.3">
      <c r="B5681" s="2"/>
      <c r="D5681" s="9"/>
      <c r="F5681" s="4"/>
      <c r="G5681" s="4"/>
    </row>
    <row r="5682" spans="2:7" x14ac:dyDescent="0.3">
      <c r="B5682" s="2"/>
      <c r="D5682" s="9"/>
      <c r="F5682" s="4"/>
      <c r="G5682" s="4"/>
    </row>
    <row r="5683" spans="2:7" x14ac:dyDescent="0.3">
      <c r="B5683" s="2"/>
      <c r="D5683" s="9"/>
      <c r="F5683" s="4"/>
      <c r="G5683" s="4"/>
    </row>
    <row r="5684" spans="2:7" x14ac:dyDescent="0.3">
      <c r="B5684" s="2"/>
      <c r="D5684" s="9"/>
      <c r="F5684" s="4"/>
      <c r="G5684" s="4"/>
    </row>
    <row r="5685" spans="2:7" x14ac:dyDescent="0.3">
      <c r="B5685" s="2"/>
      <c r="D5685" s="9"/>
      <c r="F5685" s="4"/>
      <c r="G5685" s="4"/>
    </row>
    <row r="5686" spans="2:7" x14ac:dyDescent="0.3">
      <c r="B5686" s="2"/>
      <c r="D5686" s="9"/>
      <c r="F5686" s="4"/>
      <c r="G5686" s="4"/>
    </row>
    <row r="5687" spans="2:7" x14ac:dyDescent="0.3">
      <c r="B5687" s="2"/>
      <c r="D5687" s="9"/>
      <c r="F5687" s="4"/>
      <c r="G5687" s="4"/>
    </row>
    <row r="5688" spans="2:7" x14ac:dyDescent="0.3">
      <c r="B5688" s="2"/>
      <c r="D5688" s="9"/>
      <c r="F5688" s="4"/>
      <c r="G5688" s="4"/>
    </row>
    <row r="5689" spans="2:7" x14ac:dyDescent="0.3">
      <c r="B5689" s="2"/>
      <c r="D5689" s="9"/>
      <c r="F5689" s="4"/>
      <c r="G5689" s="4"/>
    </row>
    <row r="5690" spans="2:7" x14ac:dyDescent="0.3">
      <c r="B5690" s="2"/>
      <c r="D5690" s="9"/>
      <c r="F5690" s="4"/>
      <c r="G5690" s="4"/>
    </row>
    <row r="5691" spans="2:7" x14ac:dyDescent="0.3">
      <c r="B5691" s="2"/>
      <c r="D5691" s="9"/>
      <c r="F5691" s="4"/>
      <c r="G5691" s="4"/>
    </row>
    <row r="5692" spans="2:7" x14ac:dyDescent="0.3">
      <c r="B5692" s="2"/>
      <c r="D5692" s="9"/>
      <c r="F5692" s="4"/>
      <c r="G5692" s="4"/>
    </row>
    <row r="5693" spans="2:7" x14ac:dyDescent="0.3">
      <c r="B5693" s="2"/>
      <c r="D5693" s="9"/>
      <c r="F5693" s="4"/>
      <c r="G5693" s="4"/>
    </row>
    <row r="5694" spans="2:7" x14ac:dyDescent="0.3">
      <c r="B5694" s="2"/>
      <c r="D5694" s="9"/>
      <c r="F5694" s="4"/>
      <c r="G5694" s="4"/>
    </row>
    <row r="5695" spans="2:7" x14ac:dyDescent="0.3">
      <c r="B5695" s="2"/>
      <c r="D5695" s="9"/>
      <c r="F5695" s="4"/>
      <c r="G5695" s="4"/>
    </row>
    <row r="5696" spans="2:7" x14ac:dyDescent="0.3">
      <c r="B5696" s="2"/>
      <c r="D5696" s="9"/>
      <c r="F5696" s="4"/>
      <c r="G5696" s="4"/>
    </row>
    <row r="5697" spans="2:7" x14ac:dyDescent="0.3">
      <c r="B5697" s="2"/>
      <c r="D5697" s="9"/>
      <c r="F5697" s="4"/>
      <c r="G5697" s="4"/>
    </row>
    <row r="5698" spans="2:7" x14ac:dyDescent="0.3">
      <c r="B5698" s="2"/>
      <c r="D5698" s="9"/>
      <c r="F5698" s="4"/>
      <c r="G5698" s="4"/>
    </row>
    <row r="5699" spans="2:7" x14ac:dyDescent="0.3">
      <c r="B5699" s="2"/>
      <c r="D5699" s="9"/>
      <c r="F5699" s="4"/>
      <c r="G5699" s="4"/>
    </row>
    <row r="5700" spans="2:7" x14ac:dyDescent="0.3">
      <c r="B5700" s="2"/>
      <c r="D5700" s="9"/>
      <c r="F5700" s="4"/>
      <c r="G5700" s="4"/>
    </row>
    <row r="5701" spans="2:7" x14ac:dyDescent="0.3">
      <c r="B5701" s="2"/>
      <c r="D5701" s="9"/>
      <c r="F5701" s="4"/>
      <c r="G5701" s="4"/>
    </row>
    <row r="5702" spans="2:7" x14ac:dyDescent="0.3">
      <c r="B5702" s="2"/>
      <c r="D5702" s="9"/>
      <c r="F5702" s="4"/>
      <c r="G5702" s="4"/>
    </row>
    <row r="5703" spans="2:7" x14ac:dyDescent="0.3">
      <c r="B5703" s="2"/>
      <c r="D5703" s="9"/>
      <c r="F5703" s="4"/>
      <c r="G5703" s="4"/>
    </row>
    <row r="5704" spans="2:7" x14ac:dyDescent="0.3">
      <c r="B5704" s="2"/>
      <c r="D5704" s="9"/>
      <c r="F5704" s="4"/>
      <c r="G5704" s="4"/>
    </row>
    <row r="5705" spans="2:7" x14ac:dyDescent="0.3">
      <c r="B5705" s="2"/>
      <c r="D5705" s="9"/>
      <c r="F5705" s="4"/>
      <c r="G5705" s="4"/>
    </row>
    <row r="5706" spans="2:7" x14ac:dyDescent="0.3">
      <c r="B5706" s="2"/>
      <c r="D5706" s="9"/>
      <c r="F5706" s="4"/>
      <c r="G5706" s="4"/>
    </row>
    <row r="5707" spans="2:7" x14ac:dyDescent="0.3">
      <c r="B5707" s="2"/>
      <c r="D5707" s="9"/>
      <c r="F5707" s="4"/>
      <c r="G5707" s="4"/>
    </row>
    <row r="5708" spans="2:7" x14ac:dyDescent="0.3">
      <c r="B5708" s="2"/>
      <c r="D5708" s="9"/>
      <c r="F5708" s="4"/>
      <c r="G5708" s="4"/>
    </row>
    <row r="5709" spans="2:7" x14ac:dyDescent="0.3">
      <c r="B5709" s="2"/>
      <c r="D5709" s="9"/>
      <c r="F5709" s="4"/>
      <c r="G5709" s="4"/>
    </row>
    <row r="5710" spans="2:7" x14ac:dyDescent="0.3">
      <c r="B5710" s="2"/>
      <c r="D5710" s="9"/>
      <c r="F5710" s="4"/>
      <c r="G5710" s="4"/>
    </row>
    <row r="5711" spans="2:7" x14ac:dyDescent="0.3">
      <c r="B5711" s="2"/>
      <c r="D5711" s="9"/>
      <c r="F5711" s="4"/>
      <c r="G5711" s="4"/>
    </row>
    <row r="5712" spans="2:7" x14ac:dyDescent="0.3">
      <c r="B5712" s="2"/>
      <c r="D5712" s="9"/>
      <c r="F5712" s="4"/>
      <c r="G5712" s="4"/>
    </row>
    <row r="5713" spans="2:7" x14ac:dyDescent="0.3">
      <c r="B5713" s="2"/>
      <c r="D5713" s="9"/>
      <c r="F5713" s="4"/>
      <c r="G5713" s="4"/>
    </row>
    <row r="5714" spans="2:7" x14ac:dyDescent="0.3">
      <c r="B5714" s="2"/>
      <c r="D5714" s="9"/>
      <c r="F5714" s="4"/>
      <c r="G5714" s="4"/>
    </row>
    <row r="5715" spans="2:7" x14ac:dyDescent="0.3">
      <c r="B5715" s="2"/>
      <c r="D5715" s="9"/>
      <c r="F5715" s="4"/>
      <c r="G5715" s="4"/>
    </row>
    <row r="5716" spans="2:7" x14ac:dyDescent="0.3">
      <c r="B5716" s="2"/>
      <c r="D5716" s="9"/>
      <c r="F5716" s="4"/>
      <c r="G5716" s="4"/>
    </row>
    <row r="5717" spans="2:7" x14ac:dyDescent="0.3">
      <c r="B5717" s="2"/>
      <c r="D5717" s="9"/>
      <c r="F5717" s="4"/>
      <c r="G5717" s="4"/>
    </row>
    <row r="5718" spans="2:7" x14ac:dyDescent="0.3">
      <c r="B5718" s="2"/>
      <c r="D5718" s="9"/>
      <c r="F5718" s="4"/>
      <c r="G5718" s="4"/>
    </row>
    <row r="5719" spans="2:7" x14ac:dyDescent="0.3">
      <c r="B5719" s="2"/>
      <c r="D5719" s="9"/>
      <c r="F5719" s="4"/>
      <c r="G5719" s="4"/>
    </row>
    <row r="5720" spans="2:7" x14ac:dyDescent="0.3">
      <c r="B5720" s="2"/>
      <c r="D5720" s="9"/>
      <c r="F5720" s="4"/>
      <c r="G5720" s="4"/>
    </row>
    <row r="5721" spans="2:7" x14ac:dyDescent="0.3">
      <c r="B5721" s="2"/>
      <c r="D5721" s="9"/>
      <c r="F5721" s="4"/>
      <c r="G5721" s="4"/>
    </row>
    <row r="5722" spans="2:7" x14ac:dyDescent="0.3">
      <c r="B5722" s="2"/>
      <c r="D5722" s="9"/>
      <c r="F5722" s="4"/>
      <c r="G5722" s="4"/>
    </row>
    <row r="5723" spans="2:7" x14ac:dyDescent="0.3">
      <c r="B5723" s="2"/>
      <c r="D5723" s="9"/>
      <c r="F5723" s="4"/>
      <c r="G5723" s="4"/>
    </row>
    <row r="5724" spans="2:7" x14ac:dyDescent="0.3">
      <c r="B5724" s="2"/>
      <c r="D5724" s="9"/>
      <c r="F5724" s="4"/>
      <c r="G5724" s="4"/>
    </row>
    <row r="5725" spans="2:7" x14ac:dyDescent="0.3">
      <c r="B5725" s="2"/>
      <c r="D5725" s="9"/>
      <c r="F5725" s="4"/>
      <c r="G5725" s="4"/>
    </row>
    <row r="5726" spans="2:7" x14ac:dyDescent="0.3">
      <c r="B5726" s="2"/>
      <c r="D5726" s="9"/>
      <c r="F5726" s="4"/>
      <c r="G5726" s="4"/>
    </row>
    <row r="5727" spans="2:7" x14ac:dyDescent="0.3">
      <c r="B5727" s="2"/>
      <c r="D5727" s="9"/>
      <c r="F5727" s="4"/>
      <c r="G5727" s="4"/>
    </row>
    <row r="5728" spans="2:7" x14ac:dyDescent="0.3">
      <c r="B5728" s="2"/>
      <c r="D5728" s="9"/>
      <c r="F5728" s="4"/>
      <c r="G5728" s="4"/>
    </row>
    <row r="5729" spans="2:7" x14ac:dyDescent="0.3">
      <c r="B5729" s="2"/>
      <c r="D5729" s="9"/>
      <c r="F5729" s="4"/>
      <c r="G5729" s="4"/>
    </row>
    <row r="5730" spans="2:7" x14ac:dyDescent="0.3">
      <c r="B5730" s="2"/>
      <c r="D5730" s="9"/>
      <c r="F5730" s="4"/>
      <c r="G5730" s="4"/>
    </row>
    <row r="5731" spans="2:7" x14ac:dyDescent="0.3">
      <c r="B5731" s="2"/>
      <c r="D5731" s="9"/>
      <c r="F5731" s="4"/>
      <c r="G5731" s="4"/>
    </row>
    <row r="5732" spans="2:7" x14ac:dyDescent="0.3">
      <c r="B5732" s="2"/>
      <c r="D5732" s="9"/>
      <c r="F5732" s="4"/>
      <c r="G5732" s="4"/>
    </row>
    <row r="5733" spans="2:7" x14ac:dyDescent="0.3">
      <c r="B5733" s="2"/>
      <c r="D5733" s="9"/>
      <c r="F5733" s="4"/>
      <c r="G5733" s="4"/>
    </row>
    <row r="5734" spans="2:7" x14ac:dyDescent="0.3">
      <c r="B5734" s="2"/>
      <c r="D5734" s="9"/>
      <c r="F5734" s="4"/>
      <c r="G5734" s="4"/>
    </row>
    <row r="5735" spans="2:7" x14ac:dyDescent="0.3">
      <c r="B5735" s="2"/>
      <c r="D5735" s="9"/>
      <c r="F5735" s="4"/>
      <c r="G5735" s="4"/>
    </row>
    <row r="5736" spans="2:7" x14ac:dyDescent="0.3">
      <c r="B5736" s="2"/>
      <c r="D5736" s="9"/>
      <c r="F5736" s="4"/>
      <c r="G5736" s="4"/>
    </row>
    <row r="5737" spans="2:7" x14ac:dyDescent="0.3">
      <c r="B5737" s="2"/>
      <c r="D5737" s="9"/>
      <c r="F5737" s="4"/>
      <c r="G5737" s="4"/>
    </row>
    <row r="5738" spans="2:7" x14ac:dyDescent="0.3">
      <c r="B5738" s="2"/>
      <c r="D5738" s="9"/>
      <c r="F5738" s="4"/>
      <c r="G5738" s="4"/>
    </row>
    <row r="5739" spans="2:7" x14ac:dyDescent="0.3">
      <c r="B5739" s="2"/>
      <c r="D5739" s="9"/>
      <c r="F5739" s="4"/>
      <c r="G5739" s="4"/>
    </row>
    <row r="5740" spans="2:7" x14ac:dyDescent="0.3">
      <c r="B5740" s="2"/>
      <c r="D5740" s="9"/>
      <c r="F5740" s="4"/>
      <c r="G5740" s="4"/>
    </row>
    <row r="5741" spans="2:7" x14ac:dyDescent="0.3">
      <c r="B5741" s="2"/>
      <c r="D5741" s="9"/>
      <c r="F5741" s="4"/>
      <c r="G5741" s="4"/>
    </row>
    <row r="5742" spans="2:7" x14ac:dyDescent="0.3">
      <c r="B5742" s="2"/>
      <c r="D5742" s="9"/>
      <c r="F5742" s="4"/>
      <c r="G5742" s="4"/>
    </row>
    <row r="5743" spans="2:7" x14ac:dyDescent="0.3">
      <c r="B5743" s="2"/>
      <c r="D5743" s="9"/>
      <c r="F5743" s="4"/>
      <c r="G5743" s="4"/>
    </row>
    <row r="5744" spans="2:7" x14ac:dyDescent="0.3">
      <c r="B5744" s="2"/>
      <c r="D5744" s="9"/>
      <c r="F5744" s="4"/>
      <c r="G5744" s="4"/>
    </row>
    <row r="5745" spans="2:7" x14ac:dyDescent="0.3">
      <c r="B5745" s="2"/>
      <c r="D5745" s="9"/>
      <c r="F5745" s="4"/>
      <c r="G5745" s="4"/>
    </row>
    <row r="5746" spans="2:7" x14ac:dyDescent="0.3">
      <c r="B5746" s="2"/>
      <c r="D5746" s="9"/>
      <c r="F5746" s="4"/>
      <c r="G5746" s="4"/>
    </row>
    <row r="5747" spans="2:7" x14ac:dyDescent="0.3">
      <c r="B5747" s="2"/>
      <c r="D5747" s="9"/>
      <c r="F5747" s="4"/>
      <c r="G5747" s="4"/>
    </row>
    <row r="5748" spans="2:7" x14ac:dyDescent="0.3">
      <c r="B5748" s="2"/>
      <c r="D5748" s="9"/>
      <c r="F5748" s="4"/>
      <c r="G5748" s="4"/>
    </row>
    <row r="5749" spans="2:7" x14ac:dyDescent="0.3">
      <c r="B5749" s="2"/>
      <c r="D5749" s="9"/>
      <c r="F5749" s="4"/>
      <c r="G5749" s="4"/>
    </row>
    <row r="5750" spans="2:7" x14ac:dyDescent="0.3">
      <c r="B5750" s="2"/>
      <c r="D5750" s="9"/>
      <c r="F5750" s="4"/>
      <c r="G5750" s="4"/>
    </row>
    <row r="5751" spans="2:7" x14ac:dyDescent="0.3">
      <c r="B5751" s="2"/>
      <c r="D5751" s="9"/>
      <c r="F5751" s="4"/>
      <c r="G5751" s="4"/>
    </row>
    <row r="5752" spans="2:7" x14ac:dyDescent="0.3">
      <c r="B5752" s="2"/>
      <c r="D5752" s="9"/>
      <c r="F5752" s="4"/>
      <c r="G5752" s="4"/>
    </row>
    <row r="5753" spans="2:7" x14ac:dyDescent="0.3">
      <c r="B5753" s="2"/>
      <c r="D5753" s="9"/>
      <c r="F5753" s="4"/>
      <c r="G5753" s="4"/>
    </row>
    <row r="5754" spans="2:7" x14ac:dyDescent="0.3">
      <c r="B5754" s="2"/>
      <c r="D5754" s="9"/>
      <c r="F5754" s="4"/>
      <c r="G5754" s="4"/>
    </row>
    <row r="5755" spans="2:7" x14ac:dyDescent="0.3">
      <c r="B5755" s="2"/>
      <c r="D5755" s="9"/>
      <c r="F5755" s="4"/>
      <c r="G5755" s="4"/>
    </row>
    <row r="5756" spans="2:7" x14ac:dyDescent="0.3">
      <c r="B5756" s="2"/>
      <c r="D5756" s="9"/>
      <c r="F5756" s="4"/>
      <c r="G5756" s="4"/>
    </row>
    <row r="5757" spans="2:7" x14ac:dyDescent="0.3">
      <c r="B5757" s="2"/>
      <c r="D5757" s="9"/>
      <c r="F5757" s="4"/>
      <c r="G5757" s="4"/>
    </row>
    <row r="5758" spans="2:7" x14ac:dyDescent="0.3">
      <c r="B5758" s="2"/>
      <c r="D5758" s="9"/>
      <c r="F5758" s="4"/>
      <c r="G5758" s="4"/>
    </row>
    <row r="5759" spans="2:7" x14ac:dyDescent="0.3">
      <c r="B5759" s="2"/>
      <c r="D5759" s="9"/>
      <c r="F5759" s="4"/>
      <c r="G5759" s="4"/>
    </row>
    <row r="5760" spans="2:7" x14ac:dyDescent="0.3">
      <c r="B5760" s="2"/>
      <c r="D5760" s="9"/>
      <c r="F5760" s="4"/>
      <c r="G5760" s="4"/>
    </row>
    <row r="5761" spans="2:7" x14ac:dyDescent="0.3">
      <c r="B5761" s="2"/>
      <c r="D5761" s="9"/>
      <c r="F5761" s="4"/>
      <c r="G5761" s="4"/>
    </row>
    <row r="5762" spans="2:7" x14ac:dyDescent="0.3">
      <c r="B5762" s="2"/>
      <c r="D5762" s="9"/>
      <c r="F5762" s="4"/>
      <c r="G5762" s="4"/>
    </row>
    <row r="5763" spans="2:7" x14ac:dyDescent="0.3">
      <c r="B5763" s="2"/>
      <c r="D5763" s="9"/>
      <c r="F5763" s="4"/>
      <c r="G5763" s="4"/>
    </row>
    <row r="5764" spans="2:7" x14ac:dyDescent="0.3">
      <c r="B5764" s="2"/>
      <c r="D5764" s="9"/>
      <c r="F5764" s="4"/>
      <c r="G5764" s="4"/>
    </row>
    <row r="5765" spans="2:7" x14ac:dyDescent="0.3">
      <c r="B5765" s="2"/>
      <c r="D5765" s="9"/>
      <c r="F5765" s="4"/>
      <c r="G5765" s="4"/>
    </row>
    <row r="5766" spans="2:7" x14ac:dyDescent="0.3">
      <c r="B5766" s="2"/>
      <c r="D5766" s="9"/>
      <c r="F5766" s="4"/>
      <c r="G5766" s="4"/>
    </row>
    <row r="5767" spans="2:7" x14ac:dyDescent="0.3">
      <c r="B5767" s="2"/>
      <c r="D5767" s="9"/>
      <c r="F5767" s="4"/>
      <c r="G5767" s="4"/>
    </row>
    <row r="5768" spans="2:7" x14ac:dyDescent="0.3">
      <c r="B5768" s="2"/>
      <c r="D5768" s="9"/>
      <c r="F5768" s="4"/>
      <c r="G5768" s="4"/>
    </row>
    <row r="5769" spans="2:7" x14ac:dyDescent="0.3">
      <c r="B5769" s="2"/>
      <c r="D5769" s="9"/>
      <c r="F5769" s="4"/>
      <c r="G5769" s="4"/>
    </row>
    <row r="5770" spans="2:7" x14ac:dyDescent="0.3">
      <c r="B5770" s="2"/>
      <c r="D5770" s="9"/>
      <c r="F5770" s="4"/>
      <c r="G5770" s="4"/>
    </row>
    <row r="5771" spans="2:7" x14ac:dyDescent="0.3">
      <c r="B5771" s="2"/>
      <c r="D5771" s="9"/>
      <c r="F5771" s="4"/>
      <c r="G5771" s="4"/>
    </row>
    <row r="5772" spans="2:7" x14ac:dyDescent="0.3">
      <c r="B5772" s="2"/>
      <c r="D5772" s="9"/>
      <c r="F5772" s="4"/>
      <c r="G5772" s="4"/>
    </row>
    <row r="5773" spans="2:7" x14ac:dyDescent="0.3">
      <c r="B5773" s="2"/>
      <c r="D5773" s="9"/>
      <c r="F5773" s="4"/>
      <c r="G5773" s="4"/>
    </row>
    <row r="5774" spans="2:7" x14ac:dyDescent="0.3">
      <c r="B5774" s="2"/>
      <c r="D5774" s="9"/>
      <c r="F5774" s="4"/>
      <c r="G5774" s="4"/>
    </row>
    <row r="5775" spans="2:7" x14ac:dyDescent="0.3">
      <c r="B5775" s="2"/>
      <c r="D5775" s="9"/>
      <c r="F5775" s="4"/>
      <c r="G5775" s="4"/>
    </row>
    <row r="5776" spans="2:7" x14ac:dyDescent="0.3">
      <c r="B5776" s="2"/>
      <c r="D5776" s="9"/>
      <c r="F5776" s="4"/>
      <c r="G5776" s="4"/>
    </row>
    <row r="5777" spans="2:7" x14ac:dyDescent="0.3">
      <c r="B5777" s="2"/>
      <c r="D5777" s="9"/>
      <c r="F5777" s="4"/>
      <c r="G5777" s="4"/>
    </row>
    <row r="5778" spans="2:7" x14ac:dyDescent="0.3">
      <c r="B5778" s="2"/>
      <c r="D5778" s="9"/>
      <c r="F5778" s="4"/>
      <c r="G5778" s="4"/>
    </row>
    <row r="5779" spans="2:7" x14ac:dyDescent="0.3">
      <c r="B5779" s="2"/>
      <c r="D5779" s="9"/>
      <c r="F5779" s="4"/>
      <c r="G5779" s="4"/>
    </row>
    <row r="5780" spans="2:7" x14ac:dyDescent="0.3">
      <c r="B5780" s="2"/>
      <c r="D5780" s="9"/>
      <c r="F5780" s="4"/>
      <c r="G5780" s="4"/>
    </row>
    <row r="5781" spans="2:7" x14ac:dyDescent="0.3">
      <c r="B5781" s="2"/>
      <c r="D5781" s="9"/>
      <c r="F5781" s="4"/>
      <c r="G5781" s="4"/>
    </row>
    <row r="5782" spans="2:7" x14ac:dyDescent="0.3">
      <c r="B5782" s="2"/>
      <c r="D5782" s="9"/>
      <c r="F5782" s="4"/>
      <c r="G5782" s="4"/>
    </row>
    <row r="5783" spans="2:7" x14ac:dyDescent="0.3">
      <c r="B5783" s="2"/>
      <c r="D5783" s="9"/>
      <c r="F5783" s="4"/>
      <c r="G5783" s="4"/>
    </row>
    <row r="5784" spans="2:7" x14ac:dyDescent="0.3">
      <c r="B5784" s="2"/>
      <c r="D5784" s="9"/>
      <c r="F5784" s="4"/>
      <c r="G5784" s="4"/>
    </row>
    <row r="5785" spans="2:7" x14ac:dyDescent="0.3">
      <c r="B5785" s="2"/>
      <c r="D5785" s="9"/>
      <c r="F5785" s="4"/>
      <c r="G5785" s="4"/>
    </row>
    <row r="5786" spans="2:7" x14ac:dyDescent="0.3">
      <c r="B5786" s="2"/>
      <c r="D5786" s="9"/>
      <c r="F5786" s="4"/>
      <c r="G5786" s="4"/>
    </row>
    <row r="5787" spans="2:7" x14ac:dyDescent="0.3">
      <c r="B5787" s="2"/>
      <c r="D5787" s="9"/>
      <c r="F5787" s="4"/>
      <c r="G5787" s="4"/>
    </row>
    <row r="5788" spans="2:7" x14ac:dyDescent="0.3">
      <c r="B5788" s="2"/>
      <c r="D5788" s="9"/>
      <c r="F5788" s="4"/>
      <c r="G5788" s="4"/>
    </row>
    <row r="5789" spans="2:7" x14ac:dyDescent="0.3">
      <c r="B5789" s="2"/>
      <c r="D5789" s="9"/>
      <c r="F5789" s="4"/>
      <c r="G5789" s="4"/>
    </row>
    <row r="5790" spans="2:7" x14ac:dyDescent="0.3">
      <c r="B5790" s="2"/>
      <c r="D5790" s="9"/>
      <c r="F5790" s="4"/>
      <c r="G5790" s="4"/>
    </row>
    <row r="5791" spans="2:7" x14ac:dyDescent="0.3">
      <c r="B5791" s="2"/>
      <c r="D5791" s="9"/>
      <c r="F5791" s="4"/>
      <c r="G5791" s="4"/>
    </row>
    <row r="5792" spans="2:7" x14ac:dyDescent="0.3">
      <c r="B5792" s="2"/>
      <c r="D5792" s="9"/>
      <c r="F5792" s="4"/>
      <c r="G5792" s="4"/>
    </row>
    <row r="5793" spans="2:7" x14ac:dyDescent="0.3">
      <c r="B5793" s="2"/>
      <c r="D5793" s="9"/>
      <c r="F5793" s="4"/>
      <c r="G5793" s="4"/>
    </row>
    <row r="5794" spans="2:7" x14ac:dyDescent="0.3">
      <c r="B5794" s="2"/>
      <c r="D5794" s="9"/>
      <c r="F5794" s="4"/>
      <c r="G5794" s="4"/>
    </row>
    <row r="5795" spans="2:7" x14ac:dyDescent="0.3">
      <c r="B5795" s="2"/>
      <c r="D5795" s="9"/>
      <c r="F5795" s="4"/>
      <c r="G5795" s="4"/>
    </row>
    <row r="5796" spans="2:7" x14ac:dyDescent="0.3">
      <c r="B5796" s="2"/>
      <c r="D5796" s="9"/>
      <c r="F5796" s="4"/>
      <c r="G5796" s="4"/>
    </row>
    <row r="5797" spans="2:7" x14ac:dyDescent="0.3">
      <c r="B5797" s="2"/>
      <c r="D5797" s="9"/>
      <c r="F5797" s="4"/>
      <c r="G5797" s="4"/>
    </row>
    <row r="5798" spans="2:7" x14ac:dyDescent="0.3">
      <c r="B5798" s="2"/>
      <c r="D5798" s="9"/>
      <c r="F5798" s="4"/>
      <c r="G5798" s="4"/>
    </row>
    <row r="5799" spans="2:7" x14ac:dyDescent="0.3">
      <c r="B5799" s="2"/>
      <c r="D5799" s="9"/>
      <c r="F5799" s="4"/>
      <c r="G5799" s="4"/>
    </row>
    <row r="5800" spans="2:7" x14ac:dyDescent="0.3">
      <c r="B5800" s="2"/>
      <c r="D5800" s="9"/>
      <c r="F5800" s="4"/>
      <c r="G5800" s="4"/>
    </row>
    <row r="5801" spans="2:7" x14ac:dyDescent="0.3">
      <c r="B5801" s="2"/>
      <c r="D5801" s="9"/>
      <c r="F5801" s="4"/>
      <c r="G5801" s="4"/>
    </row>
    <row r="5802" spans="2:7" x14ac:dyDescent="0.3">
      <c r="B5802" s="2"/>
      <c r="D5802" s="9"/>
      <c r="F5802" s="4"/>
      <c r="G5802" s="4"/>
    </row>
    <row r="5803" spans="2:7" x14ac:dyDescent="0.3">
      <c r="B5803" s="2"/>
      <c r="D5803" s="9"/>
      <c r="F5803" s="4"/>
      <c r="G5803" s="4"/>
    </row>
    <row r="5804" spans="2:7" x14ac:dyDescent="0.3">
      <c r="B5804" s="2"/>
      <c r="D5804" s="9"/>
      <c r="F5804" s="4"/>
      <c r="G5804" s="4"/>
    </row>
    <row r="5805" spans="2:7" x14ac:dyDescent="0.3">
      <c r="B5805" s="2"/>
      <c r="D5805" s="9"/>
      <c r="F5805" s="4"/>
      <c r="G5805" s="4"/>
    </row>
    <row r="5806" spans="2:7" x14ac:dyDescent="0.3">
      <c r="B5806" s="2"/>
      <c r="D5806" s="9"/>
      <c r="F5806" s="4"/>
      <c r="G5806" s="4"/>
    </row>
    <row r="5807" spans="2:7" x14ac:dyDescent="0.3">
      <c r="B5807" s="2"/>
      <c r="D5807" s="9"/>
      <c r="F5807" s="4"/>
      <c r="G5807" s="4"/>
    </row>
    <row r="5808" spans="2:7" x14ac:dyDescent="0.3">
      <c r="B5808" s="2"/>
      <c r="D5808" s="9"/>
      <c r="F5808" s="4"/>
      <c r="G5808" s="4"/>
    </row>
    <row r="5809" spans="2:7" x14ac:dyDescent="0.3">
      <c r="B5809" s="2"/>
      <c r="D5809" s="9"/>
      <c r="F5809" s="4"/>
      <c r="G5809" s="4"/>
    </row>
    <row r="5810" spans="2:7" x14ac:dyDescent="0.3">
      <c r="B5810" s="2"/>
      <c r="D5810" s="9"/>
      <c r="F5810" s="4"/>
      <c r="G5810" s="4"/>
    </row>
    <row r="5811" spans="2:7" x14ac:dyDescent="0.3">
      <c r="B5811" s="2"/>
      <c r="D5811" s="9"/>
      <c r="F5811" s="4"/>
      <c r="G5811" s="4"/>
    </row>
    <row r="5812" spans="2:7" x14ac:dyDescent="0.3">
      <c r="B5812" s="2"/>
      <c r="D5812" s="9"/>
      <c r="F5812" s="4"/>
      <c r="G5812" s="4"/>
    </row>
    <row r="5813" spans="2:7" x14ac:dyDescent="0.3">
      <c r="B5813" s="2"/>
      <c r="D5813" s="9"/>
      <c r="F5813" s="4"/>
      <c r="G5813" s="4"/>
    </row>
    <row r="5814" spans="2:7" x14ac:dyDescent="0.3">
      <c r="B5814" s="2"/>
      <c r="D5814" s="9"/>
      <c r="F5814" s="4"/>
      <c r="G5814" s="4"/>
    </row>
    <row r="5815" spans="2:7" x14ac:dyDescent="0.3">
      <c r="B5815" s="2"/>
      <c r="D5815" s="9"/>
      <c r="F5815" s="4"/>
      <c r="G5815" s="4"/>
    </row>
    <row r="5816" spans="2:7" x14ac:dyDescent="0.3">
      <c r="B5816" s="2"/>
      <c r="D5816" s="9"/>
      <c r="F5816" s="4"/>
      <c r="G5816" s="4"/>
    </row>
    <row r="5817" spans="2:7" x14ac:dyDescent="0.3">
      <c r="B5817" s="2"/>
      <c r="D5817" s="9"/>
      <c r="F5817" s="4"/>
      <c r="G5817" s="4"/>
    </row>
    <row r="5818" spans="2:7" x14ac:dyDescent="0.3">
      <c r="B5818" s="2"/>
      <c r="D5818" s="9"/>
      <c r="F5818" s="4"/>
      <c r="G5818" s="4"/>
    </row>
    <row r="5819" spans="2:7" x14ac:dyDescent="0.3">
      <c r="B5819" s="2"/>
      <c r="D5819" s="9"/>
      <c r="F5819" s="4"/>
      <c r="G5819" s="4"/>
    </row>
    <row r="5820" spans="2:7" x14ac:dyDescent="0.3">
      <c r="B5820" s="2"/>
      <c r="D5820" s="9"/>
      <c r="F5820" s="4"/>
      <c r="G5820" s="4"/>
    </row>
    <row r="5821" spans="2:7" x14ac:dyDescent="0.3">
      <c r="B5821" s="2"/>
      <c r="D5821" s="9"/>
      <c r="F5821" s="4"/>
      <c r="G5821" s="4"/>
    </row>
    <row r="5822" spans="2:7" x14ac:dyDescent="0.3">
      <c r="B5822" s="2"/>
      <c r="D5822" s="9"/>
      <c r="F5822" s="4"/>
      <c r="G5822" s="4"/>
    </row>
    <row r="5823" spans="2:7" x14ac:dyDescent="0.3">
      <c r="B5823" s="2"/>
      <c r="D5823" s="9"/>
      <c r="F5823" s="4"/>
      <c r="G5823" s="4"/>
    </row>
    <row r="5824" spans="2:7" x14ac:dyDescent="0.3">
      <c r="B5824" s="2"/>
      <c r="D5824" s="9"/>
      <c r="F5824" s="4"/>
      <c r="G5824" s="4"/>
    </row>
    <row r="5825" spans="2:7" x14ac:dyDescent="0.3">
      <c r="B5825" s="2"/>
      <c r="D5825" s="9"/>
      <c r="F5825" s="4"/>
      <c r="G5825" s="4"/>
    </row>
    <row r="5826" spans="2:7" x14ac:dyDescent="0.3">
      <c r="B5826" s="2"/>
      <c r="D5826" s="9"/>
      <c r="F5826" s="4"/>
      <c r="G5826" s="4"/>
    </row>
    <row r="5827" spans="2:7" x14ac:dyDescent="0.3">
      <c r="B5827" s="2"/>
      <c r="D5827" s="9"/>
      <c r="F5827" s="4"/>
      <c r="G5827" s="4"/>
    </row>
    <row r="5828" spans="2:7" x14ac:dyDescent="0.3">
      <c r="B5828" s="2"/>
      <c r="D5828" s="9"/>
      <c r="F5828" s="4"/>
      <c r="G5828" s="4"/>
    </row>
    <row r="5829" spans="2:7" x14ac:dyDescent="0.3">
      <c r="B5829" s="2"/>
      <c r="D5829" s="9"/>
      <c r="F5829" s="4"/>
      <c r="G5829" s="4"/>
    </row>
    <row r="5830" spans="2:7" x14ac:dyDescent="0.3">
      <c r="B5830" s="2"/>
      <c r="D5830" s="9"/>
      <c r="F5830" s="4"/>
      <c r="G5830" s="4"/>
    </row>
    <row r="5831" spans="2:7" x14ac:dyDescent="0.3">
      <c r="B5831" s="2"/>
      <c r="D5831" s="9"/>
      <c r="F5831" s="4"/>
      <c r="G5831" s="4"/>
    </row>
    <row r="5832" spans="2:7" x14ac:dyDescent="0.3">
      <c r="B5832" s="2"/>
      <c r="D5832" s="9"/>
      <c r="F5832" s="4"/>
      <c r="G5832" s="4"/>
    </row>
    <row r="5833" spans="2:7" x14ac:dyDescent="0.3">
      <c r="B5833" s="2"/>
      <c r="D5833" s="9"/>
      <c r="F5833" s="4"/>
      <c r="G5833" s="4"/>
    </row>
    <row r="5834" spans="2:7" x14ac:dyDescent="0.3">
      <c r="B5834" s="2"/>
      <c r="D5834" s="9"/>
      <c r="F5834" s="4"/>
      <c r="G5834" s="4"/>
    </row>
    <row r="5835" spans="2:7" x14ac:dyDescent="0.3">
      <c r="B5835" s="2"/>
      <c r="D5835" s="9"/>
      <c r="F5835" s="4"/>
      <c r="G5835" s="4"/>
    </row>
    <row r="5836" spans="2:7" x14ac:dyDescent="0.3">
      <c r="B5836" s="2"/>
      <c r="D5836" s="9"/>
      <c r="F5836" s="4"/>
      <c r="G5836" s="4"/>
    </row>
    <row r="5837" spans="2:7" x14ac:dyDescent="0.3">
      <c r="B5837" s="2"/>
      <c r="D5837" s="9"/>
      <c r="F5837" s="4"/>
      <c r="G5837" s="4"/>
    </row>
    <row r="5838" spans="2:7" x14ac:dyDescent="0.3">
      <c r="B5838" s="2"/>
      <c r="D5838" s="9"/>
      <c r="F5838" s="4"/>
      <c r="G5838" s="4"/>
    </row>
    <row r="5839" spans="2:7" x14ac:dyDescent="0.3">
      <c r="B5839" s="2"/>
      <c r="D5839" s="9"/>
      <c r="F5839" s="4"/>
      <c r="G5839" s="4"/>
    </row>
    <row r="5840" spans="2:7" x14ac:dyDescent="0.3">
      <c r="B5840" s="2"/>
      <c r="D5840" s="9"/>
      <c r="F5840" s="4"/>
      <c r="G5840" s="4"/>
    </row>
    <row r="5841" spans="2:7" x14ac:dyDescent="0.3">
      <c r="B5841" s="2"/>
      <c r="D5841" s="9"/>
      <c r="F5841" s="4"/>
      <c r="G5841" s="4"/>
    </row>
    <row r="5842" spans="2:7" x14ac:dyDescent="0.3">
      <c r="B5842" s="2"/>
      <c r="D5842" s="9"/>
      <c r="F5842" s="4"/>
      <c r="G5842" s="4"/>
    </row>
    <row r="5843" spans="2:7" x14ac:dyDescent="0.3">
      <c r="B5843" s="2"/>
      <c r="D5843" s="9"/>
      <c r="F5843" s="4"/>
      <c r="G5843" s="4"/>
    </row>
    <row r="5844" spans="2:7" x14ac:dyDescent="0.3">
      <c r="B5844" s="2"/>
      <c r="D5844" s="9"/>
      <c r="F5844" s="4"/>
      <c r="G5844" s="4"/>
    </row>
    <row r="5845" spans="2:7" x14ac:dyDescent="0.3">
      <c r="B5845" s="2"/>
      <c r="D5845" s="9"/>
      <c r="F5845" s="4"/>
      <c r="G5845" s="4"/>
    </row>
    <row r="5846" spans="2:7" x14ac:dyDescent="0.3">
      <c r="B5846" s="2"/>
      <c r="D5846" s="9"/>
      <c r="F5846" s="4"/>
      <c r="G5846" s="4"/>
    </row>
    <row r="5847" spans="2:7" x14ac:dyDescent="0.3">
      <c r="B5847" s="2"/>
      <c r="D5847" s="9"/>
      <c r="F5847" s="4"/>
      <c r="G5847" s="4"/>
    </row>
    <row r="5848" spans="2:7" x14ac:dyDescent="0.3">
      <c r="B5848" s="2"/>
      <c r="D5848" s="9"/>
      <c r="F5848" s="4"/>
      <c r="G5848" s="4"/>
    </row>
    <row r="5849" spans="2:7" x14ac:dyDescent="0.3">
      <c r="B5849" s="2"/>
      <c r="D5849" s="9"/>
      <c r="F5849" s="4"/>
      <c r="G5849" s="4"/>
    </row>
    <row r="5850" spans="2:7" x14ac:dyDescent="0.3">
      <c r="B5850" s="2"/>
      <c r="D5850" s="9"/>
      <c r="F5850" s="4"/>
      <c r="G5850" s="4"/>
    </row>
    <row r="5851" spans="2:7" x14ac:dyDescent="0.3">
      <c r="B5851" s="2"/>
      <c r="D5851" s="9"/>
      <c r="F5851" s="4"/>
      <c r="G5851" s="4"/>
    </row>
    <row r="5852" spans="2:7" x14ac:dyDescent="0.3">
      <c r="B5852" s="2"/>
      <c r="D5852" s="9"/>
      <c r="F5852" s="4"/>
      <c r="G5852" s="4"/>
    </row>
    <row r="5853" spans="2:7" x14ac:dyDescent="0.3">
      <c r="B5853" s="2"/>
      <c r="D5853" s="9"/>
      <c r="F5853" s="4"/>
      <c r="G5853" s="4"/>
    </row>
    <row r="5854" spans="2:7" x14ac:dyDescent="0.3">
      <c r="B5854" s="2"/>
      <c r="D5854" s="9"/>
      <c r="F5854" s="4"/>
      <c r="G5854" s="4"/>
    </row>
    <row r="5855" spans="2:7" x14ac:dyDescent="0.3">
      <c r="B5855" s="2"/>
      <c r="D5855" s="9"/>
      <c r="F5855" s="4"/>
      <c r="G5855" s="4"/>
    </row>
    <row r="5856" spans="2:7" x14ac:dyDescent="0.3">
      <c r="B5856" s="2"/>
      <c r="D5856" s="9"/>
      <c r="F5856" s="4"/>
      <c r="G5856" s="4"/>
    </row>
    <row r="5857" spans="2:7" x14ac:dyDescent="0.3">
      <c r="B5857" s="2"/>
      <c r="D5857" s="9"/>
      <c r="F5857" s="4"/>
      <c r="G5857" s="4"/>
    </row>
    <row r="5858" spans="2:7" x14ac:dyDescent="0.3">
      <c r="B5858" s="2"/>
      <c r="D5858" s="9"/>
      <c r="F5858" s="4"/>
      <c r="G5858" s="4"/>
    </row>
    <row r="5859" spans="2:7" x14ac:dyDescent="0.3">
      <c r="B5859" s="2"/>
      <c r="D5859" s="9"/>
      <c r="F5859" s="4"/>
      <c r="G5859" s="4"/>
    </row>
    <row r="5860" spans="2:7" x14ac:dyDescent="0.3">
      <c r="B5860" s="2"/>
      <c r="D5860" s="9"/>
      <c r="F5860" s="4"/>
      <c r="G5860" s="4"/>
    </row>
    <row r="5861" spans="2:7" x14ac:dyDescent="0.3">
      <c r="B5861" s="2"/>
      <c r="D5861" s="9"/>
      <c r="F5861" s="4"/>
      <c r="G5861" s="4"/>
    </row>
    <row r="5862" spans="2:7" x14ac:dyDescent="0.3">
      <c r="B5862" s="2"/>
      <c r="D5862" s="9"/>
      <c r="F5862" s="4"/>
      <c r="G5862" s="4"/>
    </row>
    <row r="5863" spans="2:7" x14ac:dyDescent="0.3">
      <c r="B5863" s="2"/>
      <c r="D5863" s="9"/>
      <c r="F5863" s="4"/>
      <c r="G5863" s="4"/>
    </row>
    <row r="5864" spans="2:7" x14ac:dyDescent="0.3">
      <c r="B5864" s="2"/>
      <c r="D5864" s="9"/>
      <c r="F5864" s="4"/>
      <c r="G5864" s="4"/>
    </row>
    <row r="5865" spans="2:7" x14ac:dyDescent="0.3">
      <c r="B5865" s="2"/>
      <c r="D5865" s="9"/>
      <c r="F5865" s="4"/>
      <c r="G5865" s="4"/>
    </row>
    <row r="5866" spans="2:7" x14ac:dyDescent="0.3">
      <c r="B5866" s="2"/>
      <c r="D5866" s="9"/>
      <c r="F5866" s="4"/>
      <c r="G5866" s="4"/>
    </row>
    <row r="5867" spans="2:7" x14ac:dyDescent="0.3">
      <c r="B5867" s="2"/>
      <c r="D5867" s="9"/>
      <c r="F5867" s="4"/>
      <c r="G5867" s="4"/>
    </row>
    <row r="5868" spans="2:7" x14ac:dyDescent="0.3">
      <c r="B5868" s="2"/>
      <c r="D5868" s="9"/>
      <c r="F5868" s="4"/>
      <c r="G5868" s="4"/>
    </row>
    <row r="5869" spans="2:7" x14ac:dyDescent="0.3">
      <c r="B5869" s="2"/>
      <c r="D5869" s="9"/>
      <c r="F5869" s="4"/>
      <c r="G5869" s="4"/>
    </row>
    <row r="5870" spans="2:7" x14ac:dyDescent="0.3">
      <c r="B5870" s="2"/>
      <c r="D5870" s="9"/>
      <c r="F5870" s="4"/>
      <c r="G5870" s="4"/>
    </row>
    <row r="5871" spans="2:7" x14ac:dyDescent="0.3">
      <c r="B5871" s="2"/>
      <c r="D5871" s="9"/>
      <c r="F5871" s="4"/>
      <c r="G5871" s="4"/>
    </row>
    <row r="5872" spans="2:7" x14ac:dyDescent="0.3">
      <c r="B5872" s="2"/>
      <c r="D5872" s="9"/>
      <c r="F5872" s="4"/>
      <c r="G5872" s="4"/>
    </row>
    <row r="5873" spans="2:7" x14ac:dyDescent="0.3">
      <c r="B5873" s="2"/>
      <c r="D5873" s="9"/>
      <c r="F5873" s="4"/>
      <c r="G5873" s="4"/>
    </row>
    <row r="5874" spans="2:7" x14ac:dyDescent="0.3">
      <c r="B5874" s="2"/>
      <c r="D5874" s="9"/>
      <c r="F5874" s="4"/>
      <c r="G5874" s="4"/>
    </row>
    <row r="5875" spans="2:7" x14ac:dyDescent="0.3">
      <c r="B5875" s="2"/>
      <c r="D5875" s="9"/>
      <c r="F5875" s="4"/>
      <c r="G5875" s="4"/>
    </row>
    <row r="5876" spans="2:7" x14ac:dyDescent="0.3">
      <c r="B5876" s="2"/>
      <c r="D5876" s="9"/>
      <c r="F5876" s="4"/>
      <c r="G5876" s="4"/>
    </row>
    <row r="5877" spans="2:7" x14ac:dyDescent="0.3">
      <c r="B5877" s="2"/>
      <c r="D5877" s="9"/>
      <c r="F5877" s="4"/>
      <c r="G5877" s="4"/>
    </row>
    <row r="5878" spans="2:7" x14ac:dyDescent="0.3">
      <c r="B5878" s="2"/>
      <c r="D5878" s="9"/>
      <c r="F5878" s="4"/>
      <c r="G5878" s="4"/>
    </row>
    <row r="5879" spans="2:7" x14ac:dyDescent="0.3">
      <c r="B5879" s="2"/>
      <c r="D5879" s="9"/>
      <c r="F5879" s="4"/>
      <c r="G5879" s="4"/>
    </row>
    <row r="5880" spans="2:7" x14ac:dyDescent="0.3">
      <c r="B5880" s="2"/>
      <c r="D5880" s="9"/>
      <c r="F5880" s="4"/>
      <c r="G5880" s="4"/>
    </row>
    <row r="5881" spans="2:7" x14ac:dyDescent="0.3">
      <c r="B5881" s="2"/>
      <c r="D5881" s="9"/>
      <c r="F5881" s="4"/>
      <c r="G5881" s="4"/>
    </row>
    <row r="5882" spans="2:7" x14ac:dyDescent="0.3">
      <c r="B5882" s="2"/>
      <c r="D5882" s="9"/>
      <c r="F5882" s="4"/>
      <c r="G5882" s="4"/>
    </row>
    <row r="5883" spans="2:7" x14ac:dyDescent="0.3">
      <c r="B5883" s="2"/>
      <c r="D5883" s="9"/>
      <c r="F5883" s="4"/>
      <c r="G5883" s="4"/>
    </row>
    <row r="5884" spans="2:7" x14ac:dyDescent="0.3">
      <c r="B5884" s="2"/>
      <c r="D5884" s="9"/>
      <c r="F5884" s="4"/>
      <c r="G5884" s="4"/>
    </row>
    <row r="5885" spans="2:7" x14ac:dyDescent="0.3">
      <c r="B5885" s="2"/>
      <c r="D5885" s="9"/>
      <c r="F5885" s="4"/>
      <c r="G5885" s="4"/>
    </row>
    <row r="5886" spans="2:7" x14ac:dyDescent="0.3">
      <c r="B5886" s="2"/>
      <c r="D5886" s="9"/>
      <c r="F5886" s="4"/>
      <c r="G5886" s="4"/>
    </row>
    <row r="5887" spans="2:7" x14ac:dyDescent="0.3">
      <c r="B5887" s="2"/>
      <c r="D5887" s="9"/>
      <c r="F5887" s="4"/>
      <c r="G5887" s="4"/>
    </row>
    <row r="5888" spans="2:7" x14ac:dyDescent="0.3">
      <c r="B5888" s="2"/>
      <c r="D5888" s="9"/>
      <c r="F5888" s="4"/>
      <c r="G5888" s="4"/>
    </row>
    <row r="5889" spans="2:7" x14ac:dyDescent="0.3">
      <c r="B5889" s="2"/>
      <c r="D5889" s="9"/>
      <c r="F5889" s="4"/>
      <c r="G5889" s="4"/>
    </row>
    <row r="5890" spans="2:7" x14ac:dyDescent="0.3">
      <c r="B5890" s="2"/>
      <c r="D5890" s="9"/>
      <c r="F5890" s="4"/>
      <c r="G5890" s="4"/>
    </row>
    <row r="5891" spans="2:7" x14ac:dyDescent="0.3">
      <c r="B5891" s="2"/>
      <c r="D5891" s="9"/>
      <c r="F5891" s="4"/>
      <c r="G5891" s="4"/>
    </row>
    <row r="5892" spans="2:7" x14ac:dyDescent="0.3">
      <c r="B5892" s="2"/>
      <c r="D5892" s="9"/>
      <c r="F5892" s="4"/>
      <c r="G5892" s="4"/>
    </row>
    <row r="5893" spans="2:7" x14ac:dyDescent="0.3">
      <c r="B5893" s="2"/>
      <c r="D5893" s="9"/>
      <c r="F5893" s="4"/>
      <c r="G5893" s="4"/>
    </row>
    <row r="5894" spans="2:7" x14ac:dyDescent="0.3">
      <c r="B5894" s="2"/>
      <c r="D5894" s="9"/>
      <c r="F5894" s="4"/>
      <c r="G5894" s="4"/>
    </row>
    <row r="5895" spans="2:7" x14ac:dyDescent="0.3">
      <c r="B5895" s="2"/>
      <c r="D5895" s="9"/>
      <c r="F5895" s="4"/>
      <c r="G5895" s="4"/>
    </row>
    <row r="5896" spans="2:7" x14ac:dyDescent="0.3">
      <c r="B5896" s="2"/>
      <c r="D5896" s="9"/>
      <c r="F5896" s="4"/>
      <c r="G5896" s="4"/>
    </row>
    <row r="5897" spans="2:7" x14ac:dyDescent="0.3">
      <c r="B5897" s="2"/>
      <c r="D5897" s="9"/>
      <c r="F5897" s="4"/>
      <c r="G5897" s="4"/>
    </row>
    <row r="5898" spans="2:7" x14ac:dyDescent="0.3">
      <c r="B5898" s="2"/>
      <c r="D5898" s="9"/>
      <c r="F5898" s="4"/>
      <c r="G5898" s="4"/>
    </row>
    <row r="5899" spans="2:7" x14ac:dyDescent="0.3">
      <c r="B5899" s="2"/>
      <c r="D5899" s="9"/>
      <c r="F5899" s="4"/>
      <c r="G5899" s="4"/>
    </row>
    <row r="5900" spans="2:7" x14ac:dyDescent="0.3">
      <c r="B5900" s="2"/>
      <c r="D5900" s="9"/>
      <c r="F5900" s="4"/>
      <c r="G5900" s="4"/>
    </row>
    <row r="5901" spans="2:7" x14ac:dyDescent="0.3">
      <c r="B5901" s="2"/>
      <c r="D5901" s="9"/>
      <c r="F5901" s="4"/>
      <c r="G5901" s="4"/>
    </row>
    <row r="5902" spans="2:7" x14ac:dyDescent="0.3">
      <c r="B5902" s="2"/>
      <c r="D5902" s="9"/>
      <c r="F5902" s="4"/>
      <c r="G5902" s="4"/>
    </row>
    <row r="5903" spans="2:7" x14ac:dyDescent="0.3">
      <c r="B5903" s="2"/>
      <c r="D5903" s="9"/>
      <c r="F5903" s="4"/>
      <c r="G5903" s="4"/>
    </row>
    <row r="5904" spans="2:7" x14ac:dyDescent="0.3">
      <c r="B5904" s="2"/>
      <c r="D5904" s="9"/>
      <c r="F5904" s="4"/>
      <c r="G5904" s="4"/>
    </row>
    <row r="5905" spans="2:7" x14ac:dyDescent="0.3">
      <c r="B5905" s="2"/>
      <c r="D5905" s="9"/>
      <c r="F5905" s="4"/>
      <c r="G5905" s="4"/>
    </row>
    <row r="5906" spans="2:7" x14ac:dyDescent="0.3">
      <c r="B5906" s="2"/>
      <c r="D5906" s="9"/>
      <c r="F5906" s="4"/>
      <c r="G5906" s="4"/>
    </row>
    <row r="5907" spans="2:7" x14ac:dyDescent="0.3">
      <c r="B5907" s="2"/>
      <c r="D5907" s="9"/>
      <c r="F5907" s="4"/>
      <c r="G5907" s="4"/>
    </row>
    <row r="5908" spans="2:7" x14ac:dyDescent="0.3">
      <c r="B5908" s="2"/>
      <c r="D5908" s="9"/>
      <c r="F5908" s="4"/>
      <c r="G5908" s="4"/>
    </row>
    <row r="5909" spans="2:7" x14ac:dyDescent="0.3">
      <c r="B5909" s="2"/>
      <c r="D5909" s="9"/>
      <c r="F5909" s="4"/>
      <c r="G5909" s="4"/>
    </row>
    <row r="5910" spans="2:7" x14ac:dyDescent="0.3">
      <c r="B5910" s="2"/>
      <c r="D5910" s="9"/>
      <c r="F5910" s="4"/>
      <c r="G5910" s="4"/>
    </row>
    <row r="5911" spans="2:7" x14ac:dyDescent="0.3">
      <c r="B5911" s="2"/>
      <c r="D5911" s="9"/>
      <c r="F5911" s="4"/>
      <c r="G5911" s="4"/>
    </row>
    <row r="5912" spans="2:7" x14ac:dyDescent="0.3">
      <c r="B5912" s="2"/>
      <c r="D5912" s="9"/>
      <c r="F5912" s="4"/>
      <c r="G5912" s="4"/>
    </row>
    <row r="5913" spans="2:7" x14ac:dyDescent="0.3">
      <c r="B5913" s="2"/>
      <c r="D5913" s="9"/>
      <c r="F5913" s="4"/>
      <c r="G5913" s="4"/>
    </row>
    <row r="5914" spans="2:7" x14ac:dyDescent="0.3">
      <c r="B5914" s="2"/>
      <c r="D5914" s="9"/>
      <c r="F5914" s="4"/>
      <c r="G5914" s="4"/>
    </row>
    <row r="5915" spans="2:7" x14ac:dyDescent="0.3">
      <c r="B5915" s="2"/>
      <c r="D5915" s="9"/>
      <c r="F5915" s="4"/>
      <c r="G5915" s="4"/>
    </row>
    <row r="5916" spans="2:7" x14ac:dyDescent="0.3">
      <c r="B5916" s="2"/>
      <c r="D5916" s="9"/>
      <c r="F5916" s="4"/>
      <c r="G5916" s="4"/>
    </row>
    <row r="5917" spans="2:7" x14ac:dyDescent="0.3">
      <c r="B5917" s="2"/>
      <c r="D5917" s="9"/>
      <c r="F5917" s="4"/>
      <c r="G5917" s="4"/>
    </row>
    <row r="5918" spans="2:7" x14ac:dyDescent="0.3">
      <c r="B5918" s="2"/>
      <c r="D5918" s="9"/>
      <c r="F5918" s="4"/>
      <c r="G5918" s="4"/>
    </row>
    <row r="5919" spans="2:7" x14ac:dyDescent="0.3">
      <c r="B5919" s="2"/>
      <c r="D5919" s="9"/>
      <c r="F5919" s="4"/>
      <c r="G5919" s="4"/>
    </row>
    <row r="5920" spans="2:7" x14ac:dyDescent="0.3">
      <c r="B5920" s="2"/>
      <c r="D5920" s="9"/>
      <c r="F5920" s="4"/>
      <c r="G5920" s="4"/>
    </row>
    <row r="5921" spans="2:7" x14ac:dyDescent="0.3">
      <c r="B5921" s="2"/>
      <c r="D5921" s="9"/>
      <c r="F5921" s="4"/>
      <c r="G5921" s="4"/>
    </row>
    <row r="5922" spans="2:7" x14ac:dyDescent="0.3">
      <c r="B5922" s="2"/>
      <c r="D5922" s="9"/>
      <c r="F5922" s="4"/>
      <c r="G5922" s="4"/>
    </row>
    <row r="5923" spans="2:7" x14ac:dyDescent="0.3">
      <c r="B5923" s="2"/>
      <c r="D5923" s="9"/>
      <c r="F5923" s="4"/>
      <c r="G5923" s="4"/>
    </row>
    <row r="5924" spans="2:7" x14ac:dyDescent="0.3">
      <c r="B5924" s="2"/>
      <c r="D5924" s="9"/>
      <c r="F5924" s="4"/>
      <c r="G5924" s="4"/>
    </row>
    <row r="5925" spans="2:7" x14ac:dyDescent="0.3">
      <c r="B5925" s="2"/>
      <c r="D5925" s="9"/>
      <c r="F5925" s="4"/>
      <c r="G5925" s="4"/>
    </row>
    <row r="5926" spans="2:7" x14ac:dyDescent="0.3">
      <c r="B5926" s="2"/>
      <c r="D5926" s="9"/>
      <c r="F5926" s="4"/>
      <c r="G5926" s="4"/>
    </row>
    <row r="5927" spans="2:7" x14ac:dyDescent="0.3">
      <c r="B5927" s="2"/>
      <c r="D5927" s="9"/>
      <c r="F5927" s="4"/>
      <c r="G5927" s="4"/>
    </row>
    <row r="5928" spans="2:7" x14ac:dyDescent="0.3">
      <c r="B5928" s="2"/>
      <c r="D5928" s="9"/>
      <c r="F5928" s="4"/>
      <c r="G5928" s="4"/>
    </row>
    <row r="5929" spans="2:7" x14ac:dyDescent="0.3">
      <c r="B5929" s="2"/>
      <c r="D5929" s="9"/>
      <c r="F5929" s="4"/>
      <c r="G5929" s="4"/>
    </row>
    <row r="5930" spans="2:7" x14ac:dyDescent="0.3">
      <c r="B5930" s="2"/>
      <c r="D5930" s="9"/>
      <c r="F5930" s="4"/>
      <c r="G5930" s="4"/>
    </row>
    <row r="5931" spans="2:7" x14ac:dyDescent="0.3">
      <c r="B5931" s="2"/>
      <c r="D5931" s="9"/>
      <c r="F5931" s="4"/>
      <c r="G5931" s="4"/>
    </row>
    <row r="5932" spans="2:7" x14ac:dyDescent="0.3">
      <c r="B5932" s="2"/>
      <c r="D5932" s="9"/>
      <c r="F5932" s="4"/>
      <c r="G5932" s="4"/>
    </row>
    <row r="5933" spans="2:7" x14ac:dyDescent="0.3">
      <c r="B5933" s="2"/>
      <c r="D5933" s="9"/>
      <c r="F5933" s="4"/>
      <c r="G5933" s="4"/>
    </row>
    <row r="5934" spans="2:7" x14ac:dyDescent="0.3">
      <c r="B5934" s="2"/>
      <c r="D5934" s="9"/>
      <c r="F5934" s="4"/>
      <c r="G5934" s="4"/>
    </row>
    <row r="5935" spans="2:7" x14ac:dyDescent="0.3">
      <c r="B5935" s="2"/>
      <c r="D5935" s="9"/>
      <c r="F5935" s="4"/>
      <c r="G5935" s="4"/>
    </row>
    <row r="5936" spans="2:7" x14ac:dyDescent="0.3">
      <c r="B5936" s="2"/>
      <c r="D5936" s="9"/>
      <c r="F5936" s="4"/>
      <c r="G5936" s="4"/>
    </row>
    <row r="5937" spans="2:7" x14ac:dyDescent="0.3">
      <c r="B5937" s="2"/>
      <c r="D5937" s="9"/>
      <c r="F5937" s="4"/>
      <c r="G5937" s="4"/>
    </row>
    <row r="5938" spans="2:7" x14ac:dyDescent="0.3">
      <c r="B5938" s="2"/>
      <c r="D5938" s="9"/>
      <c r="F5938" s="4"/>
      <c r="G5938" s="4"/>
    </row>
    <row r="5939" spans="2:7" x14ac:dyDescent="0.3">
      <c r="B5939" s="2"/>
      <c r="D5939" s="9"/>
      <c r="F5939" s="4"/>
      <c r="G5939" s="4"/>
    </row>
    <row r="5940" spans="2:7" x14ac:dyDescent="0.3">
      <c r="B5940" s="2"/>
      <c r="D5940" s="9"/>
      <c r="F5940" s="4"/>
      <c r="G5940" s="4"/>
    </row>
    <row r="5941" spans="2:7" x14ac:dyDescent="0.3">
      <c r="B5941" s="2"/>
      <c r="D5941" s="9"/>
      <c r="F5941" s="4"/>
      <c r="G5941" s="4"/>
    </row>
    <row r="5942" spans="2:7" x14ac:dyDescent="0.3">
      <c r="B5942" s="2"/>
      <c r="D5942" s="9"/>
      <c r="F5942" s="4"/>
      <c r="G5942" s="4"/>
    </row>
    <row r="5943" spans="2:7" x14ac:dyDescent="0.3">
      <c r="B5943" s="2"/>
      <c r="D5943" s="9"/>
      <c r="F5943" s="4"/>
      <c r="G5943" s="4"/>
    </row>
    <row r="5944" spans="2:7" x14ac:dyDescent="0.3">
      <c r="B5944" s="2"/>
      <c r="D5944" s="9"/>
      <c r="F5944" s="4"/>
      <c r="G5944" s="4"/>
    </row>
    <row r="5945" spans="2:7" x14ac:dyDescent="0.3">
      <c r="B5945" s="2"/>
      <c r="D5945" s="9"/>
      <c r="F5945" s="4"/>
      <c r="G5945" s="4"/>
    </row>
    <row r="5946" spans="2:7" x14ac:dyDescent="0.3">
      <c r="B5946" s="2"/>
      <c r="D5946" s="9"/>
      <c r="F5946" s="4"/>
      <c r="G5946" s="4"/>
    </row>
    <row r="5947" spans="2:7" x14ac:dyDescent="0.3">
      <c r="B5947" s="2"/>
      <c r="D5947" s="9"/>
      <c r="F5947" s="4"/>
      <c r="G5947" s="4"/>
    </row>
    <row r="5948" spans="2:7" x14ac:dyDescent="0.3">
      <c r="B5948" s="2"/>
      <c r="D5948" s="9"/>
      <c r="F5948" s="4"/>
      <c r="G5948" s="4"/>
    </row>
    <row r="5949" spans="2:7" x14ac:dyDescent="0.3">
      <c r="B5949" s="2"/>
      <c r="D5949" s="9"/>
      <c r="F5949" s="4"/>
      <c r="G5949" s="4"/>
    </row>
    <row r="5950" spans="2:7" x14ac:dyDescent="0.3">
      <c r="B5950" s="2"/>
      <c r="D5950" s="9"/>
      <c r="F5950" s="4"/>
      <c r="G5950" s="4"/>
    </row>
    <row r="5951" spans="2:7" x14ac:dyDescent="0.3">
      <c r="B5951" s="2"/>
      <c r="D5951" s="9"/>
      <c r="F5951" s="4"/>
      <c r="G5951" s="4"/>
    </row>
    <row r="5952" spans="2:7" x14ac:dyDescent="0.3">
      <c r="B5952" s="2"/>
      <c r="D5952" s="9"/>
      <c r="F5952" s="4"/>
      <c r="G5952" s="4"/>
    </row>
    <row r="5953" spans="2:7" x14ac:dyDescent="0.3">
      <c r="B5953" s="2"/>
      <c r="D5953" s="9"/>
      <c r="F5953" s="4"/>
      <c r="G5953" s="4"/>
    </row>
    <row r="5954" spans="2:7" x14ac:dyDescent="0.3">
      <c r="B5954" s="2"/>
      <c r="D5954" s="9"/>
      <c r="F5954" s="4"/>
      <c r="G5954" s="4"/>
    </row>
    <row r="5955" spans="2:7" x14ac:dyDescent="0.3">
      <c r="B5955" s="2"/>
      <c r="D5955" s="9"/>
      <c r="F5955" s="4"/>
      <c r="G5955" s="4"/>
    </row>
    <row r="5956" spans="2:7" x14ac:dyDescent="0.3">
      <c r="B5956" s="2"/>
      <c r="D5956" s="9"/>
      <c r="F5956" s="4"/>
      <c r="G5956" s="4"/>
    </row>
    <row r="5957" spans="2:7" x14ac:dyDescent="0.3">
      <c r="B5957" s="2"/>
      <c r="D5957" s="9"/>
      <c r="F5957" s="4"/>
      <c r="G5957" s="4"/>
    </row>
    <row r="5958" spans="2:7" x14ac:dyDescent="0.3">
      <c r="B5958" s="2"/>
      <c r="D5958" s="9"/>
      <c r="F5958" s="4"/>
      <c r="G5958" s="4"/>
    </row>
    <row r="5959" spans="2:7" x14ac:dyDescent="0.3">
      <c r="B5959" s="2"/>
      <c r="D5959" s="9"/>
      <c r="F5959" s="4"/>
      <c r="G5959" s="4"/>
    </row>
    <row r="5960" spans="2:7" x14ac:dyDescent="0.3">
      <c r="B5960" s="2"/>
      <c r="D5960" s="9"/>
      <c r="F5960" s="4"/>
      <c r="G5960" s="4"/>
    </row>
    <row r="5961" spans="2:7" x14ac:dyDescent="0.3">
      <c r="B5961" s="2"/>
      <c r="D5961" s="9"/>
      <c r="F5961" s="4"/>
      <c r="G5961" s="4"/>
    </row>
    <row r="5962" spans="2:7" x14ac:dyDescent="0.3">
      <c r="B5962" s="2"/>
      <c r="D5962" s="9"/>
      <c r="F5962" s="4"/>
      <c r="G5962" s="4"/>
    </row>
    <row r="5963" spans="2:7" x14ac:dyDescent="0.3">
      <c r="B5963" s="2"/>
      <c r="D5963" s="9"/>
      <c r="F5963" s="4"/>
      <c r="G5963" s="4"/>
    </row>
    <row r="5964" spans="2:7" x14ac:dyDescent="0.3">
      <c r="B5964" s="2"/>
      <c r="D5964" s="9"/>
      <c r="F5964" s="4"/>
      <c r="G5964" s="4"/>
    </row>
    <row r="5965" spans="2:7" x14ac:dyDescent="0.3">
      <c r="B5965" s="2"/>
      <c r="D5965" s="9"/>
      <c r="F5965" s="4"/>
      <c r="G5965" s="4"/>
    </row>
    <row r="5966" spans="2:7" x14ac:dyDescent="0.3">
      <c r="B5966" s="2"/>
      <c r="D5966" s="9"/>
      <c r="F5966" s="4"/>
      <c r="G5966" s="4"/>
    </row>
    <row r="5967" spans="2:7" x14ac:dyDescent="0.3">
      <c r="B5967" s="2"/>
      <c r="D5967" s="9"/>
      <c r="F5967" s="4"/>
      <c r="G5967" s="4"/>
    </row>
    <row r="5968" spans="2:7" x14ac:dyDescent="0.3">
      <c r="B5968" s="2"/>
      <c r="D5968" s="9"/>
      <c r="F5968" s="4"/>
      <c r="G5968" s="4"/>
    </row>
    <row r="5969" spans="2:7" x14ac:dyDescent="0.3">
      <c r="B5969" s="2"/>
      <c r="D5969" s="9"/>
      <c r="F5969" s="4"/>
      <c r="G5969" s="4"/>
    </row>
    <row r="5970" spans="2:7" x14ac:dyDescent="0.3">
      <c r="B5970" s="2"/>
      <c r="D5970" s="9"/>
      <c r="F5970" s="4"/>
      <c r="G5970" s="4"/>
    </row>
    <row r="5971" spans="2:7" x14ac:dyDescent="0.3">
      <c r="B5971" s="2"/>
      <c r="D5971" s="9"/>
      <c r="F5971" s="4"/>
      <c r="G5971" s="4"/>
    </row>
    <row r="5972" spans="2:7" x14ac:dyDescent="0.3">
      <c r="B5972" s="2"/>
      <c r="D5972" s="9"/>
      <c r="F5972" s="4"/>
      <c r="G5972" s="4"/>
    </row>
    <row r="5973" spans="2:7" x14ac:dyDescent="0.3">
      <c r="B5973" s="2"/>
      <c r="D5973" s="9"/>
      <c r="F5973" s="4"/>
      <c r="G5973" s="4"/>
    </row>
    <row r="5974" spans="2:7" x14ac:dyDescent="0.3">
      <c r="B5974" s="2"/>
      <c r="D5974" s="9"/>
      <c r="F5974" s="4"/>
      <c r="G5974" s="4"/>
    </row>
    <row r="5975" spans="2:7" x14ac:dyDescent="0.3">
      <c r="B5975" s="2"/>
      <c r="D5975" s="9"/>
      <c r="F5975" s="4"/>
      <c r="G5975" s="4"/>
    </row>
    <row r="5976" spans="2:7" x14ac:dyDescent="0.3">
      <c r="B5976" s="2"/>
      <c r="D5976" s="9"/>
      <c r="F5976" s="4"/>
      <c r="G5976" s="4"/>
    </row>
    <row r="5977" spans="2:7" x14ac:dyDescent="0.3">
      <c r="B5977" s="2"/>
      <c r="D5977" s="9"/>
      <c r="F5977" s="4"/>
      <c r="G5977" s="4"/>
    </row>
    <row r="5978" spans="2:7" x14ac:dyDescent="0.3">
      <c r="B5978" s="2"/>
      <c r="D5978" s="9"/>
      <c r="F5978" s="4"/>
      <c r="G5978" s="4"/>
    </row>
    <row r="5979" spans="2:7" x14ac:dyDescent="0.3">
      <c r="B5979" s="2"/>
      <c r="D5979" s="9"/>
      <c r="F5979" s="4"/>
      <c r="G5979" s="4"/>
    </row>
    <row r="5980" spans="2:7" x14ac:dyDescent="0.3">
      <c r="B5980" s="2"/>
      <c r="D5980" s="9"/>
      <c r="F5980" s="4"/>
      <c r="G5980" s="4"/>
    </row>
    <row r="5981" spans="2:7" x14ac:dyDescent="0.3">
      <c r="B5981" s="2"/>
      <c r="D5981" s="9"/>
      <c r="F5981" s="4"/>
      <c r="G5981" s="4"/>
    </row>
    <row r="5982" spans="2:7" x14ac:dyDescent="0.3">
      <c r="B5982" s="2"/>
      <c r="D5982" s="9"/>
      <c r="F5982" s="4"/>
      <c r="G5982" s="4"/>
    </row>
    <row r="5983" spans="2:7" x14ac:dyDescent="0.3">
      <c r="B5983" s="2"/>
      <c r="D5983" s="9"/>
      <c r="F5983" s="4"/>
      <c r="G5983" s="4"/>
    </row>
    <row r="5984" spans="2:7" x14ac:dyDescent="0.3">
      <c r="B5984" s="2"/>
      <c r="D5984" s="9"/>
      <c r="F5984" s="4"/>
      <c r="G5984" s="4"/>
    </row>
    <row r="5985" spans="2:7" x14ac:dyDescent="0.3">
      <c r="B5985" s="2"/>
      <c r="D5985" s="9"/>
      <c r="F5985" s="4"/>
      <c r="G5985" s="4"/>
    </row>
    <row r="5986" spans="2:7" x14ac:dyDescent="0.3">
      <c r="B5986" s="2"/>
      <c r="D5986" s="9"/>
      <c r="F5986" s="4"/>
      <c r="G5986" s="4"/>
    </row>
    <row r="5987" spans="2:7" x14ac:dyDescent="0.3">
      <c r="B5987" s="2"/>
      <c r="D5987" s="9"/>
      <c r="F5987" s="4"/>
      <c r="G5987" s="4"/>
    </row>
    <row r="5988" spans="2:7" x14ac:dyDescent="0.3">
      <c r="B5988" s="2"/>
      <c r="D5988" s="9"/>
      <c r="F5988" s="4"/>
      <c r="G5988" s="4"/>
    </row>
    <row r="5989" spans="2:7" x14ac:dyDescent="0.3">
      <c r="B5989" s="2"/>
      <c r="D5989" s="9"/>
      <c r="F5989" s="4"/>
      <c r="G5989" s="4"/>
    </row>
    <row r="5990" spans="2:7" x14ac:dyDescent="0.3">
      <c r="B5990" s="2"/>
      <c r="D5990" s="9"/>
      <c r="F5990" s="4"/>
      <c r="G5990" s="4"/>
    </row>
    <row r="5991" spans="2:7" x14ac:dyDescent="0.3">
      <c r="B5991" s="2"/>
      <c r="D5991" s="9"/>
      <c r="F5991" s="4"/>
      <c r="G5991" s="4"/>
    </row>
    <row r="5992" spans="2:7" x14ac:dyDescent="0.3">
      <c r="B5992" s="2"/>
      <c r="D5992" s="9"/>
      <c r="F5992" s="4"/>
      <c r="G5992" s="4"/>
    </row>
    <row r="5993" spans="2:7" x14ac:dyDescent="0.3">
      <c r="B5993" s="2"/>
      <c r="D5993" s="9"/>
      <c r="F5993" s="4"/>
      <c r="G5993" s="4"/>
    </row>
    <row r="5994" spans="2:7" x14ac:dyDescent="0.3">
      <c r="B5994" s="2"/>
      <c r="D5994" s="9"/>
      <c r="F5994" s="4"/>
      <c r="G5994" s="4"/>
    </row>
    <row r="5995" spans="2:7" x14ac:dyDescent="0.3">
      <c r="B5995" s="2"/>
      <c r="D5995" s="9"/>
      <c r="F5995" s="4"/>
      <c r="G5995" s="4"/>
    </row>
    <row r="5996" spans="2:7" x14ac:dyDescent="0.3">
      <c r="B5996" s="2"/>
      <c r="D5996" s="9"/>
      <c r="F5996" s="4"/>
      <c r="G5996" s="4"/>
    </row>
    <row r="5997" spans="2:7" x14ac:dyDescent="0.3">
      <c r="B5997" s="2"/>
      <c r="D5997" s="9"/>
      <c r="F5997" s="4"/>
      <c r="G5997" s="4"/>
    </row>
    <row r="5998" spans="2:7" x14ac:dyDescent="0.3">
      <c r="B5998" s="2"/>
      <c r="D5998" s="9"/>
      <c r="F5998" s="4"/>
      <c r="G5998" s="4"/>
    </row>
    <row r="5999" spans="2:7" x14ac:dyDescent="0.3">
      <c r="B5999" s="2"/>
      <c r="D5999" s="9"/>
      <c r="F5999" s="4"/>
      <c r="G5999" s="4"/>
    </row>
    <row r="6000" spans="2:7" x14ac:dyDescent="0.3">
      <c r="B6000" s="2"/>
      <c r="D6000" s="9"/>
      <c r="F6000" s="4"/>
      <c r="G6000" s="4"/>
    </row>
    <row r="6001" spans="2:7" x14ac:dyDescent="0.3">
      <c r="B6001" s="2"/>
      <c r="D6001" s="9"/>
      <c r="F6001" s="4"/>
      <c r="G6001" s="4"/>
    </row>
    <row r="6002" spans="2:7" x14ac:dyDescent="0.3">
      <c r="B6002" s="2"/>
      <c r="D6002" s="9"/>
      <c r="F6002" s="4"/>
      <c r="G6002" s="4"/>
    </row>
    <row r="6003" spans="2:7" x14ac:dyDescent="0.3">
      <c r="B6003" s="2"/>
      <c r="D6003" s="9"/>
      <c r="F6003" s="4"/>
      <c r="G6003" s="4"/>
    </row>
    <row r="6004" spans="2:7" x14ac:dyDescent="0.3">
      <c r="B6004" s="2"/>
      <c r="D6004" s="9"/>
      <c r="F6004" s="4"/>
      <c r="G6004" s="4"/>
    </row>
    <row r="6005" spans="2:7" x14ac:dyDescent="0.3">
      <c r="B6005" s="2"/>
      <c r="D6005" s="9"/>
      <c r="F6005" s="4"/>
      <c r="G6005" s="4"/>
    </row>
    <row r="6006" spans="2:7" x14ac:dyDescent="0.3">
      <c r="B6006" s="2"/>
      <c r="D6006" s="9"/>
      <c r="F6006" s="4"/>
      <c r="G6006" s="4"/>
    </row>
    <row r="6007" spans="2:7" x14ac:dyDescent="0.3">
      <c r="B6007" s="2"/>
      <c r="D6007" s="9"/>
      <c r="F6007" s="4"/>
      <c r="G6007" s="4"/>
    </row>
    <row r="6008" spans="2:7" x14ac:dyDescent="0.3">
      <c r="B6008" s="2"/>
      <c r="D6008" s="9"/>
      <c r="F6008" s="4"/>
      <c r="G6008" s="4"/>
    </row>
    <row r="6009" spans="2:7" x14ac:dyDescent="0.3">
      <c r="B6009" s="2"/>
      <c r="D6009" s="9"/>
      <c r="F6009" s="4"/>
      <c r="G6009" s="4"/>
    </row>
    <row r="6010" spans="2:7" x14ac:dyDescent="0.3">
      <c r="B6010" s="2"/>
      <c r="D6010" s="9"/>
      <c r="F6010" s="4"/>
      <c r="G6010" s="4"/>
    </row>
    <row r="6011" spans="2:7" x14ac:dyDescent="0.3">
      <c r="B6011" s="2"/>
      <c r="D6011" s="9"/>
      <c r="F6011" s="4"/>
      <c r="G6011" s="4"/>
    </row>
    <row r="6012" spans="2:7" x14ac:dyDescent="0.3">
      <c r="B6012" s="2"/>
      <c r="D6012" s="9"/>
      <c r="F6012" s="4"/>
      <c r="G6012" s="4"/>
    </row>
    <row r="6013" spans="2:7" x14ac:dyDescent="0.3">
      <c r="B6013" s="2"/>
      <c r="D6013" s="9"/>
      <c r="F6013" s="4"/>
      <c r="G6013" s="4"/>
    </row>
    <row r="6014" spans="2:7" x14ac:dyDescent="0.3">
      <c r="B6014" s="2"/>
      <c r="D6014" s="9"/>
      <c r="F6014" s="4"/>
      <c r="G6014" s="4"/>
    </row>
    <row r="6015" spans="2:7" x14ac:dyDescent="0.3">
      <c r="B6015" s="2"/>
      <c r="D6015" s="9"/>
      <c r="F6015" s="4"/>
      <c r="G6015" s="4"/>
    </row>
    <row r="6016" spans="2:7" x14ac:dyDescent="0.3">
      <c r="B6016" s="2"/>
      <c r="D6016" s="9"/>
      <c r="F6016" s="4"/>
      <c r="G6016" s="4"/>
    </row>
    <row r="6017" spans="2:7" x14ac:dyDescent="0.3">
      <c r="B6017" s="2"/>
      <c r="D6017" s="9"/>
      <c r="F6017" s="4"/>
      <c r="G6017" s="4"/>
    </row>
    <row r="6018" spans="2:7" x14ac:dyDescent="0.3">
      <c r="B6018" s="2"/>
      <c r="D6018" s="9"/>
      <c r="F6018" s="4"/>
      <c r="G6018" s="4"/>
    </row>
    <row r="6019" spans="2:7" x14ac:dyDescent="0.3">
      <c r="B6019" s="2"/>
      <c r="D6019" s="9"/>
      <c r="F6019" s="4"/>
      <c r="G6019" s="4"/>
    </row>
    <row r="6020" spans="2:7" x14ac:dyDescent="0.3">
      <c r="B6020" s="2"/>
      <c r="D6020" s="9"/>
      <c r="F6020" s="4"/>
      <c r="G6020" s="4"/>
    </row>
    <row r="6021" spans="2:7" x14ac:dyDescent="0.3">
      <c r="B6021" s="2"/>
      <c r="D6021" s="9"/>
      <c r="F6021" s="4"/>
      <c r="G6021" s="4"/>
    </row>
    <row r="6022" spans="2:7" x14ac:dyDescent="0.3">
      <c r="B6022" s="2"/>
      <c r="D6022" s="9"/>
      <c r="F6022" s="4"/>
      <c r="G6022" s="4"/>
    </row>
    <row r="6023" spans="2:7" x14ac:dyDescent="0.3">
      <c r="B6023" s="2"/>
      <c r="D6023" s="9"/>
      <c r="F6023" s="4"/>
      <c r="G6023" s="4"/>
    </row>
    <row r="6024" spans="2:7" x14ac:dyDescent="0.3">
      <c r="B6024" s="2"/>
      <c r="D6024" s="9"/>
      <c r="F6024" s="4"/>
      <c r="G6024" s="4"/>
    </row>
    <row r="6025" spans="2:7" x14ac:dyDescent="0.3">
      <c r="B6025" s="2"/>
      <c r="D6025" s="9"/>
      <c r="F6025" s="4"/>
      <c r="G6025" s="4"/>
    </row>
    <row r="6026" spans="2:7" x14ac:dyDescent="0.3">
      <c r="B6026" s="2"/>
      <c r="D6026" s="9"/>
      <c r="F6026" s="4"/>
      <c r="G6026" s="4"/>
    </row>
    <row r="6027" spans="2:7" x14ac:dyDescent="0.3">
      <c r="B6027" s="2"/>
      <c r="D6027" s="9"/>
      <c r="F6027" s="4"/>
      <c r="G6027" s="4"/>
    </row>
    <row r="6028" spans="2:7" x14ac:dyDescent="0.3">
      <c r="B6028" s="2"/>
      <c r="D6028" s="9"/>
      <c r="F6028" s="4"/>
      <c r="G6028" s="4"/>
    </row>
    <row r="6029" spans="2:7" x14ac:dyDescent="0.3">
      <c r="B6029" s="2"/>
      <c r="D6029" s="9"/>
      <c r="F6029" s="4"/>
      <c r="G6029" s="4"/>
    </row>
    <row r="6030" spans="2:7" x14ac:dyDescent="0.3">
      <c r="B6030" s="2"/>
      <c r="D6030" s="9"/>
      <c r="F6030" s="4"/>
      <c r="G6030" s="4"/>
    </row>
    <row r="6031" spans="2:7" x14ac:dyDescent="0.3">
      <c r="B6031" s="2"/>
      <c r="D6031" s="9"/>
      <c r="F6031" s="4"/>
      <c r="G6031" s="4"/>
    </row>
    <row r="6032" spans="2:7" x14ac:dyDescent="0.3">
      <c r="B6032" s="2"/>
      <c r="D6032" s="9"/>
      <c r="F6032" s="4"/>
      <c r="G6032" s="4"/>
    </row>
    <row r="6033" spans="2:7" x14ac:dyDescent="0.3">
      <c r="B6033" s="2"/>
      <c r="D6033" s="9"/>
      <c r="F6033" s="4"/>
      <c r="G6033" s="4"/>
    </row>
    <row r="6034" spans="2:7" x14ac:dyDescent="0.3">
      <c r="B6034" s="2"/>
      <c r="D6034" s="9"/>
      <c r="F6034" s="4"/>
      <c r="G6034" s="4"/>
    </row>
    <row r="6035" spans="2:7" x14ac:dyDescent="0.3">
      <c r="B6035" s="2"/>
      <c r="D6035" s="9"/>
      <c r="F6035" s="4"/>
      <c r="G6035" s="4"/>
    </row>
    <row r="6036" spans="2:7" x14ac:dyDescent="0.3">
      <c r="B6036" s="2"/>
      <c r="D6036" s="9"/>
      <c r="F6036" s="4"/>
      <c r="G6036" s="4"/>
    </row>
    <row r="6037" spans="2:7" x14ac:dyDescent="0.3">
      <c r="B6037" s="2"/>
      <c r="D6037" s="9"/>
      <c r="F6037" s="4"/>
      <c r="G6037" s="4"/>
    </row>
    <row r="6038" spans="2:7" x14ac:dyDescent="0.3">
      <c r="B6038" s="2"/>
      <c r="D6038" s="9"/>
      <c r="F6038" s="4"/>
      <c r="G6038" s="4"/>
    </row>
    <row r="6039" spans="2:7" x14ac:dyDescent="0.3">
      <c r="B6039" s="2"/>
      <c r="D6039" s="9"/>
      <c r="F6039" s="4"/>
      <c r="G6039" s="4"/>
    </row>
    <row r="6040" spans="2:7" x14ac:dyDescent="0.3">
      <c r="B6040" s="2"/>
      <c r="D6040" s="9"/>
      <c r="F6040" s="4"/>
      <c r="G6040" s="4"/>
    </row>
    <row r="6041" spans="2:7" x14ac:dyDescent="0.3">
      <c r="B6041" s="2"/>
      <c r="D6041" s="9"/>
      <c r="F6041" s="4"/>
      <c r="G6041" s="4"/>
    </row>
    <row r="6042" spans="2:7" x14ac:dyDescent="0.3">
      <c r="B6042" s="2"/>
      <c r="D6042" s="9"/>
      <c r="F6042" s="4"/>
      <c r="G6042" s="4"/>
    </row>
    <row r="6043" spans="2:7" x14ac:dyDescent="0.3">
      <c r="B6043" s="2"/>
      <c r="D6043" s="9"/>
      <c r="F6043" s="4"/>
      <c r="G6043" s="4"/>
    </row>
    <row r="6044" spans="2:7" x14ac:dyDescent="0.3">
      <c r="B6044" s="2"/>
      <c r="D6044" s="9"/>
      <c r="F6044" s="4"/>
      <c r="G6044" s="4"/>
    </row>
    <row r="6045" spans="2:7" x14ac:dyDescent="0.3">
      <c r="B6045" s="2"/>
      <c r="D6045" s="9"/>
      <c r="F6045" s="4"/>
      <c r="G6045" s="4"/>
    </row>
    <row r="6046" spans="2:7" x14ac:dyDescent="0.3">
      <c r="B6046" s="2"/>
      <c r="D6046" s="9"/>
      <c r="F6046" s="4"/>
      <c r="G6046" s="4"/>
    </row>
    <row r="6047" spans="2:7" x14ac:dyDescent="0.3">
      <c r="B6047" s="2"/>
      <c r="D6047" s="9"/>
      <c r="F6047" s="4"/>
      <c r="G6047" s="4"/>
    </row>
    <row r="6048" spans="2:7" x14ac:dyDescent="0.3">
      <c r="B6048" s="2"/>
      <c r="D6048" s="9"/>
      <c r="F6048" s="4"/>
      <c r="G6048" s="4"/>
    </row>
    <row r="6049" spans="2:7" x14ac:dyDescent="0.3">
      <c r="B6049" s="2"/>
      <c r="D6049" s="9"/>
      <c r="F6049" s="4"/>
      <c r="G6049" s="4"/>
    </row>
    <row r="6050" spans="2:7" x14ac:dyDescent="0.3">
      <c r="B6050" s="2"/>
      <c r="D6050" s="9"/>
      <c r="F6050" s="4"/>
      <c r="G6050" s="4"/>
    </row>
    <row r="6051" spans="2:7" x14ac:dyDescent="0.3">
      <c r="B6051" s="2"/>
      <c r="D6051" s="9"/>
      <c r="F6051" s="4"/>
      <c r="G6051" s="4"/>
    </row>
    <row r="6052" spans="2:7" x14ac:dyDescent="0.3">
      <c r="B6052" s="2"/>
      <c r="D6052" s="9"/>
      <c r="F6052" s="4"/>
      <c r="G6052" s="4"/>
    </row>
    <row r="6053" spans="2:7" x14ac:dyDescent="0.3">
      <c r="B6053" s="2"/>
      <c r="D6053" s="9"/>
      <c r="F6053" s="4"/>
      <c r="G6053" s="4"/>
    </row>
    <row r="6054" spans="2:7" x14ac:dyDescent="0.3">
      <c r="B6054" s="2"/>
      <c r="D6054" s="9"/>
      <c r="F6054" s="4"/>
      <c r="G6054" s="4"/>
    </row>
    <row r="6055" spans="2:7" x14ac:dyDescent="0.3">
      <c r="B6055" s="2"/>
      <c r="D6055" s="9"/>
      <c r="F6055" s="4"/>
      <c r="G6055" s="4"/>
    </row>
    <row r="6056" spans="2:7" x14ac:dyDescent="0.3">
      <c r="B6056" s="2"/>
      <c r="D6056" s="9"/>
      <c r="F6056" s="4"/>
      <c r="G6056" s="4"/>
    </row>
    <row r="6057" spans="2:7" x14ac:dyDescent="0.3">
      <c r="B6057" s="2"/>
      <c r="D6057" s="9"/>
      <c r="F6057" s="4"/>
      <c r="G6057" s="4"/>
    </row>
    <row r="6058" spans="2:7" x14ac:dyDescent="0.3">
      <c r="B6058" s="2"/>
      <c r="D6058" s="9"/>
      <c r="F6058" s="4"/>
      <c r="G6058" s="4"/>
    </row>
    <row r="6059" spans="2:7" x14ac:dyDescent="0.3">
      <c r="B6059" s="2"/>
      <c r="D6059" s="9"/>
      <c r="F6059" s="4"/>
      <c r="G6059" s="4"/>
    </row>
    <row r="6060" spans="2:7" x14ac:dyDescent="0.3">
      <c r="B6060" s="2"/>
      <c r="D6060" s="9"/>
      <c r="F6060" s="4"/>
      <c r="G6060" s="4"/>
    </row>
    <row r="6061" spans="2:7" x14ac:dyDescent="0.3">
      <c r="B6061" s="2"/>
      <c r="D6061" s="9"/>
      <c r="F6061" s="4"/>
      <c r="G6061" s="4"/>
    </row>
    <row r="6062" spans="2:7" x14ac:dyDescent="0.3">
      <c r="B6062" s="2"/>
      <c r="D6062" s="9"/>
      <c r="F6062" s="4"/>
      <c r="G6062" s="4"/>
    </row>
    <row r="6063" spans="2:7" x14ac:dyDescent="0.3">
      <c r="B6063" s="2"/>
      <c r="D6063" s="9"/>
      <c r="F6063" s="4"/>
      <c r="G6063" s="4"/>
    </row>
    <row r="6064" spans="2:7" x14ac:dyDescent="0.3">
      <c r="B6064" s="2"/>
      <c r="D6064" s="9"/>
      <c r="F6064" s="4"/>
      <c r="G6064" s="4"/>
    </row>
    <row r="6065" spans="2:7" x14ac:dyDescent="0.3">
      <c r="B6065" s="2"/>
      <c r="D6065" s="9"/>
      <c r="F6065" s="4"/>
      <c r="G6065" s="4"/>
    </row>
    <row r="6066" spans="2:7" x14ac:dyDescent="0.3">
      <c r="B6066" s="2"/>
      <c r="D6066" s="9"/>
      <c r="F6066" s="4"/>
      <c r="G6066" s="4"/>
    </row>
    <row r="6067" spans="2:7" x14ac:dyDescent="0.3">
      <c r="B6067" s="2"/>
      <c r="D6067" s="9"/>
      <c r="F6067" s="4"/>
      <c r="G6067" s="4"/>
    </row>
    <row r="6068" spans="2:7" x14ac:dyDescent="0.3">
      <c r="B6068" s="2"/>
      <c r="D6068" s="9"/>
      <c r="F6068" s="4"/>
      <c r="G6068" s="4"/>
    </row>
    <row r="6069" spans="2:7" x14ac:dyDescent="0.3">
      <c r="B6069" s="2"/>
      <c r="D6069" s="9"/>
      <c r="F6069" s="4"/>
      <c r="G6069" s="4"/>
    </row>
    <row r="6070" spans="2:7" x14ac:dyDescent="0.3">
      <c r="B6070" s="2"/>
      <c r="D6070" s="9"/>
      <c r="F6070" s="4"/>
      <c r="G6070" s="4"/>
    </row>
    <row r="6071" spans="2:7" x14ac:dyDescent="0.3">
      <c r="B6071" s="2"/>
      <c r="D6071" s="9"/>
      <c r="F6071" s="4"/>
      <c r="G6071" s="4"/>
    </row>
    <row r="6072" spans="2:7" x14ac:dyDescent="0.3">
      <c r="B6072" s="2"/>
      <c r="D6072" s="9"/>
      <c r="F6072" s="4"/>
      <c r="G6072" s="4"/>
    </row>
    <row r="6073" spans="2:7" x14ac:dyDescent="0.3">
      <c r="B6073" s="2"/>
      <c r="D6073" s="9"/>
      <c r="F6073" s="4"/>
      <c r="G6073" s="4"/>
    </row>
    <row r="6074" spans="2:7" x14ac:dyDescent="0.3">
      <c r="B6074" s="2"/>
      <c r="D6074" s="9"/>
      <c r="F6074" s="4"/>
      <c r="G6074" s="4"/>
    </row>
    <row r="6075" spans="2:7" x14ac:dyDescent="0.3">
      <c r="B6075" s="2"/>
      <c r="D6075" s="9"/>
      <c r="F6075" s="4"/>
      <c r="G6075" s="4"/>
    </row>
    <row r="6076" spans="2:7" x14ac:dyDescent="0.3">
      <c r="B6076" s="2"/>
      <c r="D6076" s="9"/>
      <c r="F6076" s="4"/>
      <c r="G6076" s="4"/>
    </row>
    <row r="6077" spans="2:7" x14ac:dyDescent="0.3">
      <c r="B6077" s="2"/>
      <c r="D6077" s="9"/>
      <c r="F6077" s="4"/>
      <c r="G6077" s="4"/>
    </row>
    <row r="6078" spans="2:7" x14ac:dyDescent="0.3">
      <c r="B6078" s="2"/>
      <c r="D6078" s="9"/>
      <c r="F6078" s="4"/>
      <c r="G6078" s="4"/>
    </row>
    <row r="6079" spans="2:7" x14ac:dyDescent="0.3">
      <c r="B6079" s="2"/>
      <c r="D6079" s="9"/>
      <c r="F6079" s="4"/>
      <c r="G6079" s="4"/>
    </row>
    <row r="6080" spans="2:7" x14ac:dyDescent="0.3">
      <c r="B6080" s="2"/>
      <c r="D6080" s="9"/>
      <c r="F6080" s="4"/>
      <c r="G6080" s="4"/>
    </row>
    <row r="6081" spans="2:7" x14ac:dyDescent="0.3">
      <c r="B6081" s="2"/>
      <c r="D6081" s="9"/>
      <c r="F6081" s="4"/>
      <c r="G6081" s="4"/>
    </row>
    <row r="6082" spans="2:7" x14ac:dyDescent="0.3">
      <c r="B6082" s="2"/>
      <c r="D6082" s="9"/>
      <c r="F6082" s="4"/>
      <c r="G6082" s="4"/>
    </row>
    <row r="6083" spans="2:7" x14ac:dyDescent="0.3">
      <c r="B6083" s="2"/>
      <c r="D6083" s="9"/>
      <c r="F6083" s="4"/>
      <c r="G6083" s="4"/>
    </row>
    <row r="6084" spans="2:7" x14ac:dyDescent="0.3">
      <c r="B6084" s="2"/>
      <c r="D6084" s="9"/>
      <c r="F6084" s="4"/>
      <c r="G6084" s="4"/>
    </row>
    <row r="6085" spans="2:7" x14ac:dyDescent="0.3">
      <c r="B6085" s="2"/>
      <c r="D6085" s="9"/>
      <c r="F6085" s="4"/>
      <c r="G6085" s="4"/>
    </row>
    <row r="6086" spans="2:7" x14ac:dyDescent="0.3">
      <c r="B6086" s="2"/>
      <c r="D6086" s="9"/>
      <c r="F6086" s="4"/>
      <c r="G6086" s="4"/>
    </row>
    <row r="6087" spans="2:7" x14ac:dyDescent="0.3">
      <c r="B6087" s="2"/>
      <c r="D6087" s="9"/>
      <c r="F6087" s="4"/>
      <c r="G6087" s="4"/>
    </row>
    <row r="6088" spans="2:7" x14ac:dyDescent="0.3">
      <c r="B6088" s="2"/>
      <c r="D6088" s="9"/>
      <c r="F6088" s="4"/>
      <c r="G6088" s="4"/>
    </row>
    <row r="6089" spans="2:7" x14ac:dyDescent="0.3">
      <c r="B6089" s="2"/>
      <c r="D6089" s="9"/>
      <c r="F6089" s="4"/>
      <c r="G6089" s="4"/>
    </row>
    <row r="6090" spans="2:7" x14ac:dyDescent="0.3">
      <c r="B6090" s="2"/>
      <c r="D6090" s="9"/>
      <c r="F6090" s="4"/>
      <c r="G6090" s="4"/>
    </row>
    <row r="6091" spans="2:7" x14ac:dyDescent="0.3">
      <c r="B6091" s="2"/>
      <c r="D6091" s="9"/>
      <c r="F6091" s="4"/>
      <c r="G6091" s="4"/>
    </row>
    <row r="6092" spans="2:7" x14ac:dyDescent="0.3">
      <c r="B6092" s="2"/>
      <c r="D6092" s="9"/>
      <c r="F6092" s="4"/>
      <c r="G6092" s="4"/>
    </row>
    <row r="6093" spans="2:7" x14ac:dyDescent="0.3">
      <c r="B6093" s="2"/>
      <c r="D6093" s="9"/>
      <c r="F6093" s="4"/>
      <c r="G6093" s="4"/>
    </row>
    <row r="6094" spans="2:7" x14ac:dyDescent="0.3">
      <c r="B6094" s="2"/>
      <c r="D6094" s="9"/>
      <c r="F6094" s="4"/>
      <c r="G6094" s="4"/>
    </row>
    <row r="6095" spans="2:7" x14ac:dyDescent="0.3">
      <c r="B6095" s="2"/>
      <c r="D6095" s="9"/>
      <c r="F6095" s="4"/>
      <c r="G6095" s="4"/>
    </row>
    <row r="6096" spans="2:7" x14ac:dyDescent="0.3">
      <c r="B6096" s="2"/>
      <c r="D6096" s="9"/>
      <c r="F6096" s="4"/>
      <c r="G6096" s="4"/>
    </row>
    <row r="6097" spans="2:7" x14ac:dyDescent="0.3">
      <c r="B6097" s="2"/>
      <c r="D6097" s="9"/>
      <c r="F6097" s="4"/>
      <c r="G6097" s="4"/>
    </row>
    <row r="6098" spans="2:7" x14ac:dyDescent="0.3">
      <c r="B6098" s="2"/>
      <c r="D6098" s="9"/>
      <c r="F6098" s="4"/>
      <c r="G6098" s="4"/>
    </row>
    <row r="6099" spans="2:7" x14ac:dyDescent="0.3">
      <c r="B6099" s="2"/>
      <c r="D6099" s="9"/>
      <c r="F6099" s="4"/>
      <c r="G6099" s="4"/>
    </row>
    <row r="6100" spans="2:7" x14ac:dyDescent="0.3">
      <c r="B6100" s="2"/>
      <c r="D6100" s="9"/>
      <c r="F6100" s="4"/>
      <c r="G6100" s="4"/>
    </row>
    <row r="6101" spans="2:7" x14ac:dyDescent="0.3">
      <c r="B6101" s="2"/>
      <c r="D6101" s="9"/>
      <c r="F6101" s="4"/>
      <c r="G6101" s="4"/>
    </row>
    <row r="6102" spans="2:7" x14ac:dyDescent="0.3">
      <c r="B6102" s="2"/>
      <c r="D6102" s="9"/>
      <c r="F6102" s="4"/>
      <c r="G6102" s="4"/>
    </row>
    <row r="6103" spans="2:7" x14ac:dyDescent="0.3">
      <c r="B6103" s="2"/>
      <c r="D6103" s="9"/>
      <c r="F6103" s="4"/>
      <c r="G6103" s="4"/>
    </row>
    <row r="6104" spans="2:7" x14ac:dyDescent="0.3">
      <c r="B6104" s="2"/>
      <c r="D6104" s="9"/>
      <c r="F6104" s="4"/>
      <c r="G6104" s="4"/>
    </row>
    <row r="6105" spans="2:7" x14ac:dyDescent="0.3">
      <c r="B6105" s="2"/>
      <c r="D6105" s="9"/>
      <c r="F6105" s="4"/>
      <c r="G6105" s="4"/>
    </row>
    <row r="6106" spans="2:7" x14ac:dyDescent="0.3">
      <c r="B6106" s="2"/>
      <c r="D6106" s="9"/>
      <c r="F6106" s="4"/>
      <c r="G6106" s="4"/>
    </row>
    <row r="6107" spans="2:7" x14ac:dyDescent="0.3">
      <c r="B6107" s="2"/>
      <c r="D6107" s="9"/>
      <c r="F6107" s="4"/>
      <c r="G6107" s="4"/>
    </row>
    <row r="6108" spans="2:7" x14ac:dyDescent="0.3">
      <c r="B6108" s="2"/>
      <c r="D6108" s="9"/>
      <c r="F6108" s="4"/>
      <c r="G6108" s="4"/>
    </row>
    <row r="6109" spans="2:7" x14ac:dyDescent="0.3">
      <c r="B6109" s="2"/>
      <c r="D6109" s="9"/>
      <c r="F6109" s="4"/>
      <c r="G6109" s="4"/>
    </row>
    <row r="6110" spans="2:7" x14ac:dyDescent="0.3">
      <c r="B6110" s="2"/>
      <c r="D6110" s="9"/>
      <c r="F6110" s="4"/>
      <c r="G6110" s="4"/>
    </row>
    <row r="6111" spans="2:7" x14ac:dyDescent="0.3">
      <c r="B6111" s="2"/>
      <c r="D6111" s="9"/>
      <c r="F6111" s="4"/>
      <c r="G6111" s="4"/>
    </row>
    <row r="6112" spans="2:7" x14ac:dyDescent="0.3">
      <c r="B6112" s="2"/>
      <c r="D6112" s="9"/>
      <c r="F6112" s="4"/>
      <c r="G6112" s="4"/>
    </row>
    <row r="6113" spans="2:7" x14ac:dyDescent="0.3">
      <c r="B6113" s="2"/>
      <c r="D6113" s="9"/>
      <c r="F6113" s="4"/>
      <c r="G6113" s="4"/>
    </row>
    <row r="6114" spans="2:7" x14ac:dyDescent="0.3">
      <c r="B6114" s="2"/>
      <c r="D6114" s="9"/>
      <c r="F6114" s="4"/>
      <c r="G6114" s="4"/>
    </row>
    <row r="6115" spans="2:7" x14ac:dyDescent="0.3">
      <c r="B6115" s="2"/>
      <c r="D6115" s="9"/>
      <c r="F6115" s="4"/>
      <c r="G6115" s="4"/>
    </row>
    <row r="6116" spans="2:7" x14ac:dyDescent="0.3">
      <c r="B6116" s="2"/>
      <c r="D6116" s="9"/>
      <c r="F6116" s="4"/>
      <c r="G6116" s="4"/>
    </row>
    <row r="6117" spans="2:7" x14ac:dyDescent="0.3">
      <c r="B6117" s="2"/>
      <c r="D6117" s="9"/>
      <c r="F6117" s="4"/>
      <c r="G6117" s="4"/>
    </row>
    <row r="6118" spans="2:7" x14ac:dyDescent="0.3">
      <c r="B6118" s="2"/>
      <c r="D6118" s="9"/>
      <c r="F6118" s="4"/>
      <c r="G6118" s="4"/>
    </row>
    <row r="6119" spans="2:7" x14ac:dyDescent="0.3">
      <c r="B6119" s="2"/>
      <c r="D6119" s="9"/>
      <c r="F6119" s="4"/>
      <c r="G6119" s="4"/>
    </row>
    <row r="6120" spans="2:7" x14ac:dyDescent="0.3">
      <c r="B6120" s="2"/>
      <c r="D6120" s="9"/>
      <c r="F6120" s="4"/>
      <c r="G6120" s="4"/>
    </row>
    <row r="6121" spans="2:7" x14ac:dyDescent="0.3">
      <c r="B6121" s="2"/>
      <c r="D6121" s="9"/>
      <c r="F6121" s="4"/>
      <c r="G6121" s="4"/>
    </row>
    <row r="6122" spans="2:7" x14ac:dyDescent="0.3">
      <c r="B6122" s="2"/>
      <c r="D6122" s="9"/>
      <c r="F6122" s="4"/>
      <c r="G6122" s="4"/>
    </row>
    <row r="6123" spans="2:7" x14ac:dyDescent="0.3">
      <c r="B6123" s="2"/>
      <c r="D6123" s="9"/>
      <c r="F6123" s="4"/>
      <c r="G6123" s="4"/>
    </row>
    <row r="6124" spans="2:7" x14ac:dyDescent="0.3">
      <c r="B6124" s="2"/>
      <c r="D6124" s="9"/>
      <c r="F6124" s="4"/>
      <c r="G6124" s="4"/>
    </row>
    <row r="6125" spans="2:7" x14ac:dyDescent="0.3">
      <c r="B6125" s="2"/>
      <c r="D6125" s="9"/>
      <c r="F6125" s="4"/>
      <c r="G6125" s="4"/>
    </row>
    <row r="6126" spans="2:7" x14ac:dyDescent="0.3">
      <c r="B6126" s="2"/>
      <c r="D6126" s="9"/>
      <c r="F6126" s="4"/>
      <c r="G6126" s="4"/>
    </row>
    <row r="6127" spans="2:7" x14ac:dyDescent="0.3">
      <c r="B6127" s="2"/>
      <c r="D6127" s="9"/>
      <c r="F6127" s="4"/>
      <c r="G6127" s="4"/>
    </row>
    <row r="6128" spans="2:7" x14ac:dyDescent="0.3">
      <c r="B6128" s="2"/>
      <c r="D6128" s="9"/>
      <c r="F6128" s="4"/>
      <c r="G6128" s="4"/>
    </row>
    <row r="6129" spans="2:7" x14ac:dyDescent="0.3">
      <c r="B6129" s="2"/>
      <c r="D6129" s="9"/>
      <c r="F6129" s="4"/>
      <c r="G6129" s="4"/>
    </row>
    <row r="6130" spans="2:7" x14ac:dyDescent="0.3">
      <c r="B6130" s="2"/>
      <c r="D6130" s="9"/>
      <c r="F6130" s="4"/>
      <c r="G6130" s="4"/>
    </row>
    <row r="6131" spans="2:7" x14ac:dyDescent="0.3">
      <c r="B6131" s="2"/>
      <c r="D6131" s="9"/>
      <c r="F6131" s="4"/>
      <c r="G6131" s="4"/>
    </row>
    <row r="6132" spans="2:7" x14ac:dyDescent="0.3">
      <c r="B6132" s="2"/>
      <c r="D6132" s="9"/>
      <c r="F6132" s="4"/>
      <c r="G6132" s="4"/>
    </row>
    <row r="6133" spans="2:7" x14ac:dyDescent="0.3">
      <c r="B6133" s="2"/>
      <c r="D6133" s="9"/>
      <c r="F6133" s="4"/>
      <c r="G6133" s="4"/>
    </row>
    <row r="6134" spans="2:7" x14ac:dyDescent="0.3">
      <c r="B6134" s="2"/>
      <c r="D6134" s="9"/>
      <c r="F6134" s="4"/>
      <c r="G6134" s="4"/>
    </row>
    <row r="6135" spans="2:7" x14ac:dyDescent="0.3">
      <c r="B6135" s="2"/>
      <c r="D6135" s="9"/>
      <c r="F6135" s="4"/>
      <c r="G6135" s="4"/>
    </row>
    <row r="6136" spans="2:7" x14ac:dyDescent="0.3">
      <c r="B6136" s="2"/>
      <c r="D6136" s="9"/>
      <c r="F6136" s="4"/>
      <c r="G6136" s="4"/>
    </row>
    <row r="6137" spans="2:7" x14ac:dyDescent="0.3">
      <c r="B6137" s="2"/>
      <c r="D6137" s="9"/>
      <c r="F6137" s="4"/>
      <c r="G6137" s="4"/>
    </row>
    <row r="6138" spans="2:7" x14ac:dyDescent="0.3">
      <c r="B6138" s="2"/>
      <c r="D6138" s="9"/>
      <c r="F6138" s="4"/>
      <c r="G6138" s="4"/>
    </row>
    <row r="6139" spans="2:7" x14ac:dyDescent="0.3">
      <c r="B6139" s="2"/>
      <c r="D6139" s="9"/>
      <c r="F6139" s="4"/>
      <c r="G6139" s="4"/>
    </row>
    <row r="6140" spans="2:7" x14ac:dyDescent="0.3">
      <c r="B6140" s="2"/>
      <c r="D6140" s="9"/>
      <c r="F6140" s="4"/>
      <c r="G6140" s="4"/>
    </row>
    <row r="6141" spans="2:7" x14ac:dyDescent="0.3">
      <c r="B6141" s="2"/>
      <c r="D6141" s="9"/>
      <c r="F6141" s="4"/>
      <c r="G6141" s="4"/>
    </row>
    <row r="6142" spans="2:7" x14ac:dyDescent="0.3">
      <c r="B6142" s="2"/>
      <c r="D6142" s="9"/>
      <c r="F6142" s="4"/>
      <c r="G6142" s="4"/>
    </row>
    <row r="6143" spans="2:7" x14ac:dyDescent="0.3">
      <c r="B6143" s="2"/>
      <c r="D6143" s="9"/>
      <c r="F6143" s="4"/>
      <c r="G6143" s="4"/>
    </row>
    <row r="6144" spans="2:7" x14ac:dyDescent="0.3">
      <c r="B6144" s="2"/>
      <c r="D6144" s="9"/>
      <c r="F6144" s="4"/>
      <c r="G6144" s="4"/>
    </row>
    <row r="6145" spans="2:7" x14ac:dyDescent="0.3">
      <c r="B6145" s="2"/>
      <c r="D6145" s="9"/>
      <c r="F6145" s="4"/>
      <c r="G6145" s="4"/>
    </row>
    <row r="6146" spans="2:7" x14ac:dyDescent="0.3">
      <c r="B6146" s="2"/>
      <c r="D6146" s="9"/>
      <c r="F6146" s="4"/>
      <c r="G6146" s="4"/>
    </row>
    <row r="6147" spans="2:7" x14ac:dyDescent="0.3">
      <c r="B6147" s="2"/>
      <c r="D6147" s="9"/>
      <c r="F6147" s="4"/>
      <c r="G6147" s="4"/>
    </row>
    <row r="6148" spans="2:7" x14ac:dyDescent="0.3">
      <c r="B6148" s="2"/>
      <c r="D6148" s="9"/>
      <c r="F6148" s="4"/>
      <c r="G6148" s="4"/>
    </row>
    <row r="6149" spans="2:7" x14ac:dyDescent="0.3">
      <c r="B6149" s="2"/>
      <c r="D6149" s="9"/>
      <c r="F6149" s="4"/>
      <c r="G6149" s="4"/>
    </row>
    <row r="6150" spans="2:7" x14ac:dyDescent="0.3">
      <c r="B6150" s="2"/>
      <c r="D6150" s="9"/>
      <c r="F6150" s="4"/>
      <c r="G6150" s="4"/>
    </row>
    <row r="6151" spans="2:7" x14ac:dyDescent="0.3">
      <c r="B6151" s="2"/>
      <c r="D6151" s="9"/>
      <c r="F6151" s="4"/>
      <c r="G6151" s="4"/>
    </row>
    <row r="6152" spans="2:7" x14ac:dyDescent="0.3">
      <c r="B6152" s="2"/>
      <c r="D6152" s="9"/>
      <c r="F6152" s="4"/>
      <c r="G6152" s="4"/>
    </row>
    <row r="6153" spans="2:7" x14ac:dyDescent="0.3">
      <c r="B6153" s="2"/>
      <c r="D6153" s="9"/>
      <c r="F6153" s="4"/>
      <c r="G6153" s="4"/>
    </row>
    <row r="6154" spans="2:7" x14ac:dyDescent="0.3">
      <c r="B6154" s="2"/>
      <c r="D6154" s="9"/>
      <c r="F6154" s="4"/>
      <c r="G6154" s="4"/>
    </row>
    <row r="6155" spans="2:7" x14ac:dyDescent="0.3">
      <c r="B6155" s="2"/>
      <c r="D6155" s="9"/>
      <c r="F6155" s="4"/>
      <c r="G6155" s="4"/>
    </row>
    <row r="6156" spans="2:7" x14ac:dyDescent="0.3">
      <c r="B6156" s="2"/>
      <c r="D6156" s="9"/>
      <c r="F6156" s="4"/>
      <c r="G6156" s="4"/>
    </row>
    <row r="6157" spans="2:7" x14ac:dyDescent="0.3">
      <c r="B6157" s="2"/>
      <c r="D6157" s="9"/>
      <c r="F6157" s="4"/>
      <c r="G6157" s="4"/>
    </row>
    <row r="6158" spans="2:7" x14ac:dyDescent="0.3">
      <c r="B6158" s="2"/>
      <c r="D6158" s="9"/>
      <c r="F6158" s="4"/>
      <c r="G6158" s="4"/>
    </row>
    <row r="6159" spans="2:7" x14ac:dyDescent="0.3">
      <c r="B6159" s="2"/>
      <c r="D6159" s="9"/>
      <c r="F6159" s="4"/>
      <c r="G6159" s="4"/>
    </row>
    <row r="6160" spans="2:7" x14ac:dyDescent="0.3">
      <c r="B6160" s="2"/>
      <c r="D6160" s="9"/>
      <c r="F6160" s="4"/>
      <c r="G6160" s="4"/>
    </row>
    <row r="6161" spans="2:7" x14ac:dyDescent="0.3">
      <c r="B6161" s="2"/>
      <c r="D6161" s="9"/>
      <c r="F6161" s="4"/>
      <c r="G6161" s="4"/>
    </row>
    <row r="6162" spans="2:7" x14ac:dyDescent="0.3">
      <c r="B6162" s="2"/>
      <c r="D6162" s="9"/>
      <c r="F6162" s="4"/>
      <c r="G6162" s="4"/>
    </row>
    <row r="6163" spans="2:7" x14ac:dyDescent="0.3">
      <c r="B6163" s="2"/>
      <c r="D6163" s="9"/>
      <c r="F6163" s="4"/>
      <c r="G6163" s="4"/>
    </row>
    <row r="6164" spans="2:7" x14ac:dyDescent="0.3">
      <c r="B6164" s="2"/>
      <c r="D6164" s="9"/>
      <c r="F6164" s="4"/>
      <c r="G6164" s="4"/>
    </row>
    <row r="6165" spans="2:7" x14ac:dyDescent="0.3">
      <c r="B6165" s="2"/>
      <c r="D6165" s="9"/>
      <c r="F6165" s="4"/>
      <c r="G6165" s="4"/>
    </row>
    <row r="6166" spans="2:7" x14ac:dyDescent="0.3">
      <c r="B6166" s="2"/>
      <c r="D6166" s="9"/>
      <c r="F6166" s="4"/>
      <c r="G6166" s="4"/>
    </row>
    <row r="6167" spans="2:7" x14ac:dyDescent="0.3">
      <c r="B6167" s="2"/>
      <c r="D6167" s="9"/>
      <c r="F6167" s="4"/>
      <c r="G6167" s="4"/>
    </row>
    <row r="6168" spans="2:7" x14ac:dyDescent="0.3">
      <c r="B6168" s="2"/>
      <c r="D6168" s="9"/>
      <c r="F6168" s="4"/>
      <c r="G6168" s="4"/>
    </row>
    <row r="6169" spans="2:7" x14ac:dyDescent="0.3">
      <c r="B6169" s="2"/>
      <c r="D6169" s="9"/>
      <c r="F6169" s="4"/>
      <c r="G6169" s="4"/>
    </row>
    <row r="6170" spans="2:7" x14ac:dyDescent="0.3">
      <c r="B6170" s="2"/>
      <c r="D6170" s="9"/>
      <c r="F6170" s="4"/>
      <c r="G6170" s="4"/>
    </row>
    <row r="6171" spans="2:7" x14ac:dyDescent="0.3">
      <c r="B6171" s="2"/>
      <c r="D6171" s="9"/>
      <c r="F6171" s="4"/>
      <c r="G6171" s="4"/>
    </row>
    <row r="6172" spans="2:7" x14ac:dyDescent="0.3">
      <c r="B6172" s="2"/>
      <c r="D6172" s="9"/>
      <c r="F6172" s="4"/>
      <c r="G6172" s="4"/>
    </row>
    <row r="6173" spans="2:7" x14ac:dyDescent="0.3">
      <c r="B6173" s="2"/>
      <c r="D6173" s="9"/>
      <c r="F6173" s="4"/>
      <c r="G6173" s="4"/>
    </row>
    <row r="6174" spans="2:7" x14ac:dyDescent="0.3">
      <c r="B6174" s="2"/>
      <c r="D6174" s="9"/>
      <c r="F6174" s="4"/>
      <c r="G6174" s="4"/>
    </row>
    <row r="6175" spans="2:7" x14ac:dyDescent="0.3">
      <c r="B6175" s="2"/>
      <c r="D6175" s="9"/>
      <c r="F6175" s="4"/>
      <c r="G6175" s="4"/>
    </row>
    <row r="6176" spans="2:7" x14ac:dyDescent="0.3">
      <c r="B6176" s="2"/>
      <c r="D6176" s="9"/>
      <c r="F6176" s="4"/>
      <c r="G6176" s="4"/>
    </row>
    <row r="6177" spans="2:7" x14ac:dyDescent="0.3">
      <c r="B6177" s="2"/>
      <c r="D6177" s="9"/>
      <c r="F6177" s="4"/>
      <c r="G6177" s="4"/>
    </row>
    <row r="6178" spans="2:7" x14ac:dyDescent="0.3">
      <c r="B6178" s="2"/>
      <c r="D6178" s="9"/>
      <c r="F6178" s="4"/>
      <c r="G6178" s="4"/>
    </row>
    <row r="6179" spans="2:7" x14ac:dyDescent="0.3">
      <c r="B6179" s="2"/>
      <c r="D6179" s="9"/>
      <c r="F6179" s="4"/>
      <c r="G6179" s="4"/>
    </row>
    <row r="6180" spans="2:7" x14ac:dyDescent="0.3">
      <c r="B6180" s="2"/>
      <c r="D6180" s="9"/>
      <c r="F6180" s="4"/>
      <c r="G6180" s="4"/>
    </row>
    <row r="6181" spans="2:7" x14ac:dyDescent="0.3">
      <c r="B6181" s="2"/>
      <c r="D6181" s="9"/>
      <c r="F6181" s="4"/>
      <c r="G6181" s="4"/>
    </row>
    <row r="6182" spans="2:7" x14ac:dyDescent="0.3">
      <c r="B6182" s="2"/>
      <c r="D6182" s="9"/>
      <c r="F6182" s="4"/>
      <c r="G6182" s="4"/>
    </row>
    <row r="6183" spans="2:7" x14ac:dyDescent="0.3">
      <c r="B6183" s="2"/>
      <c r="D6183" s="9"/>
      <c r="F6183" s="4"/>
      <c r="G6183" s="4"/>
    </row>
    <row r="6184" spans="2:7" x14ac:dyDescent="0.3">
      <c r="B6184" s="2"/>
      <c r="D6184" s="9"/>
      <c r="F6184" s="4"/>
      <c r="G6184" s="4"/>
    </row>
    <row r="6185" spans="2:7" x14ac:dyDescent="0.3">
      <c r="B6185" s="2"/>
      <c r="D6185" s="9"/>
      <c r="F6185" s="4"/>
      <c r="G6185" s="4"/>
    </row>
    <row r="6186" spans="2:7" x14ac:dyDescent="0.3">
      <c r="B6186" s="2"/>
      <c r="D6186" s="9"/>
      <c r="F6186" s="4"/>
      <c r="G6186" s="4"/>
    </row>
    <row r="6187" spans="2:7" x14ac:dyDescent="0.3">
      <c r="B6187" s="2"/>
      <c r="D6187" s="9"/>
      <c r="F6187" s="4"/>
      <c r="G6187" s="4"/>
    </row>
    <row r="6188" spans="2:7" x14ac:dyDescent="0.3">
      <c r="B6188" s="2"/>
      <c r="D6188" s="9"/>
      <c r="F6188" s="4"/>
      <c r="G6188" s="4"/>
    </row>
    <row r="6189" spans="2:7" x14ac:dyDescent="0.3">
      <c r="B6189" s="2"/>
      <c r="D6189" s="9"/>
      <c r="F6189" s="4"/>
      <c r="G6189" s="4"/>
    </row>
    <row r="6190" spans="2:7" x14ac:dyDescent="0.3">
      <c r="B6190" s="2"/>
      <c r="D6190" s="9"/>
      <c r="F6190" s="4"/>
      <c r="G6190" s="4"/>
    </row>
    <row r="6191" spans="2:7" x14ac:dyDescent="0.3">
      <c r="B6191" s="2"/>
      <c r="D6191" s="9"/>
      <c r="F6191" s="4"/>
      <c r="G6191" s="4"/>
    </row>
    <row r="6192" spans="2:7" x14ac:dyDescent="0.3">
      <c r="B6192" s="2"/>
      <c r="D6192" s="9"/>
      <c r="F6192" s="4"/>
      <c r="G6192" s="4"/>
    </row>
    <row r="6193" spans="2:7" x14ac:dyDescent="0.3">
      <c r="B6193" s="2"/>
      <c r="D6193" s="9"/>
      <c r="F6193" s="4"/>
      <c r="G6193" s="4"/>
    </row>
    <row r="6194" spans="2:7" x14ac:dyDescent="0.3">
      <c r="B6194" s="2"/>
      <c r="D6194" s="9"/>
      <c r="F6194" s="4"/>
      <c r="G6194" s="4"/>
    </row>
    <row r="6195" spans="2:7" x14ac:dyDescent="0.3">
      <c r="B6195" s="2"/>
      <c r="D6195" s="9"/>
      <c r="F6195" s="4"/>
      <c r="G6195" s="4"/>
    </row>
    <row r="6196" spans="2:7" x14ac:dyDescent="0.3">
      <c r="B6196" s="2"/>
      <c r="D6196" s="9"/>
      <c r="F6196" s="4"/>
      <c r="G6196" s="4"/>
    </row>
    <row r="6197" spans="2:7" x14ac:dyDescent="0.3">
      <c r="B6197" s="2"/>
      <c r="D6197" s="9"/>
      <c r="F6197" s="4"/>
      <c r="G6197" s="4"/>
    </row>
    <row r="6198" spans="2:7" x14ac:dyDescent="0.3">
      <c r="B6198" s="2"/>
      <c r="D6198" s="9"/>
      <c r="F6198" s="4"/>
      <c r="G6198" s="4"/>
    </row>
    <row r="6199" spans="2:7" x14ac:dyDescent="0.3">
      <c r="B6199" s="2"/>
      <c r="D6199" s="9"/>
      <c r="F6199" s="4"/>
      <c r="G6199" s="4"/>
    </row>
    <row r="6200" spans="2:7" x14ac:dyDescent="0.3">
      <c r="B6200" s="2"/>
      <c r="D6200" s="9"/>
      <c r="F6200" s="4"/>
      <c r="G6200" s="4"/>
    </row>
    <row r="6201" spans="2:7" x14ac:dyDescent="0.3">
      <c r="B6201" s="2"/>
      <c r="D6201" s="9"/>
      <c r="F6201" s="4"/>
      <c r="G6201" s="4"/>
    </row>
    <row r="6202" spans="2:7" x14ac:dyDescent="0.3">
      <c r="B6202" s="2"/>
      <c r="D6202" s="9"/>
      <c r="F6202" s="4"/>
      <c r="G6202" s="4"/>
    </row>
    <row r="6203" spans="2:7" x14ac:dyDescent="0.3">
      <c r="B6203" s="2"/>
      <c r="D6203" s="9"/>
      <c r="F6203" s="4"/>
      <c r="G6203" s="4"/>
    </row>
    <row r="6204" spans="2:7" x14ac:dyDescent="0.3">
      <c r="B6204" s="2"/>
      <c r="D6204" s="9"/>
      <c r="F6204" s="4"/>
      <c r="G6204" s="4"/>
    </row>
    <row r="6205" spans="2:7" x14ac:dyDescent="0.3">
      <c r="B6205" s="2"/>
      <c r="D6205" s="9"/>
      <c r="F6205" s="4"/>
      <c r="G6205" s="4"/>
    </row>
    <row r="6206" spans="2:7" x14ac:dyDescent="0.3">
      <c r="B6206" s="2"/>
      <c r="D6206" s="9"/>
      <c r="F6206" s="4"/>
      <c r="G6206" s="4"/>
    </row>
    <row r="6207" spans="2:7" x14ac:dyDescent="0.3">
      <c r="B6207" s="2"/>
      <c r="D6207" s="9"/>
      <c r="F6207" s="4"/>
      <c r="G6207" s="4"/>
    </row>
    <row r="6208" spans="2:7" x14ac:dyDescent="0.3">
      <c r="B6208" s="2"/>
      <c r="D6208" s="9"/>
      <c r="F6208" s="4"/>
      <c r="G6208" s="4"/>
    </row>
    <row r="6209" spans="2:7" x14ac:dyDescent="0.3">
      <c r="B6209" s="2"/>
      <c r="D6209" s="9"/>
      <c r="F6209" s="4"/>
      <c r="G6209" s="4"/>
    </row>
    <row r="6210" spans="2:7" x14ac:dyDescent="0.3">
      <c r="B6210" s="2"/>
      <c r="D6210" s="9"/>
      <c r="F6210" s="4"/>
      <c r="G6210" s="4"/>
    </row>
    <row r="6211" spans="2:7" x14ac:dyDescent="0.3">
      <c r="B6211" s="2"/>
      <c r="D6211" s="9"/>
      <c r="F6211" s="4"/>
      <c r="G6211" s="4"/>
    </row>
    <row r="6212" spans="2:7" x14ac:dyDescent="0.3">
      <c r="B6212" s="2"/>
      <c r="D6212" s="9"/>
      <c r="F6212" s="4"/>
      <c r="G6212" s="4"/>
    </row>
    <row r="6213" spans="2:7" x14ac:dyDescent="0.3">
      <c r="B6213" s="2"/>
      <c r="D6213" s="9"/>
      <c r="F6213" s="4"/>
      <c r="G6213" s="4"/>
    </row>
    <row r="6214" spans="2:7" x14ac:dyDescent="0.3">
      <c r="B6214" s="2"/>
      <c r="D6214" s="9"/>
      <c r="F6214" s="4"/>
      <c r="G6214" s="4"/>
    </row>
    <row r="6215" spans="2:7" x14ac:dyDescent="0.3">
      <c r="B6215" s="2"/>
      <c r="D6215" s="9"/>
      <c r="F6215" s="4"/>
      <c r="G6215" s="4"/>
    </row>
    <row r="6216" spans="2:7" x14ac:dyDescent="0.3">
      <c r="B6216" s="2"/>
      <c r="D6216" s="9"/>
      <c r="F6216" s="4"/>
      <c r="G6216" s="4"/>
    </row>
    <row r="6217" spans="2:7" x14ac:dyDescent="0.3">
      <c r="B6217" s="2"/>
      <c r="D6217" s="9"/>
      <c r="F6217" s="4"/>
      <c r="G6217" s="4"/>
    </row>
    <row r="6218" spans="2:7" x14ac:dyDescent="0.3">
      <c r="B6218" s="2"/>
      <c r="D6218" s="9"/>
      <c r="F6218" s="4"/>
      <c r="G6218" s="4"/>
    </row>
    <row r="6219" spans="2:7" x14ac:dyDescent="0.3">
      <c r="B6219" s="2"/>
      <c r="D6219" s="9"/>
      <c r="F6219" s="4"/>
      <c r="G6219" s="4"/>
    </row>
    <row r="6220" spans="2:7" x14ac:dyDescent="0.3">
      <c r="B6220" s="2"/>
      <c r="D6220" s="9"/>
      <c r="F6220" s="4"/>
      <c r="G6220" s="4"/>
    </row>
    <row r="6221" spans="2:7" x14ac:dyDescent="0.3">
      <c r="B6221" s="2"/>
      <c r="D6221" s="9"/>
      <c r="F6221" s="4"/>
      <c r="G6221" s="4"/>
    </row>
    <row r="6222" spans="2:7" x14ac:dyDescent="0.3">
      <c r="B6222" s="2"/>
      <c r="D6222" s="9"/>
      <c r="F6222" s="4"/>
      <c r="G6222" s="4"/>
    </row>
    <row r="6223" spans="2:7" x14ac:dyDescent="0.3">
      <c r="B6223" s="2"/>
      <c r="D6223" s="9"/>
      <c r="F6223" s="4"/>
      <c r="G6223" s="4"/>
    </row>
    <row r="6224" spans="2:7" x14ac:dyDescent="0.3">
      <c r="B6224" s="2"/>
      <c r="D6224" s="9"/>
      <c r="F6224" s="4"/>
      <c r="G6224" s="4"/>
    </row>
    <row r="6225" spans="2:7" x14ac:dyDescent="0.3">
      <c r="B6225" s="2"/>
      <c r="D6225" s="9"/>
      <c r="F6225" s="4"/>
      <c r="G6225" s="4"/>
    </row>
    <row r="6226" spans="2:7" x14ac:dyDescent="0.3">
      <c r="B6226" s="2"/>
      <c r="D6226" s="9"/>
      <c r="F6226" s="4"/>
      <c r="G6226" s="4"/>
    </row>
    <row r="6227" spans="2:7" x14ac:dyDescent="0.3">
      <c r="B6227" s="2"/>
      <c r="D6227" s="9"/>
      <c r="F6227" s="4"/>
      <c r="G6227" s="4"/>
    </row>
    <row r="6228" spans="2:7" x14ac:dyDescent="0.3">
      <c r="B6228" s="2"/>
      <c r="D6228" s="9"/>
      <c r="F6228" s="4"/>
      <c r="G6228" s="4"/>
    </row>
    <row r="6229" spans="2:7" x14ac:dyDescent="0.3">
      <c r="B6229" s="2"/>
      <c r="D6229" s="9"/>
      <c r="F6229" s="4"/>
      <c r="G6229" s="4"/>
    </row>
    <row r="6230" spans="2:7" x14ac:dyDescent="0.3">
      <c r="B6230" s="2"/>
      <c r="D6230" s="9"/>
      <c r="F6230" s="4"/>
      <c r="G6230" s="4"/>
    </row>
    <row r="6231" spans="2:7" x14ac:dyDescent="0.3">
      <c r="B6231" s="2"/>
      <c r="D6231" s="9"/>
      <c r="F6231" s="4"/>
      <c r="G6231" s="4"/>
    </row>
    <row r="6232" spans="2:7" x14ac:dyDescent="0.3">
      <c r="B6232" s="2"/>
      <c r="D6232" s="9"/>
      <c r="F6232" s="4"/>
      <c r="G6232" s="4"/>
    </row>
    <row r="6233" spans="2:7" x14ac:dyDescent="0.3">
      <c r="B6233" s="2"/>
      <c r="D6233" s="9"/>
      <c r="F6233" s="4"/>
      <c r="G6233" s="4"/>
    </row>
    <row r="6234" spans="2:7" x14ac:dyDescent="0.3">
      <c r="B6234" s="2"/>
      <c r="D6234" s="9"/>
      <c r="F6234" s="4"/>
      <c r="G6234" s="4"/>
    </row>
    <row r="6235" spans="2:7" x14ac:dyDescent="0.3">
      <c r="B6235" s="2"/>
      <c r="D6235" s="9"/>
      <c r="F6235" s="4"/>
      <c r="G6235" s="4"/>
    </row>
    <row r="6236" spans="2:7" x14ac:dyDescent="0.3">
      <c r="B6236" s="2"/>
      <c r="D6236" s="9"/>
      <c r="F6236" s="4"/>
      <c r="G6236" s="4"/>
    </row>
    <row r="6237" spans="2:7" x14ac:dyDescent="0.3">
      <c r="B6237" s="2"/>
      <c r="D6237" s="9"/>
      <c r="F6237" s="4"/>
      <c r="G6237" s="4"/>
    </row>
    <row r="6238" spans="2:7" x14ac:dyDescent="0.3">
      <c r="B6238" s="2"/>
      <c r="D6238" s="9"/>
      <c r="F6238" s="4"/>
      <c r="G6238" s="4"/>
    </row>
    <row r="6239" spans="2:7" x14ac:dyDescent="0.3">
      <c r="B6239" s="2"/>
      <c r="D6239" s="9"/>
      <c r="F6239" s="4"/>
      <c r="G6239" s="4"/>
    </row>
    <row r="6240" spans="2:7" x14ac:dyDescent="0.3">
      <c r="B6240" s="2"/>
      <c r="D6240" s="9"/>
      <c r="F6240" s="4"/>
      <c r="G6240" s="4"/>
    </row>
    <row r="6241" spans="2:7" x14ac:dyDescent="0.3">
      <c r="B6241" s="2"/>
      <c r="D6241" s="9"/>
      <c r="F6241" s="4"/>
      <c r="G6241" s="4"/>
    </row>
    <row r="6242" spans="2:7" x14ac:dyDescent="0.3">
      <c r="B6242" s="2"/>
      <c r="D6242" s="9"/>
      <c r="F6242" s="4"/>
      <c r="G6242" s="4"/>
    </row>
    <row r="6243" spans="2:7" x14ac:dyDescent="0.3">
      <c r="B6243" s="2"/>
      <c r="D6243" s="9"/>
      <c r="F6243" s="4"/>
      <c r="G6243" s="4"/>
    </row>
    <row r="6244" spans="2:7" x14ac:dyDescent="0.3">
      <c r="B6244" s="2"/>
      <c r="D6244" s="9"/>
      <c r="F6244" s="4"/>
      <c r="G6244" s="4"/>
    </row>
    <row r="6245" spans="2:7" x14ac:dyDescent="0.3">
      <c r="B6245" s="2"/>
      <c r="D6245" s="9"/>
      <c r="F6245" s="4"/>
      <c r="G6245" s="4"/>
    </row>
    <row r="6246" spans="2:7" x14ac:dyDescent="0.3">
      <c r="B6246" s="2"/>
      <c r="D6246" s="9"/>
      <c r="F6246" s="4"/>
      <c r="G6246" s="4"/>
    </row>
    <row r="6247" spans="2:7" x14ac:dyDescent="0.3">
      <c r="B6247" s="2"/>
      <c r="D6247" s="9"/>
      <c r="F6247" s="4"/>
      <c r="G6247" s="4"/>
    </row>
    <row r="6248" spans="2:7" x14ac:dyDescent="0.3">
      <c r="B6248" s="2"/>
      <c r="D6248" s="9"/>
      <c r="F6248" s="4"/>
      <c r="G6248" s="4"/>
    </row>
    <row r="6249" spans="2:7" x14ac:dyDescent="0.3">
      <c r="B6249" s="2"/>
      <c r="D6249" s="9"/>
      <c r="F6249" s="4"/>
      <c r="G6249" s="4"/>
    </row>
    <row r="6250" spans="2:7" x14ac:dyDescent="0.3">
      <c r="B6250" s="2"/>
      <c r="D6250" s="9"/>
      <c r="F6250" s="4"/>
      <c r="G6250" s="4"/>
    </row>
    <row r="6251" spans="2:7" x14ac:dyDescent="0.3">
      <c r="B6251" s="2"/>
      <c r="D6251" s="9"/>
      <c r="F6251" s="4"/>
      <c r="G6251" s="4"/>
    </row>
    <row r="6252" spans="2:7" x14ac:dyDescent="0.3">
      <c r="B6252" s="2"/>
      <c r="D6252" s="9"/>
      <c r="F6252" s="4"/>
      <c r="G6252" s="4"/>
    </row>
    <row r="6253" spans="2:7" x14ac:dyDescent="0.3">
      <c r="B6253" s="2"/>
      <c r="D6253" s="9"/>
      <c r="F6253" s="4"/>
      <c r="G6253" s="4"/>
    </row>
    <row r="6254" spans="2:7" x14ac:dyDescent="0.3">
      <c r="B6254" s="2"/>
      <c r="D6254" s="9"/>
      <c r="F6254" s="4"/>
      <c r="G6254" s="4"/>
    </row>
    <row r="6255" spans="2:7" x14ac:dyDescent="0.3">
      <c r="B6255" s="2"/>
      <c r="D6255" s="9"/>
      <c r="F6255" s="4"/>
      <c r="G6255" s="4"/>
    </row>
    <row r="6256" spans="2:7" x14ac:dyDescent="0.3">
      <c r="B6256" s="2"/>
      <c r="D6256" s="9"/>
      <c r="F6256" s="4"/>
      <c r="G6256" s="4"/>
    </row>
    <row r="6257" spans="2:7" x14ac:dyDescent="0.3">
      <c r="B6257" s="2"/>
      <c r="D6257" s="9"/>
      <c r="F6257" s="4"/>
      <c r="G6257" s="4"/>
    </row>
    <row r="6258" spans="2:7" x14ac:dyDescent="0.3">
      <c r="B6258" s="2"/>
      <c r="D6258" s="9"/>
      <c r="F6258" s="4"/>
      <c r="G6258" s="4"/>
    </row>
    <row r="6259" spans="2:7" x14ac:dyDescent="0.3">
      <c r="B6259" s="2"/>
      <c r="D6259" s="9"/>
      <c r="F6259" s="4"/>
      <c r="G6259" s="4"/>
    </row>
    <row r="6260" spans="2:7" x14ac:dyDescent="0.3">
      <c r="B6260" s="2"/>
      <c r="D6260" s="9"/>
      <c r="F6260" s="4"/>
      <c r="G6260" s="4"/>
    </row>
    <row r="6261" spans="2:7" x14ac:dyDescent="0.3">
      <c r="B6261" s="2"/>
      <c r="D6261" s="9"/>
      <c r="F6261" s="4"/>
      <c r="G6261" s="4"/>
    </row>
    <row r="6262" spans="2:7" x14ac:dyDescent="0.3">
      <c r="B6262" s="2"/>
      <c r="D6262" s="9"/>
      <c r="F6262" s="4"/>
      <c r="G6262" s="4"/>
    </row>
    <row r="6263" spans="2:7" x14ac:dyDescent="0.3">
      <c r="B6263" s="2"/>
      <c r="D6263" s="9"/>
      <c r="F6263" s="4"/>
      <c r="G6263" s="4"/>
    </row>
    <row r="6264" spans="2:7" x14ac:dyDescent="0.3">
      <c r="B6264" s="2"/>
      <c r="D6264" s="9"/>
      <c r="F6264" s="4"/>
      <c r="G6264" s="4"/>
    </row>
    <row r="6265" spans="2:7" x14ac:dyDescent="0.3">
      <c r="B6265" s="2"/>
      <c r="D6265" s="9"/>
      <c r="F6265" s="4"/>
      <c r="G6265" s="4"/>
    </row>
    <row r="6266" spans="2:7" x14ac:dyDescent="0.3">
      <c r="B6266" s="2"/>
      <c r="D6266" s="9"/>
      <c r="F6266" s="4"/>
      <c r="G6266" s="4"/>
    </row>
    <row r="6267" spans="2:7" x14ac:dyDescent="0.3">
      <c r="B6267" s="2"/>
      <c r="D6267" s="9"/>
      <c r="F6267" s="4"/>
      <c r="G6267" s="4"/>
    </row>
    <row r="6268" spans="2:7" x14ac:dyDescent="0.3">
      <c r="B6268" s="2"/>
      <c r="D6268" s="9"/>
      <c r="F6268" s="4"/>
      <c r="G6268" s="4"/>
    </row>
    <row r="6269" spans="2:7" x14ac:dyDescent="0.3">
      <c r="B6269" s="2"/>
      <c r="D6269" s="9"/>
      <c r="F6269" s="4"/>
      <c r="G6269" s="4"/>
    </row>
    <row r="6270" spans="2:7" x14ac:dyDescent="0.3">
      <c r="B6270" s="2"/>
      <c r="D6270" s="9"/>
      <c r="F6270" s="4"/>
      <c r="G6270" s="4"/>
    </row>
    <row r="6271" spans="2:7" x14ac:dyDescent="0.3">
      <c r="B6271" s="2"/>
      <c r="D6271" s="9"/>
      <c r="F6271" s="4"/>
      <c r="G6271" s="4"/>
    </row>
    <row r="6272" spans="2:7" x14ac:dyDescent="0.3">
      <c r="B6272" s="2"/>
      <c r="D6272" s="9"/>
      <c r="F6272" s="4"/>
      <c r="G6272" s="4"/>
    </row>
    <row r="6273" spans="2:7" x14ac:dyDescent="0.3">
      <c r="B6273" s="2"/>
      <c r="D6273" s="9"/>
      <c r="F6273" s="4"/>
      <c r="G6273" s="4"/>
    </row>
    <row r="6274" spans="2:7" x14ac:dyDescent="0.3">
      <c r="B6274" s="2"/>
      <c r="D6274" s="9"/>
      <c r="F6274" s="4"/>
      <c r="G6274" s="4"/>
    </row>
    <row r="6275" spans="2:7" x14ac:dyDescent="0.3">
      <c r="B6275" s="2"/>
      <c r="D6275" s="9"/>
      <c r="F6275" s="4"/>
      <c r="G6275" s="4"/>
    </row>
    <row r="6276" spans="2:7" x14ac:dyDescent="0.3">
      <c r="B6276" s="2"/>
      <c r="D6276" s="9"/>
      <c r="F6276" s="4"/>
      <c r="G6276" s="4"/>
    </row>
    <row r="6277" spans="2:7" x14ac:dyDescent="0.3">
      <c r="B6277" s="2"/>
      <c r="D6277" s="9"/>
      <c r="F6277" s="4"/>
      <c r="G6277" s="4"/>
    </row>
    <row r="6278" spans="2:7" x14ac:dyDescent="0.3">
      <c r="B6278" s="2"/>
      <c r="D6278" s="9"/>
      <c r="F6278" s="4"/>
      <c r="G6278" s="4"/>
    </row>
    <row r="6279" spans="2:7" x14ac:dyDescent="0.3">
      <c r="B6279" s="2"/>
      <c r="D6279" s="9"/>
      <c r="F6279" s="4"/>
      <c r="G6279" s="4"/>
    </row>
    <row r="6280" spans="2:7" x14ac:dyDescent="0.3">
      <c r="B6280" s="2"/>
      <c r="D6280" s="9"/>
      <c r="F6280" s="4"/>
      <c r="G6280" s="4"/>
    </row>
    <row r="6281" spans="2:7" x14ac:dyDescent="0.3">
      <c r="B6281" s="2"/>
      <c r="D6281" s="9"/>
      <c r="F6281" s="4"/>
      <c r="G6281" s="4"/>
    </row>
    <row r="6282" spans="2:7" x14ac:dyDescent="0.3">
      <c r="B6282" s="2"/>
      <c r="D6282" s="9"/>
      <c r="F6282" s="4"/>
      <c r="G6282" s="4"/>
    </row>
    <row r="6283" spans="2:7" x14ac:dyDescent="0.3">
      <c r="B6283" s="2"/>
      <c r="D6283" s="9"/>
      <c r="F6283" s="4"/>
      <c r="G6283" s="4"/>
    </row>
    <row r="6284" spans="2:7" x14ac:dyDescent="0.3">
      <c r="B6284" s="2"/>
      <c r="D6284" s="9"/>
      <c r="F6284" s="4"/>
      <c r="G6284" s="4"/>
    </row>
    <row r="6285" spans="2:7" x14ac:dyDescent="0.3">
      <c r="B6285" s="2"/>
      <c r="D6285" s="9"/>
      <c r="F6285" s="4"/>
      <c r="G6285" s="4"/>
    </row>
    <row r="6286" spans="2:7" x14ac:dyDescent="0.3">
      <c r="B6286" s="2"/>
      <c r="D6286" s="9"/>
      <c r="F6286" s="4"/>
      <c r="G6286" s="4"/>
    </row>
    <row r="6287" spans="2:7" x14ac:dyDescent="0.3">
      <c r="B6287" s="2"/>
      <c r="D6287" s="9"/>
      <c r="F6287" s="4"/>
      <c r="G6287" s="4"/>
    </row>
    <row r="6288" spans="2:7" x14ac:dyDescent="0.3">
      <c r="B6288" s="2"/>
      <c r="D6288" s="9"/>
      <c r="F6288" s="4"/>
      <c r="G6288" s="4"/>
    </row>
    <row r="6289" spans="2:7" x14ac:dyDescent="0.3">
      <c r="B6289" s="2"/>
      <c r="D6289" s="9"/>
      <c r="F6289" s="4"/>
      <c r="G6289" s="4"/>
    </row>
    <row r="6290" spans="2:7" x14ac:dyDescent="0.3">
      <c r="B6290" s="2"/>
      <c r="D6290" s="9"/>
      <c r="F6290" s="4"/>
      <c r="G6290" s="4"/>
    </row>
    <row r="6291" spans="2:7" x14ac:dyDescent="0.3">
      <c r="B6291" s="2"/>
      <c r="D6291" s="9"/>
      <c r="F6291" s="4"/>
      <c r="G6291" s="4"/>
    </row>
    <row r="6292" spans="2:7" x14ac:dyDescent="0.3">
      <c r="B6292" s="2"/>
      <c r="D6292" s="9"/>
      <c r="F6292" s="4"/>
      <c r="G6292" s="4"/>
    </row>
    <row r="6293" spans="2:7" x14ac:dyDescent="0.3">
      <c r="B6293" s="2"/>
      <c r="D6293" s="9"/>
      <c r="F6293" s="4"/>
      <c r="G6293" s="4"/>
    </row>
    <row r="6294" spans="2:7" x14ac:dyDescent="0.3">
      <c r="B6294" s="2"/>
      <c r="D6294" s="9"/>
      <c r="F6294" s="4"/>
      <c r="G6294" s="4"/>
    </row>
    <row r="6295" spans="2:7" x14ac:dyDescent="0.3">
      <c r="B6295" s="2"/>
      <c r="D6295" s="9"/>
      <c r="F6295" s="4"/>
      <c r="G6295" s="4"/>
    </row>
    <row r="6296" spans="2:7" x14ac:dyDescent="0.3">
      <c r="B6296" s="2"/>
      <c r="D6296" s="9"/>
      <c r="F6296" s="4"/>
      <c r="G6296" s="4"/>
    </row>
    <row r="6297" spans="2:7" x14ac:dyDescent="0.3">
      <c r="B6297" s="2"/>
      <c r="D6297" s="9"/>
      <c r="F6297" s="4"/>
      <c r="G6297" s="4"/>
    </row>
    <row r="6298" spans="2:7" x14ac:dyDescent="0.3">
      <c r="B6298" s="2"/>
      <c r="D6298" s="9"/>
      <c r="F6298" s="4"/>
      <c r="G6298" s="4"/>
    </row>
    <row r="6299" spans="2:7" x14ac:dyDescent="0.3">
      <c r="B6299" s="2"/>
      <c r="D6299" s="9"/>
      <c r="F6299" s="4"/>
      <c r="G6299" s="4"/>
    </row>
    <row r="6300" spans="2:7" x14ac:dyDescent="0.3">
      <c r="B6300" s="2"/>
      <c r="D6300" s="9"/>
      <c r="F6300" s="4"/>
      <c r="G6300" s="4"/>
    </row>
    <row r="6301" spans="2:7" x14ac:dyDescent="0.3">
      <c r="B6301" s="2"/>
      <c r="D6301" s="9"/>
      <c r="F6301" s="4"/>
      <c r="G6301" s="4"/>
    </row>
    <row r="6302" spans="2:7" x14ac:dyDescent="0.3">
      <c r="B6302" s="2"/>
      <c r="D6302" s="9"/>
      <c r="F6302" s="4"/>
      <c r="G6302" s="4"/>
    </row>
    <row r="6303" spans="2:7" x14ac:dyDescent="0.3">
      <c r="B6303" s="2"/>
      <c r="D6303" s="9"/>
      <c r="F6303" s="4"/>
      <c r="G6303" s="4"/>
    </row>
    <row r="6304" spans="2:7" x14ac:dyDescent="0.3">
      <c r="B6304" s="2"/>
      <c r="D6304" s="9"/>
      <c r="F6304" s="4"/>
      <c r="G6304" s="4"/>
    </row>
    <row r="6305" spans="2:7" x14ac:dyDescent="0.3">
      <c r="B6305" s="2"/>
      <c r="D6305" s="9"/>
      <c r="F6305" s="4"/>
      <c r="G6305" s="4"/>
    </row>
    <row r="6306" spans="2:7" x14ac:dyDescent="0.3">
      <c r="B6306" s="2"/>
      <c r="D6306" s="9"/>
      <c r="F6306" s="4"/>
      <c r="G6306" s="4"/>
    </row>
    <row r="6307" spans="2:7" x14ac:dyDescent="0.3">
      <c r="B6307" s="2"/>
      <c r="D6307" s="9"/>
      <c r="F6307" s="4"/>
      <c r="G6307" s="4"/>
    </row>
    <row r="6308" spans="2:7" x14ac:dyDescent="0.3">
      <c r="B6308" s="2"/>
      <c r="D6308" s="9"/>
      <c r="F6308" s="4"/>
      <c r="G6308" s="4"/>
    </row>
    <row r="6309" spans="2:7" x14ac:dyDescent="0.3">
      <c r="B6309" s="2"/>
      <c r="D6309" s="9"/>
      <c r="F6309" s="4"/>
      <c r="G6309" s="4"/>
    </row>
    <row r="6310" spans="2:7" x14ac:dyDescent="0.3">
      <c r="B6310" s="2"/>
      <c r="D6310" s="9"/>
      <c r="F6310" s="4"/>
      <c r="G6310" s="4"/>
    </row>
    <row r="6311" spans="2:7" x14ac:dyDescent="0.3">
      <c r="B6311" s="2"/>
      <c r="D6311" s="9"/>
      <c r="F6311" s="4"/>
      <c r="G6311" s="4"/>
    </row>
    <row r="6312" spans="2:7" x14ac:dyDescent="0.3">
      <c r="B6312" s="2"/>
      <c r="D6312" s="9"/>
      <c r="F6312" s="4"/>
      <c r="G6312" s="4"/>
    </row>
    <row r="6313" spans="2:7" x14ac:dyDescent="0.3">
      <c r="B6313" s="2"/>
      <c r="D6313" s="9"/>
      <c r="F6313" s="4"/>
      <c r="G6313" s="4"/>
    </row>
    <row r="6314" spans="2:7" x14ac:dyDescent="0.3">
      <c r="B6314" s="2"/>
      <c r="D6314" s="9"/>
      <c r="F6314" s="4"/>
      <c r="G6314" s="4"/>
    </row>
    <row r="6315" spans="2:7" x14ac:dyDescent="0.3">
      <c r="B6315" s="2"/>
      <c r="D6315" s="9"/>
      <c r="F6315" s="4"/>
      <c r="G6315" s="4"/>
    </row>
    <row r="6316" spans="2:7" x14ac:dyDescent="0.3">
      <c r="B6316" s="2"/>
      <c r="D6316" s="9"/>
      <c r="F6316" s="4"/>
      <c r="G6316" s="4"/>
    </row>
    <row r="6317" spans="2:7" x14ac:dyDescent="0.3">
      <c r="B6317" s="2"/>
      <c r="D6317" s="9"/>
      <c r="F6317" s="4"/>
      <c r="G6317" s="4"/>
    </row>
    <row r="6318" spans="2:7" x14ac:dyDescent="0.3">
      <c r="B6318" s="2"/>
      <c r="D6318" s="9"/>
      <c r="F6318" s="4"/>
      <c r="G6318" s="4"/>
    </row>
    <row r="6319" spans="2:7" x14ac:dyDescent="0.3">
      <c r="B6319" s="2"/>
      <c r="D6319" s="9"/>
      <c r="F6319" s="4"/>
      <c r="G6319" s="4"/>
    </row>
    <row r="6320" spans="2:7" x14ac:dyDescent="0.3">
      <c r="B6320" s="2"/>
      <c r="D6320" s="9"/>
      <c r="F6320" s="4"/>
      <c r="G6320" s="4"/>
    </row>
    <row r="6321" spans="2:7" x14ac:dyDescent="0.3">
      <c r="B6321" s="2"/>
      <c r="D6321" s="9"/>
      <c r="F6321" s="4"/>
      <c r="G6321" s="4"/>
    </row>
    <row r="6322" spans="2:7" x14ac:dyDescent="0.3">
      <c r="B6322" s="2"/>
      <c r="D6322" s="9"/>
      <c r="F6322" s="4"/>
      <c r="G6322" s="4"/>
    </row>
    <row r="6323" spans="2:7" x14ac:dyDescent="0.3">
      <c r="B6323" s="2"/>
      <c r="D6323" s="9"/>
      <c r="F6323" s="4"/>
      <c r="G6323" s="4"/>
    </row>
    <row r="6324" spans="2:7" x14ac:dyDescent="0.3">
      <c r="B6324" s="2"/>
      <c r="D6324" s="9"/>
      <c r="F6324" s="4"/>
      <c r="G6324" s="4"/>
    </row>
    <row r="6325" spans="2:7" x14ac:dyDescent="0.3">
      <c r="B6325" s="2"/>
      <c r="D6325" s="9"/>
      <c r="F6325" s="4"/>
      <c r="G6325" s="4"/>
    </row>
    <row r="6326" spans="2:7" x14ac:dyDescent="0.3">
      <c r="B6326" s="2"/>
      <c r="D6326" s="9"/>
      <c r="F6326" s="4"/>
      <c r="G6326" s="4"/>
    </row>
    <row r="6327" spans="2:7" x14ac:dyDescent="0.3">
      <c r="B6327" s="2"/>
      <c r="D6327" s="9"/>
      <c r="F6327" s="4"/>
      <c r="G6327" s="4"/>
    </row>
    <row r="6328" spans="2:7" x14ac:dyDescent="0.3">
      <c r="B6328" s="2"/>
      <c r="D6328" s="9"/>
      <c r="F6328" s="4"/>
      <c r="G6328" s="4"/>
    </row>
    <row r="6329" spans="2:7" x14ac:dyDescent="0.3">
      <c r="B6329" s="2"/>
      <c r="D6329" s="9"/>
      <c r="F6329" s="4"/>
      <c r="G6329" s="4"/>
    </row>
    <row r="6330" spans="2:7" x14ac:dyDescent="0.3">
      <c r="B6330" s="2"/>
      <c r="D6330" s="9"/>
      <c r="F6330" s="4"/>
      <c r="G6330" s="4"/>
    </row>
    <row r="6331" spans="2:7" x14ac:dyDescent="0.3">
      <c r="B6331" s="2"/>
      <c r="D6331" s="9"/>
      <c r="F6331" s="4"/>
      <c r="G6331" s="4"/>
    </row>
    <row r="6332" spans="2:7" x14ac:dyDescent="0.3">
      <c r="B6332" s="2"/>
      <c r="D6332" s="9"/>
      <c r="F6332" s="4"/>
      <c r="G6332" s="4"/>
    </row>
    <row r="6333" spans="2:7" x14ac:dyDescent="0.3">
      <c r="B6333" s="2"/>
      <c r="D6333" s="9"/>
      <c r="F6333" s="4"/>
      <c r="G6333" s="4"/>
    </row>
    <row r="6334" spans="2:7" x14ac:dyDescent="0.3">
      <c r="B6334" s="2"/>
      <c r="D6334" s="9"/>
      <c r="F6334" s="4"/>
      <c r="G6334" s="4"/>
    </row>
    <row r="6335" spans="2:7" x14ac:dyDescent="0.3">
      <c r="B6335" s="2"/>
      <c r="D6335" s="9"/>
      <c r="F6335" s="4"/>
      <c r="G6335" s="4"/>
    </row>
    <row r="6336" spans="2:7" x14ac:dyDescent="0.3">
      <c r="B6336" s="2"/>
      <c r="D6336" s="9"/>
      <c r="F6336" s="4"/>
      <c r="G6336" s="4"/>
    </row>
    <row r="6337" spans="2:7" x14ac:dyDescent="0.3">
      <c r="B6337" s="2"/>
      <c r="D6337" s="9"/>
      <c r="F6337" s="4"/>
      <c r="G6337" s="4"/>
    </row>
    <row r="6338" spans="2:7" x14ac:dyDescent="0.3">
      <c r="B6338" s="2"/>
      <c r="D6338" s="9"/>
      <c r="F6338" s="4"/>
      <c r="G6338" s="4"/>
    </row>
    <row r="6339" spans="2:7" x14ac:dyDescent="0.3">
      <c r="B6339" s="2"/>
      <c r="D6339" s="9"/>
      <c r="F6339" s="4"/>
      <c r="G6339" s="4"/>
    </row>
    <row r="6340" spans="2:7" x14ac:dyDescent="0.3">
      <c r="B6340" s="2"/>
      <c r="D6340" s="9"/>
      <c r="F6340" s="4"/>
      <c r="G6340" s="4"/>
    </row>
    <row r="6341" spans="2:7" x14ac:dyDescent="0.3">
      <c r="B6341" s="2"/>
      <c r="D6341" s="9"/>
      <c r="F6341" s="4"/>
      <c r="G6341" s="4"/>
    </row>
    <row r="6342" spans="2:7" x14ac:dyDescent="0.3">
      <c r="B6342" s="2"/>
      <c r="D6342" s="9"/>
      <c r="F6342" s="4"/>
      <c r="G6342" s="4"/>
    </row>
    <row r="6343" spans="2:7" x14ac:dyDescent="0.3">
      <c r="B6343" s="2"/>
      <c r="D6343" s="9"/>
      <c r="F6343" s="4"/>
      <c r="G6343" s="4"/>
    </row>
    <row r="6344" spans="2:7" x14ac:dyDescent="0.3">
      <c r="B6344" s="2"/>
      <c r="D6344" s="9"/>
      <c r="F6344" s="4"/>
      <c r="G6344" s="4"/>
    </row>
    <row r="6345" spans="2:7" x14ac:dyDescent="0.3">
      <c r="B6345" s="2"/>
      <c r="D6345" s="9"/>
      <c r="F6345" s="4"/>
      <c r="G6345" s="4"/>
    </row>
    <row r="6346" spans="2:7" x14ac:dyDescent="0.3">
      <c r="B6346" s="2"/>
      <c r="D6346" s="9"/>
      <c r="F6346" s="4"/>
      <c r="G6346" s="4"/>
    </row>
    <row r="6347" spans="2:7" x14ac:dyDescent="0.3">
      <c r="B6347" s="2"/>
      <c r="D6347" s="9"/>
      <c r="F6347" s="4"/>
      <c r="G6347" s="4"/>
    </row>
    <row r="6348" spans="2:7" x14ac:dyDescent="0.3">
      <c r="B6348" s="2"/>
      <c r="D6348" s="9"/>
      <c r="F6348" s="4"/>
      <c r="G6348" s="4"/>
    </row>
    <row r="6349" spans="2:7" x14ac:dyDescent="0.3">
      <c r="B6349" s="2"/>
      <c r="D6349" s="9"/>
      <c r="F6349" s="4"/>
      <c r="G6349" s="4"/>
    </row>
    <row r="6350" spans="2:7" x14ac:dyDescent="0.3">
      <c r="B6350" s="2"/>
      <c r="D6350" s="9"/>
      <c r="F6350" s="4"/>
      <c r="G6350" s="4"/>
    </row>
    <row r="6351" spans="2:7" x14ac:dyDescent="0.3">
      <c r="B6351" s="2"/>
      <c r="D6351" s="9"/>
      <c r="F6351" s="4"/>
      <c r="G6351" s="4"/>
    </row>
    <row r="6352" spans="2:7" x14ac:dyDescent="0.3">
      <c r="B6352" s="2"/>
      <c r="D6352" s="9"/>
      <c r="F6352" s="4"/>
      <c r="G6352" s="4"/>
    </row>
    <row r="6353" spans="2:7" x14ac:dyDescent="0.3">
      <c r="B6353" s="2"/>
      <c r="D6353" s="9"/>
      <c r="F6353" s="4"/>
      <c r="G6353" s="4"/>
    </row>
    <row r="6354" spans="2:7" x14ac:dyDescent="0.3">
      <c r="B6354" s="2"/>
      <c r="D6354" s="9"/>
      <c r="F6354" s="4"/>
      <c r="G6354" s="4"/>
    </row>
    <row r="6355" spans="2:7" x14ac:dyDescent="0.3">
      <c r="B6355" s="2"/>
      <c r="D6355" s="9"/>
      <c r="F6355" s="4"/>
      <c r="G6355" s="4"/>
    </row>
    <row r="6356" spans="2:7" x14ac:dyDescent="0.3">
      <c r="B6356" s="2"/>
      <c r="D6356" s="9"/>
      <c r="F6356" s="4"/>
      <c r="G6356" s="4"/>
    </row>
    <row r="6357" spans="2:7" x14ac:dyDescent="0.3">
      <c r="B6357" s="2"/>
      <c r="D6357" s="9"/>
      <c r="F6357" s="4"/>
      <c r="G6357" s="4"/>
    </row>
    <row r="6358" spans="2:7" x14ac:dyDescent="0.3">
      <c r="B6358" s="2"/>
      <c r="D6358" s="9"/>
      <c r="F6358" s="4"/>
      <c r="G6358" s="4"/>
    </row>
    <row r="6359" spans="2:7" x14ac:dyDescent="0.3">
      <c r="B6359" s="2"/>
      <c r="D6359" s="9"/>
      <c r="F6359" s="4"/>
      <c r="G6359" s="4"/>
    </row>
    <row r="6360" spans="2:7" x14ac:dyDescent="0.3">
      <c r="B6360" s="2"/>
      <c r="D6360" s="9"/>
      <c r="F6360" s="4"/>
      <c r="G6360" s="4"/>
    </row>
    <row r="6361" spans="2:7" x14ac:dyDescent="0.3">
      <c r="B6361" s="2"/>
      <c r="D6361" s="9"/>
      <c r="F6361" s="4"/>
      <c r="G6361" s="4"/>
    </row>
    <row r="6362" spans="2:7" x14ac:dyDescent="0.3">
      <c r="B6362" s="2"/>
      <c r="D6362" s="9"/>
      <c r="F6362" s="4"/>
      <c r="G6362" s="4"/>
    </row>
    <row r="6363" spans="2:7" x14ac:dyDescent="0.3">
      <c r="B6363" s="2"/>
      <c r="D6363" s="9"/>
      <c r="F6363" s="4"/>
      <c r="G6363" s="4"/>
    </row>
    <row r="6364" spans="2:7" x14ac:dyDescent="0.3">
      <c r="B6364" s="2"/>
      <c r="D6364" s="9"/>
      <c r="F6364" s="4"/>
      <c r="G6364" s="4"/>
    </row>
    <row r="6365" spans="2:7" x14ac:dyDescent="0.3">
      <c r="B6365" s="2"/>
      <c r="D6365" s="9"/>
      <c r="F6365" s="4"/>
      <c r="G6365" s="4"/>
    </row>
    <row r="6366" spans="2:7" x14ac:dyDescent="0.3">
      <c r="B6366" s="2"/>
      <c r="D6366" s="9"/>
      <c r="F6366" s="4"/>
      <c r="G6366" s="4"/>
    </row>
    <row r="6367" spans="2:7" x14ac:dyDescent="0.3">
      <c r="B6367" s="2"/>
      <c r="D6367" s="9"/>
      <c r="F6367" s="4"/>
      <c r="G6367" s="4"/>
    </row>
    <row r="6368" spans="2:7" x14ac:dyDescent="0.3">
      <c r="B6368" s="2"/>
      <c r="D6368" s="9"/>
      <c r="F6368" s="4"/>
      <c r="G6368" s="4"/>
    </row>
    <row r="6369" spans="2:7" x14ac:dyDescent="0.3">
      <c r="B6369" s="2"/>
      <c r="D6369" s="9"/>
      <c r="F6369" s="4"/>
      <c r="G6369" s="4"/>
    </row>
    <row r="6370" spans="2:7" x14ac:dyDescent="0.3">
      <c r="B6370" s="2"/>
      <c r="D6370" s="9"/>
      <c r="F6370" s="4"/>
      <c r="G6370" s="4"/>
    </row>
    <row r="6371" spans="2:7" x14ac:dyDescent="0.3">
      <c r="B6371" s="2"/>
      <c r="D6371" s="9"/>
      <c r="F6371" s="4"/>
      <c r="G6371" s="4"/>
    </row>
    <row r="6372" spans="2:7" x14ac:dyDescent="0.3">
      <c r="B6372" s="2"/>
      <c r="D6372" s="9"/>
      <c r="F6372" s="4"/>
      <c r="G6372" s="4"/>
    </row>
    <row r="6373" spans="2:7" x14ac:dyDescent="0.3">
      <c r="B6373" s="2"/>
      <c r="D6373" s="9"/>
      <c r="F6373" s="4"/>
      <c r="G6373" s="4"/>
    </row>
    <row r="6374" spans="2:7" x14ac:dyDescent="0.3">
      <c r="B6374" s="2"/>
      <c r="D6374" s="9"/>
      <c r="F6374" s="4"/>
      <c r="G6374" s="4"/>
    </row>
    <row r="6375" spans="2:7" x14ac:dyDescent="0.3">
      <c r="B6375" s="2"/>
      <c r="D6375" s="9"/>
      <c r="F6375" s="4"/>
      <c r="G6375" s="4"/>
    </row>
    <row r="6376" spans="2:7" x14ac:dyDescent="0.3">
      <c r="B6376" s="2"/>
      <c r="D6376" s="9"/>
      <c r="F6376" s="4"/>
      <c r="G6376" s="4"/>
    </row>
    <row r="6377" spans="2:7" x14ac:dyDescent="0.3">
      <c r="B6377" s="2"/>
      <c r="D6377" s="9"/>
      <c r="F6377" s="4"/>
      <c r="G6377" s="4"/>
    </row>
    <row r="6378" spans="2:7" x14ac:dyDescent="0.3">
      <c r="B6378" s="2"/>
      <c r="D6378" s="9"/>
      <c r="F6378" s="4"/>
      <c r="G6378" s="4"/>
    </row>
    <row r="6379" spans="2:7" x14ac:dyDescent="0.3">
      <c r="B6379" s="2"/>
      <c r="D6379" s="9"/>
      <c r="F6379" s="4"/>
      <c r="G6379" s="4"/>
    </row>
    <row r="6380" spans="2:7" x14ac:dyDescent="0.3">
      <c r="B6380" s="2"/>
      <c r="D6380" s="9"/>
      <c r="F6380" s="4"/>
      <c r="G6380" s="4"/>
    </row>
    <row r="6381" spans="2:7" x14ac:dyDescent="0.3">
      <c r="B6381" s="2"/>
      <c r="D6381" s="9"/>
      <c r="F6381" s="4"/>
      <c r="G6381" s="4"/>
    </row>
    <row r="6382" spans="2:7" x14ac:dyDescent="0.3">
      <c r="B6382" s="2"/>
      <c r="D6382" s="9"/>
      <c r="F6382" s="4"/>
      <c r="G6382" s="4"/>
    </row>
    <row r="6383" spans="2:7" x14ac:dyDescent="0.3">
      <c r="B6383" s="2"/>
      <c r="D6383" s="9"/>
      <c r="F6383" s="4"/>
      <c r="G6383" s="4"/>
    </row>
    <row r="6384" spans="2:7" x14ac:dyDescent="0.3">
      <c r="B6384" s="2"/>
      <c r="D6384" s="9"/>
      <c r="F6384" s="4"/>
      <c r="G6384" s="4"/>
    </row>
    <row r="6385" spans="2:7" x14ac:dyDescent="0.3">
      <c r="B6385" s="2"/>
      <c r="D6385" s="9"/>
      <c r="F6385" s="4"/>
      <c r="G6385" s="4"/>
    </row>
    <row r="6386" spans="2:7" x14ac:dyDescent="0.3">
      <c r="B6386" s="2"/>
      <c r="D6386" s="9"/>
      <c r="F6386" s="4"/>
      <c r="G6386" s="4"/>
    </row>
    <row r="6387" spans="2:7" x14ac:dyDescent="0.3">
      <c r="B6387" s="2"/>
      <c r="D6387" s="9"/>
      <c r="F6387" s="4"/>
      <c r="G6387" s="4"/>
    </row>
    <row r="6388" spans="2:7" x14ac:dyDescent="0.3">
      <c r="B6388" s="2"/>
      <c r="D6388" s="9"/>
      <c r="F6388" s="4"/>
      <c r="G6388" s="4"/>
    </row>
    <row r="6389" spans="2:7" x14ac:dyDescent="0.3">
      <c r="B6389" s="2"/>
      <c r="D6389" s="9"/>
      <c r="F6389" s="4"/>
      <c r="G6389" s="4"/>
    </row>
    <row r="6390" spans="2:7" x14ac:dyDescent="0.3">
      <c r="B6390" s="2"/>
      <c r="D6390" s="9"/>
      <c r="F6390" s="4"/>
      <c r="G6390" s="4"/>
    </row>
    <row r="6391" spans="2:7" x14ac:dyDescent="0.3">
      <c r="B6391" s="2"/>
      <c r="D6391" s="9"/>
      <c r="F6391" s="4"/>
      <c r="G6391" s="4"/>
    </row>
    <row r="6392" spans="2:7" x14ac:dyDescent="0.3">
      <c r="B6392" s="2"/>
      <c r="D6392" s="9"/>
      <c r="F6392" s="4"/>
      <c r="G6392" s="4"/>
    </row>
    <row r="6393" spans="2:7" x14ac:dyDescent="0.3">
      <c r="B6393" s="2"/>
      <c r="D6393" s="9"/>
      <c r="F6393" s="4"/>
      <c r="G6393" s="4"/>
    </row>
    <row r="6394" spans="2:7" x14ac:dyDescent="0.3">
      <c r="B6394" s="2"/>
      <c r="D6394" s="9"/>
      <c r="F6394" s="4"/>
      <c r="G6394" s="4"/>
    </row>
    <row r="6395" spans="2:7" x14ac:dyDescent="0.3">
      <c r="B6395" s="2"/>
      <c r="D6395" s="9"/>
      <c r="F6395" s="4"/>
      <c r="G6395" s="4"/>
    </row>
    <row r="6396" spans="2:7" x14ac:dyDescent="0.3">
      <c r="B6396" s="2"/>
      <c r="D6396" s="9"/>
      <c r="F6396" s="4"/>
      <c r="G6396" s="4"/>
    </row>
    <row r="6397" spans="2:7" x14ac:dyDescent="0.3">
      <c r="B6397" s="2"/>
      <c r="D6397" s="9"/>
      <c r="F6397" s="4"/>
      <c r="G6397" s="4"/>
    </row>
    <row r="6398" spans="2:7" x14ac:dyDescent="0.3">
      <c r="B6398" s="2"/>
      <c r="D6398" s="9"/>
      <c r="F6398" s="4"/>
      <c r="G6398" s="4"/>
    </row>
    <row r="6399" spans="2:7" x14ac:dyDescent="0.3">
      <c r="B6399" s="2"/>
      <c r="D6399" s="9"/>
      <c r="F6399" s="4"/>
      <c r="G6399" s="4"/>
    </row>
    <row r="6400" spans="2:7" x14ac:dyDescent="0.3">
      <c r="B6400" s="2"/>
      <c r="D6400" s="9"/>
      <c r="F6400" s="4"/>
      <c r="G6400" s="4"/>
    </row>
    <row r="6401" spans="2:7" x14ac:dyDescent="0.3">
      <c r="B6401" s="2"/>
      <c r="D6401" s="9"/>
      <c r="F6401" s="4"/>
      <c r="G6401" s="4"/>
    </row>
    <row r="6402" spans="2:7" x14ac:dyDescent="0.3">
      <c r="B6402" s="2"/>
      <c r="D6402" s="9"/>
      <c r="F6402" s="4"/>
      <c r="G6402" s="4"/>
    </row>
    <row r="6403" spans="2:7" x14ac:dyDescent="0.3">
      <c r="B6403" s="2"/>
      <c r="D6403" s="9"/>
      <c r="F6403" s="4"/>
      <c r="G6403" s="4"/>
    </row>
    <row r="6404" spans="2:7" x14ac:dyDescent="0.3">
      <c r="B6404" s="2"/>
      <c r="D6404" s="9"/>
      <c r="F6404" s="4"/>
      <c r="G6404" s="4"/>
    </row>
    <row r="6405" spans="2:7" x14ac:dyDescent="0.3">
      <c r="B6405" s="2"/>
      <c r="D6405" s="9"/>
      <c r="F6405" s="4"/>
      <c r="G6405" s="4"/>
    </row>
    <row r="6406" spans="2:7" x14ac:dyDescent="0.3">
      <c r="B6406" s="2"/>
      <c r="D6406" s="9"/>
      <c r="F6406" s="4"/>
      <c r="G6406" s="4"/>
    </row>
    <row r="6407" spans="2:7" x14ac:dyDescent="0.3">
      <c r="B6407" s="2"/>
      <c r="D6407" s="9"/>
      <c r="F6407" s="4"/>
      <c r="G6407" s="4"/>
    </row>
    <row r="6408" spans="2:7" x14ac:dyDescent="0.3">
      <c r="B6408" s="2"/>
      <c r="D6408" s="9"/>
      <c r="F6408" s="4"/>
      <c r="G6408" s="4"/>
    </row>
    <row r="6409" spans="2:7" x14ac:dyDescent="0.3">
      <c r="B6409" s="2"/>
      <c r="D6409" s="9"/>
      <c r="F6409" s="4"/>
      <c r="G6409" s="4"/>
    </row>
    <row r="6410" spans="2:7" x14ac:dyDescent="0.3">
      <c r="B6410" s="2"/>
      <c r="D6410" s="9"/>
      <c r="F6410" s="4"/>
      <c r="G6410" s="4"/>
    </row>
    <row r="6411" spans="2:7" x14ac:dyDescent="0.3">
      <c r="B6411" s="2"/>
      <c r="D6411" s="9"/>
      <c r="F6411" s="4"/>
      <c r="G6411" s="4"/>
    </row>
    <row r="6412" spans="2:7" x14ac:dyDescent="0.3">
      <c r="B6412" s="2"/>
      <c r="D6412" s="9"/>
      <c r="F6412" s="4"/>
      <c r="G6412" s="4"/>
    </row>
    <row r="6413" spans="2:7" x14ac:dyDescent="0.3">
      <c r="B6413" s="2"/>
      <c r="D6413" s="9"/>
      <c r="F6413" s="4"/>
      <c r="G6413" s="4"/>
    </row>
    <row r="6414" spans="2:7" x14ac:dyDescent="0.3">
      <c r="B6414" s="2"/>
      <c r="D6414" s="9"/>
      <c r="F6414" s="4"/>
      <c r="G6414" s="4"/>
    </row>
    <row r="6415" spans="2:7" x14ac:dyDescent="0.3">
      <c r="B6415" s="2"/>
      <c r="D6415" s="9"/>
      <c r="F6415" s="4"/>
      <c r="G6415" s="4"/>
    </row>
    <row r="6416" spans="2:7" x14ac:dyDescent="0.3">
      <c r="B6416" s="2"/>
      <c r="D6416" s="9"/>
      <c r="F6416" s="4"/>
      <c r="G6416" s="4"/>
    </row>
    <row r="6417" spans="2:7" x14ac:dyDescent="0.3">
      <c r="B6417" s="2"/>
      <c r="D6417" s="9"/>
      <c r="F6417" s="4"/>
      <c r="G6417" s="4"/>
    </row>
    <row r="6418" spans="2:7" x14ac:dyDescent="0.3">
      <c r="B6418" s="2"/>
      <c r="D6418" s="9"/>
      <c r="F6418" s="4"/>
      <c r="G6418" s="4"/>
    </row>
    <row r="6419" spans="2:7" x14ac:dyDescent="0.3">
      <c r="B6419" s="2"/>
      <c r="D6419" s="9"/>
      <c r="F6419" s="4"/>
      <c r="G6419" s="4"/>
    </row>
    <row r="6420" spans="2:7" x14ac:dyDescent="0.3">
      <c r="B6420" s="2"/>
      <c r="D6420" s="9"/>
      <c r="F6420" s="4"/>
      <c r="G6420" s="4"/>
    </row>
    <row r="6421" spans="2:7" x14ac:dyDescent="0.3">
      <c r="B6421" s="2"/>
      <c r="D6421" s="9"/>
      <c r="F6421" s="4"/>
      <c r="G6421" s="4"/>
    </row>
    <row r="6422" spans="2:7" x14ac:dyDescent="0.3">
      <c r="B6422" s="2"/>
      <c r="D6422" s="9"/>
      <c r="F6422" s="4"/>
      <c r="G6422" s="4"/>
    </row>
    <row r="6423" spans="2:7" x14ac:dyDescent="0.3">
      <c r="B6423" s="2"/>
      <c r="D6423" s="9"/>
      <c r="F6423" s="4"/>
      <c r="G6423" s="4"/>
    </row>
    <row r="6424" spans="2:7" x14ac:dyDescent="0.3">
      <c r="B6424" s="2"/>
      <c r="D6424" s="9"/>
      <c r="F6424" s="4"/>
      <c r="G6424" s="4"/>
    </row>
    <row r="6425" spans="2:7" x14ac:dyDescent="0.3">
      <c r="B6425" s="2"/>
      <c r="D6425" s="9"/>
      <c r="F6425" s="4"/>
      <c r="G6425" s="4"/>
    </row>
    <row r="6426" spans="2:7" x14ac:dyDescent="0.3">
      <c r="B6426" s="2"/>
      <c r="D6426" s="9"/>
      <c r="F6426" s="4"/>
      <c r="G6426" s="4"/>
    </row>
    <row r="6427" spans="2:7" x14ac:dyDescent="0.3">
      <c r="B6427" s="2"/>
      <c r="D6427" s="9"/>
      <c r="F6427" s="4"/>
      <c r="G6427" s="4"/>
    </row>
    <row r="6428" spans="2:7" x14ac:dyDescent="0.3">
      <c r="B6428" s="2"/>
      <c r="D6428" s="9"/>
      <c r="F6428" s="4"/>
      <c r="G6428" s="4"/>
    </row>
    <row r="6429" spans="2:7" x14ac:dyDescent="0.3">
      <c r="B6429" s="2"/>
      <c r="D6429" s="9"/>
      <c r="F6429" s="4"/>
      <c r="G6429" s="4"/>
    </row>
    <row r="6430" spans="2:7" x14ac:dyDescent="0.3">
      <c r="B6430" s="2"/>
      <c r="D6430" s="9"/>
      <c r="F6430" s="4"/>
      <c r="G6430" s="4"/>
    </row>
    <row r="6431" spans="2:7" x14ac:dyDescent="0.3">
      <c r="B6431" s="2"/>
      <c r="D6431" s="9"/>
      <c r="F6431" s="4"/>
      <c r="G6431" s="4"/>
    </row>
    <row r="6432" spans="2:7" x14ac:dyDescent="0.3">
      <c r="B6432" s="2"/>
      <c r="D6432" s="9"/>
      <c r="F6432" s="4"/>
      <c r="G6432" s="4"/>
    </row>
    <row r="6433" spans="2:7" x14ac:dyDescent="0.3">
      <c r="B6433" s="2"/>
      <c r="D6433" s="9"/>
      <c r="F6433" s="4"/>
      <c r="G6433" s="4"/>
    </row>
    <row r="6434" spans="2:7" x14ac:dyDescent="0.3">
      <c r="B6434" s="2"/>
      <c r="D6434" s="9"/>
      <c r="F6434" s="4"/>
      <c r="G6434" s="4"/>
    </row>
    <row r="6435" spans="2:7" x14ac:dyDescent="0.3">
      <c r="B6435" s="2"/>
      <c r="D6435" s="9"/>
      <c r="F6435" s="4"/>
      <c r="G6435" s="4"/>
    </row>
    <row r="6436" spans="2:7" x14ac:dyDescent="0.3">
      <c r="B6436" s="2"/>
      <c r="D6436" s="9"/>
      <c r="F6436" s="4"/>
      <c r="G6436" s="4"/>
    </row>
    <row r="6437" spans="2:7" x14ac:dyDescent="0.3">
      <c r="B6437" s="2"/>
      <c r="D6437" s="9"/>
      <c r="F6437" s="4"/>
      <c r="G6437" s="4"/>
    </row>
    <row r="6438" spans="2:7" x14ac:dyDescent="0.3">
      <c r="B6438" s="2"/>
      <c r="D6438" s="9"/>
      <c r="F6438" s="4"/>
      <c r="G6438" s="4"/>
    </row>
    <row r="6439" spans="2:7" x14ac:dyDescent="0.3">
      <c r="B6439" s="2"/>
      <c r="D6439" s="9"/>
      <c r="F6439" s="4"/>
      <c r="G6439" s="4"/>
    </row>
    <row r="6440" spans="2:7" x14ac:dyDescent="0.3">
      <c r="B6440" s="2"/>
      <c r="D6440" s="9"/>
      <c r="F6440" s="4"/>
      <c r="G6440" s="4"/>
    </row>
    <row r="6441" spans="2:7" x14ac:dyDescent="0.3">
      <c r="B6441" s="2"/>
      <c r="D6441" s="9"/>
      <c r="F6441" s="4"/>
      <c r="G6441" s="4"/>
    </row>
    <row r="6442" spans="2:7" x14ac:dyDescent="0.3">
      <c r="B6442" s="2"/>
      <c r="D6442" s="9"/>
      <c r="F6442" s="4"/>
      <c r="G6442" s="4"/>
    </row>
    <row r="6443" spans="2:7" x14ac:dyDescent="0.3">
      <c r="B6443" s="2"/>
      <c r="D6443" s="9"/>
      <c r="F6443" s="4"/>
      <c r="G6443" s="4"/>
    </row>
    <row r="6444" spans="2:7" x14ac:dyDescent="0.3">
      <c r="B6444" s="2"/>
      <c r="D6444" s="9"/>
      <c r="F6444" s="4"/>
      <c r="G6444" s="4"/>
    </row>
    <row r="6445" spans="2:7" x14ac:dyDescent="0.3">
      <c r="B6445" s="2"/>
      <c r="D6445" s="9"/>
      <c r="F6445" s="4"/>
      <c r="G6445" s="4"/>
    </row>
    <row r="6446" spans="2:7" x14ac:dyDescent="0.3">
      <c r="B6446" s="2"/>
      <c r="D6446" s="9"/>
      <c r="F6446" s="4"/>
      <c r="G6446" s="4"/>
    </row>
    <row r="6447" spans="2:7" x14ac:dyDescent="0.3">
      <c r="B6447" s="2"/>
      <c r="D6447" s="9"/>
      <c r="F6447" s="4"/>
      <c r="G6447" s="4"/>
    </row>
    <row r="6448" spans="2:7" x14ac:dyDescent="0.3">
      <c r="B6448" s="2"/>
      <c r="D6448" s="9"/>
      <c r="F6448" s="4"/>
      <c r="G6448" s="4"/>
    </row>
    <row r="6449" spans="2:7" x14ac:dyDescent="0.3">
      <c r="B6449" s="2"/>
      <c r="D6449" s="9"/>
      <c r="F6449" s="4"/>
      <c r="G6449" s="4"/>
    </row>
    <row r="6450" spans="2:7" x14ac:dyDescent="0.3">
      <c r="B6450" s="2"/>
      <c r="D6450" s="9"/>
      <c r="F6450" s="4"/>
      <c r="G6450" s="4"/>
    </row>
    <row r="6451" spans="2:7" x14ac:dyDescent="0.3">
      <c r="B6451" s="2"/>
      <c r="D6451" s="9"/>
      <c r="F6451" s="4"/>
      <c r="G6451" s="4"/>
    </row>
    <row r="6452" spans="2:7" x14ac:dyDescent="0.3">
      <c r="B6452" s="2"/>
      <c r="D6452" s="9"/>
      <c r="F6452" s="4"/>
      <c r="G6452" s="4"/>
    </row>
    <row r="6453" spans="2:7" x14ac:dyDescent="0.3">
      <c r="B6453" s="2"/>
      <c r="D6453" s="9"/>
      <c r="F6453" s="4"/>
      <c r="G6453" s="4"/>
    </row>
    <row r="6454" spans="2:7" x14ac:dyDescent="0.3">
      <c r="B6454" s="2"/>
      <c r="D6454" s="9"/>
      <c r="F6454" s="4"/>
      <c r="G6454" s="4"/>
    </row>
    <row r="6455" spans="2:7" x14ac:dyDescent="0.3">
      <c r="B6455" s="2"/>
      <c r="D6455" s="9"/>
      <c r="F6455" s="4"/>
      <c r="G6455" s="4"/>
    </row>
    <row r="6456" spans="2:7" x14ac:dyDescent="0.3">
      <c r="B6456" s="2"/>
      <c r="D6456" s="9"/>
      <c r="F6456" s="4"/>
      <c r="G6456" s="4"/>
    </row>
    <row r="6457" spans="2:7" x14ac:dyDescent="0.3">
      <c r="B6457" s="2"/>
      <c r="D6457" s="9"/>
      <c r="F6457" s="4"/>
      <c r="G6457" s="4"/>
    </row>
    <row r="6458" spans="2:7" x14ac:dyDescent="0.3">
      <c r="B6458" s="2"/>
      <c r="D6458" s="9"/>
      <c r="F6458" s="4"/>
      <c r="G6458" s="4"/>
    </row>
    <row r="6459" spans="2:7" x14ac:dyDescent="0.3">
      <c r="B6459" s="2"/>
      <c r="D6459" s="9"/>
      <c r="F6459" s="4"/>
      <c r="G6459" s="4"/>
    </row>
    <row r="6460" spans="2:7" x14ac:dyDescent="0.3">
      <c r="B6460" s="2"/>
      <c r="D6460" s="9"/>
      <c r="F6460" s="4"/>
      <c r="G6460" s="4"/>
    </row>
    <row r="6461" spans="2:7" x14ac:dyDescent="0.3">
      <c r="B6461" s="2"/>
      <c r="D6461" s="9"/>
      <c r="F6461" s="4"/>
      <c r="G6461" s="4"/>
    </row>
    <row r="6462" spans="2:7" x14ac:dyDescent="0.3">
      <c r="B6462" s="2"/>
      <c r="D6462" s="9"/>
      <c r="F6462" s="4"/>
      <c r="G6462" s="4"/>
    </row>
    <row r="6463" spans="2:7" x14ac:dyDescent="0.3">
      <c r="B6463" s="2"/>
      <c r="D6463" s="9"/>
      <c r="F6463" s="4"/>
      <c r="G6463" s="4"/>
    </row>
    <row r="6464" spans="2:7" x14ac:dyDescent="0.3">
      <c r="B6464" s="2"/>
      <c r="D6464" s="9"/>
      <c r="F6464" s="4"/>
      <c r="G6464" s="4"/>
    </row>
    <row r="6465" spans="2:7" x14ac:dyDescent="0.3">
      <c r="B6465" s="2"/>
      <c r="D6465" s="9"/>
      <c r="F6465" s="4"/>
      <c r="G6465" s="4"/>
    </row>
    <row r="6466" spans="2:7" x14ac:dyDescent="0.3">
      <c r="B6466" s="2"/>
      <c r="D6466" s="9"/>
      <c r="F6466" s="4"/>
      <c r="G6466" s="4"/>
    </row>
    <row r="6467" spans="2:7" x14ac:dyDescent="0.3">
      <c r="B6467" s="2"/>
      <c r="D6467" s="9"/>
      <c r="F6467" s="4"/>
      <c r="G6467" s="4"/>
    </row>
    <row r="6468" spans="2:7" x14ac:dyDescent="0.3">
      <c r="B6468" s="2"/>
      <c r="D6468" s="9"/>
      <c r="F6468" s="4"/>
      <c r="G6468" s="4"/>
    </row>
    <row r="6469" spans="2:7" x14ac:dyDescent="0.3">
      <c r="B6469" s="2"/>
      <c r="D6469" s="9"/>
      <c r="F6469" s="4"/>
      <c r="G6469" s="4"/>
    </row>
    <row r="6470" spans="2:7" x14ac:dyDescent="0.3">
      <c r="B6470" s="2"/>
      <c r="D6470" s="9"/>
      <c r="F6470" s="4"/>
      <c r="G6470" s="4"/>
    </row>
    <row r="6471" spans="2:7" x14ac:dyDescent="0.3">
      <c r="B6471" s="2"/>
      <c r="D6471" s="9"/>
      <c r="F6471" s="4"/>
      <c r="G6471" s="4"/>
    </row>
    <row r="6472" spans="2:7" x14ac:dyDescent="0.3">
      <c r="B6472" s="2"/>
      <c r="D6472" s="9"/>
      <c r="F6472" s="4"/>
      <c r="G6472" s="4"/>
    </row>
    <row r="6473" spans="2:7" x14ac:dyDescent="0.3">
      <c r="B6473" s="2"/>
      <c r="D6473" s="9"/>
      <c r="F6473" s="4"/>
      <c r="G6473" s="4"/>
    </row>
    <row r="6474" spans="2:7" x14ac:dyDescent="0.3">
      <c r="B6474" s="2"/>
      <c r="D6474" s="9"/>
      <c r="F6474" s="4"/>
      <c r="G6474" s="4"/>
    </row>
    <row r="6475" spans="2:7" x14ac:dyDescent="0.3">
      <c r="B6475" s="2"/>
      <c r="D6475" s="9"/>
      <c r="F6475" s="4"/>
      <c r="G6475" s="4"/>
    </row>
    <row r="6476" spans="2:7" x14ac:dyDescent="0.3">
      <c r="B6476" s="2"/>
      <c r="D6476" s="9"/>
      <c r="F6476" s="4"/>
      <c r="G6476" s="4"/>
    </row>
    <row r="6477" spans="2:7" x14ac:dyDescent="0.3">
      <c r="B6477" s="2"/>
      <c r="D6477" s="9"/>
      <c r="F6477" s="4"/>
      <c r="G6477" s="4"/>
    </row>
    <row r="6478" spans="2:7" x14ac:dyDescent="0.3">
      <c r="B6478" s="2"/>
      <c r="D6478" s="9"/>
      <c r="F6478" s="4"/>
      <c r="G6478" s="4"/>
    </row>
    <row r="6479" spans="2:7" x14ac:dyDescent="0.3">
      <c r="B6479" s="2"/>
      <c r="D6479" s="9"/>
      <c r="F6479" s="4"/>
      <c r="G6479" s="4"/>
    </row>
    <row r="6480" spans="2:7" x14ac:dyDescent="0.3">
      <c r="B6480" s="2"/>
      <c r="D6480" s="9"/>
      <c r="F6480" s="4"/>
      <c r="G6480" s="4"/>
    </row>
    <row r="6481" spans="2:7" x14ac:dyDescent="0.3">
      <c r="B6481" s="2"/>
      <c r="D6481" s="9"/>
      <c r="F6481" s="4"/>
      <c r="G6481" s="4"/>
    </row>
    <row r="6482" spans="2:7" x14ac:dyDescent="0.3">
      <c r="B6482" s="2"/>
      <c r="D6482" s="9"/>
      <c r="F6482" s="4"/>
      <c r="G6482" s="4"/>
    </row>
    <row r="6483" spans="2:7" x14ac:dyDescent="0.3">
      <c r="B6483" s="2"/>
      <c r="D6483" s="9"/>
      <c r="F6483" s="4"/>
      <c r="G6483" s="4"/>
    </row>
    <row r="6484" spans="2:7" x14ac:dyDescent="0.3">
      <c r="B6484" s="2"/>
      <c r="D6484" s="9"/>
      <c r="F6484" s="4"/>
      <c r="G6484" s="4"/>
    </row>
    <row r="6485" spans="2:7" x14ac:dyDescent="0.3">
      <c r="B6485" s="2"/>
      <c r="D6485" s="9"/>
      <c r="F6485" s="4"/>
      <c r="G6485" s="4"/>
    </row>
    <row r="6486" spans="2:7" x14ac:dyDescent="0.3">
      <c r="B6486" s="2"/>
      <c r="D6486" s="9"/>
      <c r="F6486" s="4"/>
      <c r="G6486" s="4"/>
    </row>
    <row r="6487" spans="2:7" x14ac:dyDescent="0.3">
      <c r="B6487" s="2"/>
      <c r="D6487" s="9"/>
      <c r="F6487" s="4"/>
      <c r="G6487" s="4"/>
    </row>
    <row r="6488" spans="2:7" x14ac:dyDescent="0.3">
      <c r="B6488" s="2"/>
      <c r="D6488" s="9"/>
      <c r="F6488" s="4"/>
      <c r="G6488" s="4"/>
    </row>
    <row r="6489" spans="2:7" x14ac:dyDescent="0.3">
      <c r="B6489" s="2"/>
      <c r="D6489" s="9"/>
      <c r="F6489" s="4"/>
      <c r="G6489" s="4"/>
    </row>
    <row r="6490" spans="2:7" x14ac:dyDescent="0.3">
      <c r="B6490" s="2"/>
      <c r="D6490" s="9"/>
      <c r="F6490" s="4"/>
      <c r="G6490" s="4"/>
    </row>
    <row r="6491" spans="2:7" x14ac:dyDescent="0.3">
      <c r="B6491" s="2"/>
      <c r="D6491" s="9"/>
      <c r="F6491" s="4"/>
      <c r="G6491" s="4"/>
    </row>
    <row r="6492" spans="2:7" x14ac:dyDescent="0.3">
      <c r="B6492" s="2"/>
      <c r="D6492" s="9"/>
      <c r="F6492" s="4"/>
      <c r="G6492" s="4"/>
    </row>
    <row r="6493" spans="2:7" x14ac:dyDescent="0.3">
      <c r="B6493" s="2"/>
      <c r="D6493" s="9"/>
      <c r="F6493" s="4"/>
      <c r="G6493" s="4"/>
    </row>
    <row r="6494" spans="2:7" x14ac:dyDescent="0.3">
      <c r="B6494" s="2"/>
      <c r="D6494" s="9"/>
      <c r="F6494" s="4"/>
      <c r="G6494" s="4"/>
    </row>
    <row r="6495" spans="2:7" x14ac:dyDescent="0.3">
      <c r="B6495" s="2"/>
      <c r="D6495" s="9"/>
      <c r="F6495" s="4"/>
      <c r="G6495" s="4"/>
    </row>
    <row r="6496" spans="2:7" x14ac:dyDescent="0.3">
      <c r="B6496" s="2"/>
      <c r="D6496" s="9"/>
      <c r="F6496" s="4"/>
      <c r="G6496" s="4"/>
    </row>
    <row r="6497" spans="2:7" x14ac:dyDescent="0.3">
      <c r="B6497" s="2"/>
      <c r="D6497" s="9"/>
      <c r="F6497" s="4"/>
      <c r="G6497" s="4"/>
    </row>
    <row r="6498" spans="2:7" x14ac:dyDescent="0.3">
      <c r="B6498" s="2"/>
      <c r="D6498" s="9"/>
      <c r="F6498" s="4"/>
      <c r="G6498" s="4"/>
    </row>
    <row r="6499" spans="2:7" x14ac:dyDescent="0.3">
      <c r="B6499" s="2"/>
      <c r="D6499" s="9"/>
      <c r="F6499" s="4"/>
      <c r="G6499" s="4"/>
    </row>
    <row r="6500" spans="2:7" x14ac:dyDescent="0.3">
      <c r="B6500" s="2"/>
      <c r="D6500" s="9"/>
      <c r="F6500" s="4"/>
      <c r="G6500" s="4"/>
    </row>
    <row r="6501" spans="2:7" x14ac:dyDescent="0.3">
      <c r="B6501" s="2"/>
      <c r="D6501" s="9"/>
      <c r="F6501" s="4"/>
      <c r="G6501" s="4"/>
    </row>
    <row r="6502" spans="2:7" x14ac:dyDescent="0.3">
      <c r="B6502" s="2"/>
      <c r="D6502" s="9"/>
      <c r="F6502" s="4"/>
      <c r="G6502" s="4"/>
    </row>
    <row r="6503" spans="2:7" x14ac:dyDescent="0.3">
      <c r="B6503" s="2"/>
      <c r="D6503" s="9"/>
      <c r="F6503" s="4"/>
      <c r="G6503" s="4"/>
    </row>
    <row r="6504" spans="2:7" x14ac:dyDescent="0.3">
      <c r="B6504" s="2"/>
      <c r="D6504" s="9"/>
      <c r="F6504" s="4"/>
      <c r="G6504" s="4"/>
    </row>
    <row r="6505" spans="2:7" x14ac:dyDescent="0.3">
      <c r="B6505" s="2"/>
      <c r="D6505" s="9"/>
      <c r="F6505" s="4"/>
      <c r="G6505" s="4"/>
    </row>
    <row r="6506" spans="2:7" x14ac:dyDescent="0.3">
      <c r="B6506" s="2"/>
      <c r="D6506" s="9"/>
      <c r="F6506" s="4"/>
      <c r="G6506" s="4"/>
    </row>
    <row r="6507" spans="2:7" x14ac:dyDescent="0.3">
      <c r="B6507" s="2"/>
      <c r="D6507" s="9"/>
      <c r="F6507" s="4"/>
      <c r="G6507" s="4"/>
    </row>
    <row r="6508" spans="2:7" x14ac:dyDescent="0.3">
      <c r="B6508" s="2"/>
      <c r="D6508" s="9"/>
      <c r="F6508" s="4"/>
      <c r="G6508" s="4"/>
    </row>
    <row r="6509" spans="2:7" x14ac:dyDescent="0.3">
      <c r="B6509" s="2"/>
      <c r="D6509" s="9"/>
      <c r="F6509" s="4"/>
      <c r="G6509" s="4"/>
    </row>
    <row r="6510" spans="2:7" x14ac:dyDescent="0.3">
      <c r="B6510" s="2"/>
      <c r="D6510" s="9"/>
      <c r="F6510" s="4"/>
      <c r="G6510" s="4"/>
    </row>
    <row r="6511" spans="2:7" x14ac:dyDescent="0.3">
      <c r="B6511" s="2"/>
      <c r="D6511" s="9"/>
      <c r="F6511" s="4"/>
      <c r="G6511" s="4"/>
    </row>
    <row r="6512" spans="2:7" x14ac:dyDescent="0.3">
      <c r="B6512" s="2"/>
      <c r="D6512" s="9"/>
      <c r="F6512" s="4"/>
      <c r="G6512" s="4"/>
    </row>
    <row r="6513" spans="2:7" x14ac:dyDescent="0.3">
      <c r="B6513" s="2"/>
      <c r="D6513" s="9"/>
      <c r="F6513" s="4"/>
      <c r="G6513" s="4"/>
    </row>
    <row r="6514" spans="2:7" x14ac:dyDescent="0.3">
      <c r="B6514" s="2"/>
      <c r="D6514" s="9"/>
      <c r="F6514" s="4"/>
      <c r="G6514" s="4"/>
    </row>
    <row r="6515" spans="2:7" x14ac:dyDescent="0.3">
      <c r="B6515" s="2"/>
      <c r="D6515" s="9"/>
      <c r="F6515" s="4"/>
      <c r="G6515" s="4"/>
    </row>
    <row r="6516" spans="2:7" x14ac:dyDescent="0.3">
      <c r="B6516" s="2"/>
      <c r="D6516" s="9"/>
      <c r="F6516" s="4"/>
      <c r="G6516" s="4"/>
    </row>
    <row r="6517" spans="2:7" x14ac:dyDescent="0.3">
      <c r="B6517" s="2"/>
      <c r="D6517" s="9"/>
      <c r="F6517" s="4"/>
      <c r="G6517" s="4"/>
    </row>
    <row r="6518" spans="2:7" x14ac:dyDescent="0.3">
      <c r="B6518" s="2"/>
      <c r="D6518" s="9"/>
      <c r="F6518" s="4"/>
      <c r="G6518" s="4"/>
    </row>
    <row r="6519" spans="2:7" x14ac:dyDescent="0.3">
      <c r="B6519" s="2"/>
      <c r="D6519" s="9"/>
      <c r="F6519" s="4"/>
      <c r="G6519" s="4"/>
    </row>
    <row r="6520" spans="2:7" x14ac:dyDescent="0.3">
      <c r="B6520" s="2"/>
      <c r="D6520" s="9"/>
      <c r="F6520" s="4"/>
      <c r="G6520" s="4"/>
    </row>
    <row r="6521" spans="2:7" x14ac:dyDescent="0.3">
      <c r="B6521" s="2"/>
      <c r="D6521" s="9"/>
      <c r="F6521" s="4"/>
      <c r="G6521" s="4"/>
    </row>
    <row r="6522" spans="2:7" x14ac:dyDescent="0.3">
      <c r="B6522" s="2"/>
      <c r="D6522" s="9"/>
      <c r="F6522" s="4"/>
      <c r="G6522" s="4"/>
    </row>
    <row r="6523" spans="2:7" x14ac:dyDescent="0.3">
      <c r="B6523" s="2"/>
      <c r="D6523" s="9"/>
      <c r="F6523" s="4"/>
      <c r="G6523" s="4"/>
    </row>
    <row r="6524" spans="2:7" x14ac:dyDescent="0.3">
      <c r="B6524" s="2"/>
      <c r="D6524" s="9"/>
      <c r="F6524" s="4"/>
      <c r="G6524" s="4"/>
    </row>
    <row r="6525" spans="2:7" x14ac:dyDescent="0.3">
      <c r="B6525" s="2"/>
      <c r="D6525" s="9"/>
      <c r="F6525" s="4"/>
      <c r="G6525" s="4"/>
    </row>
    <row r="6526" spans="2:7" x14ac:dyDescent="0.3">
      <c r="B6526" s="2"/>
      <c r="D6526" s="9"/>
      <c r="F6526" s="4"/>
      <c r="G6526" s="4"/>
    </row>
    <row r="6527" spans="2:7" x14ac:dyDescent="0.3">
      <c r="B6527" s="2"/>
      <c r="D6527" s="9"/>
      <c r="F6527" s="4"/>
      <c r="G6527" s="4"/>
    </row>
    <row r="6528" spans="2:7" x14ac:dyDescent="0.3">
      <c r="B6528" s="2"/>
      <c r="D6528" s="9"/>
      <c r="F6528" s="4"/>
      <c r="G6528" s="4"/>
    </row>
    <row r="6529" spans="2:7" x14ac:dyDescent="0.3">
      <c r="B6529" s="2"/>
      <c r="D6529" s="9"/>
      <c r="F6529" s="4"/>
      <c r="G6529" s="4"/>
    </row>
    <row r="6530" spans="2:7" x14ac:dyDescent="0.3">
      <c r="B6530" s="2"/>
      <c r="D6530" s="9"/>
      <c r="F6530" s="4"/>
      <c r="G6530" s="4"/>
    </row>
    <row r="6531" spans="2:7" x14ac:dyDescent="0.3">
      <c r="B6531" s="2"/>
      <c r="D6531" s="9"/>
      <c r="F6531" s="4"/>
      <c r="G6531" s="4"/>
    </row>
    <row r="6532" spans="2:7" x14ac:dyDescent="0.3">
      <c r="B6532" s="2"/>
      <c r="D6532" s="9"/>
      <c r="F6532" s="4"/>
      <c r="G6532" s="4"/>
    </row>
    <row r="6533" spans="2:7" x14ac:dyDescent="0.3">
      <c r="B6533" s="2"/>
      <c r="D6533" s="9"/>
      <c r="F6533" s="4"/>
      <c r="G6533" s="4"/>
    </row>
    <row r="6534" spans="2:7" x14ac:dyDescent="0.3">
      <c r="B6534" s="2"/>
      <c r="D6534" s="9"/>
      <c r="F6534" s="4"/>
      <c r="G6534" s="4"/>
    </row>
    <row r="6535" spans="2:7" x14ac:dyDescent="0.3">
      <c r="B6535" s="2"/>
      <c r="D6535" s="9"/>
      <c r="F6535" s="4"/>
      <c r="G6535" s="4"/>
    </row>
    <row r="6536" spans="2:7" x14ac:dyDescent="0.3">
      <c r="B6536" s="2"/>
      <c r="D6536" s="9"/>
      <c r="F6536" s="4"/>
      <c r="G6536" s="4"/>
    </row>
    <row r="6537" spans="2:7" x14ac:dyDescent="0.3">
      <c r="B6537" s="2"/>
      <c r="D6537" s="9"/>
      <c r="F6537" s="4"/>
      <c r="G6537" s="4"/>
    </row>
    <row r="6538" spans="2:7" x14ac:dyDescent="0.3">
      <c r="B6538" s="2"/>
      <c r="D6538" s="9"/>
      <c r="F6538" s="4"/>
      <c r="G6538" s="4"/>
    </row>
    <row r="6539" spans="2:7" x14ac:dyDescent="0.3">
      <c r="B6539" s="2"/>
      <c r="D6539" s="9"/>
      <c r="F6539" s="4"/>
      <c r="G6539" s="4"/>
    </row>
    <row r="6540" spans="2:7" x14ac:dyDescent="0.3">
      <c r="B6540" s="2"/>
      <c r="D6540" s="9"/>
      <c r="F6540" s="4"/>
      <c r="G6540" s="4"/>
    </row>
    <row r="6541" spans="2:7" x14ac:dyDescent="0.3">
      <c r="B6541" s="2"/>
      <c r="D6541" s="9"/>
      <c r="F6541" s="4"/>
      <c r="G6541" s="4"/>
    </row>
    <row r="6542" spans="2:7" x14ac:dyDescent="0.3">
      <c r="B6542" s="2"/>
      <c r="D6542" s="9"/>
      <c r="F6542" s="4"/>
      <c r="G6542" s="4"/>
    </row>
    <row r="6543" spans="2:7" x14ac:dyDescent="0.3">
      <c r="B6543" s="2"/>
      <c r="D6543" s="9"/>
      <c r="F6543" s="4"/>
      <c r="G6543" s="4"/>
    </row>
    <row r="6544" spans="2:7" x14ac:dyDescent="0.3">
      <c r="B6544" s="2"/>
      <c r="D6544" s="9"/>
      <c r="F6544" s="4"/>
      <c r="G6544" s="4"/>
    </row>
    <row r="6545" spans="2:7" x14ac:dyDescent="0.3">
      <c r="B6545" s="2"/>
      <c r="D6545" s="9"/>
      <c r="F6545" s="4"/>
      <c r="G6545" s="4"/>
    </row>
    <row r="6546" spans="2:7" x14ac:dyDescent="0.3">
      <c r="B6546" s="2"/>
      <c r="D6546" s="9"/>
      <c r="F6546" s="4"/>
      <c r="G6546" s="4"/>
    </row>
    <row r="6547" spans="2:7" x14ac:dyDescent="0.3">
      <c r="B6547" s="2"/>
      <c r="D6547" s="9"/>
      <c r="F6547" s="4"/>
      <c r="G6547" s="4"/>
    </row>
    <row r="6548" spans="2:7" x14ac:dyDescent="0.3">
      <c r="B6548" s="2"/>
      <c r="D6548" s="9"/>
      <c r="F6548" s="4"/>
      <c r="G6548" s="4"/>
    </row>
    <row r="6549" spans="2:7" x14ac:dyDescent="0.3">
      <c r="B6549" s="2"/>
      <c r="D6549" s="9"/>
      <c r="F6549" s="4"/>
      <c r="G6549" s="4"/>
    </row>
    <row r="6550" spans="2:7" x14ac:dyDescent="0.3">
      <c r="B6550" s="2"/>
      <c r="D6550" s="9"/>
      <c r="F6550" s="4"/>
      <c r="G6550" s="4"/>
    </row>
    <row r="6551" spans="2:7" x14ac:dyDescent="0.3">
      <c r="B6551" s="2"/>
      <c r="D6551" s="9"/>
      <c r="F6551" s="4"/>
      <c r="G6551" s="4"/>
    </row>
    <row r="6552" spans="2:7" x14ac:dyDescent="0.3">
      <c r="B6552" s="2"/>
      <c r="D6552" s="9"/>
      <c r="F6552" s="4"/>
      <c r="G6552" s="4"/>
    </row>
    <row r="6553" spans="2:7" x14ac:dyDescent="0.3">
      <c r="B6553" s="2"/>
      <c r="D6553" s="9"/>
      <c r="F6553" s="4"/>
      <c r="G6553" s="4"/>
    </row>
    <row r="6554" spans="2:7" x14ac:dyDescent="0.3">
      <c r="B6554" s="2"/>
      <c r="D6554" s="9"/>
      <c r="F6554" s="4"/>
      <c r="G6554" s="4"/>
    </row>
    <row r="6555" spans="2:7" x14ac:dyDescent="0.3">
      <c r="B6555" s="2"/>
      <c r="D6555" s="9"/>
      <c r="F6555" s="4"/>
      <c r="G6555" s="4"/>
    </row>
    <row r="6556" spans="2:7" x14ac:dyDescent="0.3">
      <c r="B6556" s="2"/>
      <c r="D6556" s="9"/>
      <c r="F6556" s="4"/>
      <c r="G6556" s="4"/>
    </row>
    <row r="6557" spans="2:7" x14ac:dyDescent="0.3">
      <c r="B6557" s="2"/>
      <c r="D6557" s="9"/>
      <c r="F6557" s="4"/>
      <c r="G6557" s="4"/>
    </row>
    <row r="6558" spans="2:7" x14ac:dyDescent="0.3">
      <c r="B6558" s="2"/>
      <c r="D6558" s="9"/>
      <c r="F6558" s="4"/>
      <c r="G6558" s="4"/>
    </row>
    <row r="6559" spans="2:7" x14ac:dyDescent="0.3">
      <c r="B6559" s="2"/>
      <c r="D6559" s="9"/>
      <c r="F6559" s="4"/>
      <c r="G6559" s="4"/>
    </row>
    <row r="6560" spans="2:7" x14ac:dyDescent="0.3">
      <c r="B6560" s="2"/>
      <c r="D6560" s="9"/>
      <c r="F6560" s="4"/>
      <c r="G6560" s="4"/>
    </row>
    <row r="6561" spans="2:7" x14ac:dyDescent="0.3">
      <c r="B6561" s="2"/>
      <c r="D6561" s="9"/>
      <c r="F6561" s="4"/>
      <c r="G6561" s="4"/>
    </row>
    <row r="6562" spans="2:7" x14ac:dyDescent="0.3">
      <c r="B6562" s="2"/>
      <c r="D6562" s="9"/>
      <c r="F6562" s="4"/>
      <c r="G6562" s="4"/>
    </row>
    <row r="6563" spans="2:7" x14ac:dyDescent="0.3">
      <c r="B6563" s="2"/>
      <c r="D6563" s="9"/>
      <c r="F6563" s="4"/>
      <c r="G6563" s="4"/>
    </row>
    <row r="6564" spans="2:7" x14ac:dyDescent="0.3">
      <c r="B6564" s="2"/>
      <c r="D6564" s="9"/>
      <c r="F6564" s="4"/>
      <c r="G6564" s="4"/>
    </row>
    <row r="6565" spans="2:7" x14ac:dyDescent="0.3">
      <c r="B6565" s="2"/>
      <c r="D6565" s="9"/>
      <c r="F6565" s="4"/>
      <c r="G6565" s="4"/>
    </row>
    <row r="6566" spans="2:7" x14ac:dyDescent="0.3">
      <c r="B6566" s="2"/>
      <c r="D6566" s="9"/>
      <c r="F6566" s="4"/>
      <c r="G6566" s="4"/>
    </row>
    <row r="6567" spans="2:7" x14ac:dyDescent="0.3">
      <c r="B6567" s="2"/>
      <c r="D6567" s="9"/>
      <c r="F6567" s="4"/>
      <c r="G6567" s="4"/>
    </row>
    <row r="6568" spans="2:7" x14ac:dyDescent="0.3">
      <c r="B6568" s="2"/>
      <c r="D6568" s="9"/>
      <c r="F6568" s="4"/>
      <c r="G6568" s="4"/>
    </row>
    <row r="6569" spans="2:7" x14ac:dyDescent="0.3">
      <c r="B6569" s="2"/>
      <c r="D6569" s="9"/>
      <c r="F6569" s="4"/>
      <c r="G6569" s="4"/>
    </row>
    <row r="6570" spans="2:7" x14ac:dyDescent="0.3">
      <c r="B6570" s="2"/>
      <c r="D6570" s="9"/>
      <c r="F6570" s="4"/>
      <c r="G6570" s="4"/>
    </row>
    <row r="6571" spans="2:7" x14ac:dyDescent="0.3">
      <c r="B6571" s="2"/>
      <c r="D6571" s="9"/>
      <c r="F6571" s="4"/>
      <c r="G6571" s="4"/>
    </row>
    <row r="6572" spans="2:7" x14ac:dyDescent="0.3">
      <c r="B6572" s="2"/>
      <c r="D6572" s="9"/>
      <c r="F6572" s="4"/>
      <c r="G6572" s="4"/>
    </row>
    <row r="6573" spans="2:7" x14ac:dyDescent="0.3">
      <c r="B6573" s="2"/>
      <c r="D6573" s="9"/>
      <c r="F6573" s="4"/>
      <c r="G6573" s="4"/>
    </row>
    <row r="6574" spans="2:7" x14ac:dyDescent="0.3">
      <c r="B6574" s="2"/>
      <c r="D6574" s="9"/>
      <c r="F6574" s="4"/>
      <c r="G6574" s="4"/>
    </row>
    <row r="6575" spans="2:7" x14ac:dyDescent="0.3">
      <c r="B6575" s="2"/>
      <c r="D6575" s="9"/>
      <c r="F6575" s="4"/>
      <c r="G6575" s="4"/>
    </row>
    <row r="6576" spans="2:7" x14ac:dyDescent="0.3">
      <c r="B6576" s="2"/>
      <c r="D6576" s="9"/>
      <c r="F6576" s="4"/>
      <c r="G6576" s="4"/>
    </row>
    <row r="6577" spans="2:7" x14ac:dyDescent="0.3">
      <c r="B6577" s="2"/>
      <c r="D6577" s="9"/>
      <c r="F6577" s="4"/>
      <c r="G6577" s="4"/>
    </row>
    <row r="6578" spans="2:7" x14ac:dyDescent="0.3">
      <c r="B6578" s="2"/>
      <c r="D6578" s="9"/>
      <c r="F6578" s="4"/>
      <c r="G6578" s="4"/>
    </row>
    <row r="6579" spans="2:7" x14ac:dyDescent="0.3">
      <c r="B6579" s="2"/>
      <c r="D6579" s="9"/>
      <c r="F6579" s="4"/>
      <c r="G6579" s="4"/>
    </row>
    <row r="6580" spans="2:7" x14ac:dyDescent="0.3">
      <c r="B6580" s="2"/>
      <c r="D6580" s="9"/>
      <c r="F6580" s="4"/>
      <c r="G6580" s="4"/>
    </row>
    <row r="6581" spans="2:7" x14ac:dyDescent="0.3">
      <c r="B6581" s="2"/>
      <c r="D6581" s="9"/>
      <c r="F6581" s="4"/>
      <c r="G6581" s="4"/>
    </row>
    <row r="6582" spans="2:7" x14ac:dyDescent="0.3">
      <c r="B6582" s="2"/>
      <c r="D6582" s="9"/>
      <c r="F6582" s="4"/>
      <c r="G6582" s="4"/>
    </row>
    <row r="6583" spans="2:7" x14ac:dyDescent="0.3">
      <c r="B6583" s="2"/>
      <c r="D6583" s="9"/>
      <c r="F6583" s="4"/>
      <c r="G6583" s="4"/>
    </row>
    <row r="6584" spans="2:7" x14ac:dyDescent="0.3">
      <c r="B6584" s="2"/>
      <c r="D6584" s="9"/>
      <c r="F6584" s="4"/>
      <c r="G6584" s="4"/>
    </row>
    <row r="6585" spans="2:7" x14ac:dyDescent="0.3">
      <c r="B6585" s="2"/>
      <c r="D6585" s="9"/>
      <c r="F6585" s="4"/>
      <c r="G6585" s="4"/>
    </row>
    <row r="6586" spans="2:7" x14ac:dyDescent="0.3">
      <c r="B6586" s="2"/>
      <c r="D6586" s="9"/>
      <c r="F6586" s="4"/>
      <c r="G6586" s="4"/>
    </row>
    <row r="6587" spans="2:7" x14ac:dyDescent="0.3">
      <c r="B6587" s="2"/>
      <c r="D6587" s="9"/>
      <c r="F6587" s="4"/>
      <c r="G6587" s="4"/>
    </row>
    <row r="6588" spans="2:7" x14ac:dyDescent="0.3">
      <c r="B6588" s="2"/>
      <c r="D6588" s="9"/>
      <c r="F6588" s="4"/>
      <c r="G6588" s="4"/>
    </row>
    <row r="6589" spans="2:7" x14ac:dyDescent="0.3">
      <c r="B6589" s="2"/>
      <c r="D6589" s="9"/>
      <c r="F6589" s="4"/>
      <c r="G6589" s="4"/>
    </row>
    <row r="6590" spans="2:7" x14ac:dyDescent="0.3">
      <c r="B6590" s="2"/>
      <c r="D6590" s="9"/>
      <c r="F6590" s="4"/>
      <c r="G6590" s="4"/>
    </row>
    <row r="6591" spans="2:7" x14ac:dyDescent="0.3">
      <c r="B6591" s="2"/>
      <c r="D6591" s="9"/>
      <c r="F6591" s="4"/>
      <c r="G6591" s="4"/>
    </row>
    <row r="6592" spans="2:7" x14ac:dyDescent="0.3">
      <c r="B6592" s="2"/>
      <c r="D6592" s="9"/>
      <c r="F6592" s="4"/>
      <c r="G6592" s="4"/>
    </row>
    <row r="6593" spans="2:7" x14ac:dyDescent="0.3">
      <c r="B6593" s="2"/>
      <c r="D6593" s="9"/>
      <c r="F6593" s="4"/>
      <c r="G6593" s="4"/>
    </row>
    <row r="6594" spans="2:7" x14ac:dyDescent="0.3">
      <c r="B6594" s="2"/>
      <c r="D6594" s="9"/>
      <c r="F6594" s="4"/>
      <c r="G6594" s="4"/>
    </row>
    <row r="6595" spans="2:7" x14ac:dyDescent="0.3">
      <c r="B6595" s="2"/>
      <c r="D6595" s="9"/>
      <c r="F6595" s="4"/>
      <c r="G6595" s="4"/>
    </row>
    <row r="6596" spans="2:7" x14ac:dyDescent="0.3">
      <c r="B6596" s="2"/>
      <c r="D6596" s="9"/>
      <c r="F6596" s="4"/>
      <c r="G6596" s="4"/>
    </row>
    <row r="6597" spans="2:7" x14ac:dyDescent="0.3">
      <c r="B6597" s="2"/>
      <c r="D6597" s="9"/>
      <c r="F6597" s="4"/>
      <c r="G6597" s="4"/>
    </row>
    <row r="6598" spans="2:7" x14ac:dyDescent="0.3">
      <c r="B6598" s="2"/>
      <c r="D6598" s="9"/>
      <c r="F6598" s="4"/>
      <c r="G6598" s="4"/>
    </row>
    <row r="6599" spans="2:7" x14ac:dyDescent="0.3">
      <c r="B6599" s="2"/>
      <c r="D6599" s="9"/>
      <c r="F6599" s="4"/>
      <c r="G6599" s="4"/>
    </row>
    <row r="6600" spans="2:7" x14ac:dyDescent="0.3">
      <c r="B6600" s="2"/>
      <c r="D6600" s="9"/>
      <c r="F6600" s="4"/>
      <c r="G6600" s="4"/>
    </row>
    <row r="6601" spans="2:7" x14ac:dyDescent="0.3">
      <c r="B6601" s="2"/>
      <c r="D6601" s="9"/>
      <c r="F6601" s="4"/>
      <c r="G6601" s="4"/>
    </row>
    <row r="6602" spans="2:7" x14ac:dyDescent="0.3">
      <c r="B6602" s="2"/>
      <c r="D6602" s="9"/>
      <c r="F6602" s="4"/>
      <c r="G6602" s="4"/>
    </row>
    <row r="6603" spans="2:7" x14ac:dyDescent="0.3">
      <c r="B6603" s="2"/>
      <c r="D6603" s="9"/>
      <c r="F6603" s="4"/>
      <c r="G6603" s="4"/>
    </row>
    <row r="6604" spans="2:7" x14ac:dyDescent="0.3">
      <c r="B6604" s="2"/>
      <c r="D6604" s="9"/>
      <c r="F6604" s="4"/>
      <c r="G6604" s="4"/>
    </row>
    <row r="6605" spans="2:7" x14ac:dyDescent="0.3">
      <c r="B6605" s="2"/>
      <c r="D6605" s="9"/>
      <c r="F6605" s="4"/>
      <c r="G6605" s="4"/>
    </row>
    <row r="6606" spans="2:7" x14ac:dyDescent="0.3">
      <c r="B6606" s="2"/>
      <c r="D6606" s="9"/>
      <c r="F6606" s="4"/>
      <c r="G6606" s="4"/>
    </row>
    <row r="6607" spans="2:7" x14ac:dyDescent="0.3">
      <c r="B6607" s="2"/>
      <c r="D6607" s="9"/>
      <c r="F6607" s="4"/>
      <c r="G6607" s="4"/>
    </row>
    <row r="6608" spans="2:7" x14ac:dyDescent="0.3">
      <c r="B6608" s="2"/>
      <c r="D6608" s="9"/>
      <c r="F6608" s="4"/>
      <c r="G6608" s="4"/>
    </row>
    <row r="6609" spans="2:7" x14ac:dyDescent="0.3">
      <c r="B6609" s="2"/>
      <c r="D6609" s="9"/>
      <c r="F6609" s="4"/>
      <c r="G6609" s="4"/>
    </row>
    <row r="6610" spans="2:7" x14ac:dyDescent="0.3">
      <c r="B6610" s="2"/>
      <c r="D6610" s="9"/>
      <c r="F6610" s="4"/>
      <c r="G6610" s="4"/>
    </row>
    <row r="6611" spans="2:7" x14ac:dyDescent="0.3">
      <c r="B6611" s="2"/>
      <c r="D6611" s="9"/>
      <c r="F6611" s="4"/>
      <c r="G6611" s="4"/>
    </row>
    <row r="6612" spans="2:7" x14ac:dyDescent="0.3">
      <c r="B6612" s="2"/>
      <c r="D6612" s="9"/>
      <c r="F6612" s="4"/>
      <c r="G6612" s="4"/>
    </row>
    <row r="6613" spans="2:7" x14ac:dyDescent="0.3">
      <c r="B6613" s="2"/>
      <c r="D6613" s="9"/>
      <c r="F6613" s="4"/>
      <c r="G6613" s="4"/>
    </row>
    <row r="6614" spans="2:7" x14ac:dyDescent="0.3">
      <c r="B6614" s="2"/>
      <c r="D6614" s="9"/>
      <c r="F6614" s="4"/>
      <c r="G6614" s="4"/>
    </row>
    <row r="6615" spans="2:7" x14ac:dyDescent="0.3">
      <c r="B6615" s="2"/>
      <c r="D6615" s="9"/>
      <c r="F6615" s="4"/>
      <c r="G6615" s="4"/>
    </row>
    <row r="6616" spans="2:7" x14ac:dyDescent="0.3">
      <c r="B6616" s="2"/>
      <c r="D6616" s="9"/>
      <c r="F6616" s="4"/>
      <c r="G6616" s="4"/>
    </row>
    <row r="6617" spans="2:7" x14ac:dyDescent="0.3">
      <c r="B6617" s="2"/>
      <c r="D6617" s="9"/>
      <c r="F6617" s="4"/>
      <c r="G6617" s="4"/>
    </row>
    <row r="6618" spans="2:7" x14ac:dyDescent="0.3">
      <c r="B6618" s="2"/>
      <c r="D6618" s="9"/>
      <c r="F6618" s="4"/>
      <c r="G6618" s="4"/>
    </row>
    <row r="6619" spans="2:7" x14ac:dyDescent="0.3">
      <c r="B6619" s="2"/>
      <c r="D6619" s="9"/>
      <c r="F6619" s="4"/>
      <c r="G6619" s="4"/>
    </row>
    <row r="6620" spans="2:7" x14ac:dyDescent="0.3">
      <c r="B6620" s="2"/>
      <c r="D6620" s="9"/>
      <c r="F6620" s="4"/>
      <c r="G6620" s="4"/>
    </row>
    <row r="6621" spans="2:7" x14ac:dyDescent="0.3">
      <c r="B6621" s="2"/>
      <c r="D6621" s="9"/>
      <c r="F6621" s="4"/>
      <c r="G6621" s="4"/>
    </row>
    <row r="6622" spans="2:7" x14ac:dyDescent="0.3">
      <c r="B6622" s="2"/>
      <c r="D6622" s="9"/>
      <c r="F6622" s="4"/>
      <c r="G6622" s="4"/>
    </row>
    <row r="6623" spans="2:7" x14ac:dyDescent="0.3">
      <c r="B6623" s="2"/>
      <c r="D6623" s="9"/>
      <c r="F6623" s="4"/>
      <c r="G6623" s="4"/>
    </row>
    <row r="6624" spans="2:7" x14ac:dyDescent="0.3">
      <c r="B6624" s="2"/>
      <c r="D6624" s="9"/>
      <c r="F6624" s="4"/>
      <c r="G6624" s="4"/>
    </row>
    <row r="6625" spans="2:7" x14ac:dyDescent="0.3">
      <c r="B6625" s="2"/>
      <c r="D6625" s="9"/>
      <c r="F6625" s="4"/>
      <c r="G6625" s="4"/>
    </row>
    <row r="6626" spans="2:7" x14ac:dyDescent="0.3">
      <c r="B6626" s="2"/>
      <c r="D6626" s="9"/>
      <c r="F6626" s="4"/>
      <c r="G6626" s="4"/>
    </row>
    <row r="6627" spans="2:7" x14ac:dyDescent="0.3">
      <c r="B6627" s="2"/>
      <c r="D6627" s="9"/>
      <c r="F6627" s="4"/>
      <c r="G6627" s="4"/>
    </row>
    <row r="6628" spans="2:7" x14ac:dyDescent="0.3">
      <c r="B6628" s="2"/>
      <c r="D6628" s="9"/>
      <c r="F6628" s="4"/>
      <c r="G6628" s="4"/>
    </row>
    <row r="6629" spans="2:7" x14ac:dyDescent="0.3">
      <c r="B6629" s="2"/>
      <c r="D6629" s="9"/>
      <c r="F6629" s="4"/>
      <c r="G6629" s="4"/>
    </row>
    <row r="6630" spans="2:7" x14ac:dyDescent="0.3">
      <c r="B6630" s="2"/>
      <c r="D6630" s="9"/>
      <c r="F6630" s="4"/>
      <c r="G6630" s="4"/>
    </row>
    <row r="6631" spans="2:7" x14ac:dyDescent="0.3">
      <c r="B6631" s="2"/>
      <c r="D6631" s="9"/>
      <c r="F6631" s="4"/>
      <c r="G6631" s="4"/>
    </row>
    <row r="6632" spans="2:7" x14ac:dyDescent="0.3">
      <c r="B6632" s="2"/>
      <c r="D6632" s="9"/>
      <c r="F6632" s="4"/>
      <c r="G6632" s="4"/>
    </row>
    <row r="6633" spans="2:7" x14ac:dyDescent="0.3">
      <c r="B6633" s="2"/>
      <c r="D6633" s="9"/>
      <c r="F6633" s="4"/>
      <c r="G6633" s="4"/>
    </row>
    <row r="6634" spans="2:7" x14ac:dyDescent="0.3">
      <c r="B6634" s="2"/>
      <c r="D6634" s="9"/>
      <c r="F6634" s="4"/>
      <c r="G6634" s="4"/>
    </row>
    <row r="6635" spans="2:7" x14ac:dyDescent="0.3">
      <c r="B6635" s="2"/>
      <c r="D6635" s="9"/>
      <c r="F6635" s="4"/>
      <c r="G6635" s="4"/>
    </row>
    <row r="6636" spans="2:7" x14ac:dyDescent="0.3">
      <c r="B6636" s="2"/>
      <c r="D6636" s="9"/>
      <c r="F6636" s="4"/>
      <c r="G6636" s="4"/>
    </row>
    <row r="6637" spans="2:7" x14ac:dyDescent="0.3">
      <c r="B6637" s="2"/>
      <c r="D6637" s="9"/>
      <c r="F6637" s="4"/>
      <c r="G6637" s="4"/>
    </row>
    <row r="6638" spans="2:7" x14ac:dyDescent="0.3">
      <c r="B6638" s="2"/>
      <c r="D6638" s="9"/>
      <c r="F6638" s="4"/>
      <c r="G6638" s="4"/>
    </row>
    <row r="6639" spans="2:7" x14ac:dyDescent="0.3">
      <c r="B6639" s="2"/>
      <c r="D6639" s="9"/>
      <c r="F6639" s="4"/>
      <c r="G6639" s="4"/>
    </row>
    <row r="6640" spans="2:7" x14ac:dyDescent="0.3">
      <c r="B6640" s="2"/>
      <c r="D6640" s="9"/>
      <c r="F6640" s="4"/>
      <c r="G6640" s="4"/>
    </row>
    <row r="6641" spans="2:7" x14ac:dyDescent="0.3">
      <c r="B6641" s="2"/>
      <c r="D6641" s="9"/>
      <c r="F6641" s="4"/>
      <c r="G6641" s="4"/>
    </row>
    <row r="6642" spans="2:7" x14ac:dyDescent="0.3">
      <c r="B6642" s="2"/>
      <c r="D6642" s="9"/>
      <c r="F6642" s="4"/>
      <c r="G6642" s="4"/>
    </row>
    <row r="6643" spans="2:7" x14ac:dyDescent="0.3">
      <c r="B6643" s="2"/>
      <c r="D6643" s="9"/>
      <c r="F6643" s="4"/>
      <c r="G6643" s="4"/>
    </row>
    <row r="6644" spans="2:7" x14ac:dyDescent="0.3">
      <c r="B6644" s="2"/>
      <c r="D6644" s="9"/>
      <c r="F6644" s="4"/>
      <c r="G6644" s="4"/>
    </row>
    <row r="6645" spans="2:7" x14ac:dyDescent="0.3">
      <c r="B6645" s="2"/>
      <c r="D6645" s="9"/>
      <c r="F6645" s="4"/>
      <c r="G6645" s="4"/>
    </row>
    <row r="6646" spans="2:7" x14ac:dyDescent="0.3">
      <c r="B6646" s="2"/>
      <c r="D6646" s="9"/>
      <c r="F6646" s="4"/>
      <c r="G6646" s="4"/>
    </row>
    <row r="6647" spans="2:7" x14ac:dyDescent="0.3">
      <c r="B6647" s="2"/>
      <c r="D6647" s="9"/>
      <c r="F6647" s="4"/>
      <c r="G6647" s="4"/>
    </row>
    <row r="6648" spans="2:7" x14ac:dyDescent="0.3">
      <c r="B6648" s="2"/>
      <c r="D6648" s="9"/>
      <c r="F6648" s="4"/>
      <c r="G6648" s="4"/>
    </row>
    <row r="6649" spans="2:7" x14ac:dyDescent="0.3">
      <c r="B6649" s="2"/>
      <c r="D6649" s="9"/>
      <c r="F6649" s="4"/>
      <c r="G6649" s="4"/>
    </row>
    <row r="6650" spans="2:7" x14ac:dyDescent="0.3">
      <c r="B6650" s="2"/>
      <c r="D6650" s="9"/>
      <c r="F6650" s="4"/>
      <c r="G6650" s="4"/>
    </row>
    <row r="6651" spans="2:7" x14ac:dyDescent="0.3">
      <c r="B6651" s="2"/>
      <c r="D6651" s="9"/>
      <c r="F6651" s="4"/>
      <c r="G6651" s="4"/>
    </row>
    <row r="6652" spans="2:7" x14ac:dyDescent="0.3">
      <c r="B6652" s="2"/>
      <c r="D6652" s="9"/>
      <c r="F6652" s="4"/>
      <c r="G6652" s="4"/>
    </row>
    <row r="6653" spans="2:7" x14ac:dyDescent="0.3">
      <c r="B6653" s="2"/>
      <c r="D6653" s="9"/>
      <c r="F6653" s="4"/>
      <c r="G6653" s="4"/>
    </row>
    <row r="6654" spans="2:7" x14ac:dyDescent="0.3">
      <c r="B6654" s="2"/>
      <c r="D6654" s="9"/>
      <c r="F6654" s="4"/>
      <c r="G6654" s="4"/>
    </row>
    <row r="6655" spans="2:7" x14ac:dyDescent="0.3">
      <c r="B6655" s="2"/>
      <c r="D6655" s="9"/>
      <c r="F6655" s="4"/>
      <c r="G6655" s="4"/>
    </row>
    <row r="6656" spans="2:7" x14ac:dyDescent="0.3">
      <c r="B6656" s="2"/>
      <c r="D6656" s="9"/>
      <c r="F6656" s="4"/>
      <c r="G6656" s="4"/>
    </row>
    <row r="6657" spans="2:7" x14ac:dyDescent="0.3">
      <c r="B6657" s="2"/>
      <c r="D6657" s="9"/>
      <c r="F6657" s="4"/>
      <c r="G6657" s="4"/>
    </row>
    <row r="6658" spans="2:7" x14ac:dyDescent="0.3">
      <c r="B6658" s="2"/>
      <c r="D6658" s="9"/>
      <c r="F6658" s="4"/>
      <c r="G6658" s="4"/>
    </row>
    <row r="6659" spans="2:7" x14ac:dyDescent="0.3">
      <c r="B6659" s="2"/>
      <c r="D6659" s="9"/>
      <c r="F6659" s="4"/>
      <c r="G6659" s="4"/>
    </row>
    <row r="6660" spans="2:7" x14ac:dyDescent="0.3">
      <c r="B6660" s="2"/>
      <c r="D6660" s="9"/>
      <c r="F6660" s="4"/>
      <c r="G6660" s="4"/>
    </row>
    <row r="6661" spans="2:7" x14ac:dyDescent="0.3">
      <c r="B6661" s="2"/>
      <c r="D6661" s="9"/>
      <c r="F6661" s="4"/>
      <c r="G6661" s="4"/>
    </row>
    <row r="6662" spans="2:7" x14ac:dyDescent="0.3">
      <c r="B6662" s="2"/>
      <c r="D6662" s="9"/>
      <c r="F6662" s="4"/>
      <c r="G6662" s="4"/>
    </row>
    <row r="6663" spans="2:7" x14ac:dyDescent="0.3">
      <c r="B6663" s="2"/>
      <c r="D6663" s="9"/>
      <c r="F6663" s="4"/>
      <c r="G6663" s="4"/>
    </row>
    <row r="6664" spans="2:7" x14ac:dyDescent="0.3">
      <c r="B6664" s="2"/>
      <c r="D6664" s="9"/>
      <c r="F6664" s="4"/>
      <c r="G6664" s="4"/>
    </row>
    <row r="6665" spans="2:7" x14ac:dyDescent="0.3">
      <c r="B6665" s="2"/>
      <c r="D6665" s="9"/>
      <c r="F6665" s="4"/>
      <c r="G6665" s="4"/>
    </row>
    <row r="6666" spans="2:7" x14ac:dyDescent="0.3">
      <c r="B6666" s="2"/>
      <c r="D6666" s="9"/>
      <c r="F6666" s="4"/>
      <c r="G6666" s="4"/>
    </row>
    <row r="6667" spans="2:7" x14ac:dyDescent="0.3">
      <c r="B6667" s="2"/>
      <c r="D6667" s="9"/>
      <c r="F6667" s="4"/>
      <c r="G6667" s="4"/>
    </row>
    <row r="6668" spans="2:7" x14ac:dyDescent="0.3">
      <c r="B6668" s="2"/>
      <c r="D6668" s="9"/>
      <c r="F6668" s="4"/>
      <c r="G6668" s="4"/>
    </row>
    <row r="6669" spans="2:7" x14ac:dyDescent="0.3">
      <c r="B6669" s="2"/>
      <c r="D6669" s="9"/>
      <c r="F6669" s="4"/>
      <c r="G6669" s="4"/>
    </row>
    <row r="6670" spans="2:7" x14ac:dyDescent="0.3">
      <c r="B6670" s="2"/>
      <c r="D6670" s="9"/>
      <c r="F6670" s="4"/>
      <c r="G6670" s="4"/>
    </row>
    <row r="6671" spans="2:7" x14ac:dyDescent="0.3">
      <c r="B6671" s="2"/>
      <c r="D6671" s="9"/>
      <c r="F6671" s="4"/>
      <c r="G6671" s="4"/>
    </row>
    <row r="6672" spans="2:7" x14ac:dyDescent="0.3">
      <c r="B6672" s="2"/>
      <c r="D6672" s="9"/>
      <c r="F6672" s="4"/>
      <c r="G6672" s="4"/>
    </row>
    <row r="6673" spans="2:7" x14ac:dyDescent="0.3">
      <c r="B6673" s="2"/>
      <c r="D6673" s="9"/>
      <c r="F6673" s="4"/>
      <c r="G6673" s="4"/>
    </row>
    <row r="6674" spans="2:7" x14ac:dyDescent="0.3">
      <c r="B6674" s="2"/>
      <c r="D6674" s="9"/>
      <c r="F6674" s="4"/>
      <c r="G6674" s="4"/>
    </row>
    <row r="6675" spans="2:7" x14ac:dyDescent="0.3">
      <c r="B6675" s="2"/>
      <c r="D6675" s="9"/>
      <c r="F6675" s="4"/>
      <c r="G6675" s="4"/>
    </row>
    <row r="6676" spans="2:7" x14ac:dyDescent="0.3">
      <c r="B6676" s="2"/>
      <c r="D6676" s="9"/>
      <c r="F6676" s="4"/>
      <c r="G6676" s="4"/>
    </row>
    <row r="6677" spans="2:7" x14ac:dyDescent="0.3">
      <c r="B6677" s="2"/>
      <c r="D6677" s="9"/>
      <c r="F6677" s="4"/>
      <c r="G6677" s="4"/>
    </row>
    <row r="6678" spans="2:7" x14ac:dyDescent="0.3">
      <c r="B6678" s="2"/>
      <c r="D6678" s="9"/>
      <c r="F6678" s="4"/>
      <c r="G6678" s="4"/>
    </row>
    <row r="6679" spans="2:7" x14ac:dyDescent="0.3">
      <c r="B6679" s="2"/>
      <c r="D6679" s="9"/>
      <c r="F6679" s="4"/>
      <c r="G6679" s="4"/>
    </row>
    <row r="6680" spans="2:7" x14ac:dyDescent="0.3">
      <c r="B6680" s="2"/>
      <c r="D6680" s="9"/>
      <c r="F6680" s="4"/>
      <c r="G6680" s="4"/>
    </row>
    <row r="6681" spans="2:7" x14ac:dyDescent="0.3">
      <c r="B6681" s="2"/>
      <c r="D6681" s="9"/>
      <c r="F6681" s="4"/>
      <c r="G6681" s="4"/>
    </row>
    <row r="6682" spans="2:7" x14ac:dyDescent="0.3">
      <c r="B6682" s="2"/>
      <c r="D6682" s="9"/>
      <c r="F6682" s="4"/>
      <c r="G6682" s="4"/>
    </row>
    <row r="6683" spans="2:7" x14ac:dyDescent="0.3">
      <c r="B6683" s="2"/>
      <c r="D6683" s="9"/>
      <c r="F6683" s="4"/>
      <c r="G6683" s="4"/>
    </row>
    <row r="6684" spans="2:7" x14ac:dyDescent="0.3">
      <c r="B6684" s="2"/>
      <c r="D6684" s="9"/>
      <c r="F6684" s="4"/>
      <c r="G6684" s="4"/>
    </row>
    <row r="6685" spans="2:7" x14ac:dyDescent="0.3">
      <c r="B6685" s="2"/>
      <c r="D6685" s="9"/>
      <c r="F6685" s="4"/>
      <c r="G6685" s="4"/>
    </row>
    <row r="6686" spans="2:7" x14ac:dyDescent="0.3">
      <c r="B6686" s="2"/>
      <c r="D6686" s="9"/>
      <c r="F6686" s="4"/>
      <c r="G6686" s="4"/>
    </row>
    <row r="6687" spans="2:7" x14ac:dyDescent="0.3">
      <c r="B6687" s="2"/>
      <c r="D6687" s="9"/>
      <c r="F6687" s="4"/>
      <c r="G6687" s="4"/>
    </row>
    <row r="6688" spans="2:7" x14ac:dyDescent="0.3">
      <c r="B6688" s="2"/>
      <c r="D6688" s="9"/>
      <c r="F6688" s="4"/>
      <c r="G6688" s="4"/>
    </row>
    <row r="6689" spans="2:7" x14ac:dyDescent="0.3">
      <c r="B6689" s="2"/>
      <c r="D6689" s="9"/>
      <c r="F6689" s="4"/>
      <c r="G6689" s="4"/>
    </row>
    <row r="6690" spans="2:7" x14ac:dyDescent="0.3">
      <c r="B6690" s="2"/>
      <c r="D6690" s="9"/>
      <c r="F6690" s="4"/>
      <c r="G6690" s="4"/>
    </row>
    <row r="6691" spans="2:7" x14ac:dyDescent="0.3">
      <c r="B6691" s="2"/>
      <c r="D6691" s="9"/>
      <c r="F6691" s="4"/>
      <c r="G6691" s="4"/>
    </row>
    <row r="6692" spans="2:7" x14ac:dyDescent="0.3">
      <c r="B6692" s="2"/>
      <c r="D6692" s="9"/>
      <c r="F6692" s="4"/>
      <c r="G6692" s="4"/>
    </row>
    <row r="6693" spans="2:7" x14ac:dyDescent="0.3">
      <c r="B6693" s="2"/>
      <c r="D6693" s="9"/>
      <c r="F6693" s="4"/>
      <c r="G6693" s="4"/>
    </row>
    <row r="6694" spans="2:7" x14ac:dyDescent="0.3">
      <c r="B6694" s="2"/>
      <c r="D6694" s="9"/>
      <c r="F6694" s="4"/>
      <c r="G6694" s="4"/>
    </row>
    <row r="6695" spans="2:7" x14ac:dyDescent="0.3">
      <c r="B6695" s="2"/>
      <c r="D6695" s="9"/>
      <c r="F6695" s="4"/>
      <c r="G6695" s="4"/>
    </row>
    <row r="6696" spans="2:7" x14ac:dyDescent="0.3">
      <c r="B6696" s="2"/>
      <c r="D6696" s="9"/>
      <c r="F6696" s="4"/>
      <c r="G6696" s="4"/>
    </row>
    <row r="6697" spans="2:7" x14ac:dyDescent="0.3">
      <c r="B6697" s="2"/>
      <c r="D6697" s="9"/>
      <c r="F6697" s="4"/>
      <c r="G6697" s="4"/>
    </row>
    <row r="6698" spans="2:7" x14ac:dyDescent="0.3">
      <c r="B6698" s="2"/>
      <c r="D6698" s="9"/>
      <c r="F6698" s="4"/>
      <c r="G6698" s="4"/>
    </row>
    <row r="6699" spans="2:7" x14ac:dyDescent="0.3">
      <c r="B6699" s="2"/>
      <c r="D6699" s="9"/>
      <c r="F6699" s="4"/>
      <c r="G6699" s="4"/>
    </row>
    <row r="6700" spans="2:7" x14ac:dyDescent="0.3">
      <c r="B6700" s="2"/>
      <c r="D6700" s="9"/>
      <c r="F6700" s="4"/>
      <c r="G6700" s="4"/>
    </row>
    <row r="6701" spans="2:7" x14ac:dyDescent="0.3">
      <c r="B6701" s="2"/>
      <c r="D6701" s="9"/>
      <c r="F6701" s="4"/>
      <c r="G6701" s="4"/>
    </row>
    <row r="6702" spans="2:7" x14ac:dyDescent="0.3">
      <c r="B6702" s="2"/>
      <c r="D6702" s="9"/>
      <c r="F6702" s="4"/>
      <c r="G6702" s="4"/>
    </row>
    <row r="6703" spans="2:7" x14ac:dyDescent="0.3">
      <c r="B6703" s="2"/>
      <c r="D6703" s="9"/>
      <c r="F6703" s="4"/>
      <c r="G6703" s="4"/>
    </row>
    <row r="6704" spans="2:7" x14ac:dyDescent="0.3">
      <c r="B6704" s="2"/>
      <c r="D6704" s="9"/>
      <c r="F6704" s="4"/>
      <c r="G6704" s="4"/>
    </row>
    <row r="6705" spans="2:7" x14ac:dyDescent="0.3">
      <c r="B6705" s="2"/>
      <c r="D6705" s="9"/>
      <c r="F6705" s="4"/>
      <c r="G6705" s="4"/>
    </row>
    <row r="6706" spans="2:7" x14ac:dyDescent="0.3">
      <c r="B6706" s="2"/>
      <c r="D6706" s="9"/>
      <c r="F6706" s="4"/>
      <c r="G6706" s="4"/>
    </row>
    <row r="6707" spans="2:7" x14ac:dyDescent="0.3">
      <c r="B6707" s="2"/>
      <c r="D6707" s="9"/>
      <c r="F6707" s="4"/>
      <c r="G6707" s="4"/>
    </row>
    <row r="6708" spans="2:7" x14ac:dyDescent="0.3">
      <c r="B6708" s="2"/>
      <c r="D6708" s="9"/>
      <c r="F6708" s="4"/>
      <c r="G6708" s="4"/>
    </row>
    <row r="6709" spans="2:7" x14ac:dyDescent="0.3">
      <c r="B6709" s="2"/>
      <c r="D6709" s="9"/>
      <c r="F6709" s="4"/>
      <c r="G6709" s="4"/>
    </row>
    <row r="6710" spans="2:7" x14ac:dyDescent="0.3">
      <c r="B6710" s="2"/>
      <c r="D6710" s="9"/>
      <c r="F6710" s="4"/>
      <c r="G6710" s="4"/>
    </row>
    <row r="6711" spans="2:7" x14ac:dyDescent="0.3">
      <c r="B6711" s="2"/>
      <c r="D6711" s="9"/>
      <c r="F6711" s="4"/>
      <c r="G6711" s="4"/>
    </row>
    <row r="6712" spans="2:7" x14ac:dyDescent="0.3">
      <c r="B6712" s="2"/>
      <c r="D6712" s="9"/>
      <c r="F6712" s="4"/>
      <c r="G6712" s="4"/>
    </row>
    <row r="6713" spans="2:7" x14ac:dyDescent="0.3">
      <c r="B6713" s="2"/>
      <c r="D6713" s="9"/>
      <c r="F6713" s="4"/>
      <c r="G6713" s="4"/>
    </row>
    <row r="6714" spans="2:7" x14ac:dyDescent="0.3">
      <c r="B6714" s="2"/>
      <c r="D6714" s="9"/>
      <c r="F6714" s="4"/>
      <c r="G6714" s="4"/>
    </row>
    <row r="6715" spans="2:7" x14ac:dyDescent="0.3">
      <c r="B6715" s="2"/>
      <c r="D6715" s="9"/>
      <c r="F6715" s="4"/>
      <c r="G6715" s="4"/>
    </row>
    <row r="6716" spans="2:7" x14ac:dyDescent="0.3">
      <c r="B6716" s="2"/>
      <c r="D6716" s="9"/>
      <c r="F6716" s="4"/>
      <c r="G6716" s="4"/>
    </row>
    <row r="6717" spans="2:7" x14ac:dyDescent="0.3">
      <c r="B6717" s="2"/>
      <c r="D6717" s="9"/>
      <c r="F6717" s="4"/>
      <c r="G6717" s="4"/>
    </row>
    <row r="6718" spans="2:7" x14ac:dyDescent="0.3">
      <c r="B6718" s="2"/>
      <c r="D6718" s="9"/>
      <c r="F6718" s="4"/>
      <c r="G6718" s="4"/>
    </row>
    <row r="6719" spans="2:7" x14ac:dyDescent="0.3">
      <c r="B6719" s="2"/>
      <c r="D6719" s="9"/>
      <c r="F6719" s="4"/>
      <c r="G6719" s="4"/>
    </row>
    <row r="6720" spans="2:7" x14ac:dyDescent="0.3">
      <c r="B6720" s="2"/>
      <c r="D6720" s="9"/>
      <c r="F6720" s="4"/>
      <c r="G6720" s="4"/>
    </row>
    <row r="6721" spans="2:7" x14ac:dyDescent="0.3">
      <c r="B6721" s="2"/>
      <c r="D6721" s="9"/>
      <c r="F6721" s="4"/>
      <c r="G6721" s="4"/>
    </row>
    <row r="6722" spans="2:7" x14ac:dyDescent="0.3">
      <c r="B6722" s="2"/>
      <c r="D6722" s="9"/>
      <c r="F6722" s="4"/>
      <c r="G6722" s="4"/>
    </row>
    <row r="6723" spans="2:7" x14ac:dyDescent="0.3">
      <c r="B6723" s="2"/>
      <c r="D6723" s="9"/>
      <c r="F6723" s="4"/>
      <c r="G6723" s="4"/>
    </row>
    <row r="6724" spans="2:7" x14ac:dyDescent="0.3">
      <c r="B6724" s="2"/>
      <c r="D6724" s="9"/>
      <c r="F6724" s="4"/>
      <c r="G6724" s="4"/>
    </row>
    <row r="6725" spans="2:7" x14ac:dyDescent="0.3">
      <c r="B6725" s="2"/>
      <c r="D6725" s="9"/>
      <c r="F6725" s="4"/>
      <c r="G6725" s="4"/>
    </row>
    <row r="6726" spans="2:7" x14ac:dyDescent="0.3">
      <c r="B6726" s="2"/>
      <c r="D6726" s="9"/>
      <c r="F6726" s="4"/>
      <c r="G6726" s="4"/>
    </row>
    <row r="6727" spans="2:7" x14ac:dyDescent="0.3">
      <c r="B6727" s="2"/>
      <c r="D6727" s="9"/>
      <c r="F6727" s="4"/>
      <c r="G6727" s="4"/>
    </row>
    <row r="6728" spans="2:7" x14ac:dyDescent="0.3">
      <c r="B6728" s="2"/>
      <c r="D6728" s="9"/>
      <c r="F6728" s="4"/>
      <c r="G6728" s="4"/>
    </row>
    <row r="6729" spans="2:7" x14ac:dyDescent="0.3">
      <c r="B6729" s="2"/>
      <c r="D6729" s="9"/>
      <c r="F6729" s="4"/>
      <c r="G6729" s="4"/>
    </row>
    <row r="6730" spans="2:7" x14ac:dyDescent="0.3">
      <c r="B6730" s="2"/>
      <c r="D6730" s="9"/>
      <c r="F6730" s="4"/>
      <c r="G6730" s="4"/>
    </row>
    <row r="6731" spans="2:7" x14ac:dyDescent="0.3">
      <c r="B6731" s="2"/>
      <c r="D6731" s="9"/>
      <c r="F6731" s="4"/>
      <c r="G6731" s="4"/>
    </row>
    <row r="6732" spans="2:7" x14ac:dyDescent="0.3">
      <c r="B6732" s="2"/>
      <c r="D6732" s="9"/>
      <c r="F6732" s="4"/>
      <c r="G6732" s="4"/>
    </row>
    <row r="6733" spans="2:7" x14ac:dyDescent="0.3">
      <c r="B6733" s="2"/>
      <c r="D6733" s="9"/>
      <c r="F6733" s="4"/>
      <c r="G6733" s="4"/>
    </row>
    <row r="6734" spans="2:7" x14ac:dyDescent="0.3">
      <c r="B6734" s="2"/>
      <c r="D6734" s="9"/>
      <c r="F6734" s="4"/>
      <c r="G6734" s="4"/>
    </row>
    <row r="6735" spans="2:7" x14ac:dyDescent="0.3">
      <c r="B6735" s="2"/>
      <c r="D6735" s="9"/>
      <c r="F6735" s="4"/>
      <c r="G6735" s="4"/>
    </row>
    <row r="6736" spans="2:7" x14ac:dyDescent="0.3">
      <c r="B6736" s="2"/>
      <c r="D6736" s="9"/>
      <c r="F6736" s="4"/>
      <c r="G6736" s="4"/>
    </row>
    <row r="6737" spans="2:7" x14ac:dyDescent="0.3">
      <c r="B6737" s="2"/>
      <c r="D6737" s="9"/>
      <c r="F6737" s="4"/>
      <c r="G6737" s="4"/>
    </row>
    <row r="6738" spans="2:7" x14ac:dyDescent="0.3">
      <c r="B6738" s="2"/>
      <c r="D6738" s="9"/>
      <c r="F6738" s="4"/>
      <c r="G6738" s="4"/>
    </row>
    <row r="6739" spans="2:7" x14ac:dyDescent="0.3">
      <c r="B6739" s="2"/>
      <c r="D6739" s="9"/>
      <c r="F6739" s="4"/>
      <c r="G6739" s="4"/>
    </row>
    <row r="6740" spans="2:7" x14ac:dyDescent="0.3">
      <c r="B6740" s="2"/>
      <c r="D6740" s="9"/>
      <c r="F6740" s="4"/>
      <c r="G6740" s="4"/>
    </row>
    <row r="6741" spans="2:7" x14ac:dyDescent="0.3">
      <c r="B6741" s="2"/>
      <c r="D6741" s="9"/>
      <c r="F6741" s="4"/>
      <c r="G6741" s="4"/>
    </row>
    <row r="6742" spans="2:7" x14ac:dyDescent="0.3">
      <c r="B6742" s="2"/>
      <c r="D6742" s="9"/>
      <c r="F6742" s="4"/>
      <c r="G6742" s="4"/>
    </row>
    <row r="6743" spans="2:7" x14ac:dyDescent="0.3">
      <c r="B6743" s="2"/>
      <c r="D6743" s="9"/>
      <c r="F6743" s="4"/>
      <c r="G6743" s="4"/>
    </row>
    <row r="6744" spans="2:7" x14ac:dyDescent="0.3">
      <c r="B6744" s="2"/>
      <c r="D6744" s="9"/>
      <c r="F6744" s="4"/>
      <c r="G6744" s="4"/>
    </row>
    <row r="6745" spans="2:7" x14ac:dyDescent="0.3">
      <c r="B6745" s="2"/>
      <c r="D6745" s="9"/>
      <c r="F6745" s="4"/>
      <c r="G6745" s="4"/>
    </row>
    <row r="6746" spans="2:7" x14ac:dyDescent="0.3">
      <c r="B6746" s="2"/>
      <c r="D6746" s="9"/>
      <c r="F6746" s="4"/>
      <c r="G6746" s="4"/>
    </row>
    <row r="6747" spans="2:7" x14ac:dyDescent="0.3">
      <c r="B6747" s="2"/>
      <c r="D6747" s="9"/>
      <c r="F6747" s="4"/>
      <c r="G6747" s="4"/>
    </row>
    <row r="6748" spans="2:7" x14ac:dyDescent="0.3">
      <c r="B6748" s="2"/>
      <c r="D6748" s="9"/>
      <c r="F6748" s="4"/>
      <c r="G6748" s="4"/>
    </row>
    <row r="6749" spans="2:7" x14ac:dyDescent="0.3">
      <c r="B6749" s="2"/>
      <c r="D6749" s="9"/>
      <c r="F6749" s="4"/>
      <c r="G6749" s="4"/>
    </row>
    <row r="6750" spans="2:7" x14ac:dyDescent="0.3">
      <c r="B6750" s="2"/>
      <c r="D6750" s="9"/>
      <c r="F6750" s="4"/>
      <c r="G6750" s="4"/>
    </row>
    <row r="6751" spans="2:7" x14ac:dyDescent="0.3">
      <c r="B6751" s="2"/>
      <c r="D6751" s="9"/>
      <c r="F6751" s="4"/>
      <c r="G6751" s="4"/>
    </row>
    <row r="6752" spans="2:7" x14ac:dyDescent="0.3">
      <c r="B6752" s="2"/>
      <c r="D6752" s="9"/>
      <c r="F6752" s="4"/>
      <c r="G6752" s="4"/>
    </row>
    <row r="6753" spans="2:7" x14ac:dyDescent="0.3">
      <c r="B6753" s="2"/>
      <c r="D6753" s="9"/>
      <c r="F6753" s="4"/>
      <c r="G6753" s="4"/>
    </row>
    <row r="6754" spans="2:7" x14ac:dyDescent="0.3">
      <c r="B6754" s="2"/>
      <c r="D6754" s="9"/>
      <c r="F6754" s="4"/>
      <c r="G6754" s="4"/>
    </row>
    <row r="6755" spans="2:7" x14ac:dyDescent="0.3">
      <c r="B6755" s="2"/>
      <c r="D6755" s="9"/>
      <c r="F6755" s="4"/>
      <c r="G6755" s="4"/>
    </row>
    <row r="6756" spans="2:7" x14ac:dyDescent="0.3">
      <c r="B6756" s="2"/>
      <c r="D6756" s="9"/>
      <c r="F6756" s="4"/>
      <c r="G6756" s="4"/>
    </row>
    <row r="6757" spans="2:7" x14ac:dyDescent="0.3">
      <c r="B6757" s="2"/>
      <c r="D6757" s="9"/>
      <c r="F6757" s="4"/>
      <c r="G6757" s="4"/>
    </row>
    <row r="6758" spans="2:7" x14ac:dyDescent="0.3">
      <c r="B6758" s="2"/>
      <c r="D6758" s="9"/>
      <c r="F6758" s="4"/>
      <c r="G6758" s="4"/>
    </row>
    <row r="6759" spans="2:7" x14ac:dyDescent="0.3">
      <c r="B6759" s="2"/>
      <c r="D6759" s="9"/>
      <c r="F6759" s="4"/>
      <c r="G6759" s="4"/>
    </row>
    <row r="6760" spans="2:7" x14ac:dyDescent="0.3">
      <c r="B6760" s="2"/>
      <c r="D6760" s="9"/>
      <c r="F6760" s="4"/>
      <c r="G6760" s="4"/>
    </row>
    <row r="6761" spans="2:7" x14ac:dyDescent="0.3">
      <c r="B6761" s="2"/>
      <c r="D6761" s="9"/>
      <c r="F6761" s="4"/>
      <c r="G6761" s="4"/>
    </row>
    <row r="6762" spans="2:7" x14ac:dyDescent="0.3">
      <c r="B6762" s="2"/>
      <c r="D6762" s="9"/>
      <c r="F6762" s="4"/>
      <c r="G6762" s="4"/>
    </row>
    <row r="6763" spans="2:7" x14ac:dyDescent="0.3">
      <c r="B6763" s="2"/>
      <c r="D6763" s="9"/>
      <c r="F6763" s="4"/>
      <c r="G6763" s="4"/>
    </row>
    <row r="6764" spans="2:7" x14ac:dyDescent="0.3">
      <c r="B6764" s="2"/>
      <c r="D6764" s="9"/>
      <c r="F6764" s="4"/>
      <c r="G6764" s="4"/>
    </row>
    <row r="6765" spans="2:7" x14ac:dyDescent="0.3">
      <c r="B6765" s="2"/>
      <c r="D6765" s="9"/>
      <c r="F6765" s="4"/>
      <c r="G6765" s="4"/>
    </row>
    <row r="6766" spans="2:7" x14ac:dyDescent="0.3">
      <c r="B6766" s="2"/>
      <c r="D6766" s="9"/>
      <c r="F6766" s="4"/>
      <c r="G6766" s="4"/>
    </row>
    <row r="6767" spans="2:7" x14ac:dyDescent="0.3">
      <c r="B6767" s="2"/>
      <c r="D6767" s="9"/>
      <c r="F6767" s="4"/>
      <c r="G6767" s="4"/>
    </row>
    <row r="6768" spans="2:7" x14ac:dyDescent="0.3">
      <c r="B6768" s="2"/>
      <c r="D6768" s="9"/>
      <c r="F6768" s="4"/>
      <c r="G6768" s="4"/>
    </row>
    <row r="6769" spans="2:7" x14ac:dyDescent="0.3">
      <c r="B6769" s="2"/>
      <c r="D6769" s="9"/>
      <c r="F6769" s="4"/>
      <c r="G6769" s="4"/>
    </row>
    <row r="6770" spans="2:7" x14ac:dyDescent="0.3">
      <c r="B6770" s="2"/>
      <c r="D6770" s="9"/>
      <c r="F6770" s="4"/>
      <c r="G6770" s="4"/>
    </row>
    <row r="6771" spans="2:7" x14ac:dyDescent="0.3">
      <c r="B6771" s="2"/>
      <c r="D6771" s="9"/>
      <c r="F6771" s="4"/>
      <c r="G6771" s="4"/>
    </row>
    <row r="6772" spans="2:7" x14ac:dyDescent="0.3">
      <c r="B6772" s="2"/>
      <c r="D6772" s="9"/>
      <c r="F6772" s="4"/>
      <c r="G6772" s="4"/>
    </row>
    <row r="6773" spans="2:7" x14ac:dyDescent="0.3">
      <c r="B6773" s="2"/>
      <c r="D6773" s="9"/>
      <c r="F6773" s="4"/>
      <c r="G6773" s="4"/>
    </row>
    <row r="6774" spans="2:7" x14ac:dyDescent="0.3">
      <c r="B6774" s="2"/>
      <c r="D6774" s="9"/>
      <c r="F6774" s="4"/>
      <c r="G6774" s="4"/>
    </row>
    <row r="6775" spans="2:7" x14ac:dyDescent="0.3">
      <c r="B6775" s="2"/>
      <c r="D6775" s="9"/>
      <c r="F6775" s="4"/>
      <c r="G6775" s="4"/>
    </row>
    <row r="6776" spans="2:7" x14ac:dyDescent="0.3">
      <c r="B6776" s="2"/>
      <c r="D6776" s="9"/>
      <c r="F6776" s="4"/>
      <c r="G6776" s="4"/>
    </row>
    <row r="6777" spans="2:7" x14ac:dyDescent="0.3">
      <c r="B6777" s="2"/>
      <c r="D6777" s="9"/>
      <c r="F6777" s="4"/>
      <c r="G6777" s="4"/>
    </row>
    <row r="6778" spans="2:7" x14ac:dyDescent="0.3">
      <c r="B6778" s="2"/>
      <c r="D6778" s="9"/>
      <c r="F6778" s="4"/>
      <c r="G6778" s="4"/>
    </row>
    <row r="6779" spans="2:7" x14ac:dyDescent="0.3">
      <c r="B6779" s="2"/>
      <c r="D6779" s="9"/>
      <c r="F6779" s="4"/>
      <c r="G6779" s="4"/>
    </row>
    <row r="6780" spans="2:7" x14ac:dyDescent="0.3">
      <c r="B6780" s="2"/>
      <c r="D6780" s="9"/>
      <c r="F6780" s="4"/>
      <c r="G6780" s="4"/>
    </row>
    <row r="6781" spans="2:7" x14ac:dyDescent="0.3">
      <c r="B6781" s="2"/>
      <c r="D6781" s="9"/>
      <c r="F6781" s="4"/>
      <c r="G6781" s="4"/>
    </row>
    <row r="6782" spans="2:7" x14ac:dyDescent="0.3">
      <c r="B6782" s="2"/>
      <c r="D6782" s="9"/>
      <c r="F6782" s="4"/>
      <c r="G6782" s="4"/>
    </row>
    <row r="6783" spans="2:7" x14ac:dyDescent="0.3">
      <c r="B6783" s="2"/>
      <c r="D6783" s="9"/>
      <c r="F6783" s="4"/>
      <c r="G6783" s="4"/>
    </row>
    <row r="6784" spans="2:7" x14ac:dyDescent="0.3">
      <c r="B6784" s="2"/>
      <c r="D6784" s="9"/>
      <c r="F6784" s="4"/>
      <c r="G6784" s="4"/>
    </row>
    <row r="6785" spans="2:7" x14ac:dyDescent="0.3">
      <c r="B6785" s="2"/>
      <c r="D6785" s="9"/>
      <c r="F6785" s="4"/>
      <c r="G6785" s="4"/>
    </row>
    <row r="6786" spans="2:7" x14ac:dyDescent="0.3">
      <c r="B6786" s="2"/>
      <c r="D6786" s="9"/>
      <c r="F6786" s="4"/>
      <c r="G6786" s="4"/>
    </row>
    <row r="6787" spans="2:7" x14ac:dyDescent="0.3">
      <c r="B6787" s="2"/>
      <c r="D6787" s="9"/>
      <c r="F6787" s="4"/>
      <c r="G6787" s="4"/>
    </row>
    <row r="6788" spans="2:7" x14ac:dyDescent="0.3">
      <c r="B6788" s="2"/>
      <c r="D6788" s="9"/>
      <c r="F6788" s="4"/>
      <c r="G6788" s="4"/>
    </row>
    <row r="6789" spans="2:7" x14ac:dyDescent="0.3">
      <c r="B6789" s="2"/>
      <c r="D6789" s="9"/>
      <c r="F6789" s="4"/>
      <c r="G6789" s="4"/>
    </row>
    <row r="6790" spans="2:7" x14ac:dyDescent="0.3">
      <c r="B6790" s="2"/>
      <c r="D6790" s="9"/>
      <c r="F6790" s="4"/>
      <c r="G6790" s="4"/>
    </row>
    <row r="6791" spans="2:7" x14ac:dyDescent="0.3">
      <c r="B6791" s="2"/>
      <c r="D6791" s="9"/>
      <c r="F6791" s="4"/>
      <c r="G6791" s="4"/>
    </row>
    <row r="6792" spans="2:7" x14ac:dyDescent="0.3">
      <c r="B6792" s="2"/>
      <c r="D6792" s="9"/>
      <c r="F6792" s="4"/>
      <c r="G6792" s="4"/>
    </row>
    <row r="6793" spans="2:7" x14ac:dyDescent="0.3">
      <c r="B6793" s="2"/>
      <c r="D6793" s="9"/>
      <c r="F6793" s="4"/>
      <c r="G6793" s="4"/>
    </row>
    <row r="6794" spans="2:7" x14ac:dyDescent="0.3">
      <c r="B6794" s="2"/>
      <c r="D6794" s="9"/>
      <c r="F6794" s="4"/>
      <c r="G6794" s="4"/>
    </row>
    <row r="6795" spans="2:7" x14ac:dyDescent="0.3">
      <c r="B6795" s="2"/>
      <c r="D6795" s="9"/>
      <c r="F6795" s="4"/>
      <c r="G6795" s="4"/>
    </row>
    <row r="6796" spans="2:7" x14ac:dyDescent="0.3">
      <c r="B6796" s="2"/>
      <c r="D6796" s="9"/>
      <c r="F6796" s="4"/>
      <c r="G6796" s="4"/>
    </row>
    <row r="6797" spans="2:7" x14ac:dyDescent="0.3">
      <c r="B6797" s="2"/>
      <c r="D6797" s="9"/>
      <c r="F6797" s="4"/>
      <c r="G6797" s="4"/>
    </row>
    <row r="6798" spans="2:7" x14ac:dyDescent="0.3">
      <c r="B6798" s="2"/>
      <c r="D6798" s="9"/>
      <c r="F6798" s="4"/>
      <c r="G6798" s="4"/>
    </row>
    <row r="6799" spans="2:7" x14ac:dyDescent="0.3">
      <c r="B6799" s="2"/>
      <c r="D6799" s="9"/>
      <c r="F6799" s="4"/>
      <c r="G6799" s="4"/>
    </row>
    <row r="6800" spans="2:7" x14ac:dyDescent="0.3">
      <c r="B6800" s="2"/>
      <c r="D6800" s="9"/>
      <c r="F6800" s="4"/>
      <c r="G6800" s="4"/>
    </row>
    <row r="6801" spans="2:7" x14ac:dyDescent="0.3">
      <c r="B6801" s="2"/>
      <c r="D6801" s="9"/>
      <c r="F6801" s="4"/>
      <c r="G6801" s="4"/>
    </row>
    <row r="6802" spans="2:7" x14ac:dyDescent="0.3">
      <c r="B6802" s="2"/>
      <c r="D6802" s="9"/>
      <c r="F6802" s="4"/>
      <c r="G6802" s="4"/>
    </row>
    <row r="6803" spans="2:7" x14ac:dyDescent="0.3">
      <c r="B6803" s="2"/>
      <c r="D6803" s="9"/>
      <c r="F6803" s="4"/>
      <c r="G6803" s="4"/>
    </row>
    <row r="6804" spans="2:7" x14ac:dyDescent="0.3">
      <c r="B6804" s="2"/>
      <c r="D6804" s="9"/>
      <c r="F6804" s="4"/>
      <c r="G6804" s="4"/>
    </row>
    <row r="6805" spans="2:7" x14ac:dyDescent="0.3">
      <c r="B6805" s="2"/>
      <c r="D6805" s="9"/>
      <c r="F6805" s="4"/>
      <c r="G6805" s="4"/>
    </row>
    <row r="6806" spans="2:7" x14ac:dyDescent="0.3">
      <c r="B6806" s="2"/>
      <c r="D6806" s="9"/>
      <c r="F6806" s="4"/>
      <c r="G6806" s="4"/>
    </row>
    <row r="6807" spans="2:7" x14ac:dyDescent="0.3">
      <c r="B6807" s="2"/>
      <c r="D6807" s="9"/>
      <c r="F6807" s="4"/>
      <c r="G6807" s="4"/>
    </row>
    <row r="6808" spans="2:7" x14ac:dyDescent="0.3">
      <c r="B6808" s="2"/>
      <c r="D6808" s="9"/>
      <c r="F6808" s="4"/>
      <c r="G6808" s="4"/>
    </row>
    <row r="6809" spans="2:7" x14ac:dyDescent="0.3">
      <c r="B6809" s="2"/>
      <c r="D6809" s="9"/>
      <c r="F6809" s="4"/>
      <c r="G6809" s="4"/>
    </row>
    <row r="6810" spans="2:7" x14ac:dyDescent="0.3">
      <c r="B6810" s="2"/>
      <c r="D6810" s="9"/>
      <c r="F6810" s="4"/>
      <c r="G6810" s="4"/>
    </row>
    <row r="6811" spans="2:7" x14ac:dyDescent="0.3">
      <c r="B6811" s="2"/>
      <c r="D6811" s="9"/>
      <c r="F6811" s="4"/>
      <c r="G6811" s="4"/>
    </row>
    <row r="6812" spans="2:7" x14ac:dyDescent="0.3">
      <c r="B6812" s="2"/>
      <c r="D6812" s="9"/>
      <c r="F6812" s="4"/>
      <c r="G6812" s="4"/>
    </row>
    <row r="6813" spans="2:7" x14ac:dyDescent="0.3">
      <c r="B6813" s="2"/>
      <c r="D6813" s="9"/>
      <c r="F6813" s="4"/>
      <c r="G6813" s="4"/>
    </row>
    <row r="6814" spans="2:7" x14ac:dyDescent="0.3">
      <c r="B6814" s="2"/>
      <c r="D6814" s="9"/>
      <c r="F6814" s="4"/>
      <c r="G6814" s="4"/>
    </row>
    <row r="6815" spans="2:7" x14ac:dyDescent="0.3">
      <c r="B6815" s="2"/>
      <c r="D6815" s="9"/>
      <c r="F6815" s="4"/>
      <c r="G6815" s="4"/>
    </row>
    <row r="6816" spans="2:7" x14ac:dyDescent="0.3">
      <c r="B6816" s="2"/>
      <c r="D6816" s="9"/>
      <c r="F6816" s="4"/>
      <c r="G6816" s="4"/>
    </row>
    <row r="6817" spans="2:7" x14ac:dyDescent="0.3">
      <c r="B6817" s="2"/>
      <c r="D6817" s="9"/>
      <c r="F6817" s="4"/>
      <c r="G6817" s="4"/>
    </row>
    <row r="6818" spans="2:7" x14ac:dyDescent="0.3">
      <c r="B6818" s="2"/>
      <c r="D6818" s="9"/>
      <c r="F6818" s="4"/>
      <c r="G6818" s="4"/>
    </row>
    <row r="6819" spans="2:7" x14ac:dyDescent="0.3">
      <c r="B6819" s="2"/>
      <c r="D6819" s="9"/>
      <c r="F6819" s="4"/>
      <c r="G6819" s="4"/>
    </row>
    <row r="6820" spans="2:7" x14ac:dyDescent="0.3">
      <c r="B6820" s="2"/>
      <c r="D6820" s="9"/>
      <c r="F6820" s="4"/>
      <c r="G6820" s="4"/>
    </row>
    <row r="6821" spans="2:7" x14ac:dyDescent="0.3">
      <c r="B6821" s="2"/>
      <c r="D6821" s="9"/>
      <c r="F6821" s="4"/>
      <c r="G6821" s="4"/>
    </row>
    <row r="6822" spans="2:7" x14ac:dyDescent="0.3">
      <c r="B6822" s="2"/>
      <c r="D6822" s="9"/>
      <c r="F6822" s="4"/>
      <c r="G6822" s="4"/>
    </row>
    <row r="6823" spans="2:7" x14ac:dyDescent="0.3">
      <c r="B6823" s="2"/>
      <c r="D6823" s="9"/>
      <c r="F6823" s="4"/>
      <c r="G6823" s="4"/>
    </row>
    <row r="6824" spans="2:7" x14ac:dyDescent="0.3">
      <c r="B6824" s="2"/>
      <c r="D6824" s="9"/>
      <c r="F6824" s="4"/>
      <c r="G6824" s="4"/>
    </row>
    <row r="6825" spans="2:7" x14ac:dyDescent="0.3">
      <c r="B6825" s="2"/>
      <c r="D6825" s="9"/>
      <c r="F6825" s="4"/>
      <c r="G6825" s="4"/>
    </row>
    <row r="6826" spans="2:7" x14ac:dyDescent="0.3">
      <c r="B6826" s="2"/>
      <c r="D6826" s="9"/>
      <c r="F6826" s="4"/>
      <c r="G6826" s="4"/>
    </row>
    <row r="6827" spans="2:7" x14ac:dyDescent="0.3">
      <c r="B6827" s="2"/>
      <c r="D6827" s="9"/>
      <c r="F6827" s="4"/>
      <c r="G6827" s="4"/>
    </row>
    <row r="6828" spans="2:7" x14ac:dyDescent="0.3">
      <c r="B6828" s="2"/>
      <c r="D6828" s="9"/>
      <c r="F6828" s="4"/>
      <c r="G6828" s="4"/>
    </row>
    <row r="6829" spans="2:7" x14ac:dyDescent="0.3">
      <c r="B6829" s="2"/>
      <c r="D6829" s="9"/>
      <c r="F6829" s="4"/>
      <c r="G6829" s="4"/>
    </row>
    <row r="6830" spans="2:7" x14ac:dyDescent="0.3">
      <c r="B6830" s="2"/>
      <c r="D6830" s="9"/>
      <c r="F6830" s="4"/>
      <c r="G6830" s="4"/>
    </row>
    <row r="6831" spans="2:7" x14ac:dyDescent="0.3">
      <c r="B6831" s="2"/>
      <c r="D6831" s="9"/>
      <c r="F6831" s="4"/>
      <c r="G6831" s="4"/>
    </row>
    <row r="6832" spans="2:7" x14ac:dyDescent="0.3">
      <c r="B6832" s="2"/>
      <c r="D6832" s="9"/>
      <c r="F6832" s="4"/>
      <c r="G6832" s="4"/>
    </row>
    <row r="6833" spans="2:7" x14ac:dyDescent="0.3">
      <c r="B6833" s="2"/>
      <c r="D6833" s="9"/>
      <c r="F6833" s="4"/>
      <c r="G6833" s="4"/>
    </row>
    <row r="6834" spans="2:7" x14ac:dyDescent="0.3">
      <c r="B6834" s="2"/>
      <c r="D6834" s="9"/>
      <c r="F6834" s="4"/>
      <c r="G6834" s="4"/>
    </row>
    <row r="6835" spans="2:7" x14ac:dyDescent="0.3">
      <c r="B6835" s="2"/>
      <c r="D6835" s="9"/>
      <c r="F6835" s="4"/>
      <c r="G6835" s="4"/>
    </row>
    <row r="6836" spans="2:7" x14ac:dyDescent="0.3">
      <c r="B6836" s="2"/>
      <c r="D6836" s="9"/>
      <c r="F6836" s="4"/>
      <c r="G6836" s="4"/>
    </row>
    <row r="6837" spans="2:7" x14ac:dyDescent="0.3">
      <c r="B6837" s="2"/>
      <c r="D6837" s="9"/>
      <c r="F6837" s="4"/>
      <c r="G6837" s="4"/>
    </row>
    <row r="6838" spans="2:7" x14ac:dyDescent="0.3">
      <c r="B6838" s="2"/>
      <c r="D6838" s="9"/>
      <c r="F6838" s="4"/>
      <c r="G6838" s="4"/>
    </row>
    <row r="6839" spans="2:7" x14ac:dyDescent="0.3">
      <c r="B6839" s="2"/>
      <c r="D6839" s="9"/>
      <c r="F6839" s="4"/>
      <c r="G6839" s="4"/>
    </row>
    <row r="6840" spans="2:7" x14ac:dyDescent="0.3">
      <c r="B6840" s="2"/>
      <c r="D6840" s="9"/>
      <c r="F6840" s="4"/>
      <c r="G6840" s="4"/>
    </row>
    <row r="6841" spans="2:7" x14ac:dyDescent="0.3">
      <c r="B6841" s="2"/>
      <c r="D6841" s="9"/>
      <c r="F6841" s="4"/>
      <c r="G6841" s="4"/>
    </row>
    <row r="6842" spans="2:7" x14ac:dyDescent="0.3">
      <c r="B6842" s="2"/>
      <c r="D6842" s="9"/>
      <c r="F6842" s="4"/>
      <c r="G6842" s="4"/>
    </row>
    <row r="6843" spans="2:7" x14ac:dyDescent="0.3">
      <c r="B6843" s="2"/>
      <c r="D6843" s="9"/>
      <c r="F6843" s="4"/>
      <c r="G6843" s="4"/>
    </row>
    <row r="6844" spans="2:7" x14ac:dyDescent="0.3">
      <c r="B6844" s="2"/>
      <c r="D6844" s="9"/>
      <c r="F6844" s="4"/>
      <c r="G6844" s="4"/>
    </row>
    <row r="6845" spans="2:7" x14ac:dyDescent="0.3">
      <c r="B6845" s="2"/>
      <c r="D6845" s="9"/>
      <c r="F6845" s="4"/>
      <c r="G6845" s="4"/>
    </row>
    <row r="6846" spans="2:7" x14ac:dyDescent="0.3">
      <c r="B6846" s="2"/>
      <c r="D6846" s="9"/>
      <c r="F6846" s="4"/>
      <c r="G6846" s="4"/>
    </row>
    <row r="6847" spans="2:7" x14ac:dyDescent="0.3">
      <c r="B6847" s="2"/>
      <c r="D6847" s="9"/>
      <c r="F6847" s="4"/>
      <c r="G6847" s="4"/>
    </row>
    <row r="6848" spans="2:7" x14ac:dyDescent="0.3">
      <c r="B6848" s="2"/>
      <c r="D6848" s="9"/>
      <c r="F6848" s="4"/>
      <c r="G6848" s="4"/>
    </row>
    <row r="6849" spans="2:7" x14ac:dyDescent="0.3">
      <c r="B6849" s="2"/>
      <c r="D6849" s="9"/>
      <c r="F6849" s="4"/>
      <c r="G6849" s="4"/>
    </row>
    <row r="6850" spans="2:7" x14ac:dyDescent="0.3">
      <c r="B6850" s="2"/>
      <c r="D6850" s="9"/>
      <c r="F6850" s="4"/>
      <c r="G6850" s="4"/>
    </row>
    <row r="6851" spans="2:7" x14ac:dyDescent="0.3">
      <c r="B6851" s="2"/>
      <c r="D6851" s="9"/>
      <c r="F6851" s="4"/>
      <c r="G6851" s="4"/>
    </row>
    <row r="6852" spans="2:7" x14ac:dyDescent="0.3">
      <c r="B6852" s="2"/>
      <c r="D6852" s="9"/>
      <c r="F6852" s="4"/>
      <c r="G6852" s="4"/>
    </row>
    <row r="6853" spans="2:7" x14ac:dyDescent="0.3">
      <c r="B6853" s="2"/>
      <c r="D6853" s="9"/>
      <c r="F6853" s="4"/>
      <c r="G6853" s="4"/>
    </row>
    <row r="6854" spans="2:7" x14ac:dyDescent="0.3">
      <c r="B6854" s="2"/>
      <c r="D6854" s="9"/>
      <c r="F6854" s="4"/>
      <c r="G6854" s="4"/>
    </row>
    <row r="6855" spans="2:7" x14ac:dyDescent="0.3">
      <c r="B6855" s="2"/>
      <c r="D6855" s="9"/>
      <c r="F6855" s="4"/>
      <c r="G6855" s="4"/>
    </row>
    <row r="6856" spans="2:7" x14ac:dyDescent="0.3">
      <c r="B6856" s="2"/>
      <c r="D6856" s="9"/>
      <c r="F6856" s="4"/>
      <c r="G6856" s="4"/>
    </row>
    <row r="6857" spans="2:7" x14ac:dyDescent="0.3">
      <c r="B6857" s="2"/>
      <c r="D6857" s="9"/>
      <c r="F6857" s="4"/>
      <c r="G6857" s="4"/>
    </row>
    <row r="6858" spans="2:7" x14ac:dyDescent="0.3">
      <c r="B6858" s="2"/>
      <c r="D6858" s="9"/>
      <c r="F6858" s="4"/>
      <c r="G6858" s="4"/>
    </row>
    <row r="6859" spans="2:7" x14ac:dyDescent="0.3">
      <c r="B6859" s="2"/>
      <c r="D6859" s="9"/>
      <c r="F6859" s="4"/>
      <c r="G6859" s="4"/>
    </row>
    <row r="6860" spans="2:7" x14ac:dyDescent="0.3">
      <c r="B6860" s="2"/>
      <c r="D6860" s="9"/>
      <c r="F6860" s="4"/>
      <c r="G6860" s="4"/>
    </row>
    <row r="6861" spans="2:7" x14ac:dyDescent="0.3">
      <c r="B6861" s="2"/>
      <c r="D6861" s="9"/>
      <c r="F6861" s="4"/>
      <c r="G6861" s="4"/>
    </row>
    <row r="6862" spans="2:7" x14ac:dyDescent="0.3">
      <c r="B6862" s="2"/>
      <c r="D6862" s="9"/>
      <c r="F6862" s="4"/>
      <c r="G6862" s="4"/>
    </row>
    <row r="6863" spans="2:7" x14ac:dyDescent="0.3">
      <c r="B6863" s="2"/>
      <c r="D6863" s="9"/>
      <c r="F6863" s="4"/>
      <c r="G6863" s="4"/>
    </row>
    <row r="6864" spans="2:7" x14ac:dyDescent="0.3">
      <c r="B6864" s="2"/>
      <c r="D6864" s="9"/>
      <c r="F6864" s="4"/>
      <c r="G6864" s="4"/>
    </row>
    <row r="6865" spans="2:7" x14ac:dyDescent="0.3">
      <c r="B6865" s="2"/>
      <c r="D6865" s="9"/>
      <c r="F6865" s="4"/>
      <c r="G6865" s="4"/>
    </row>
    <row r="6866" spans="2:7" x14ac:dyDescent="0.3">
      <c r="B6866" s="2"/>
      <c r="D6866" s="9"/>
      <c r="F6866" s="4"/>
      <c r="G6866" s="4"/>
    </row>
    <row r="6867" spans="2:7" x14ac:dyDescent="0.3">
      <c r="B6867" s="2"/>
      <c r="D6867" s="9"/>
      <c r="F6867" s="4"/>
      <c r="G6867" s="4"/>
    </row>
    <row r="6868" spans="2:7" x14ac:dyDescent="0.3">
      <c r="B6868" s="2"/>
      <c r="D6868" s="9"/>
      <c r="F6868" s="4"/>
      <c r="G6868" s="4"/>
    </row>
    <row r="6869" spans="2:7" x14ac:dyDescent="0.3">
      <c r="B6869" s="2"/>
      <c r="D6869" s="9"/>
      <c r="F6869" s="4"/>
      <c r="G6869" s="4"/>
    </row>
    <row r="6870" spans="2:7" x14ac:dyDescent="0.3">
      <c r="B6870" s="2"/>
      <c r="D6870" s="9"/>
      <c r="F6870" s="4"/>
      <c r="G6870" s="4"/>
    </row>
    <row r="6871" spans="2:7" x14ac:dyDescent="0.3">
      <c r="B6871" s="2"/>
      <c r="D6871" s="9"/>
      <c r="F6871" s="4"/>
      <c r="G6871" s="4"/>
    </row>
    <row r="6872" spans="2:7" x14ac:dyDescent="0.3">
      <c r="B6872" s="2"/>
      <c r="D6872" s="9"/>
      <c r="F6872" s="4"/>
      <c r="G6872" s="4"/>
    </row>
    <row r="6873" spans="2:7" x14ac:dyDescent="0.3">
      <c r="B6873" s="2"/>
      <c r="D6873" s="9"/>
      <c r="F6873" s="4"/>
      <c r="G6873" s="4"/>
    </row>
    <row r="6874" spans="2:7" x14ac:dyDescent="0.3">
      <c r="B6874" s="2"/>
      <c r="D6874" s="9"/>
      <c r="F6874" s="4"/>
      <c r="G6874" s="4"/>
    </row>
    <row r="6875" spans="2:7" x14ac:dyDescent="0.3">
      <c r="B6875" s="2"/>
      <c r="D6875" s="9"/>
      <c r="F6875" s="4"/>
      <c r="G6875" s="4"/>
    </row>
    <row r="6876" spans="2:7" x14ac:dyDescent="0.3">
      <c r="B6876" s="2"/>
      <c r="D6876" s="9"/>
      <c r="F6876" s="4"/>
      <c r="G6876" s="4"/>
    </row>
    <row r="6877" spans="2:7" x14ac:dyDescent="0.3">
      <c r="B6877" s="2"/>
      <c r="D6877" s="9"/>
      <c r="F6877" s="4"/>
      <c r="G6877" s="4"/>
    </row>
    <row r="6878" spans="2:7" x14ac:dyDescent="0.3">
      <c r="B6878" s="2"/>
      <c r="D6878" s="9"/>
      <c r="F6878" s="4"/>
      <c r="G6878" s="4"/>
    </row>
    <row r="6879" spans="2:7" x14ac:dyDescent="0.3">
      <c r="B6879" s="2"/>
      <c r="D6879" s="9"/>
      <c r="F6879" s="4"/>
      <c r="G6879" s="4"/>
    </row>
    <row r="6880" spans="2:7" x14ac:dyDescent="0.3">
      <c r="B6880" s="2"/>
      <c r="D6880" s="9"/>
      <c r="F6880" s="4"/>
      <c r="G6880" s="4"/>
    </row>
    <row r="6881" spans="2:7" x14ac:dyDescent="0.3">
      <c r="B6881" s="2"/>
      <c r="D6881" s="9"/>
      <c r="F6881" s="4"/>
      <c r="G6881" s="4"/>
    </row>
    <row r="6882" spans="2:7" x14ac:dyDescent="0.3">
      <c r="B6882" s="2"/>
      <c r="D6882" s="9"/>
      <c r="F6882" s="4"/>
      <c r="G6882" s="4"/>
    </row>
    <row r="6883" spans="2:7" x14ac:dyDescent="0.3">
      <c r="B6883" s="2"/>
      <c r="D6883" s="9"/>
      <c r="F6883" s="4"/>
      <c r="G6883" s="4"/>
    </row>
    <row r="6884" spans="2:7" x14ac:dyDescent="0.3">
      <c r="B6884" s="2"/>
      <c r="D6884" s="9"/>
      <c r="F6884" s="4"/>
      <c r="G6884" s="4"/>
    </row>
    <row r="6885" spans="2:7" x14ac:dyDescent="0.3">
      <c r="B6885" s="2"/>
      <c r="D6885" s="9"/>
      <c r="F6885" s="4"/>
      <c r="G6885" s="4"/>
    </row>
    <row r="6886" spans="2:7" x14ac:dyDescent="0.3">
      <c r="B6886" s="2"/>
      <c r="D6886" s="9"/>
      <c r="F6886" s="4"/>
      <c r="G6886" s="4"/>
    </row>
    <row r="6887" spans="2:7" x14ac:dyDescent="0.3">
      <c r="B6887" s="2"/>
      <c r="D6887" s="9"/>
      <c r="F6887" s="4"/>
      <c r="G6887" s="4"/>
    </row>
    <row r="6888" spans="2:7" x14ac:dyDescent="0.3">
      <c r="B6888" s="2"/>
      <c r="D6888" s="9"/>
      <c r="F6888" s="4"/>
      <c r="G6888" s="4"/>
    </row>
    <row r="6889" spans="2:7" x14ac:dyDescent="0.3">
      <c r="B6889" s="2"/>
      <c r="D6889" s="9"/>
      <c r="F6889" s="4"/>
      <c r="G6889" s="4"/>
    </row>
    <row r="6890" spans="2:7" x14ac:dyDescent="0.3">
      <c r="B6890" s="2"/>
      <c r="D6890" s="9"/>
      <c r="F6890" s="4"/>
      <c r="G6890" s="4"/>
    </row>
    <row r="6891" spans="2:7" x14ac:dyDescent="0.3">
      <c r="B6891" s="2"/>
      <c r="D6891" s="9"/>
      <c r="F6891" s="4"/>
      <c r="G6891" s="4"/>
    </row>
    <row r="6892" spans="2:7" x14ac:dyDescent="0.3">
      <c r="B6892" s="2"/>
      <c r="D6892" s="9"/>
      <c r="F6892" s="4"/>
      <c r="G6892" s="4"/>
    </row>
    <row r="6893" spans="2:7" x14ac:dyDescent="0.3">
      <c r="B6893" s="2"/>
      <c r="D6893" s="9"/>
      <c r="F6893" s="4"/>
      <c r="G6893" s="4"/>
    </row>
    <row r="6894" spans="2:7" x14ac:dyDescent="0.3">
      <c r="B6894" s="2"/>
      <c r="D6894" s="9"/>
      <c r="F6894" s="4"/>
      <c r="G6894" s="4"/>
    </row>
    <row r="6895" spans="2:7" x14ac:dyDescent="0.3">
      <c r="B6895" s="2"/>
      <c r="D6895" s="9"/>
      <c r="F6895" s="4"/>
      <c r="G6895" s="4"/>
    </row>
    <row r="6896" spans="2:7" x14ac:dyDescent="0.3">
      <c r="B6896" s="2"/>
      <c r="D6896" s="9"/>
      <c r="F6896" s="4"/>
      <c r="G6896" s="4"/>
    </row>
    <row r="6897" spans="2:7" x14ac:dyDescent="0.3">
      <c r="B6897" s="2"/>
      <c r="D6897" s="9"/>
      <c r="F6897" s="4"/>
      <c r="G6897" s="4"/>
    </row>
    <row r="6898" spans="2:7" x14ac:dyDescent="0.3">
      <c r="B6898" s="2"/>
      <c r="D6898" s="9"/>
      <c r="F6898" s="4"/>
      <c r="G6898" s="4"/>
    </row>
    <row r="6899" spans="2:7" x14ac:dyDescent="0.3">
      <c r="B6899" s="2"/>
      <c r="D6899" s="9"/>
      <c r="F6899" s="4"/>
      <c r="G6899" s="4"/>
    </row>
    <row r="6900" spans="2:7" x14ac:dyDescent="0.3">
      <c r="B6900" s="2"/>
      <c r="D6900" s="9"/>
      <c r="F6900" s="4"/>
      <c r="G6900" s="4"/>
    </row>
    <row r="6901" spans="2:7" x14ac:dyDescent="0.3">
      <c r="B6901" s="2"/>
      <c r="D6901" s="9"/>
      <c r="F6901" s="4"/>
      <c r="G6901" s="4"/>
    </row>
    <row r="6902" spans="2:7" x14ac:dyDescent="0.3">
      <c r="B6902" s="2"/>
      <c r="D6902" s="9"/>
      <c r="F6902" s="4"/>
      <c r="G6902" s="4"/>
    </row>
    <row r="6903" spans="2:7" x14ac:dyDescent="0.3">
      <c r="B6903" s="2"/>
      <c r="D6903" s="9"/>
      <c r="F6903" s="4"/>
      <c r="G6903" s="4"/>
    </row>
    <row r="6904" spans="2:7" x14ac:dyDescent="0.3">
      <c r="B6904" s="2"/>
      <c r="D6904" s="9"/>
      <c r="F6904" s="4"/>
      <c r="G6904" s="4"/>
    </row>
    <row r="6905" spans="2:7" x14ac:dyDescent="0.3">
      <c r="B6905" s="2"/>
      <c r="D6905" s="9"/>
      <c r="F6905" s="4"/>
      <c r="G6905" s="4"/>
    </row>
    <row r="6906" spans="2:7" x14ac:dyDescent="0.3">
      <c r="B6906" s="2"/>
      <c r="D6906" s="9"/>
      <c r="F6906" s="4"/>
      <c r="G6906" s="4"/>
    </row>
    <row r="6907" spans="2:7" x14ac:dyDescent="0.3">
      <c r="B6907" s="2"/>
      <c r="D6907" s="9"/>
      <c r="F6907" s="4"/>
      <c r="G6907" s="4"/>
    </row>
    <row r="6908" spans="2:7" x14ac:dyDescent="0.3">
      <c r="B6908" s="2"/>
      <c r="D6908" s="9"/>
      <c r="F6908" s="4"/>
      <c r="G6908" s="4"/>
    </row>
    <row r="6909" spans="2:7" x14ac:dyDescent="0.3">
      <c r="B6909" s="2"/>
      <c r="D6909" s="9"/>
      <c r="F6909" s="4"/>
      <c r="G6909" s="4"/>
    </row>
    <row r="6910" spans="2:7" x14ac:dyDescent="0.3">
      <c r="B6910" s="2"/>
      <c r="D6910" s="9"/>
      <c r="F6910" s="4"/>
      <c r="G6910" s="4"/>
    </row>
    <row r="6911" spans="2:7" x14ac:dyDescent="0.3">
      <c r="B6911" s="2"/>
      <c r="D6911" s="9"/>
      <c r="F6911" s="4"/>
      <c r="G6911" s="4"/>
    </row>
    <row r="6912" spans="2:7" x14ac:dyDescent="0.3">
      <c r="B6912" s="2"/>
      <c r="D6912" s="9"/>
      <c r="F6912" s="4"/>
      <c r="G6912" s="4"/>
    </row>
    <row r="6913" spans="2:7" x14ac:dyDescent="0.3">
      <c r="B6913" s="2"/>
      <c r="D6913" s="9"/>
      <c r="F6913" s="4"/>
      <c r="G6913" s="4"/>
    </row>
    <row r="6914" spans="2:7" x14ac:dyDescent="0.3">
      <c r="B6914" s="2"/>
      <c r="D6914" s="9"/>
      <c r="F6914" s="4"/>
      <c r="G6914" s="4"/>
    </row>
    <row r="6915" spans="2:7" x14ac:dyDescent="0.3">
      <c r="B6915" s="2"/>
      <c r="D6915" s="9"/>
      <c r="F6915" s="4"/>
      <c r="G6915" s="4"/>
    </row>
    <row r="6916" spans="2:7" x14ac:dyDescent="0.3">
      <c r="B6916" s="2"/>
      <c r="D6916" s="9"/>
      <c r="F6916" s="4"/>
      <c r="G6916" s="4"/>
    </row>
    <row r="6917" spans="2:7" x14ac:dyDescent="0.3">
      <c r="B6917" s="2"/>
      <c r="D6917" s="9"/>
      <c r="F6917" s="4"/>
      <c r="G6917" s="4"/>
    </row>
    <row r="6918" spans="2:7" x14ac:dyDescent="0.3">
      <c r="B6918" s="2"/>
      <c r="D6918" s="9"/>
      <c r="F6918" s="4"/>
      <c r="G6918" s="4"/>
    </row>
    <row r="6919" spans="2:7" x14ac:dyDescent="0.3">
      <c r="B6919" s="2"/>
      <c r="D6919" s="9"/>
      <c r="F6919" s="4"/>
      <c r="G6919" s="4"/>
    </row>
    <row r="6920" spans="2:7" x14ac:dyDescent="0.3">
      <c r="B6920" s="2"/>
      <c r="D6920" s="9"/>
      <c r="F6920" s="4"/>
      <c r="G6920" s="4"/>
    </row>
    <row r="6921" spans="2:7" x14ac:dyDescent="0.3">
      <c r="B6921" s="2"/>
      <c r="D6921" s="9"/>
      <c r="F6921" s="4"/>
      <c r="G6921" s="4"/>
    </row>
    <row r="6922" spans="2:7" x14ac:dyDescent="0.3">
      <c r="B6922" s="2"/>
      <c r="D6922" s="9"/>
      <c r="F6922" s="4"/>
      <c r="G6922" s="4"/>
    </row>
    <row r="6923" spans="2:7" x14ac:dyDescent="0.3">
      <c r="B6923" s="2"/>
      <c r="D6923" s="9"/>
      <c r="F6923" s="4"/>
      <c r="G6923" s="4"/>
    </row>
    <row r="6924" spans="2:7" x14ac:dyDescent="0.3">
      <c r="B6924" s="2"/>
      <c r="D6924" s="9"/>
      <c r="F6924" s="4"/>
      <c r="G6924" s="4"/>
    </row>
    <row r="6925" spans="2:7" x14ac:dyDescent="0.3">
      <c r="B6925" s="2"/>
      <c r="D6925" s="9"/>
      <c r="F6925" s="4"/>
      <c r="G6925" s="4"/>
    </row>
    <row r="6926" spans="2:7" x14ac:dyDescent="0.3">
      <c r="B6926" s="2"/>
      <c r="D6926" s="9"/>
      <c r="F6926" s="4"/>
      <c r="G6926" s="4"/>
    </row>
    <row r="6927" spans="2:7" x14ac:dyDescent="0.3">
      <c r="B6927" s="2"/>
      <c r="D6927" s="9"/>
      <c r="F6927" s="4"/>
      <c r="G6927" s="4"/>
    </row>
    <row r="6928" spans="2:7" x14ac:dyDescent="0.3">
      <c r="B6928" s="2"/>
      <c r="D6928" s="9"/>
      <c r="F6928" s="4"/>
      <c r="G6928" s="4"/>
    </row>
    <row r="6929" spans="2:7" x14ac:dyDescent="0.3">
      <c r="B6929" s="2"/>
      <c r="D6929" s="9"/>
      <c r="F6929" s="4"/>
      <c r="G6929" s="4"/>
    </row>
    <row r="6930" spans="2:7" x14ac:dyDescent="0.3">
      <c r="B6930" s="2"/>
      <c r="D6930" s="9"/>
      <c r="F6930" s="4"/>
      <c r="G6930" s="4"/>
    </row>
    <row r="6931" spans="2:7" x14ac:dyDescent="0.3">
      <c r="B6931" s="2"/>
      <c r="D6931" s="9"/>
      <c r="F6931" s="4"/>
      <c r="G6931" s="4"/>
    </row>
    <row r="6932" spans="2:7" x14ac:dyDescent="0.3">
      <c r="B6932" s="2"/>
      <c r="D6932" s="9"/>
      <c r="F6932" s="4"/>
      <c r="G6932" s="4"/>
    </row>
    <row r="6933" spans="2:7" x14ac:dyDescent="0.3">
      <c r="B6933" s="2"/>
      <c r="D6933" s="9"/>
      <c r="F6933" s="4"/>
      <c r="G6933" s="4"/>
    </row>
    <row r="6934" spans="2:7" x14ac:dyDescent="0.3">
      <c r="B6934" s="2"/>
      <c r="D6934" s="9"/>
      <c r="F6934" s="4"/>
      <c r="G6934" s="4"/>
    </row>
    <row r="6935" spans="2:7" x14ac:dyDescent="0.3">
      <c r="B6935" s="2"/>
      <c r="D6935" s="9"/>
      <c r="F6935" s="4"/>
      <c r="G6935" s="4"/>
    </row>
    <row r="6936" spans="2:7" x14ac:dyDescent="0.3">
      <c r="B6936" s="2"/>
      <c r="D6936" s="9"/>
      <c r="F6936" s="4"/>
      <c r="G6936" s="4"/>
    </row>
    <row r="6937" spans="2:7" x14ac:dyDescent="0.3">
      <c r="B6937" s="2"/>
      <c r="D6937" s="9"/>
      <c r="F6937" s="4"/>
      <c r="G6937" s="4"/>
    </row>
    <row r="6938" spans="2:7" x14ac:dyDescent="0.3">
      <c r="B6938" s="2"/>
      <c r="D6938" s="9"/>
      <c r="F6938" s="4"/>
      <c r="G6938" s="4"/>
    </row>
    <row r="6939" spans="2:7" x14ac:dyDescent="0.3">
      <c r="B6939" s="2"/>
      <c r="D6939" s="9"/>
      <c r="F6939" s="4"/>
      <c r="G6939" s="4"/>
    </row>
    <row r="6940" spans="2:7" x14ac:dyDescent="0.3">
      <c r="B6940" s="2"/>
      <c r="D6940" s="9"/>
      <c r="F6940" s="4"/>
      <c r="G6940" s="4"/>
    </row>
    <row r="6941" spans="2:7" x14ac:dyDescent="0.3">
      <c r="B6941" s="2"/>
      <c r="D6941" s="9"/>
      <c r="F6941" s="4"/>
      <c r="G6941" s="4"/>
    </row>
    <row r="6942" spans="2:7" x14ac:dyDescent="0.3">
      <c r="B6942" s="2"/>
      <c r="D6942" s="9"/>
      <c r="F6942" s="4"/>
      <c r="G6942" s="4"/>
    </row>
    <row r="6943" spans="2:7" x14ac:dyDescent="0.3">
      <c r="B6943" s="2"/>
      <c r="D6943" s="9"/>
      <c r="F6943" s="4"/>
      <c r="G6943" s="4"/>
    </row>
    <row r="6944" spans="2:7" x14ac:dyDescent="0.3">
      <c r="B6944" s="2"/>
      <c r="D6944" s="9"/>
      <c r="F6944" s="4"/>
      <c r="G6944" s="4"/>
    </row>
    <row r="6945" spans="2:7" x14ac:dyDescent="0.3">
      <c r="B6945" s="2"/>
      <c r="D6945" s="9"/>
      <c r="F6945" s="4"/>
      <c r="G6945" s="4"/>
    </row>
    <row r="6946" spans="2:7" x14ac:dyDescent="0.3">
      <c r="B6946" s="2"/>
      <c r="D6946" s="9"/>
      <c r="F6946" s="4"/>
      <c r="G6946" s="4"/>
    </row>
    <row r="6947" spans="2:7" x14ac:dyDescent="0.3">
      <c r="B6947" s="2"/>
      <c r="D6947" s="9"/>
      <c r="F6947" s="4"/>
      <c r="G6947" s="4"/>
    </row>
    <row r="6948" spans="2:7" x14ac:dyDescent="0.3">
      <c r="B6948" s="2"/>
      <c r="D6948" s="9"/>
      <c r="F6948" s="4"/>
      <c r="G6948" s="4"/>
    </row>
    <row r="6949" spans="2:7" x14ac:dyDescent="0.3">
      <c r="B6949" s="2"/>
      <c r="D6949" s="9"/>
      <c r="F6949" s="4"/>
      <c r="G6949" s="4"/>
    </row>
    <row r="6950" spans="2:7" x14ac:dyDescent="0.3">
      <c r="B6950" s="2"/>
      <c r="D6950" s="9"/>
      <c r="F6950" s="4"/>
      <c r="G6950" s="4"/>
    </row>
    <row r="6951" spans="2:7" x14ac:dyDescent="0.3">
      <c r="B6951" s="2"/>
      <c r="D6951" s="9"/>
      <c r="F6951" s="4"/>
      <c r="G6951" s="4"/>
    </row>
    <row r="6952" spans="2:7" x14ac:dyDescent="0.3">
      <c r="B6952" s="2"/>
      <c r="D6952" s="9"/>
      <c r="F6952" s="4"/>
      <c r="G6952" s="4"/>
    </row>
    <row r="6953" spans="2:7" x14ac:dyDescent="0.3">
      <c r="B6953" s="2"/>
      <c r="D6953" s="9"/>
      <c r="F6953" s="4"/>
      <c r="G6953" s="4"/>
    </row>
    <row r="6954" spans="2:7" x14ac:dyDescent="0.3">
      <c r="B6954" s="2"/>
      <c r="D6954" s="9"/>
      <c r="F6954" s="4"/>
      <c r="G6954" s="4"/>
    </row>
    <row r="6955" spans="2:7" x14ac:dyDescent="0.3">
      <c r="B6955" s="2"/>
      <c r="D6955" s="9"/>
      <c r="F6955" s="4"/>
      <c r="G6955" s="4"/>
    </row>
    <row r="6956" spans="2:7" x14ac:dyDescent="0.3">
      <c r="B6956" s="2"/>
      <c r="D6956" s="9"/>
      <c r="F6956" s="4"/>
      <c r="G6956" s="4"/>
    </row>
    <row r="6957" spans="2:7" x14ac:dyDescent="0.3">
      <c r="B6957" s="2"/>
      <c r="D6957" s="9"/>
      <c r="F6957" s="4"/>
      <c r="G6957" s="4"/>
    </row>
    <row r="6958" spans="2:7" x14ac:dyDescent="0.3">
      <c r="B6958" s="2"/>
      <c r="D6958" s="9"/>
      <c r="F6958" s="4"/>
      <c r="G6958" s="4"/>
    </row>
    <row r="6959" spans="2:7" x14ac:dyDescent="0.3">
      <c r="B6959" s="2"/>
      <c r="D6959" s="9"/>
      <c r="F6959" s="4"/>
      <c r="G6959" s="4"/>
    </row>
    <row r="6960" spans="2:7" x14ac:dyDescent="0.3">
      <c r="B6960" s="2"/>
      <c r="D6960" s="9"/>
      <c r="F6960" s="4"/>
      <c r="G6960" s="4"/>
    </row>
    <row r="6961" spans="2:7" x14ac:dyDescent="0.3">
      <c r="B6961" s="2"/>
      <c r="D6961" s="9"/>
      <c r="F6961" s="4"/>
      <c r="G6961" s="4"/>
    </row>
    <row r="6962" spans="2:7" x14ac:dyDescent="0.3">
      <c r="B6962" s="2"/>
      <c r="D6962" s="9"/>
      <c r="F6962" s="4"/>
      <c r="G6962" s="4"/>
    </row>
    <row r="6963" spans="2:7" x14ac:dyDescent="0.3">
      <c r="B6963" s="2"/>
      <c r="D6963" s="9"/>
      <c r="F6963" s="4"/>
      <c r="G6963" s="4"/>
    </row>
    <row r="6964" spans="2:7" x14ac:dyDescent="0.3">
      <c r="B6964" s="2"/>
      <c r="D6964" s="9"/>
      <c r="F6964" s="4"/>
      <c r="G6964" s="4"/>
    </row>
    <row r="6965" spans="2:7" x14ac:dyDescent="0.3">
      <c r="B6965" s="2"/>
      <c r="D6965" s="9"/>
      <c r="F6965" s="4"/>
      <c r="G6965" s="4"/>
    </row>
    <row r="6966" spans="2:7" x14ac:dyDescent="0.3">
      <c r="B6966" s="2"/>
      <c r="D6966" s="9"/>
      <c r="F6966" s="4"/>
      <c r="G6966" s="4"/>
    </row>
    <row r="6967" spans="2:7" x14ac:dyDescent="0.3">
      <c r="B6967" s="2"/>
      <c r="D6967" s="9"/>
      <c r="F6967" s="4"/>
      <c r="G6967" s="4"/>
    </row>
    <row r="6968" spans="2:7" x14ac:dyDescent="0.3">
      <c r="B6968" s="2"/>
      <c r="D6968" s="9"/>
      <c r="F6968" s="4"/>
      <c r="G6968" s="4"/>
    </row>
    <row r="6969" spans="2:7" x14ac:dyDescent="0.3">
      <c r="B6969" s="2"/>
      <c r="D6969" s="9"/>
      <c r="F6969" s="4"/>
      <c r="G6969" s="4"/>
    </row>
    <row r="6970" spans="2:7" x14ac:dyDescent="0.3">
      <c r="B6970" s="2"/>
      <c r="D6970" s="9"/>
      <c r="F6970" s="4"/>
      <c r="G6970" s="4"/>
    </row>
    <row r="6971" spans="2:7" x14ac:dyDescent="0.3">
      <c r="B6971" s="2"/>
      <c r="D6971" s="9"/>
      <c r="F6971" s="4"/>
      <c r="G6971" s="4"/>
    </row>
    <row r="6972" spans="2:7" x14ac:dyDescent="0.3">
      <c r="B6972" s="2"/>
      <c r="D6972" s="9"/>
      <c r="F6972" s="4"/>
      <c r="G6972" s="4"/>
    </row>
    <row r="6973" spans="2:7" x14ac:dyDescent="0.3">
      <c r="B6973" s="2"/>
      <c r="D6973" s="9"/>
      <c r="F6973" s="4"/>
      <c r="G6973" s="4"/>
    </row>
    <row r="6974" spans="2:7" x14ac:dyDescent="0.3">
      <c r="B6974" s="2"/>
      <c r="D6974" s="9"/>
      <c r="F6974" s="4"/>
      <c r="G6974" s="4"/>
    </row>
    <row r="6975" spans="2:7" x14ac:dyDescent="0.3">
      <c r="B6975" s="2"/>
      <c r="D6975" s="9"/>
      <c r="F6975" s="4"/>
      <c r="G6975" s="4"/>
    </row>
    <row r="6976" spans="2:7" x14ac:dyDescent="0.3">
      <c r="B6976" s="2"/>
      <c r="D6976" s="9"/>
      <c r="F6976" s="4"/>
      <c r="G6976" s="4"/>
    </row>
    <row r="6977" spans="2:7" x14ac:dyDescent="0.3">
      <c r="B6977" s="2"/>
      <c r="D6977" s="9"/>
      <c r="F6977" s="4"/>
      <c r="G6977" s="4"/>
    </row>
    <row r="6978" spans="2:7" x14ac:dyDescent="0.3">
      <c r="B6978" s="2"/>
      <c r="D6978" s="9"/>
      <c r="F6978" s="4"/>
      <c r="G6978" s="4"/>
    </row>
    <row r="6979" spans="2:7" x14ac:dyDescent="0.3">
      <c r="B6979" s="2"/>
      <c r="D6979" s="9"/>
      <c r="F6979" s="4"/>
      <c r="G6979" s="4"/>
    </row>
    <row r="6980" spans="2:7" x14ac:dyDescent="0.3">
      <c r="B6980" s="2"/>
      <c r="D6980" s="9"/>
      <c r="F6980" s="4"/>
      <c r="G6980" s="4"/>
    </row>
    <row r="6981" spans="2:7" x14ac:dyDescent="0.3">
      <c r="B6981" s="2"/>
      <c r="D6981" s="9"/>
      <c r="F6981" s="4"/>
      <c r="G6981" s="4"/>
    </row>
    <row r="6982" spans="2:7" x14ac:dyDescent="0.3">
      <c r="B6982" s="2"/>
      <c r="D6982" s="9"/>
      <c r="F6982" s="4"/>
      <c r="G6982" s="4"/>
    </row>
    <row r="6983" spans="2:7" x14ac:dyDescent="0.3">
      <c r="B6983" s="2"/>
      <c r="D6983" s="9"/>
      <c r="F6983" s="4"/>
      <c r="G6983" s="4"/>
    </row>
    <row r="6984" spans="2:7" x14ac:dyDescent="0.3">
      <c r="B6984" s="2"/>
      <c r="D6984" s="9"/>
      <c r="F6984" s="4"/>
      <c r="G6984" s="4"/>
    </row>
    <row r="6985" spans="2:7" x14ac:dyDescent="0.3">
      <c r="B6985" s="2"/>
      <c r="D6985" s="9"/>
      <c r="F6985" s="4"/>
      <c r="G6985" s="4"/>
    </row>
    <row r="6986" spans="2:7" x14ac:dyDescent="0.3">
      <c r="B6986" s="2"/>
      <c r="D6986" s="9"/>
      <c r="F6986" s="4"/>
      <c r="G6986" s="4"/>
    </row>
    <row r="6987" spans="2:7" x14ac:dyDescent="0.3">
      <c r="B6987" s="2"/>
      <c r="D6987" s="9"/>
      <c r="F6987" s="4"/>
      <c r="G6987" s="4"/>
    </row>
    <row r="6988" spans="2:7" x14ac:dyDescent="0.3">
      <c r="B6988" s="2"/>
      <c r="D6988" s="9"/>
      <c r="F6988" s="4"/>
      <c r="G6988" s="4"/>
    </row>
    <row r="6989" spans="2:7" x14ac:dyDescent="0.3">
      <c r="B6989" s="2"/>
      <c r="D6989" s="9"/>
      <c r="F6989" s="4"/>
      <c r="G6989" s="4"/>
    </row>
    <row r="6990" spans="2:7" x14ac:dyDescent="0.3">
      <c r="B6990" s="2"/>
      <c r="D6990" s="9"/>
      <c r="F6990" s="4"/>
      <c r="G6990" s="4"/>
    </row>
    <row r="6991" spans="2:7" x14ac:dyDescent="0.3">
      <c r="B6991" s="2"/>
      <c r="D6991" s="9"/>
      <c r="F6991" s="4"/>
      <c r="G6991" s="4"/>
    </row>
    <row r="6992" spans="2:7" x14ac:dyDescent="0.3">
      <c r="B6992" s="2"/>
      <c r="D6992" s="9"/>
      <c r="F6992" s="4"/>
      <c r="G6992" s="4"/>
    </row>
    <row r="6993" spans="2:7" x14ac:dyDescent="0.3">
      <c r="B6993" s="2"/>
      <c r="D6993" s="9"/>
      <c r="F6993" s="4"/>
      <c r="G6993" s="4"/>
    </row>
    <row r="6994" spans="2:7" x14ac:dyDescent="0.3">
      <c r="B6994" s="2"/>
      <c r="D6994" s="9"/>
      <c r="F6994" s="4"/>
      <c r="G6994" s="4"/>
    </row>
    <row r="6995" spans="2:7" x14ac:dyDescent="0.3">
      <c r="B6995" s="2"/>
      <c r="D6995" s="9"/>
      <c r="F6995" s="4"/>
      <c r="G6995" s="4"/>
    </row>
    <row r="6996" spans="2:7" x14ac:dyDescent="0.3">
      <c r="B6996" s="2"/>
      <c r="D6996" s="9"/>
      <c r="F6996" s="4"/>
      <c r="G6996" s="4"/>
    </row>
    <row r="6997" spans="2:7" x14ac:dyDescent="0.3">
      <c r="B6997" s="2"/>
      <c r="D6997" s="9"/>
      <c r="F6997" s="4"/>
      <c r="G6997" s="4"/>
    </row>
    <row r="6998" spans="2:7" x14ac:dyDescent="0.3">
      <c r="B6998" s="2"/>
      <c r="D6998" s="9"/>
      <c r="F6998" s="4"/>
      <c r="G6998" s="4"/>
    </row>
    <row r="6999" spans="2:7" x14ac:dyDescent="0.3">
      <c r="B6999" s="2"/>
      <c r="D6999" s="9"/>
      <c r="F6999" s="4"/>
      <c r="G6999" s="4"/>
    </row>
    <row r="7000" spans="2:7" x14ac:dyDescent="0.3">
      <c r="B7000" s="2"/>
      <c r="D7000" s="9"/>
      <c r="F7000" s="4"/>
      <c r="G7000" s="4"/>
    </row>
    <row r="7001" spans="2:7" x14ac:dyDescent="0.3">
      <c r="B7001" s="2"/>
      <c r="D7001" s="9"/>
      <c r="F7001" s="4"/>
      <c r="G7001" s="4"/>
    </row>
    <row r="7002" spans="2:7" x14ac:dyDescent="0.3">
      <c r="B7002" s="2"/>
      <c r="D7002" s="9"/>
      <c r="F7002" s="4"/>
      <c r="G7002" s="4"/>
    </row>
    <row r="7003" spans="2:7" x14ac:dyDescent="0.3">
      <c r="B7003" s="2"/>
      <c r="D7003" s="9"/>
      <c r="F7003" s="4"/>
      <c r="G7003" s="4"/>
    </row>
    <row r="7004" spans="2:7" x14ac:dyDescent="0.3">
      <c r="B7004" s="2"/>
      <c r="D7004" s="9"/>
      <c r="F7004" s="4"/>
      <c r="G7004" s="4"/>
    </row>
    <row r="7005" spans="2:7" x14ac:dyDescent="0.3">
      <c r="B7005" s="2"/>
      <c r="D7005" s="9"/>
      <c r="F7005" s="4"/>
      <c r="G7005" s="4"/>
    </row>
    <row r="7006" spans="2:7" x14ac:dyDescent="0.3">
      <c r="B7006" s="2"/>
      <c r="D7006" s="9"/>
      <c r="F7006" s="4"/>
      <c r="G7006" s="4"/>
    </row>
    <row r="7007" spans="2:7" x14ac:dyDescent="0.3">
      <c r="B7007" s="2"/>
      <c r="D7007" s="9"/>
      <c r="F7007" s="4"/>
      <c r="G7007" s="4"/>
    </row>
    <row r="7008" spans="2:7" x14ac:dyDescent="0.3">
      <c r="B7008" s="2"/>
      <c r="D7008" s="9"/>
      <c r="F7008" s="4"/>
      <c r="G7008" s="4"/>
    </row>
    <row r="7009" spans="2:7" x14ac:dyDescent="0.3">
      <c r="B7009" s="2"/>
      <c r="D7009" s="9"/>
      <c r="F7009" s="4"/>
      <c r="G7009" s="4"/>
    </row>
    <row r="7010" spans="2:7" x14ac:dyDescent="0.3">
      <c r="B7010" s="2"/>
      <c r="D7010" s="9"/>
      <c r="F7010" s="4"/>
      <c r="G7010" s="4"/>
    </row>
    <row r="7011" spans="2:7" x14ac:dyDescent="0.3">
      <c r="B7011" s="2"/>
      <c r="D7011" s="9"/>
      <c r="F7011" s="4"/>
      <c r="G7011" s="4"/>
    </row>
    <row r="7012" spans="2:7" x14ac:dyDescent="0.3">
      <c r="B7012" s="2"/>
      <c r="D7012" s="9"/>
      <c r="F7012" s="4"/>
      <c r="G7012" s="4"/>
    </row>
    <row r="7013" spans="2:7" x14ac:dyDescent="0.3">
      <c r="B7013" s="2"/>
      <c r="D7013" s="9"/>
      <c r="F7013" s="4"/>
      <c r="G7013" s="4"/>
    </row>
    <row r="7014" spans="2:7" x14ac:dyDescent="0.3">
      <c r="B7014" s="2"/>
      <c r="D7014" s="9"/>
      <c r="F7014" s="4"/>
      <c r="G7014" s="4"/>
    </row>
    <row r="7015" spans="2:7" x14ac:dyDescent="0.3">
      <c r="B7015" s="2"/>
      <c r="D7015" s="9"/>
      <c r="F7015" s="4"/>
      <c r="G7015" s="4"/>
    </row>
    <row r="7016" spans="2:7" x14ac:dyDescent="0.3">
      <c r="B7016" s="2"/>
      <c r="D7016" s="9"/>
      <c r="F7016" s="4"/>
      <c r="G7016" s="4"/>
    </row>
    <row r="7017" spans="2:7" x14ac:dyDescent="0.3">
      <c r="B7017" s="2"/>
      <c r="D7017" s="9"/>
      <c r="F7017" s="4"/>
      <c r="G7017" s="4"/>
    </row>
    <row r="7018" spans="2:7" x14ac:dyDescent="0.3">
      <c r="B7018" s="2"/>
      <c r="D7018" s="9"/>
      <c r="F7018" s="4"/>
      <c r="G7018" s="4"/>
    </row>
    <row r="7019" spans="2:7" x14ac:dyDescent="0.3">
      <c r="B7019" s="2"/>
      <c r="D7019" s="9"/>
      <c r="F7019" s="4"/>
      <c r="G7019" s="4"/>
    </row>
    <row r="7020" spans="2:7" x14ac:dyDescent="0.3">
      <c r="B7020" s="2"/>
      <c r="D7020" s="9"/>
      <c r="F7020" s="4"/>
      <c r="G7020" s="4"/>
    </row>
    <row r="7021" spans="2:7" x14ac:dyDescent="0.3">
      <c r="B7021" s="2"/>
      <c r="D7021" s="9"/>
      <c r="F7021" s="4"/>
      <c r="G7021" s="4"/>
    </row>
    <row r="7022" spans="2:7" x14ac:dyDescent="0.3">
      <c r="B7022" s="2"/>
      <c r="D7022" s="9"/>
      <c r="F7022" s="4"/>
      <c r="G7022" s="4"/>
    </row>
    <row r="7023" spans="2:7" x14ac:dyDescent="0.3">
      <c r="B7023" s="2"/>
      <c r="D7023" s="9"/>
      <c r="F7023" s="4"/>
      <c r="G7023" s="4"/>
    </row>
    <row r="7024" spans="2:7" x14ac:dyDescent="0.3">
      <c r="B7024" s="2"/>
      <c r="D7024" s="9"/>
      <c r="F7024" s="4"/>
      <c r="G7024" s="4"/>
    </row>
    <row r="7025" spans="2:7" x14ac:dyDescent="0.3">
      <c r="B7025" s="2"/>
      <c r="D7025" s="9"/>
      <c r="F7025" s="4"/>
      <c r="G7025" s="4"/>
    </row>
    <row r="7026" spans="2:7" x14ac:dyDescent="0.3">
      <c r="B7026" s="2"/>
      <c r="D7026" s="9"/>
      <c r="F7026" s="4"/>
      <c r="G7026" s="4"/>
    </row>
    <row r="7027" spans="2:7" x14ac:dyDescent="0.3">
      <c r="B7027" s="2"/>
      <c r="D7027" s="9"/>
      <c r="F7027" s="4"/>
      <c r="G7027" s="4"/>
    </row>
    <row r="7028" spans="2:7" x14ac:dyDescent="0.3">
      <c r="B7028" s="2"/>
      <c r="D7028" s="9"/>
      <c r="F7028" s="4"/>
      <c r="G7028" s="4"/>
    </row>
    <row r="7029" spans="2:7" x14ac:dyDescent="0.3">
      <c r="B7029" s="2"/>
      <c r="D7029" s="9"/>
      <c r="F7029" s="4"/>
      <c r="G7029" s="4"/>
    </row>
    <row r="7030" spans="2:7" x14ac:dyDescent="0.3">
      <c r="B7030" s="2"/>
      <c r="D7030" s="9"/>
      <c r="F7030" s="4"/>
      <c r="G7030" s="4"/>
    </row>
    <row r="7031" spans="2:7" x14ac:dyDescent="0.3">
      <c r="B7031" s="2"/>
      <c r="D7031" s="9"/>
      <c r="F7031" s="4"/>
      <c r="G7031" s="4"/>
    </row>
    <row r="7032" spans="2:7" x14ac:dyDescent="0.3">
      <c r="B7032" s="2"/>
      <c r="D7032" s="9"/>
      <c r="F7032" s="4"/>
      <c r="G7032" s="4"/>
    </row>
    <row r="7033" spans="2:7" x14ac:dyDescent="0.3">
      <c r="B7033" s="2"/>
      <c r="D7033" s="9"/>
      <c r="F7033" s="4"/>
      <c r="G7033" s="4"/>
    </row>
    <row r="7034" spans="2:7" x14ac:dyDescent="0.3">
      <c r="B7034" s="2"/>
      <c r="D7034" s="9"/>
      <c r="F7034" s="4"/>
      <c r="G7034" s="4"/>
    </row>
    <row r="7035" spans="2:7" x14ac:dyDescent="0.3">
      <c r="B7035" s="2"/>
      <c r="D7035" s="9"/>
      <c r="F7035" s="4"/>
      <c r="G7035" s="4"/>
    </row>
    <row r="7036" spans="2:7" x14ac:dyDescent="0.3">
      <c r="B7036" s="2"/>
      <c r="D7036" s="9"/>
      <c r="F7036" s="4"/>
      <c r="G7036" s="4"/>
    </row>
    <row r="7037" spans="2:7" x14ac:dyDescent="0.3">
      <c r="B7037" s="2"/>
      <c r="D7037" s="9"/>
      <c r="F7037" s="4"/>
      <c r="G7037" s="4"/>
    </row>
    <row r="7038" spans="2:7" x14ac:dyDescent="0.3">
      <c r="B7038" s="2"/>
      <c r="D7038" s="9"/>
      <c r="F7038" s="4"/>
      <c r="G7038" s="4"/>
    </row>
    <row r="7039" spans="2:7" x14ac:dyDescent="0.3">
      <c r="B7039" s="2"/>
      <c r="D7039" s="9"/>
      <c r="F7039" s="4"/>
      <c r="G7039" s="4"/>
    </row>
    <row r="7040" spans="2:7" x14ac:dyDescent="0.3">
      <c r="B7040" s="2"/>
      <c r="D7040" s="9"/>
      <c r="F7040" s="4"/>
      <c r="G7040" s="4"/>
    </row>
    <row r="7041" spans="2:7" x14ac:dyDescent="0.3">
      <c r="B7041" s="2"/>
      <c r="D7041" s="9"/>
      <c r="F7041" s="4"/>
      <c r="G7041" s="4"/>
    </row>
    <row r="7042" spans="2:7" x14ac:dyDescent="0.3">
      <c r="B7042" s="2"/>
      <c r="D7042" s="9"/>
      <c r="F7042" s="4"/>
      <c r="G7042" s="4"/>
    </row>
    <row r="7043" spans="2:7" x14ac:dyDescent="0.3">
      <c r="B7043" s="2"/>
      <c r="D7043" s="9"/>
      <c r="F7043" s="4"/>
      <c r="G7043" s="4"/>
    </row>
    <row r="7044" spans="2:7" x14ac:dyDescent="0.3">
      <c r="B7044" s="2"/>
      <c r="D7044" s="9"/>
      <c r="F7044" s="4"/>
      <c r="G7044" s="4"/>
    </row>
    <row r="7045" spans="2:7" x14ac:dyDescent="0.3">
      <c r="B7045" s="2"/>
      <c r="D7045" s="9"/>
      <c r="F7045" s="4"/>
      <c r="G7045" s="4"/>
    </row>
    <row r="7046" spans="2:7" x14ac:dyDescent="0.3">
      <c r="B7046" s="2"/>
      <c r="D7046" s="9"/>
      <c r="F7046" s="4"/>
      <c r="G7046" s="4"/>
    </row>
    <row r="7047" spans="2:7" x14ac:dyDescent="0.3">
      <c r="B7047" s="2"/>
      <c r="D7047" s="9"/>
      <c r="F7047" s="4"/>
      <c r="G7047" s="4"/>
    </row>
    <row r="7048" spans="2:7" x14ac:dyDescent="0.3">
      <c r="B7048" s="2"/>
      <c r="D7048" s="9"/>
      <c r="F7048" s="4"/>
      <c r="G7048" s="4"/>
    </row>
    <row r="7049" spans="2:7" x14ac:dyDescent="0.3">
      <c r="B7049" s="2"/>
      <c r="D7049" s="9"/>
      <c r="F7049" s="4"/>
      <c r="G7049" s="4"/>
    </row>
    <row r="7050" spans="2:7" x14ac:dyDescent="0.3">
      <c r="B7050" s="2"/>
      <c r="D7050" s="9"/>
      <c r="F7050" s="4"/>
      <c r="G7050" s="4"/>
    </row>
    <row r="7051" spans="2:7" x14ac:dyDescent="0.3">
      <c r="B7051" s="2"/>
      <c r="D7051" s="9"/>
      <c r="F7051" s="4"/>
      <c r="G7051" s="4"/>
    </row>
    <row r="7052" spans="2:7" x14ac:dyDescent="0.3">
      <c r="B7052" s="2"/>
      <c r="D7052" s="9"/>
      <c r="F7052" s="4"/>
      <c r="G7052" s="4"/>
    </row>
    <row r="7053" spans="2:7" x14ac:dyDescent="0.3">
      <c r="B7053" s="2"/>
      <c r="D7053" s="9"/>
      <c r="F7053" s="4"/>
      <c r="G7053" s="4"/>
    </row>
    <row r="7054" spans="2:7" x14ac:dyDescent="0.3">
      <c r="B7054" s="2"/>
      <c r="D7054" s="9"/>
      <c r="F7054" s="4"/>
      <c r="G7054" s="4"/>
    </row>
    <row r="7055" spans="2:7" x14ac:dyDescent="0.3">
      <c r="B7055" s="2"/>
      <c r="D7055" s="9"/>
      <c r="F7055" s="4"/>
      <c r="G7055" s="4"/>
    </row>
    <row r="7056" spans="2:7" x14ac:dyDescent="0.3">
      <c r="B7056" s="2"/>
      <c r="D7056" s="9"/>
      <c r="F7056" s="4"/>
      <c r="G7056" s="4"/>
    </row>
    <row r="7057" spans="2:7" x14ac:dyDescent="0.3">
      <c r="B7057" s="2"/>
      <c r="D7057" s="9"/>
      <c r="F7057" s="4"/>
      <c r="G7057" s="4"/>
    </row>
    <row r="7058" spans="2:7" x14ac:dyDescent="0.3">
      <c r="B7058" s="2"/>
      <c r="D7058" s="9"/>
      <c r="F7058" s="4"/>
      <c r="G7058" s="4"/>
    </row>
    <row r="7059" spans="2:7" x14ac:dyDescent="0.3">
      <c r="B7059" s="2"/>
      <c r="D7059" s="9"/>
      <c r="F7059" s="4"/>
      <c r="G7059" s="4"/>
    </row>
    <row r="7060" spans="2:7" x14ac:dyDescent="0.3">
      <c r="B7060" s="2"/>
      <c r="D7060" s="9"/>
      <c r="F7060" s="4"/>
      <c r="G7060" s="4"/>
    </row>
    <row r="7061" spans="2:7" x14ac:dyDescent="0.3">
      <c r="B7061" s="2"/>
      <c r="D7061" s="9"/>
      <c r="F7061" s="4"/>
      <c r="G7061" s="4"/>
    </row>
    <row r="7062" spans="2:7" x14ac:dyDescent="0.3">
      <c r="B7062" s="2"/>
      <c r="D7062" s="9"/>
      <c r="F7062" s="4"/>
      <c r="G7062" s="4"/>
    </row>
    <row r="7063" spans="2:7" x14ac:dyDescent="0.3">
      <c r="B7063" s="2"/>
      <c r="D7063" s="9"/>
      <c r="F7063" s="4"/>
      <c r="G7063" s="4"/>
    </row>
    <row r="7064" spans="2:7" x14ac:dyDescent="0.3">
      <c r="B7064" s="2"/>
      <c r="D7064" s="9"/>
      <c r="F7064" s="4"/>
      <c r="G7064" s="4"/>
    </row>
    <row r="7065" spans="2:7" x14ac:dyDescent="0.3">
      <c r="B7065" s="2"/>
      <c r="D7065" s="9"/>
      <c r="F7065" s="4"/>
      <c r="G7065" s="4"/>
    </row>
    <row r="7066" spans="2:7" x14ac:dyDescent="0.3">
      <c r="B7066" s="2"/>
      <c r="D7066" s="9"/>
      <c r="F7066" s="4"/>
      <c r="G7066" s="4"/>
    </row>
    <row r="7067" spans="2:7" x14ac:dyDescent="0.3">
      <c r="B7067" s="2"/>
      <c r="D7067" s="9"/>
      <c r="F7067" s="4"/>
      <c r="G7067" s="4"/>
    </row>
    <row r="7068" spans="2:7" x14ac:dyDescent="0.3">
      <c r="B7068" s="2"/>
      <c r="D7068" s="9"/>
      <c r="F7068" s="4"/>
      <c r="G7068" s="4"/>
    </row>
    <row r="7069" spans="2:7" x14ac:dyDescent="0.3">
      <c r="B7069" s="2"/>
      <c r="D7069" s="9"/>
      <c r="F7069" s="4"/>
      <c r="G7069" s="4"/>
    </row>
    <row r="7070" spans="2:7" x14ac:dyDescent="0.3">
      <c r="B7070" s="2"/>
      <c r="D7070" s="9"/>
      <c r="F7070" s="4"/>
      <c r="G7070" s="4"/>
    </row>
    <row r="7071" spans="2:7" x14ac:dyDescent="0.3">
      <c r="B7071" s="2"/>
      <c r="D7071" s="9"/>
      <c r="F7071" s="4"/>
      <c r="G7071" s="4"/>
    </row>
    <row r="7072" spans="2:7" x14ac:dyDescent="0.3">
      <c r="B7072" s="2"/>
      <c r="D7072" s="9"/>
      <c r="F7072" s="4"/>
      <c r="G7072" s="4"/>
    </row>
    <row r="7073" spans="2:7" x14ac:dyDescent="0.3">
      <c r="B7073" s="2"/>
      <c r="D7073" s="9"/>
      <c r="F7073" s="4"/>
      <c r="G7073" s="4"/>
    </row>
    <row r="7074" spans="2:7" x14ac:dyDescent="0.3">
      <c r="B7074" s="2"/>
      <c r="D7074" s="9"/>
      <c r="F7074" s="4"/>
      <c r="G7074" s="4"/>
    </row>
    <row r="7075" spans="2:7" x14ac:dyDescent="0.3">
      <c r="B7075" s="2"/>
      <c r="D7075" s="9"/>
      <c r="F7075" s="4"/>
      <c r="G7075" s="4"/>
    </row>
    <row r="7076" spans="2:7" x14ac:dyDescent="0.3">
      <c r="B7076" s="2"/>
      <c r="D7076" s="9"/>
      <c r="F7076" s="4"/>
      <c r="G7076" s="4"/>
    </row>
    <row r="7077" spans="2:7" x14ac:dyDescent="0.3">
      <c r="B7077" s="2"/>
      <c r="D7077" s="9"/>
      <c r="F7077" s="4"/>
      <c r="G7077" s="4"/>
    </row>
    <row r="7078" spans="2:7" x14ac:dyDescent="0.3">
      <c r="B7078" s="2"/>
      <c r="D7078" s="9"/>
      <c r="F7078" s="4"/>
      <c r="G7078" s="4"/>
    </row>
    <row r="7079" spans="2:7" x14ac:dyDescent="0.3">
      <c r="B7079" s="2"/>
      <c r="D7079" s="9"/>
      <c r="F7079" s="4"/>
      <c r="G7079" s="4"/>
    </row>
    <row r="7080" spans="2:7" x14ac:dyDescent="0.3">
      <c r="B7080" s="2"/>
      <c r="D7080" s="9"/>
      <c r="F7080" s="4"/>
      <c r="G7080" s="4"/>
    </row>
    <row r="7081" spans="2:7" x14ac:dyDescent="0.3">
      <c r="B7081" s="2"/>
      <c r="D7081" s="9"/>
      <c r="F7081" s="4"/>
      <c r="G7081" s="4"/>
    </row>
    <row r="7082" spans="2:7" x14ac:dyDescent="0.3">
      <c r="B7082" s="2"/>
      <c r="D7082" s="9"/>
      <c r="F7082" s="4"/>
      <c r="G7082" s="4"/>
    </row>
    <row r="7083" spans="2:7" x14ac:dyDescent="0.3">
      <c r="B7083" s="2"/>
      <c r="D7083" s="9"/>
      <c r="F7083" s="4"/>
      <c r="G7083" s="4"/>
    </row>
    <row r="7084" spans="2:7" x14ac:dyDescent="0.3">
      <c r="B7084" s="2"/>
      <c r="D7084" s="9"/>
      <c r="F7084" s="4"/>
      <c r="G7084" s="4"/>
    </row>
    <row r="7085" spans="2:7" x14ac:dyDescent="0.3">
      <c r="B7085" s="2"/>
      <c r="D7085" s="9"/>
      <c r="F7085" s="4"/>
      <c r="G7085" s="4"/>
    </row>
    <row r="7086" spans="2:7" x14ac:dyDescent="0.3">
      <c r="B7086" s="2"/>
      <c r="D7086" s="9"/>
      <c r="F7086" s="4"/>
      <c r="G7086" s="4"/>
    </row>
    <row r="7087" spans="2:7" x14ac:dyDescent="0.3">
      <c r="B7087" s="2"/>
      <c r="D7087" s="9"/>
      <c r="F7087" s="4"/>
      <c r="G7087" s="4"/>
    </row>
    <row r="7088" spans="2:7" x14ac:dyDescent="0.3">
      <c r="B7088" s="2"/>
      <c r="D7088" s="9"/>
      <c r="F7088" s="4"/>
      <c r="G7088" s="4"/>
    </row>
    <row r="7089" spans="2:7" x14ac:dyDescent="0.3">
      <c r="B7089" s="2"/>
      <c r="D7089" s="9"/>
      <c r="F7089" s="4"/>
      <c r="G7089" s="4"/>
    </row>
    <row r="7090" spans="2:7" x14ac:dyDescent="0.3">
      <c r="B7090" s="2"/>
      <c r="D7090" s="9"/>
      <c r="F7090" s="4"/>
      <c r="G7090" s="4"/>
    </row>
    <row r="7091" spans="2:7" x14ac:dyDescent="0.3">
      <c r="B7091" s="2"/>
      <c r="D7091" s="9"/>
      <c r="F7091" s="4"/>
      <c r="G7091" s="4"/>
    </row>
    <row r="7092" spans="2:7" x14ac:dyDescent="0.3">
      <c r="B7092" s="2"/>
      <c r="D7092" s="9"/>
      <c r="F7092" s="4"/>
      <c r="G7092" s="4"/>
    </row>
    <row r="7093" spans="2:7" x14ac:dyDescent="0.3">
      <c r="B7093" s="2"/>
      <c r="D7093" s="9"/>
      <c r="F7093" s="4"/>
      <c r="G7093" s="4"/>
    </row>
    <row r="7094" spans="2:7" x14ac:dyDescent="0.3">
      <c r="B7094" s="2"/>
      <c r="D7094" s="9"/>
      <c r="F7094" s="4"/>
      <c r="G7094" s="4"/>
    </row>
    <row r="7095" spans="2:7" x14ac:dyDescent="0.3">
      <c r="B7095" s="2"/>
      <c r="D7095" s="9"/>
      <c r="F7095" s="4"/>
      <c r="G7095" s="4"/>
    </row>
    <row r="7096" spans="2:7" x14ac:dyDescent="0.3">
      <c r="B7096" s="2"/>
      <c r="D7096" s="9"/>
      <c r="F7096" s="4"/>
      <c r="G7096" s="4"/>
    </row>
    <row r="7097" spans="2:7" x14ac:dyDescent="0.3">
      <c r="B7097" s="2"/>
      <c r="D7097" s="9"/>
      <c r="F7097" s="4"/>
      <c r="G7097" s="4"/>
    </row>
    <row r="7098" spans="2:7" x14ac:dyDescent="0.3">
      <c r="B7098" s="2"/>
      <c r="D7098" s="9"/>
      <c r="F7098" s="4"/>
      <c r="G7098" s="4"/>
    </row>
    <row r="7099" spans="2:7" x14ac:dyDescent="0.3">
      <c r="B7099" s="2"/>
      <c r="D7099" s="9"/>
      <c r="F7099" s="4"/>
      <c r="G7099" s="4"/>
    </row>
    <row r="7100" spans="2:7" x14ac:dyDescent="0.3">
      <c r="B7100" s="2"/>
      <c r="D7100" s="9"/>
      <c r="F7100" s="4"/>
      <c r="G7100" s="4"/>
    </row>
    <row r="7101" spans="2:7" x14ac:dyDescent="0.3">
      <c r="B7101" s="2"/>
      <c r="D7101" s="9"/>
      <c r="F7101" s="4"/>
      <c r="G7101" s="4"/>
    </row>
    <row r="7102" spans="2:7" x14ac:dyDescent="0.3">
      <c r="B7102" s="2"/>
      <c r="D7102" s="9"/>
      <c r="F7102" s="4"/>
      <c r="G7102" s="4"/>
    </row>
    <row r="7103" spans="2:7" x14ac:dyDescent="0.3">
      <c r="B7103" s="2"/>
      <c r="D7103" s="9"/>
      <c r="F7103" s="4"/>
      <c r="G7103" s="4"/>
    </row>
    <row r="7104" spans="2:7" x14ac:dyDescent="0.3">
      <c r="B7104" s="2"/>
      <c r="D7104" s="9"/>
      <c r="F7104" s="4"/>
      <c r="G7104" s="4"/>
    </row>
    <row r="7105" spans="2:7" x14ac:dyDescent="0.3">
      <c r="B7105" s="2"/>
      <c r="D7105" s="9"/>
      <c r="F7105" s="4"/>
      <c r="G7105" s="4"/>
    </row>
    <row r="7106" spans="2:7" x14ac:dyDescent="0.3">
      <c r="B7106" s="2"/>
      <c r="D7106" s="9"/>
      <c r="F7106" s="4"/>
      <c r="G7106" s="4"/>
    </row>
    <row r="7107" spans="2:7" x14ac:dyDescent="0.3">
      <c r="B7107" s="2"/>
      <c r="D7107" s="9"/>
      <c r="F7107" s="4"/>
      <c r="G7107" s="4"/>
    </row>
    <row r="7108" spans="2:7" x14ac:dyDescent="0.3">
      <c r="B7108" s="2"/>
      <c r="D7108" s="9"/>
      <c r="F7108" s="4"/>
      <c r="G7108" s="4"/>
    </row>
    <row r="7109" spans="2:7" x14ac:dyDescent="0.3">
      <c r="B7109" s="2"/>
      <c r="D7109" s="9"/>
      <c r="F7109" s="4"/>
      <c r="G7109" s="4"/>
    </row>
    <row r="7110" spans="2:7" x14ac:dyDescent="0.3">
      <c r="B7110" s="2"/>
      <c r="D7110" s="9"/>
      <c r="F7110" s="4"/>
      <c r="G7110" s="4"/>
    </row>
    <row r="7111" spans="2:7" x14ac:dyDescent="0.3">
      <c r="B7111" s="2"/>
      <c r="D7111" s="9"/>
      <c r="F7111" s="4"/>
      <c r="G7111" s="4"/>
    </row>
    <row r="7112" spans="2:7" x14ac:dyDescent="0.3">
      <c r="B7112" s="2"/>
      <c r="D7112" s="9"/>
      <c r="F7112" s="4"/>
      <c r="G7112" s="4"/>
    </row>
    <row r="7113" spans="2:7" x14ac:dyDescent="0.3">
      <c r="B7113" s="2"/>
      <c r="D7113" s="9"/>
      <c r="F7113" s="4"/>
      <c r="G7113" s="4"/>
    </row>
    <row r="7114" spans="2:7" x14ac:dyDescent="0.3">
      <c r="B7114" s="2"/>
      <c r="D7114" s="9"/>
      <c r="F7114" s="4"/>
      <c r="G7114" s="4"/>
    </row>
    <row r="7115" spans="2:7" x14ac:dyDescent="0.3">
      <c r="B7115" s="2"/>
      <c r="D7115" s="9"/>
      <c r="F7115" s="4"/>
      <c r="G7115" s="4"/>
    </row>
    <row r="7116" spans="2:7" x14ac:dyDescent="0.3">
      <c r="B7116" s="2"/>
      <c r="D7116" s="9"/>
      <c r="F7116" s="4"/>
      <c r="G7116" s="4"/>
    </row>
    <row r="7117" spans="2:7" x14ac:dyDescent="0.3">
      <c r="B7117" s="2"/>
      <c r="D7117" s="9"/>
      <c r="F7117" s="4"/>
      <c r="G7117" s="4"/>
    </row>
    <row r="7118" spans="2:7" x14ac:dyDescent="0.3">
      <c r="B7118" s="2"/>
      <c r="D7118" s="9"/>
      <c r="F7118" s="4"/>
      <c r="G7118" s="4"/>
    </row>
    <row r="7119" spans="2:7" x14ac:dyDescent="0.3">
      <c r="B7119" s="2"/>
      <c r="D7119" s="9"/>
      <c r="F7119" s="4"/>
      <c r="G7119" s="4"/>
    </row>
    <row r="7120" spans="2:7" x14ac:dyDescent="0.3">
      <c r="B7120" s="2"/>
      <c r="D7120" s="9"/>
      <c r="F7120" s="4"/>
      <c r="G7120" s="4"/>
    </row>
    <row r="7121" spans="2:7" x14ac:dyDescent="0.3">
      <c r="B7121" s="2"/>
      <c r="D7121" s="9"/>
      <c r="F7121" s="4"/>
      <c r="G7121" s="4"/>
    </row>
    <row r="7122" spans="2:7" x14ac:dyDescent="0.3">
      <c r="B7122" s="2"/>
      <c r="D7122" s="9"/>
      <c r="F7122" s="4"/>
      <c r="G7122" s="4"/>
    </row>
    <row r="7123" spans="2:7" x14ac:dyDescent="0.3">
      <c r="B7123" s="2"/>
      <c r="D7123" s="9"/>
      <c r="F7123" s="4"/>
      <c r="G7123" s="4"/>
    </row>
    <row r="7124" spans="2:7" x14ac:dyDescent="0.3">
      <c r="B7124" s="2"/>
      <c r="D7124" s="9"/>
      <c r="F7124" s="4"/>
      <c r="G7124" s="4"/>
    </row>
    <row r="7125" spans="2:7" x14ac:dyDescent="0.3">
      <c r="B7125" s="2"/>
      <c r="D7125" s="9"/>
      <c r="F7125" s="4"/>
      <c r="G7125" s="4"/>
    </row>
    <row r="7126" spans="2:7" x14ac:dyDescent="0.3">
      <c r="B7126" s="2"/>
      <c r="D7126" s="9"/>
      <c r="F7126" s="4"/>
      <c r="G7126" s="4"/>
    </row>
    <row r="7127" spans="2:7" x14ac:dyDescent="0.3">
      <c r="B7127" s="2"/>
      <c r="D7127" s="9"/>
      <c r="F7127" s="4"/>
      <c r="G7127" s="4"/>
    </row>
    <row r="7128" spans="2:7" x14ac:dyDescent="0.3">
      <c r="B7128" s="2"/>
      <c r="D7128" s="9"/>
      <c r="F7128" s="4"/>
      <c r="G7128" s="4"/>
    </row>
    <row r="7129" spans="2:7" x14ac:dyDescent="0.3">
      <c r="B7129" s="2"/>
      <c r="D7129" s="9"/>
      <c r="F7129" s="4"/>
      <c r="G7129" s="4"/>
    </row>
    <row r="7130" spans="2:7" x14ac:dyDescent="0.3">
      <c r="B7130" s="2"/>
      <c r="D7130" s="9"/>
      <c r="F7130" s="4"/>
      <c r="G7130" s="4"/>
    </row>
    <row r="7131" spans="2:7" x14ac:dyDescent="0.3">
      <c r="B7131" s="2"/>
      <c r="D7131" s="9"/>
      <c r="F7131" s="4"/>
      <c r="G7131" s="4"/>
    </row>
    <row r="7132" spans="2:7" x14ac:dyDescent="0.3">
      <c r="B7132" s="2"/>
      <c r="D7132" s="9"/>
      <c r="F7132" s="4"/>
      <c r="G7132" s="4"/>
    </row>
    <row r="7133" spans="2:7" x14ac:dyDescent="0.3">
      <c r="B7133" s="2"/>
      <c r="D7133" s="9"/>
      <c r="F7133" s="4"/>
      <c r="G7133" s="4"/>
    </row>
    <row r="7134" spans="2:7" x14ac:dyDescent="0.3">
      <c r="B7134" s="2"/>
      <c r="D7134" s="9"/>
      <c r="F7134" s="4"/>
      <c r="G7134" s="4"/>
    </row>
    <row r="7135" spans="2:7" x14ac:dyDescent="0.3">
      <c r="B7135" s="2"/>
      <c r="D7135" s="9"/>
      <c r="F7135" s="4"/>
      <c r="G7135" s="4"/>
    </row>
    <row r="7136" spans="2:7" x14ac:dyDescent="0.3">
      <c r="B7136" s="2"/>
      <c r="D7136" s="9"/>
      <c r="F7136" s="4"/>
      <c r="G7136" s="4"/>
    </row>
    <row r="7137" spans="2:7" x14ac:dyDescent="0.3">
      <c r="B7137" s="2"/>
      <c r="D7137" s="9"/>
      <c r="F7137" s="4"/>
      <c r="G7137" s="4"/>
    </row>
    <row r="7138" spans="2:7" x14ac:dyDescent="0.3">
      <c r="B7138" s="2"/>
      <c r="D7138" s="9"/>
      <c r="F7138" s="4"/>
      <c r="G7138" s="4"/>
    </row>
    <row r="7139" spans="2:7" x14ac:dyDescent="0.3">
      <c r="B7139" s="2"/>
      <c r="D7139" s="9"/>
      <c r="F7139" s="4"/>
      <c r="G7139" s="4"/>
    </row>
    <row r="7140" spans="2:7" x14ac:dyDescent="0.3">
      <c r="B7140" s="2"/>
      <c r="D7140" s="9"/>
      <c r="F7140" s="4"/>
      <c r="G7140" s="4"/>
    </row>
    <row r="7141" spans="2:7" x14ac:dyDescent="0.3">
      <c r="B7141" s="2"/>
      <c r="D7141" s="9"/>
      <c r="F7141" s="4"/>
      <c r="G7141" s="4"/>
    </row>
    <row r="7142" spans="2:7" x14ac:dyDescent="0.3">
      <c r="B7142" s="2"/>
      <c r="D7142" s="9"/>
      <c r="F7142" s="4"/>
      <c r="G7142" s="4"/>
    </row>
    <row r="7143" spans="2:7" x14ac:dyDescent="0.3">
      <c r="B7143" s="2"/>
      <c r="D7143" s="9"/>
      <c r="F7143" s="4"/>
      <c r="G7143" s="4"/>
    </row>
    <row r="7144" spans="2:7" x14ac:dyDescent="0.3">
      <c r="B7144" s="2"/>
      <c r="D7144" s="9"/>
      <c r="F7144" s="4"/>
      <c r="G7144" s="4"/>
    </row>
    <row r="7145" spans="2:7" x14ac:dyDescent="0.3">
      <c r="B7145" s="2"/>
      <c r="D7145" s="9"/>
      <c r="F7145" s="4"/>
      <c r="G7145" s="4"/>
    </row>
    <row r="7146" spans="2:7" x14ac:dyDescent="0.3">
      <c r="B7146" s="2"/>
      <c r="D7146" s="9"/>
      <c r="F7146" s="4"/>
      <c r="G7146" s="4"/>
    </row>
    <row r="7147" spans="2:7" x14ac:dyDescent="0.3">
      <c r="B7147" s="2"/>
      <c r="D7147" s="9"/>
      <c r="F7147" s="4"/>
      <c r="G7147" s="4"/>
    </row>
    <row r="7148" spans="2:7" x14ac:dyDescent="0.3">
      <c r="B7148" s="2"/>
      <c r="D7148" s="9"/>
      <c r="F7148" s="4"/>
      <c r="G7148" s="4"/>
    </row>
    <row r="7149" spans="2:7" x14ac:dyDescent="0.3">
      <c r="B7149" s="2"/>
      <c r="D7149" s="9"/>
      <c r="F7149" s="4"/>
      <c r="G7149" s="4"/>
    </row>
    <row r="7150" spans="2:7" x14ac:dyDescent="0.3">
      <c r="B7150" s="2"/>
      <c r="D7150" s="9"/>
      <c r="F7150" s="4"/>
      <c r="G7150" s="4"/>
    </row>
    <row r="7151" spans="2:7" x14ac:dyDescent="0.3">
      <c r="B7151" s="2"/>
      <c r="D7151" s="9"/>
      <c r="F7151" s="4"/>
      <c r="G7151" s="4"/>
    </row>
    <row r="7152" spans="2:7" x14ac:dyDescent="0.3">
      <c r="B7152" s="2"/>
      <c r="D7152" s="9"/>
      <c r="F7152" s="4"/>
      <c r="G7152" s="4"/>
    </row>
    <row r="7153" spans="2:7" x14ac:dyDescent="0.3">
      <c r="B7153" s="2"/>
      <c r="D7153" s="9"/>
      <c r="F7153" s="4"/>
      <c r="G7153" s="4"/>
    </row>
    <row r="7154" spans="2:7" x14ac:dyDescent="0.3">
      <c r="B7154" s="2"/>
      <c r="D7154" s="9"/>
      <c r="F7154" s="4"/>
      <c r="G7154" s="4"/>
    </row>
    <row r="7155" spans="2:7" x14ac:dyDescent="0.3">
      <c r="B7155" s="2"/>
      <c r="D7155" s="9"/>
      <c r="F7155" s="4"/>
      <c r="G7155" s="4"/>
    </row>
    <row r="7156" spans="2:7" x14ac:dyDescent="0.3">
      <c r="B7156" s="2"/>
      <c r="D7156" s="9"/>
      <c r="F7156" s="4"/>
      <c r="G7156" s="4"/>
    </row>
    <row r="7157" spans="2:7" x14ac:dyDescent="0.3">
      <c r="B7157" s="2"/>
      <c r="D7157" s="9"/>
      <c r="F7157" s="4"/>
      <c r="G7157" s="4"/>
    </row>
    <row r="7158" spans="2:7" x14ac:dyDescent="0.3">
      <c r="B7158" s="2"/>
      <c r="D7158" s="9"/>
      <c r="F7158" s="4"/>
      <c r="G7158" s="4"/>
    </row>
    <row r="7159" spans="2:7" x14ac:dyDescent="0.3">
      <c r="B7159" s="2"/>
      <c r="D7159" s="9"/>
      <c r="F7159" s="4"/>
      <c r="G7159" s="4"/>
    </row>
    <row r="7160" spans="2:7" x14ac:dyDescent="0.3">
      <c r="B7160" s="2"/>
      <c r="D7160" s="9"/>
      <c r="F7160" s="4"/>
      <c r="G7160" s="4"/>
    </row>
    <row r="7161" spans="2:7" x14ac:dyDescent="0.3">
      <c r="B7161" s="2"/>
      <c r="D7161" s="9"/>
      <c r="F7161" s="4"/>
      <c r="G7161" s="4"/>
    </row>
    <row r="7162" spans="2:7" x14ac:dyDescent="0.3">
      <c r="B7162" s="2"/>
      <c r="D7162" s="9"/>
      <c r="F7162" s="4"/>
      <c r="G7162" s="4"/>
    </row>
    <row r="7163" spans="2:7" x14ac:dyDescent="0.3">
      <c r="B7163" s="2"/>
      <c r="D7163" s="9"/>
      <c r="F7163" s="4"/>
      <c r="G7163" s="4"/>
    </row>
    <row r="7164" spans="2:7" x14ac:dyDescent="0.3">
      <c r="B7164" s="2"/>
      <c r="D7164" s="9"/>
      <c r="F7164" s="4"/>
      <c r="G7164" s="4"/>
    </row>
    <row r="7165" spans="2:7" x14ac:dyDescent="0.3">
      <c r="B7165" s="2"/>
      <c r="D7165" s="9"/>
      <c r="F7165" s="4"/>
      <c r="G7165" s="4"/>
    </row>
    <row r="7166" spans="2:7" x14ac:dyDescent="0.3">
      <c r="B7166" s="2"/>
      <c r="D7166" s="9"/>
      <c r="F7166" s="4"/>
      <c r="G7166" s="4"/>
    </row>
    <row r="7167" spans="2:7" x14ac:dyDescent="0.3">
      <c r="B7167" s="2"/>
      <c r="D7167" s="9"/>
      <c r="F7167" s="4"/>
      <c r="G7167" s="4"/>
    </row>
    <row r="7168" spans="2:7" x14ac:dyDescent="0.3">
      <c r="B7168" s="2"/>
      <c r="D7168" s="9"/>
      <c r="F7168" s="4"/>
      <c r="G7168" s="4"/>
    </row>
    <row r="7169" spans="2:7" x14ac:dyDescent="0.3">
      <c r="B7169" s="2"/>
      <c r="D7169" s="9"/>
      <c r="F7169" s="4"/>
      <c r="G7169" s="4"/>
    </row>
    <row r="7170" spans="2:7" x14ac:dyDescent="0.3">
      <c r="B7170" s="2"/>
      <c r="D7170" s="9"/>
      <c r="F7170" s="4"/>
      <c r="G7170" s="4"/>
    </row>
    <row r="7171" spans="2:7" x14ac:dyDescent="0.3">
      <c r="B7171" s="2"/>
      <c r="D7171" s="9"/>
      <c r="F7171" s="4"/>
      <c r="G7171" s="4"/>
    </row>
    <row r="7172" spans="2:7" x14ac:dyDescent="0.3">
      <c r="B7172" s="2"/>
      <c r="D7172" s="9"/>
      <c r="F7172" s="4"/>
      <c r="G7172" s="4"/>
    </row>
    <row r="7173" spans="2:7" x14ac:dyDescent="0.3">
      <c r="B7173" s="2"/>
      <c r="D7173" s="9"/>
      <c r="F7173" s="4"/>
      <c r="G7173" s="4"/>
    </row>
    <row r="7174" spans="2:7" x14ac:dyDescent="0.3">
      <c r="B7174" s="2"/>
      <c r="D7174" s="9"/>
      <c r="F7174" s="4"/>
      <c r="G7174" s="4"/>
    </row>
    <row r="7175" spans="2:7" x14ac:dyDescent="0.3">
      <c r="B7175" s="2"/>
      <c r="D7175" s="9"/>
      <c r="F7175" s="4"/>
      <c r="G7175" s="4"/>
    </row>
    <row r="7176" spans="2:7" x14ac:dyDescent="0.3">
      <c r="B7176" s="2"/>
      <c r="D7176" s="9"/>
      <c r="F7176" s="4"/>
      <c r="G7176" s="4"/>
    </row>
    <row r="7177" spans="2:7" x14ac:dyDescent="0.3">
      <c r="B7177" s="2"/>
      <c r="D7177" s="9"/>
      <c r="F7177" s="4"/>
      <c r="G7177" s="4"/>
    </row>
    <row r="7178" spans="2:7" x14ac:dyDescent="0.3">
      <c r="B7178" s="2"/>
      <c r="D7178" s="9"/>
      <c r="F7178" s="4"/>
      <c r="G7178" s="4"/>
    </row>
    <row r="7179" spans="2:7" x14ac:dyDescent="0.3">
      <c r="B7179" s="2"/>
      <c r="D7179" s="9"/>
      <c r="F7179" s="4"/>
      <c r="G7179" s="4"/>
    </row>
    <row r="7180" spans="2:7" x14ac:dyDescent="0.3">
      <c r="B7180" s="2"/>
      <c r="D7180" s="9"/>
      <c r="F7180" s="4"/>
      <c r="G7180" s="4"/>
    </row>
    <row r="7181" spans="2:7" x14ac:dyDescent="0.3">
      <c r="B7181" s="2"/>
      <c r="D7181" s="9"/>
      <c r="F7181" s="4"/>
      <c r="G7181" s="4"/>
    </row>
    <row r="7182" spans="2:7" x14ac:dyDescent="0.3">
      <c r="B7182" s="2"/>
      <c r="D7182" s="9"/>
      <c r="F7182" s="4"/>
      <c r="G7182" s="4"/>
    </row>
    <row r="7183" spans="2:7" x14ac:dyDescent="0.3">
      <c r="B7183" s="2"/>
      <c r="D7183" s="9"/>
      <c r="F7183" s="4"/>
      <c r="G7183" s="4"/>
    </row>
    <row r="7184" spans="2:7" x14ac:dyDescent="0.3">
      <c r="B7184" s="2"/>
      <c r="D7184" s="9"/>
      <c r="F7184" s="4"/>
      <c r="G7184" s="4"/>
    </row>
    <row r="7185" spans="2:7" x14ac:dyDescent="0.3">
      <c r="B7185" s="2"/>
      <c r="D7185" s="9"/>
      <c r="F7185" s="4"/>
      <c r="G7185" s="4"/>
    </row>
    <row r="7186" spans="2:7" x14ac:dyDescent="0.3">
      <c r="B7186" s="2"/>
      <c r="D7186" s="9"/>
      <c r="F7186" s="4"/>
      <c r="G7186" s="4"/>
    </row>
    <row r="7187" spans="2:7" x14ac:dyDescent="0.3">
      <c r="B7187" s="2"/>
      <c r="D7187" s="9"/>
      <c r="F7187" s="4"/>
      <c r="G7187" s="4"/>
    </row>
    <row r="7188" spans="2:7" x14ac:dyDescent="0.3">
      <c r="B7188" s="2"/>
      <c r="D7188" s="9"/>
      <c r="F7188" s="4"/>
      <c r="G7188" s="4"/>
    </row>
    <row r="7189" spans="2:7" x14ac:dyDescent="0.3">
      <c r="B7189" s="2"/>
      <c r="D7189" s="9"/>
      <c r="F7189" s="4"/>
      <c r="G7189" s="4"/>
    </row>
    <row r="7190" spans="2:7" x14ac:dyDescent="0.3">
      <c r="B7190" s="2"/>
      <c r="D7190" s="9"/>
      <c r="F7190" s="4"/>
      <c r="G7190" s="4"/>
    </row>
    <row r="7191" spans="2:7" x14ac:dyDescent="0.3">
      <c r="B7191" s="2"/>
      <c r="D7191" s="9"/>
      <c r="F7191" s="4"/>
      <c r="G7191" s="4"/>
    </row>
    <row r="7192" spans="2:7" x14ac:dyDescent="0.3">
      <c r="B7192" s="2"/>
      <c r="D7192" s="9"/>
      <c r="F7192" s="4"/>
      <c r="G7192" s="4"/>
    </row>
    <row r="7193" spans="2:7" x14ac:dyDescent="0.3">
      <c r="B7193" s="2"/>
      <c r="D7193" s="9"/>
      <c r="F7193" s="4"/>
      <c r="G7193" s="4"/>
    </row>
    <row r="7194" spans="2:7" x14ac:dyDescent="0.3">
      <c r="B7194" s="2"/>
      <c r="D7194" s="9"/>
      <c r="F7194" s="4"/>
      <c r="G7194" s="4"/>
    </row>
    <row r="7195" spans="2:7" x14ac:dyDescent="0.3">
      <c r="B7195" s="2"/>
      <c r="D7195" s="9"/>
      <c r="F7195" s="4"/>
      <c r="G7195" s="4"/>
    </row>
    <row r="7196" spans="2:7" x14ac:dyDescent="0.3">
      <c r="B7196" s="2"/>
      <c r="D7196" s="9"/>
      <c r="F7196" s="4"/>
      <c r="G7196" s="4"/>
    </row>
    <row r="7197" spans="2:7" x14ac:dyDescent="0.3">
      <c r="B7197" s="2"/>
      <c r="D7197" s="9"/>
      <c r="F7197" s="4"/>
      <c r="G7197" s="4"/>
    </row>
    <row r="7198" spans="2:7" x14ac:dyDescent="0.3">
      <c r="B7198" s="2"/>
      <c r="D7198" s="9"/>
      <c r="F7198" s="4"/>
      <c r="G7198" s="4"/>
    </row>
    <row r="7199" spans="2:7" x14ac:dyDescent="0.3">
      <c r="B7199" s="2"/>
      <c r="D7199" s="9"/>
      <c r="F7199" s="4"/>
      <c r="G7199" s="4"/>
    </row>
    <row r="7200" spans="2:7" x14ac:dyDescent="0.3">
      <c r="B7200" s="2"/>
      <c r="D7200" s="9"/>
      <c r="F7200" s="4"/>
      <c r="G7200" s="4"/>
    </row>
    <row r="7201" spans="2:7" x14ac:dyDescent="0.3">
      <c r="B7201" s="2"/>
      <c r="D7201" s="9"/>
      <c r="F7201" s="4"/>
      <c r="G7201" s="4"/>
    </row>
    <row r="7202" spans="2:7" x14ac:dyDescent="0.3">
      <c r="B7202" s="2"/>
      <c r="D7202" s="9"/>
      <c r="F7202" s="4"/>
      <c r="G7202" s="4"/>
    </row>
    <row r="7203" spans="2:7" x14ac:dyDescent="0.3">
      <c r="B7203" s="2"/>
      <c r="D7203" s="9"/>
      <c r="F7203" s="4"/>
      <c r="G7203" s="4"/>
    </row>
    <row r="7204" spans="2:7" x14ac:dyDescent="0.3">
      <c r="B7204" s="2"/>
      <c r="D7204" s="9"/>
      <c r="F7204" s="4"/>
      <c r="G7204" s="4"/>
    </row>
    <row r="7205" spans="2:7" x14ac:dyDescent="0.3">
      <c r="B7205" s="2"/>
      <c r="D7205" s="9"/>
      <c r="F7205" s="4"/>
      <c r="G7205" s="4"/>
    </row>
    <row r="7206" spans="2:7" x14ac:dyDescent="0.3">
      <c r="B7206" s="2"/>
      <c r="D7206" s="9"/>
      <c r="F7206" s="4"/>
      <c r="G7206" s="4"/>
    </row>
    <row r="7207" spans="2:7" x14ac:dyDescent="0.3">
      <c r="B7207" s="2"/>
      <c r="D7207" s="9"/>
      <c r="F7207" s="4"/>
      <c r="G7207" s="4"/>
    </row>
    <row r="7208" spans="2:7" x14ac:dyDescent="0.3">
      <c r="B7208" s="2"/>
      <c r="D7208" s="9"/>
      <c r="F7208" s="4"/>
      <c r="G7208" s="4"/>
    </row>
    <row r="7209" spans="2:7" x14ac:dyDescent="0.3">
      <c r="B7209" s="2"/>
      <c r="D7209" s="9"/>
      <c r="F7209" s="4"/>
      <c r="G7209" s="4"/>
    </row>
    <row r="7210" spans="2:7" x14ac:dyDescent="0.3">
      <c r="B7210" s="2"/>
      <c r="D7210" s="9"/>
      <c r="F7210" s="4"/>
      <c r="G7210" s="4"/>
    </row>
    <row r="7211" spans="2:7" x14ac:dyDescent="0.3">
      <c r="B7211" s="2"/>
      <c r="D7211" s="9"/>
      <c r="F7211" s="4"/>
      <c r="G7211" s="4"/>
    </row>
    <row r="7212" spans="2:7" x14ac:dyDescent="0.3">
      <c r="B7212" s="2"/>
      <c r="D7212" s="9"/>
      <c r="F7212" s="4"/>
      <c r="G7212" s="4"/>
    </row>
    <row r="7213" spans="2:7" x14ac:dyDescent="0.3">
      <c r="B7213" s="2"/>
      <c r="D7213" s="9"/>
      <c r="F7213" s="4"/>
      <c r="G7213" s="4"/>
    </row>
    <row r="7214" spans="2:7" x14ac:dyDescent="0.3">
      <c r="B7214" s="2"/>
      <c r="D7214" s="9"/>
      <c r="F7214" s="4"/>
      <c r="G7214" s="4"/>
    </row>
    <row r="7215" spans="2:7" x14ac:dyDescent="0.3">
      <c r="B7215" s="2"/>
      <c r="D7215" s="9"/>
      <c r="F7215" s="4"/>
      <c r="G7215" s="4"/>
    </row>
    <row r="7216" spans="2:7" x14ac:dyDescent="0.3">
      <c r="B7216" s="2"/>
      <c r="D7216" s="9"/>
      <c r="F7216" s="4"/>
      <c r="G7216" s="4"/>
    </row>
    <row r="7217" spans="2:7" x14ac:dyDescent="0.3">
      <c r="B7217" s="2"/>
      <c r="D7217" s="9"/>
      <c r="F7217" s="4"/>
      <c r="G7217" s="4"/>
    </row>
    <row r="7218" spans="2:7" x14ac:dyDescent="0.3">
      <c r="B7218" s="2"/>
      <c r="D7218" s="9"/>
      <c r="F7218" s="4"/>
      <c r="G7218" s="4"/>
    </row>
    <row r="7219" spans="2:7" x14ac:dyDescent="0.3">
      <c r="B7219" s="2"/>
      <c r="D7219" s="9"/>
      <c r="F7219" s="4"/>
      <c r="G7219" s="4"/>
    </row>
    <row r="7220" spans="2:7" x14ac:dyDescent="0.3">
      <c r="B7220" s="2"/>
      <c r="D7220" s="9"/>
      <c r="F7220" s="4"/>
      <c r="G7220" s="4"/>
    </row>
    <row r="7221" spans="2:7" x14ac:dyDescent="0.3">
      <c r="B7221" s="2"/>
      <c r="D7221" s="9"/>
      <c r="F7221" s="4"/>
      <c r="G7221" s="4"/>
    </row>
    <row r="7222" spans="2:7" x14ac:dyDescent="0.3">
      <c r="B7222" s="2"/>
      <c r="D7222" s="9"/>
      <c r="F7222" s="4"/>
      <c r="G7222" s="4"/>
    </row>
    <row r="7223" spans="2:7" x14ac:dyDescent="0.3">
      <c r="B7223" s="2"/>
      <c r="D7223" s="9"/>
      <c r="F7223" s="4"/>
      <c r="G7223" s="4"/>
    </row>
    <row r="7224" spans="2:7" x14ac:dyDescent="0.3">
      <c r="B7224" s="2"/>
      <c r="D7224" s="9"/>
      <c r="F7224" s="4"/>
      <c r="G7224" s="4"/>
    </row>
    <row r="7225" spans="2:7" x14ac:dyDescent="0.3">
      <c r="B7225" s="2"/>
      <c r="D7225" s="9"/>
      <c r="F7225" s="4"/>
      <c r="G7225" s="4"/>
    </row>
    <row r="7226" spans="2:7" x14ac:dyDescent="0.3">
      <c r="B7226" s="2"/>
      <c r="D7226" s="9"/>
      <c r="F7226" s="4"/>
      <c r="G7226" s="4"/>
    </row>
    <row r="7227" spans="2:7" x14ac:dyDescent="0.3">
      <c r="B7227" s="2"/>
      <c r="D7227" s="9"/>
      <c r="F7227" s="4"/>
      <c r="G7227" s="4"/>
    </row>
    <row r="7228" spans="2:7" x14ac:dyDescent="0.3">
      <c r="B7228" s="2"/>
      <c r="D7228" s="9"/>
      <c r="F7228" s="4"/>
      <c r="G7228" s="4"/>
    </row>
    <row r="7229" spans="2:7" x14ac:dyDescent="0.3">
      <c r="B7229" s="2"/>
      <c r="D7229" s="9"/>
      <c r="F7229" s="4"/>
      <c r="G7229" s="4"/>
    </row>
    <row r="7230" spans="2:7" x14ac:dyDescent="0.3">
      <c r="B7230" s="2"/>
      <c r="D7230" s="9"/>
      <c r="F7230" s="4"/>
      <c r="G7230" s="4"/>
    </row>
    <row r="7231" spans="2:7" x14ac:dyDescent="0.3">
      <c r="B7231" s="2"/>
      <c r="D7231" s="9"/>
      <c r="F7231" s="4"/>
      <c r="G7231" s="4"/>
    </row>
    <row r="7232" spans="2:7" x14ac:dyDescent="0.3">
      <c r="B7232" s="2"/>
      <c r="D7232" s="9"/>
      <c r="F7232" s="4"/>
      <c r="G7232" s="4"/>
    </row>
    <row r="7233" spans="2:7" x14ac:dyDescent="0.3">
      <c r="B7233" s="2"/>
      <c r="D7233" s="9"/>
      <c r="F7233" s="4"/>
      <c r="G7233" s="4"/>
    </row>
    <row r="7234" spans="2:7" x14ac:dyDescent="0.3">
      <c r="B7234" s="2"/>
      <c r="D7234" s="9"/>
      <c r="F7234" s="4"/>
      <c r="G7234" s="4"/>
    </row>
    <row r="7235" spans="2:7" x14ac:dyDescent="0.3">
      <c r="B7235" s="2"/>
      <c r="D7235" s="9"/>
      <c r="F7235" s="4"/>
      <c r="G7235" s="4"/>
    </row>
    <row r="7236" spans="2:7" x14ac:dyDescent="0.3">
      <c r="B7236" s="2"/>
      <c r="D7236" s="9"/>
      <c r="F7236" s="4"/>
      <c r="G7236" s="4"/>
    </row>
    <row r="7237" spans="2:7" x14ac:dyDescent="0.3">
      <c r="B7237" s="2"/>
      <c r="D7237" s="9"/>
      <c r="F7237" s="4"/>
      <c r="G7237" s="4"/>
    </row>
    <row r="7238" spans="2:7" x14ac:dyDescent="0.3">
      <c r="B7238" s="2"/>
      <c r="D7238" s="9"/>
      <c r="F7238" s="4"/>
      <c r="G7238" s="4"/>
    </row>
    <row r="7239" spans="2:7" x14ac:dyDescent="0.3">
      <c r="B7239" s="2"/>
      <c r="D7239" s="9"/>
      <c r="F7239" s="4"/>
      <c r="G7239" s="4"/>
    </row>
    <row r="7240" spans="2:7" x14ac:dyDescent="0.3">
      <c r="B7240" s="2"/>
      <c r="D7240" s="9"/>
      <c r="F7240" s="4"/>
      <c r="G7240" s="4"/>
    </row>
    <row r="7241" spans="2:7" x14ac:dyDescent="0.3">
      <c r="B7241" s="2"/>
      <c r="D7241" s="9"/>
      <c r="F7241" s="4"/>
      <c r="G7241" s="4"/>
    </row>
    <row r="7242" spans="2:7" x14ac:dyDescent="0.3">
      <c r="B7242" s="2"/>
      <c r="D7242" s="9"/>
      <c r="F7242" s="4"/>
      <c r="G7242" s="4"/>
    </row>
    <row r="7243" spans="2:7" x14ac:dyDescent="0.3">
      <c r="B7243" s="2"/>
      <c r="D7243" s="9"/>
      <c r="F7243" s="4"/>
      <c r="G7243" s="4"/>
    </row>
    <row r="7244" spans="2:7" x14ac:dyDescent="0.3">
      <c r="B7244" s="2"/>
      <c r="D7244" s="9"/>
      <c r="F7244" s="4"/>
      <c r="G7244" s="4"/>
    </row>
    <row r="7245" spans="2:7" x14ac:dyDescent="0.3">
      <c r="B7245" s="2"/>
      <c r="D7245" s="9"/>
      <c r="F7245" s="4"/>
      <c r="G7245" s="4"/>
    </row>
    <row r="7246" spans="2:7" x14ac:dyDescent="0.3">
      <c r="B7246" s="2"/>
      <c r="D7246" s="9"/>
      <c r="F7246" s="4"/>
      <c r="G7246" s="4"/>
    </row>
    <row r="7247" spans="2:7" x14ac:dyDescent="0.3">
      <c r="B7247" s="2"/>
      <c r="D7247" s="9"/>
      <c r="F7247" s="4"/>
      <c r="G7247" s="4"/>
    </row>
    <row r="7248" spans="2:7" x14ac:dyDescent="0.3">
      <c r="B7248" s="2"/>
      <c r="D7248" s="9"/>
      <c r="F7248" s="4"/>
      <c r="G7248" s="4"/>
    </row>
    <row r="7249" spans="2:7" x14ac:dyDescent="0.3">
      <c r="B7249" s="2"/>
      <c r="D7249" s="9"/>
      <c r="F7249" s="4"/>
      <c r="G7249" s="4"/>
    </row>
    <row r="7250" spans="2:7" x14ac:dyDescent="0.3">
      <c r="B7250" s="2"/>
      <c r="D7250" s="9"/>
      <c r="F7250" s="4"/>
      <c r="G7250" s="4"/>
    </row>
    <row r="7251" spans="2:7" x14ac:dyDescent="0.3">
      <c r="B7251" s="2"/>
      <c r="D7251" s="9"/>
      <c r="F7251" s="4"/>
      <c r="G7251" s="4"/>
    </row>
    <row r="7252" spans="2:7" x14ac:dyDescent="0.3">
      <c r="B7252" s="2"/>
      <c r="D7252" s="9"/>
      <c r="F7252" s="4"/>
      <c r="G7252" s="4"/>
    </row>
    <row r="7253" spans="2:7" x14ac:dyDescent="0.3">
      <c r="B7253" s="2"/>
      <c r="D7253" s="9"/>
      <c r="F7253" s="4"/>
      <c r="G7253" s="4"/>
    </row>
    <row r="7254" spans="2:7" x14ac:dyDescent="0.3">
      <c r="B7254" s="2"/>
      <c r="D7254" s="9"/>
      <c r="F7254" s="4"/>
      <c r="G7254" s="4"/>
    </row>
    <row r="7255" spans="2:7" x14ac:dyDescent="0.3">
      <c r="B7255" s="2"/>
      <c r="D7255" s="9"/>
      <c r="F7255" s="4"/>
      <c r="G7255" s="4"/>
    </row>
    <row r="7256" spans="2:7" x14ac:dyDescent="0.3">
      <c r="B7256" s="2"/>
      <c r="D7256" s="9"/>
      <c r="F7256" s="4"/>
      <c r="G7256" s="4"/>
    </row>
    <row r="7257" spans="2:7" x14ac:dyDescent="0.3">
      <c r="B7257" s="2"/>
      <c r="D7257" s="9"/>
      <c r="F7257" s="4"/>
      <c r="G7257" s="4"/>
    </row>
    <row r="7258" spans="2:7" x14ac:dyDescent="0.3">
      <c r="B7258" s="2"/>
      <c r="D7258" s="9"/>
      <c r="F7258" s="4"/>
      <c r="G7258" s="4"/>
    </row>
    <row r="7259" spans="2:7" x14ac:dyDescent="0.3">
      <c r="B7259" s="2"/>
      <c r="D7259" s="9"/>
      <c r="F7259" s="4"/>
      <c r="G7259" s="4"/>
    </row>
    <row r="7260" spans="2:7" x14ac:dyDescent="0.3">
      <c r="B7260" s="2"/>
      <c r="D7260" s="9"/>
      <c r="F7260" s="4"/>
      <c r="G7260" s="4"/>
    </row>
    <row r="7261" spans="2:7" x14ac:dyDescent="0.3">
      <c r="B7261" s="2"/>
      <c r="D7261" s="9"/>
      <c r="F7261" s="4"/>
      <c r="G7261" s="4"/>
    </row>
    <row r="7262" spans="2:7" x14ac:dyDescent="0.3">
      <c r="B7262" s="2"/>
      <c r="D7262" s="9"/>
      <c r="F7262" s="4"/>
      <c r="G7262" s="4"/>
    </row>
    <row r="7263" spans="2:7" x14ac:dyDescent="0.3">
      <c r="B7263" s="2"/>
      <c r="D7263" s="9"/>
      <c r="F7263" s="4"/>
      <c r="G7263" s="4"/>
    </row>
    <row r="7264" spans="2:7" x14ac:dyDescent="0.3">
      <c r="B7264" s="2"/>
      <c r="D7264" s="9"/>
      <c r="F7264" s="4"/>
      <c r="G7264" s="4"/>
    </row>
    <row r="7265" spans="2:7" x14ac:dyDescent="0.3">
      <c r="B7265" s="2"/>
      <c r="D7265" s="9"/>
      <c r="F7265" s="4"/>
      <c r="G7265" s="4"/>
    </row>
    <row r="7266" spans="2:7" x14ac:dyDescent="0.3">
      <c r="B7266" s="2"/>
      <c r="D7266" s="9"/>
      <c r="F7266" s="4"/>
      <c r="G7266" s="4"/>
    </row>
    <row r="7267" spans="2:7" x14ac:dyDescent="0.3">
      <c r="B7267" s="2"/>
      <c r="D7267" s="9"/>
      <c r="F7267" s="4"/>
      <c r="G7267" s="4"/>
    </row>
    <row r="7268" spans="2:7" x14ac:dyDescent="0.3">
      <c r="B7268" s="2"/>
      <c r="D7268" s="9"/>
      <c r="F7268" s="4"/>
      <c r="G7268" s="4"/>
    </row>
    <row r="7269" spans="2:7" x14ac:dyDescent="0.3">
      <c r="B7269" s="2"/>
      <c r="D7269" s="9"/>
      <c r="F7269" s="4"/>
      <c r="G7269" s="4"/>
    </row>
    <row r="7270" spans="2:7" x14ac:dyDescent="0.3">
      <c r="B7270" s="2"/>
      <c r="D7270" s="9"/>
      <c r="F7270" s="4"/>
      <c r="G7270" s="4"/>
    </row>
    <row r="7271" spans="2:7" x14ac:dyDescent="0.3">
      <c r="B7271" s="2"/>
      <c r="D7271" s="9"/>
      <c r="F7271" s="4"/>
      <c r="G7271" s="4"/>
    </row>
    <row r="7272" spans="2:7" x14ac:dyDescent="0.3">
      <c r="B7272" s="2"/>
      <c r="D7272" s="9"/>
      <c r="F7272" s="4"/>
      <c r="G7272" s="4"/>
    </row>
    <row r="7273" spans="2:7" x14ac:dyDescent="0.3">
      <c r="B7273" s="2"/>
      <c r="D7273" s="9"/>
      <c r="F7273" s="4"/>
      <c r="G7273" s="4"/>
    </row>
    <row r="7274" spans="2:7" x14ac:dyDescent="0.3">
      <c r="B7274" s="2"/>
      <c r="D7274" s="9"/>
      <c r="F7274" s="4"/>
      <c r="G7274" s="4"/>
    </row>
    <row r="7275" spans="2:7" x14ac:dyDescent="0.3">
      <c r="B7275" s="2"/>
      <c r="D7275" s="9"/>
      <c r="F7275" s="4"/>
      <c r="G7275" s="4"/>
    </row>
    <row r="7276" spans="2:7" x14ac:dyDescent="0.3">
      <c r="B7276" s="2"/>
      <c r="D7276" s="9"/>
      <c r="F7276" s="4"/>
      <c r="G7276" s="4"/>
    </row>
    <row r="7277" spans="2:7" x14ac:dyDescent="0.3">
      <c r="B7277" s="2"/>
      <c r="D7277" s="9"/>
      <c r="F7277" s="4"/>
      <c r="G7277" s="4"/>
    </row>
    <row r="7278" spans="2:7" x14ac:dyDescent="0.3">
      <c r="B7278" s="2"/>
      <c r="D7278" s="9"/>
      <c r="F7278" s="4"/>
      <c r="G7278" s="4"/>
    </row>
    <row r="7279" spans="2:7" x14ac:dyDescent="0.3">
      <c r="B7279" s="2"/>
      <c r="D7279" s="9"/>
      <c r="F7279" s="4"/>
      <c r="G7279" s="4"/>
    </row>
    <row r="7280" spans="2:7" x14ac:dyDescent="0.3">
      <c r="B7280" s="2"/>
      <c r="D7280" s="9"/>
      <c r="F7280" s="4"/>
      <c r="G7280" s="4"/>
    </row>
    <row r="7281" spans="2:7" x14ac:dyDescent="0.3">
      <c r="B7281" s="2"/>
      <c r="D7281" s="9"/>
      <c r="F7281" s="4"/>
      <c r="G7281" s="4"/>
    </row>
    <row r="7282" spans="2:7" x14ac:dyDescent="0.3">
      <c r="B7282" s="2"/>
      <c r="D7282" s="9"/>
      <c r="F7282" s="4"/>
      <c r="G7282" s="4"/>
    </row>
    <row r="7283" spans="2:7" x14ac:dyDescent="0.3">
      <c r="B7283" s="2"/>
      <c r="D7283" s="9"/>
      <c r="F7283" s="4"/>
      <c r="G7283" s="4"/>
    </row>
    <row r="7284" spans="2:7" x14ac:dyDescent="0.3">
      <c r="B7284" s="2"/>
      <c r="D7284" s="9"/>
      <c r="F7284" s="4"/>
      <c r="G7284" s="4"/>
    </row>
    <row r="7285" spans="2:7" x14ac:dyDescent="0.3">
      <c r="B7285" s="2"/>
      <c r="D7285" s="9"/>
      <c r="F7285" s="4"/>
      <c r="G7285" s="4"/>
    </row>
    <row r="7286" spans="2:7" x14ac:dyDescent="0.3">
      <c r="B7286" s="2"/>
      <c r="D7286" s="9"/>
      <c r="F7286" s="4"/>
      <c r="G7286" s="4"/>
    </row>
    <row r="7287" spans="2:7" x14ac:dyDescent="0.3">
      <c r="B7287" s="2"/>
      <c r="D7287" s="9"/>
      <c r="F7287" s="4"/>
      <c r="G7287" s="4"/>
    </row>
    <row r="7288" spans="2:7" x14ac:dyDescent="0.3">
      <c r="B7288" s="2"/>
      <c r="D7288" s="9"/>
      <c r="F7288" s="4"/>
      <c r="G7288" s="4"/>
    </row>
    <row r="7289" spans="2:7" x14ac:dyDescent="0.3">
      <c r="B7289" s="2"/>
      <c r="D7289" s="9"/>
      <c r="F7289" s="4"/>
      <c r="G7289" s="4"/>
    </row>
    <row r="7290" spans="2:7" x14ac:dyDescent="0.3">
      <c r="B7290" s="2"/>
      <c r="D7290" s="9"/>
      <c r="F7290" s="4"/>
      <c r="G7290" s="4"/>
    </row>
    <row r="7291" spans="2:7" x14ac:dyDescent="0.3">
      <c r="B7291" s="2"/>
      <c r="D7291" s="9"/>
      <c r="F7291" s="4"/>
      <c r="G7291" s="4"/>
    </row>
    <row r="7292" spans="2:7" x14ac:dyDescent="0.3">
      <c r="B7292" s="2"/>
      <c r="D7292" s="9"/>
      <c r="F7292" s="4"/>
      <c r="G7292" s="4"/>
    </row>
    <row r="7293" spans="2:7" x14ac:dyDescent="0.3">
      <c r="B7293" s="2"/>
      <c r="D7293" s="9"/>
      <c r="F7293" s="4"/>
      <c r="G7293" s="4"/>
    </row>
    <row r="7294" spans="2:7" x14ac:dyDescent="0.3">
      <c r="B7294" s="2"/>
      <c r="D7294" s="9"/>
      <c r="F7294" s="4"/>
      <c r="G7294" s="4"/>
    </row>
    <row r="7295" spans="2:7" x14ac:dyDescent="0.3">
      <c r="B7295" s="2"/>
      <c r="D7295" s="9"/>
      <c r="F7295" s="4"/>
      <c r="G7295" s="4"/>
    </row>
    <row r="7296" spans="2:7" x14ac:dyDescent="0.3">
      <c r="B7296" s="2"/>
      <c r="D7296" s="9"/>
      <c r="F7296" s="4"/>
      <c r="G7296" s="4"/>
    </row>
    <row r="7297" spans="2:7" x14ac:dyDescent="0.3">
      <c r="B7297" s="2"/>
      <c r="D7297" s="9"/>
      <c r="F7297" s="4"/>
      <c r="G7297" s="4"/>
    </row>
    <row r="7298" spans="2:7" x14ac:dyDescent="0.3">
      <c r="B7298" s="2"/>
      <c r="D7298" s="9"/>
      <c r="F7298" s="4"/>
      <c r="G7298" s="4"/>
    </row>
    <row r="7299" spans="2:7" x14ac:dyDescent="0.3">
      <c r="B7299" s="2"/>
      <c r="D7299" s="9"/>
      <c r="F7299" s="4"/>
      <c r="G7299" s="4"/>
    </row>
    <row r="7300" spans="2:7" x14ac:dyDescent="0.3">
      <c r="B7300" s="2"/>
      <c r="D7300" s="9"/>
      <c r="F7300" s="4"/>
      <c r="G7300" s="4"/>
    </row>
    <row r="7301" spans="2:7" x14ac:dyDescent="0.3">
      <c r="B7301" s="2"/>
      <c r="D7301" s="9"/>
      <c r="F7301" s="4"/>
      <c r="G7301" s="4"/>
    </row>
    <row r="7302" spans="2:7" x14ac:dyDescent="0.3">
      <c r="B7302" s="2"/>
      <c r="D7302" s="9"/>
      <c r="F7302" s="4"/>
      <c r="G7302" s="4"/>
    </row>
    <row r="7303" spans="2:7" x14ac:dyDescent="0.3">
      <c r="B7303" s="2"/>
      <c r="D7303" s="9"/>
      <c r="F7303" s="4"/>
      <c r="G7303" s="4"/>
    </row>
    <row r="7304" spans="2:7" x14ac:dyDescent="0.3">
      <c r="B7304" s="2"/>
      <c r="D7304" s="9"/>
      <c r="F7304" s="4"/>
      <c r="G7304" s="4"/>
    </row>
    <row r="7305" spans="2:7" x14ac:dyDescent="0.3">
      <c r="B7305" s="2"/>
      <c r="D7305" s="9"/>
      <c r="F7305" s="4"/>
      <c r="G7305" s="4"/>
    </row>
    <row r="7306" spans="2:7" x14ac:dyDescent="0.3">
      <c r="B7306" s="2"/>
      <c r="D7306" s="9"/>
      <c r="F7306" s="4"/>
      <c r="G7306" s="4"/>
    </row>
    <row r="7307" spans="2:7" x14ac:dyDescent="0.3">
      <c r="B7307" s="2"/>
      <c r="D7307" s="9"/>
      <c r="F7307" s="4"/>
      <c r="G7307" s="4"/>
    </row>
    <row r="7308" spans="2:7" x14ac:dyDescent="0.3">
      <c r="B7308" s="2"/>
      <c r="D7308" s="9"/>
      <c r="F7308" s="4"/>
      <c r="G7308" s="4"/>
    </row>
    <row r="7309" spans="2:7" x14ac:dyDescent="0.3">
      <c r="B7309" s="2"/>
      <c r="D7309" s="9"/>
      <c r="F7309" s="4"/>
      <c r="G7309" s="4"/>
    </row>
    <row r="7310" spans="2:7" x14ac:dyDescent="0.3">
      <c r="B7310" s="2"/>
      <c r="D7310" s="9"/>
      <c r="F7310" s="4"/>
      <c r="G7310" s="4"/>
    </row>
    <row r="7311" spans="2:7" x14ac:dyDescent="0.3">
      <c r="B7311" s="2"/>
      <c r="D7311" s="9"/>
      <c r="F7311" s="4"/>
      <c r="G7311" s="4"/>
    </row>
    <row r="7312" spans="2:7" x14ac:dyDescent="0.3">
      <c r="B7312" s="2"/>
      <c r="D7312" s="9"/>
      <c r="F7312" s="4"/>
      <c r="G7312" s="4"/>
    </row>
    <row r="7313" spans="2:7" x14ac:dyDescent="0.3">
      <c r="B7313" s="2"/>
      <c r="D7313" s="9"/>
      <c r="F7313" s="4"/>
      <c r="G7313" s="4"/>
    </row>
    <row r="7314" spans="2:7" x14ac:dyDescent="0.3">
      <c r="B7314" s="2"/>
      <c r="D7314" s="9"/>
      <c r="F7314" s="4"/>
      <c r="G7314" s="4"/>
    </row>
    <row r="7315" spans="2:7" x14ac:dyDescent="0.3">
      <c r="B7315" s="2"/>
      <c r="D7315" s="9"/>
      <c r="F7315" s="4"/>
      <c r="G7315" s="4"/>
    </row>
    <row r="7316" spans="2:7" x14ac:dyDescent="0.3">
      <c r="B7316" s="2"/>
      <c r="D7316" s="9"/>
      <c r="F7316" s="4"/>
      <c r="G7316" s="4"/>
    </row>
    <row r="7317" spans="2:7" x14ac:dyDescent="0.3">
      <c r="B7317" s="2"/>
      <c r="D7317" s="9"/>
      <c r="F7317" s="4"/>
      <c r="G7317" s="4"/>
    </row>
    <row r="7318" spans="2:7" x14ac:dyDescent="0.3">
      <c r="B7318" s="2"/>
      <c r="D7318" s="9"/>
      <c r="F7318" s="4"/>
      <c r="G7318" s="4"/>
    </row>
    <row r="7319" spans="2:7" x14ac:dyDescent="0.3">
      <c r="B7319" s="2"/>
      <c r="D7319" s="9"/>
      <c r="F7319" s="4"/>
      <c r="G7319" s="4"/>
    </row>
    <row r="7320" spans="2:7" x14ac:dyDescent="0.3">
      <c r="B7320" s="2"/>
      <c r="D7320" s="9"/>
      <c r="F7320" s="4"/>
      <c r="G7320" s="4"/>
    </row>
    <row r="7321" spans="2:7" x14ac:dyDescent="0.3">
      <c r="B7321" s="2"/>
      <c r="D7321" s="9"/>
      <c r="F7321" s="4"/>
      <c r="G7321" s="4"/>
    </row>
    <row r="7322" spans="2:7" x14ac:dyDescent="0.3">
      <c r="B7322" s="2"/>
      <c r="D7322" s="9"/>
      <c r="F7322" s="4"/>
      <c r="G7322" s="4"/>
    </row>
    <row r="7323" spans="2:7" x14ac:dyDescent="0.3">
      <c r="B7323" s="2"/>
      <c r="D7323" s="9"/>
      <c r="F7323" s="4"/>
      <c r="G7323" s="4"/>
    </row>
    <row r="7324" spans="2:7" x14ac:dyDescent="0.3">
      <c r="B7324" s="2"/>
      <c r="D7324" s="9"/>
      <c r="F7324" s="4"/>
      <c r="G7324" s="4"/>
    </row>
    <row r="7325" spans="2:7" x14ac:dyDescent="0.3">
      <c r="B7325" s="2"/>
      <c r="D7325" s="9"/>
      <c r="F7325" s="4"/>
      <c r="G7325" s="4"/>
    </row>
    <row r="7326" spans="2:7" x14ac:dyDescent="0.3">
      <c r="B7326" s="2"/>
      <c r="D7326" s="9"/>
      <c r="F7326" s="4"/>
      <c r="G7326" s="4"/>
    </row>
    <row r="7327" spans="2:7" x14ac:dyDescent="0.3">
      <c r="B7327" s="2"/>
      <c r="D7327" s="9"/>
      <c r="F7327" s="4"/>
      <c r="G7327" s="4"/>
    </row>
    <row r="7328" spans="2:7" x14ac:dyDescent="0.3">
      <c r="B7328" s="2"/>
      <c r="D7328" s="9"/>
      <c r="F7328" s="4"/>
      <c r="G7328" s="4"/>
    </row>
    <row r="7329" spans="2:7" x14ac:dyDescent="0.3">
      <c r="B7329" s="2"/>
      <c r="D7329" s="9"/>
      <c r="F7329" s="4"/>
      <c r="G7329" s="4"/>
    </row>
    <row r="7330" spans="2:7" x14ac:dyDescent="0.3">
      <c r="B7330" s="2"/>
      <c r="D7330" s="9"/>
      <c r="F7330" s="4"/>
      <c r="G7330" s="4"/>
    </row>
    <row r="7331" spans="2:7" x14ac:dyDescent="0.3">
      <c r="B7331" s="2"/>
      <c r="D7331" s="9"/>
      <c r="F7331" s="4"/>
      <c r="G7331" s="4"/>
    </row>
    <row r="7332" spans="2:7" x14ac:dyDescent="0.3">
      <c r="B7332" s="2"/>
      <c r="D7332" s="9"/>
      <c r="F7332" s="4"/>
      <c r="G7332" s="4"/>
    </row>
    <row r="7333" spans="2:7" x14ac:dyDescent="0.3">
      <c r="B7333" s="2"/>
      <c r="D7333" s="9"/>
      <c r="F7333" s="4"/>
      <c r="G7333" s="4"/>
    </row>
    <row r="7334" spans="2:7" x14ac:dyDescent="0.3">
      <c r="B7334" s="2"/>
      <c r="D7334" s="9"/>
      <c r="F7334" s="4"/>
      <c r="G7334" s="4"/>
    </row>
    <row r="7335" spans="2:7" x14ac:dyDescent="0.3">
      <c r="B7335" s="2"/>
      <c r="D7335" s="9"/>
      <c r="F7335" s="4"/>
      <c r="G7335" s="4"/>
    </row>
    <row r="7336" spans="2:7" x14ac:dyDescent="0.3">
      <c r="B7336" s="2"/>
      <c r="D7336" s="9"/>
      <c r="F7336" s="4"/>
      <c r="G7336" s="4"/>
    </row>
    <row r="7337" spans="2:7" x14ac:dyDescent="0.3">
      <c r="B7337" s="2"/>
      <c r="D7337" s="9"/>
      <c r="F7337" s="4"/>
      <c r="G7337" s="4"/>
    </row>
    <row r="7338" spans="2:7" x14ac:dyDescent="0.3">
      <c r="B7338" s="2"/>
      <c r="D7338" s="9"/>
      <c r="F7338" s="4"/>
      <c r="G7338" s="4"/>
    </row>
    <row r="7339" spans="2:7" x14ac:dyDescent="0.3">
      <c r="B7339" s="2"/>
      <c r="D7339" s="9"/>
      <c r="F7339" s="4"/>
      <c r="G7339" s="4"/>
    </row>
    <row r="7340" spans="2:7" x14ac:dyDescent="0.3">
      <c r="B7340" s="2"/>
      <c r="D7340" s="9"/>
      <c r="F7340" s="4"/>
      <c r="G7340" s="4"/>
    </row>
    <row r="7341" spans="2:7" x14ac:dyDescent="0.3">
      <c r="B7341" s="2"/>
      <c r="D7341" s="9"/>
      <c r="F7341" s="4"/>
      <c r="G7341" s="4"/>
    </row>
    <row r="7342" spans="2:7" x14ac:dyDescent="0.3">
      <c r="B7342" s="2"/>
      <c r="D7342" s="9"/>
      <c r="F7342" s="4"/>
      <c r="G7342" s="4"/>
    </row>
    <row r="7343" spans="2:7" x14ac:dyDescent="0.3">
      <c r="B7343" s="2"/>
      <c r="D7343" s="9"/>
      <c r="F7343" s="4"/>
      <c r="G7343" s="4"/>
    </row>
    <row r="7344" spans="2:7" x14ac:dyDescent="0.3">
      <c r="B7344" s="2"/>
      <c r="D7344" s="9"/>
      <c r="F7344" s="4"/>
      <c r="G7344" s="4"/>
    </row>
    <row r="7345" spans="2:7" x14ac:dyDescent="0.3">
      <c r="B7345" s="2"/>
      <c r="D7345" s="9"/>
      <c r="F7345" s="4"/>
      <c r="G7345" s="4"/>
    </row>
    <row r="7346" spans="2:7" x14ac:dyDescent="0.3">
      <c r="B7346" s="2"/>
      <c r="D7346" s="9"/>
      <c r="F7346" s="4"/>
      <c r="G7346" s="4"/>
    </row>
    <row r="7347" spans="2:7" x14ac:dyDescent="0.3">
      <c r="B7347" s="2"/>
      <c r="D7347" s="9"/>
      <c r="F7347" s="4"/>
      <c r="G7347" s="4"/>
    </row>
    <row r="7348" spans="2:7" x14ac:dyDescent="0.3">
      <c r="B7348" s="2"/>
      <c r="D7348" s="9"/>
      <c r="F7348" s="4"/>
      <c r="G7348" s="4"/>
    </row>
    <row r="7349" spans="2:7" x14ac:dyDescent="0.3">
      <c r="B7349" s="2"/>
      <c r="D7349" s="9"/>
      <c r="F7349" s="4"/>
      <c r="G7349" s="4"/>
    </row>
    <row r="7350" spans="2:7" x14ac:dyDescent="0.3">
      <c r="B7350" s="2"/>
      <c r="D7350" s="9"/>
      <c r="F7350" s="4"/>
      <c r="G7350" s="4"/>
    </row>
    <row r="7351" spans="2:7" x14ac:dyDescent="0.3">
      <c r="B7351" s="2"/>
      <c r="D7351" s="9"/>
      <c r="F7351" s="4"/>
      <c r="G7351" s="4"/>
    </row>
    <row r="7352" spans="2:7" x14ac:dyDescent="0.3">
      <c r="B7352" s="2"/>
      <c r="D7352" s="9"/>
      <c r="F7352" s="4"/>
      <c r="G7352" s="4"/>
    </row>
    <row r="7353" spans="2:7" x14ac:dyDescent="0.3">
      <c r="B7353" s="2"/>
      <c r="D7353" s="9"/>
      <c r="F7353" s="4"/>
      <c r="G7353" s="4"/>
    </row>
    <row r="7354" spans="2:7" x14ac:dyDescent="0.3">
      <c r="B7354" s="2"/>
      <c r="D7354" s="9"/>
      <c r="F7354" s="4"/>
      <c r="G7354" s="4"/>
    </row>
    <row r="7355" spans="2:7" x14ac:dyDescent="0.3">
      <c r="B7355" s="2"/>
      <c r="D7355" s="9"/>
      <c r="F7355" s="4"/>
      <c r="G7355" s="4"/>
    </row>
    <row r="7356" spans="2:7" x14ac:dyDescent="0.3">
      <c r="B7356" s="2"/>
      <c r="D7356" s="9"/>
      <c r="F7356" s="4"/>
      <c r="G7356" s="4"/>
    </row>
    <row r="7357" spans="2:7" x14ac:dyDescent="0.3">
      <c r="B7357" s="2"/>
      <c r="D7357" s="9"/>
      <c r="F7357" s="4"/>
      <c r="G7357" s="4"/>
    </row>
    <row r="7358" spans="2:7" x14ac:dyDescent="0.3">
      <c r="B7358" s="2"/>
      <c r="D7358" s="9"/>
      <c r="F7358" s="4"/>
      <c r="G7358" s="4"/>
    </row>
    <row r="7359" spans="2:7" x14ac:dyDescent="0.3">
      <c r="B7359" s="2"/>
      <c r="D7359" s="9"/>
      <c r="F7359" s="4"/>
      <c r="G7359" s="4"/>
    </row>
    <row r="7360" spans="2:7" x14ac:dyDescent="0.3">
      <c r="B7360" s="2"/>
      <c r="D7360" s="9"/>
      <c r="F7360" s="4"/>
      <c r="G7360" s="4"/>
    </row>
    <row r="7361" spans="2:7" x14ac:dyDescent="0.3">
      <c r="B7361" s="2"/>
      <c r="D7361" s="9"/>
      <c r="F7361" s="4"/>
      <c r="G7361" s="4"/>
    </row>
    <row r="7362" spans="2:7" x14ac:dyDescent="0.3">
      <c r="B7362" s="2"/>
      <c r="D7362" s="9"/>
      <c r="F7362" s="4"/>
      <c r="G7362" s="4"/>
    </row>
    <row r="7363" spans="2:7" x14ac:dyDescent="0.3">
      <c r="B7363" s="2"/>
      <c r="D7363" s="9"/>
      <c r="F7363" s="4"/>
      <c r="G7363" s="4"/>
    </row>
    <row r="7364" spans="2:7" x14ac:dyDescent="0.3">
      <c r="B7364" s="2"/>
      <c r="D7364" s="9"/>
      <c r="F7364" s="4"/>
      <c r="G7364" s="4"/>
    </row>
    <row r="7365" spans="2:7" x14ac:dyDescent="0.3">
      <c r="B7365" s="2"/>
      <c r="D7365" s="9"/>
      <c r="F7365" s="4"/>
      <c r="G7365" s="4"/>
    </row>
    <row r="7366" spans="2:7" x14ac:dyDescent="0.3">
      <c r="B7366" s="2"/>
      <c r="D7366" s="9"/>
      <c r="F7366" s="4"/>
      <c r="G7366" s="4"/>
    </row>
    <row r="7367" spans="2:7" x14ac:dyDescent="0.3">
      <c r="B7367" s="2"/>
      <c r="D7367" s="9"/>
      <c r="F7367" s="4"/>
      <c r="G7367" s="4"/>
    </row>
    <row r="7368" spans="2:7" x14ac:dyDescent="0.3">
      <c r="B7368" s="2"/>
      <c r="D7368" s="9"/>
      <c r="F7368" s="4"/>
      <c r="G7368" s="4"/>
    </row>
    <row r="7369" spans="2:7" x14ac:dyDescent="0.3">
      <c r="B7369" s="2"/>
      <c r="D7369" s="9"/>
      <c r="F7369" s="4"/>
      <c r="G7369" s="4"/>
    </row>
    <row r="7370" spans="2:7" x14ac:dyDescent="0.3">
      <c r="B7370" s="2"/>
      <c r="D7370" s="9"/>
      <c r="F7370" s="4"/>
      <c r="G7370" s="4"/>
    </row>
    <row r="7371" spans="2:7" x14ac:dyDescent="0.3">
      <c r="B7371" s="2"/>
      <c r="D7371" s="9"/>
      <c r="F7371" s="4"/>
      <c r="G7371" s="4"/>
    </row>
    <row r="7372" spans="2:7" x14ac:dyDescent="0.3">
      <c r="B7372" s="2"/>
      <c r="D7372" s="9"/>
      <c r="F7372" s="4"/>
      <c r="G7372" s="4"/>
    </row>
    <row r="7373" spans="2:7" x14ac:dyDescent="0.3">
      <c r="B7373" s="2"/>
      <c r="D7373" s="9"/>
      <c r="F7373" s="4"/>
      <c r="G7373" s="4"/>
    </row>
    <row r="7374" spans="2:7" x14ac:dyDescent="0.3">
      <c r="B7374" s="2"/>
      <c r="D7374" s="9"/>
      <c r="F7374" s="4"/>
      <c r="G7374" s="4"/>
    </row>
    <row r="7375" spans="2:7" x14ac:dyDescent="0.3">
      <c r="B7375" s="2"/>
      <c r="D7375" s="9"/>
      <c r="F7375" s="4"/>
      <c r="G7375" s="4"/>
    </row>
    <row r="7376" spans="2:7" x14ac:dyDescent="0.3">
      <c r="B7376" s="2"/>
      <c r="D7376" s="9"/>
      <c r="F7376" s="4"/>
      <c r="G7376" s="4"/>
    </row>
    <row r="7377" spans="2:7" x14ac:dyDescent="0.3">
      <c r="B7377" s="2"/>
      <c r="D7377" s="9"/>
      <c r="F7377" s="4"/>
      <c r="G7377" s="4"/>
    </row>
    <row r="7378" spans="2:7" x14ac:dyDescent="0.3">
      <c r="B7378" s="2"/>
      <c r="D7378" s="9"/>
      <c r="F7378" s="4"/>
      <c r="G7378" s="4"/>
    </row>
    <row r="7379" spans="2:7" x14ac:dyDescent="0.3">
      <c r="B7379" s="2"/>
      <c r="D7379" s="9"/>
      <c r="F7379" s="4"/>
      <c r="G7379" s="4"/>
    </row>
    <row r="7380" spans="2:7" x14ac:dyDescent="0.3">
      <c r="B7380" s="2"/>
      <c r="D7380" s="9"/>
      <c r="F7380" s="4"/>
      <c r="G7380" s="4"/>
    </row>
    <row r="7381" spans="2:7" x14ac:dyDescent="0.3">
      <c r="B7381" s="2"/>
      <c r="D7381" s="9"/>
      <c r="F7381" s="4"/>
      <c r="G7381" s="4"/>
    </row>
    <row r="7382" spans="2:7" x14ac:dyDescent="0.3">
      <c r="B7382" s="2"/>
      <c r="D7382" s="9"/>
      <c r="F7382" s="4"/>
      <c r="G7382" s="4"/>
    </row>
    <row r="7383" spans="2:7" x14ac:dyDescent="0.3">
      <c r="B7383" s="2"/>
      <c r="D7383" s="9"/>
      <c r="F7383" s="4"/>
      <c r="G7383" s="4"/>
    </row>
    <row r="7384" spans="2:7" x14ac:dyDescent="0.3">
      <c r="B7384" s="2"/>
      <c r="D7384" s="9"/>
      <c r="F7384" s="4"/>
      <c r="G7384" s="4"/>
    </row>
    <row r="7385" spans="2:7" x14ac:dyDescent="0.3">
      <c r="B7385" s="2"/>
      <c r="D7385" s="9"/>
      <c r="F7385" s="4"/>
      <c r="G7385" s="4"/>
    </row>
    <row r="7386" spans="2:7" x14ac:dyDescent="0.3">
      <c r="B7386" s="2"/>
      <c r="D7386" s="9"/>
      <c r="F7386" s="4"/>
      <c r="G7386" s="4"/>
    </row>
    <row r="7387" spans="2:7" x14ac:dyDescent="0.3">
      <c r="B7387" s="2"/>
      <c r="D7387" s="9"/>
      <c r="F7387" s="4"/>
      <c r="G7387" s="4"/>
    </row>
    <row r="7388" spans="2:7" x14ac:dyDescent="0.3">
      <c r="B7388" s="2"/>
      <c r="D7388" s="9"/>
      <c r="F7388" s="4"/>
      <c r="G7388" s="4"/>
    </row>
    <row r="7389" spans="2:7" x14ac:dyDescent="0.3">
      <c r="B7389" s="2"/>
      <c r="D7389" s="9"/>
      <c r="F7389" s="4"/>
      <c r="G7389" s="4"/>
    </row>
    <row r="7390" spans="2:7" x14ac:dyDescent="0.3">
      <c r="B7390" s="2"/>
      <c r="D7390" s="9"/>
      <c r="F7390" s="4"/>
      <c r="G7390" s="4"/>
    </row>
    <row r="7391" spans="2:7" x14ac:dyDescent="0.3">
      <c r="B7391" s="2"/>
      <c r="D7391" s="9"/>
      <c r="F7391" s="4"/>
      <c r="G7391" s="4"/>
    </row>
    <row r="7392" spans="2:7" x14ac:dyDescent="0.3">
      <c r="B7392" s="2"/>
      <c r="D7392" s="9"/>
      <c r="F7392" s="4"/>
      <c r="G7392" s="4"/>
    </row>
    <row r="7393" spans="2:7" x14ac:dyDescent="0.3">
      <c r="B7393" s="2"/>
      <c r="D7393" s="9"/>
      <c r="F7393" s="4"/>
      <c r="G7393" s="4"/>
    </row>
    <row r="7394" spans="2:7" x14ac:dyDescent="0.3">
      <c r="B7394" s="2"/>
      <c r="D7394" s="9"/>
      <c r="F7394" s="4"/>
      <c r="G7394" s="4"/>
    </row>
    <row r="7395" spans="2:7" x14ac:dyDescent="0.3">
      <c r="B7395" s="2"/>
      <c r="D7395" s="9"/>
      <c r="F7395" s="4"/>
      <c r="G7395" s="4"/>
    </row>
    <row r="7396" spans="2:7" x14ac:dyDescent="0.3">
      <c r="B7396" s="2"/>
      <c r="D7396" s="9"/>
      <c r="F7396" s="4"/>
      <c r="G7396" s="4"/>
    </row>
    <row r="7397" spans="2:7" x14ac:dyDescent="0.3">
      <c r="B7397" s="2"/>
      <c r="D7397" s="9"/>
      <c r="F7397" s="4"/>
      <c r="G7397" s="4"/>
    </row>
    <row r="7398" spans="2:7" x14ac:dyDescent="0.3">
      <c r="B7398" s="2"/>
      <c r="D7398" s="9"/>
      <c r="F7398" s="4"/>
      <c r="G7398" s="4"/>
    </row>
    <row r="7399" spans="2:7" x14ac:dyDescent="0.3">
      <c r="B7399" s="2"/>
      <c r="D7399" s="9"/>
      <c r="F7399" s="4"/>
      <c r="G7399" s="4"/>
    </row>
    <row r="7400" spans="2:7" x14ac:dyDescent="0.3">
      <c r="B7400" s="2"/>
      <c r="D7400" s="9"/>
      <c r="F7400" s="4"/>
      <c r="G7400" s="4"/>
    </row>
    <row r="7401" spans="2:7" x14ac:dyDescent="0.3">
      <c r="B7401" s="2"/>
      <c r="D7401" s="9"/>
      <c r="F7401" s="4"/>
      <c r="G7401" s="4"/>
    </row>
    <row r="7402" spans="2:7" x14ac:dyDescent="0.3">
      <c r="B7402" s="2"/>
      <c r="D7402" s="9"/>
      <c r="F7402" s="4"/>
      <c r="G7402" s="4"/>
    </row>
    <row r="7403" spans="2:7" x14ac:dyDescent="0.3">
      <c r="B7403" s="2"/>
      <c r="D7403" s="9"/>
      <c r="F7403" s="4"/>
      <c r="G7403" s="4"/>
    </row>
    <row r="7404" spans="2:7" x14ac:dyDescent="0.3">
      <c r="B7404" s="2"/>
      <c r="D7404" s="9"/>
      <c r="F7404" s="4"/>
      <c r="G7404" s="4"/>
    </row>
    <row r="7405" spans="2:7" x14ac:dyDescent="0.3">
      <c r="B7405" s="2"/>
      <c r="D7405" s="9"/>
      <c r="F7405" s="4"/>
      <c r="G7405" s="4"/>
    </row>
    <row r="7406" spans="2:7" x14ac:dyDescent="0.3">
      <c r="B7406" s="2"/>
      <c r="D7406" s="9"/>
      <c r="F7406" s="4"/>
      <c r="G7406" s="4"/>
    </row>
    <row r="7407" spans="2:7" x14ac:dyDescent="0.3">
      <c r="B7407" s="2"/>
      <c r="D7407" s="9"/>
      <c r="F7407" s="4"/>
      <c r="G7407" s="4"/>
    </row>
    <row r="7408" spans="2:7" x14ac:dyDescent="0.3">
      <c r="B7408" s="2"/>
      <c r="D7408" s="9"/>
      <c r="F7408" s="4"/>
      <c r="G7408" s="4"/>
    </row>
    <row r="7409" spans="2:7" x14ac:dyDescent="0.3">
      <c r="B7409" s="2"/>
      <c r="D7409" s="9"/>
      <c r="F7409" s="4"/>
      <c r="G7409" s="4"/>
    </row>
    <row r="7410" spans="2:7" x14ac:dyDescent="0.3">
      <c r="B7410" s="2"/>
      <c r="D7410" s="9"/>
      <c r="F7410" s="4"/>
      <c r="G7410" s="4"/>
    </row>
    <row r="7411" spans="2:7" x14ac:dyDescent="0.3">
      <c r="B7411" s="2"/>
      <c r="D7411" s="9"/>
      <c r="F7411" s="4"/>
      <c r="G7411" s="4"/>
    </row>
    <row r="7412" spans="2:7" x14ac:dyDescent="0.3">
      <c r="B7412" s="2"/>
      <c r="D7412" s="9"/>
      <c r="F7412" s="4"/>
      <c r="G7412" s="4"/>
    </row>
    <row r="7413" spans="2:7" x14ac:dyDescent="0.3">
      <c r="B7413" s="2"/>
      <c r="D7413" s="9"/>
      <c r="F7413" s="4"/>
      <c r="G7413" s="4"/>
    </row>
    <row r="7414" spans="2:7" x14ac:dyDescent="0.3">
      <c r="B7414" s="2"/>
      <c r="D7414" s="9"/>
      <c r="F7414" s="4"/>
      <c r="G7414" s="4"/>
    </row>
    <row r="7415" spans="2:7" x14ac:dyDescent="0.3">
      <c r="B7415" s="2"/>
      <c r="D7415" s="9"/>
      <c r="F7415" s="4"/>
      <c r="G7415" s="4"/>
    </row>
    <row r="7416" spans="2:7" x14ac:dyDescent="0.3">
      <c r="B7416" s="2"/>
      <c r="D7416" s="9"/>
      <c r="F7416" s="4"/>
      <c r="G7416" s="4"/>
    </row>
    <row r="7417" spans="2:7" x14ac:dyDescent="0.3">
      <c r="B7417" s="2"/>
      <c r="D7417" s="9"/>
      <c r="F7417" s="4"/>
      <c r="G7417" s="4"/>
    </row>
    <row r="7418" spans="2:7" x14ac:dyDescent="0.3">
      <c r="B7418" s="2"/>
      <c r="D7418" s="9"/>
      <c r="F7418" s="4"/>
      <c r="G7418" s="4"/>
    </row>
    <row r="7419" spans="2:7" x14ac:dyDescent="0.3">
      <c r="B7419" s="2"/>
      <c r="D7419" s="9"/>
      <c r="F7419" s="4"/>
      <c r="G7419" s="4"/>
    </row>
    <row r="7420" spans="2:7" x14ac:dyDescent="0.3">
      <c r="B7420" s="2"/>
      <c r="D7420" s="9"/>
      <c r="F7420" s="4"/>
      <c r="G7420" s="4"/>
    </row>
    <row r="7421" spans="2:7" x14ac:dyDescent="0.3">
      <c r="B7421" s="2"/>
      <c r="D7421" s="9"/>
      <c r="F7421" s="4"/>
      <c r="G7421" s="4"/>
    </row>
    <row r="7422" spans="2:7" x14ac:dyDescent="0.3">
      <c r="B7422" s="2"/>
      <c r="D7422" s="9"/>
      <c r="F7422" s="4"/>
      <c r="G7422" s="4"/>
    </row>
    <row r="7423" spans="2:7" x14ac:dyDescent="0.3">
      <c r="B7423" s="2"/>
      <c r="D7423" s="9"/>
      <c r="F7423" s="4"/>
      <c r="G7423" s="4"/>
    </row>
    <row r="7424" spans="2:7" x14ac:dyDescent="0.3">
      <c r="B7424" s="2"/>
      <c r="D7424" s="9"/>
      <c r="F7424" s="4"/>
      <c r="G7424" s="4"/>
    </row>
    <row r="7425" spans="2:7" x14ac:dyDescent="0.3">
      <c r="B7425" s="2"/>
      <c r="D7425" s="9"/>
      <c r="F7425" s="4"/>
      <c r="G7425" s="4"/>
    </row>
    <row r="7426" spans="2:7" x14ac:dyDescent="0.3">
      <c r="B7426" s="2"/>
      <c r="D7426" s="9"/>
      <c r="F7426" s="4"/>
      <c r="G7426" s="4"/>
    </row>
    <row r="7427" spans="2:7" x14ac:dyDescent="0.3">
      <c r="B7427" s="2"/>
      <c r="D7427" s="9"/>
      <c r="F7427" s="4"/>
      <c r="G7427" s="4"/>
    </row>
    <row r="7428" spans="2:7" x14ac:dyDescent="0.3">
      <c r="B7428" s="2"/>
      <c r="D7428" s="9"/>
      <c r="F7428" s="4"/>
      <c r="G7428" s="4"/>
    </row>
    <row r="7429" spans="2:7" x14ac:dyDescent="0.3">
      <c r="B7429" s="2"/>
      <c r="D7429" s="9"/>
      <c r="F7429" s="4"/>
      <c r="G7429" s="4"/>
    </row>
    <row r="7430" spans="2:7" x14ac:dyDescent="0.3">
      <c r="B7430" s="2"/>
      <c r="D7430" s="9"/>
      <c r="F7430" s="4"/>
      <c r="G7430" s="4"/>
    </row>
    <row r="7431" spans="2:7" x14ac:dyDescent="0.3">
      <c r="B7431" s="2"/>
      <c r="D7431" s="9"/>
      <c r="F7431" s="4"/>
      <c r="G7431" s="4"/>
    </row>
    <row r="7432" spans="2:7" x14ac:dyDescent="0.3">
      <c r="B7432" s="2"/>
      <c r="D7432" s="9"/>
      <c r="F7432" s="4"/>
      <c r="G7432" s="4"/>
    </row>
    <row r="7433" spans="2:7" x14ac:dyDescent="0.3">
      <c r="B7433" s="2"/>
      <c r="D7433" s="9"/>
      <c r="F7433" s="4"/>
      <c r="G7433" s="4"/>
    </row>
    <row r="7434" spans="2:7" x14ac:dyDescent="0.3">
      <c r="B7434" s="2"/>
      <c r="D7434" s="9"/>
      <c r="F7434" s="4"/>
      <c r="G7434" s="4"/>
    </row>
    <row r="7435" spans="2:7" x14ac:dyDescent="0.3">
      <c r="B7435" s="2"/>
      <c r="D7435" s="9"/>
      <c r="F7435" s="4"/>
      <c r="G7435" s="4"/>
    </row>
    <row r="7436" spans="2:7" x14ac:dyDescent="0.3">
      <c r="B7436" s="2"/>
      <c r="D7436" s="9"/>
      <c r="F7436" s="4"/>
      <c r="G7436" s="4"/>
    </row>
    <row r="7437" spans="2:7" x14ac:dyDescent="0.3">
      <c r="B7437" s="2"/>
      <c r="D7437" s="9"/>
      <c r="F7437" s="4"/>
      <c r="G7437" s="4"/>
    </row>
    <row r="7438" spans="2:7" x14ac:dyDescent="0.3">
      <c r="B7438" s="2"/>
      <c r="D7438" s="9"/>
      <c r="F7438" s="4"/>
      <c r="G7438" s="4"/>
    </row>
    <row r="7439" spans="2:7" x14ac:dyDescent="0.3">
      <c r="B7439" s="2"/>
      <c r="D7439" s="9"/>
      <c r="F7439" s="4"/>
      <c r="G7439" s="4"/>
    </row>
    <row r="7440" spans="2:7" x14ac:dyDescent="0.3">
      <c r="B7440" s="2"/>
      <c r="D7440" s="9"/>
      <c r="F7440" s="4"/>
      <c r="G7440" s="4"/>
    </row>
    <row r="7441" spans="2:7" x14ac:dyDescent="0.3">
      <c r="B7441" s="2"/>
      <c r="D7441" s="9"/>
      <c r="F7441" s="4"/>
      <c r="G7441" s="4"/>
    </row>
    <row r="7442" spans="2:7" x14ac:dyDescent="0.3">
      <c r="B7442" s="2"/>
      <c r="D7442" s="9"/>
      <c r="F7442" s="4"/>
      <c r="G7442" s="4"/>
    </row>
    <row r="7443" spans="2:7" x14ac:dyDescent="0.3">
      <c r="B7443" s="2"/>
      <c r="D7443" s="9"/>
      <c r="F7443" s="4"/>
      <c r="G7443" s="4"/>
    </row>
    <row r="7444" spans="2:7" x14ac:dyDescent="0.3">
      <c r="B7444" s="2"/>
      <c r="D7444" s="9"/>
      <c r="F7444" s="4"/>
      <c r="G7444" s="4"/>
    </row>
    <row r="7445" spans="2:7" x14ac:dyDescent="0.3">
      <c r="B7445" s="2"/>
      <c r="D7445" s="9"/>
      <c r="F7445" s="4"/>
      <c r="G7445" s="4"/>
    </row>
    <row r="7446" spans="2:7" x14ac:dyDescent="0.3">
      <c r="B7446" s="2"/>
      <c r="D7446" s="9"/>
      <c r="F7446" s="4"/>
      <c r="G7446" s="4"/>
    </row>
    <row r="7447" spans="2:7" x14ac:dyDescent="0.3">
      <c r="B7447" s="2"/>
      <c r="D7447" s="9"/>
      <c r="F7447" s="4"/>
      <c r="G7447" s="4"/>
    </row>
    <row r="7448" spans="2:7" x14ac:dyDescent="0.3">
      <c r="B7448" s="2"/>
      <c r="D7448" s="9"/>
      <c r="F7448" s="4"/>
      <c r="G7448" s="4"/>
    </row>
    <row r="7449" spans="2:7" x14ac:dyDescent="0.3">
      <c r="B7449" s="2"/>
      <c r="D7449" s="9"/>
      <c r="F7449" s="4"/>
      <c r="G7449" s="4"/>
    </row>
    <row r="7450" spans="2:7" x14ac:dyDescent="0.3">
      <c r="B7450" s="2"/>
      <c r="D7450" s="9"/>
      <c r="F7450" s="4"/>
      <c r="G7450" s="4"/>
    </row>
    <row r="7451" spans="2:7" x14ac:dyDescent="0.3">
      <c r="B7451" s="2"/>
      <c r="D7451" s="9"/>
      <c r="F7451" s="4"/>
      <c r="G7451" s="4"/>
    </row>
    <row r="7452" spans="2:7" x14ac:dyDescent="0.3">
      <c r="B7452" s="2"/>
      <c r="D7452" s="9"/>
      <c r="F7452" s="4"/>
      <c r="G7452" s="4"/>
    </row>
    <row r="7453" spans="2:7" x14ac:dyDescent="0.3">
      <c r="B7453" s="2"/>
      <c r="D7453" s="9"/>
      <c r="F7453" s="4"/>
      <c r="G7453" s="4"/>
    </row>
    <row r="7454" spans="2:7" x14ac:dyDescent="0.3">
      <c r="B7454" s="2"/>
      <c r="D7454" s="9"/>
      <c r="F7454" s="4"/>
      <c r="G7454" s="4"/>
    </row>
    <row r="7455" spans="2:7" x14ac:dyDescent="0.3">
      <c r="B7455" s="2"/>
      <c r="D7455" s="9"/>
      <c r="F7455" s="4"/>
      <c r="G7455" s="4"/>
    </row>
    <row r="7456" spans="2:7" x14ac:dyDescent="0.3">
      <c r="B7456" s="2"/>
      <c r="D7456" s="9"/>
      <c r="F7456" s="4"/>
      <c r="G7456" s="4"/>
    </row>
    <row r="7457" spans="2:7" x14ac:dyDescent="0.3">
      <c r="B7457" s="2"/>
      <c r="D7457" s="9"/>
      <c r="F7457" s="4"/>
      <c r="G7457" s="4"/>
    </row>
    <row r="7458" spans="2:7" x14ac:dyDescent="0.3">
      <c r="B7458" s="2"/>
      <c r="D7458" s="9"/>
      <c r="F7458" s="4"/>
      <c r="G7458" s="4"/>
    </row>
    <row r="7459" spans="2:7" x14ac:dyDescent="0.3">
      <c r="B7459" s="2"/>
      <c r="D7459" s="9"/>
      <c r="F7459" s="4"/>
      <c r="G7459" s="4"/>
    </row>
    <row r="7460" spans="2:7" x14ac:dyDescent="0.3">
      <c r="B7460" s="2"/>
      <c r="D7460" s="9"/>
      <c r="F7460" s="4"/>
      <c r="G7460" s="4"/>
    </row>
    <row r="7461" spans="2:7" x14ac:dyDescent="0.3">
      <c r="B7461" s="2"/>
      <c r="D7461" s="9"/>
      <c r="F7461" s="4"/>
      <c r="G7461" s="4"/>
    </row>
    <row r="7462" spans="2:7" x14ac:dyDescent="0.3">
      <c r="B7462" s="2"/>
      <c r="D7462" s="9"/>
      <c r="F7462" s="4"/>
      <c r="G7462" s="4"/>
    </row>
    <row r="7463" spans="2:7" x14ac:dyDescent="0.3">
      <c r="B7463" s="2"/>
      <c r="D7463" s="9"/>
      <c r="F7463" s="4"/>
      <c r="G7463" s="4"/>
    </row>
    <row r="7464" spans="2:7" x14ac:dyDescent="0.3">
      <c r="B7464" s="2"/>
      <c r="D7464" s="9"/>
      <c r="F7464" s="4"/>
      <c r="G7464" s="4"/>
    </row>
    <row r="7465" spans="2:7" x14ac:dyDescent="0.3">
      <c r="B7465" s="2"/>
      <c r="D7465" s="9"/>
      <c r="F7465" s="4"/>
      <c r="G7465" s="4"/>
    </row>
    <row r="7466" spans="2:7" x14ac:dyDescent="0.3">
      <c r="B7466" s="2"/>
      <c r="D7466" s="9"/>
      <c r="F7466" s="4"/>
      <c r="G7466" s="4"/>
    </row>
    <row r="7467" spans="2:7" x14ac:dyDescent="0.3">
      <c r="B7467" s="2"/>
      <c r="D7467" s="9"/>
      <c r="F7467" s="4"/>
      <c r="G7467" s="4"/>
    </row>
    <row r="7468" spans="2:7" x14ac:dyDescent="0.3">
      <c r="B7468" s="2"/>
      <c r="D7468" s="9"/>
      <c r="F7468" s="4"/>
      <c r="G7468" s="4"/>
    </row>
    <row r="7469" spans="2:7" x14ac:dyDescent="0.3">
      <c r="B7469" s="2"/>
      <c r="D7469" s="9"/>
      <c r="F7469" s="4"/>
      <c r="G7469" s="4"/>
    </row>
    <row r="7470" spans="2:7" x14ac:dyDescent="0.3">
      <c r="B7470" s="2"/>
      <c r="D7470" s="9"/>
      <c r="F7470" s="4"/>
      <c r="G7470" s="4"/>
    </row>
    <row r="7471" spans="2:7" x14ac:dyDescent="0.3">
      <c r="B7471" s="2"/>
      <c r="D7471" s="9"/>
      <c r="F7471" s="4"/>
      <c r="G7471" s="4"/>
    </row>
    <row r="7472" spans="2:7" x14ac:dyDescent="0.3">
      <c r="B7472" s="2"/>
      <c r="D7472" s="9"/>
      <c r="F7472" s="4"/>
      <c r="G7472" s="4"/>
    </row>
    <row r="7473" spans="2:7" x14ac:dyDescent="0.3">
      <c r="B7473" s="2"/>
      <c r="D7473" s="9"/>
      <c r="F7473" s="4"/>
      <c r="G7473" s="4"/>
    </row>
    <row r="7474" spans="2:7" x14ac:dyDescent="0.3">
      <c r="B7474" s="2"/>
      <c r="D7474" s="9"/>
      <c r="F7474" s="4"/>
      <c r="G7474" s="4"/>
    </row>
    <row r="7475" spans="2:7" x14ac:dyDescent="0.3">
      <c r="B7475" s="2"/>
      <c r="D7475" s="9"/>
      <c r="F7475" s="4"/>
      <c r="G7475" s="4"/>
    </row>
    <row r="7476" spans="2:7" x14ac:dyDescent="0.3">
      <c r="B7476" s="2"/>
      <c r="D7476" s="9"/>
      <c r="F7476" s="4"/>
      <c r="G7476" s="4"/>
    </row>
    <row r="7477" spans="2:7" x14ac:dyDescent="0.3">
      <c r="B7477" s="2"/>
      <c r="D7477" s="9"/>
      <c r="F7477" s="4"/>
      <c r="G7477" s="4"/>
    </row>
    <row r="7478" spans="2:7" x14ac:dyDescent="0.3">
      <c r="B7478" s="2"/>
      <c r="D7478" s="9"/>
      <c r="F7478" s="4"/>
      <c r="G7478" s="4"/>
    </row>
    <row r="7479" spans="2:7" x14ac:dyDescent="0.3">
      <c r="B7479" s="2"/>
      <c r="D7479" s="9"/>
      <c r="F7479" s="4"/>
      <c r="G7479" s="4"/>
    </row>
    <row r="7480" spans="2:7" x14ac:dyDescent="0.3">
      <c r="B7480" s="2"/>
      <c r="D7480" s="9"/>
      <c r="F7480" s="4"/>
      <c r="G7480" s="4"/>
    </row>
    <row r="7481" spans="2:7" x14ac:dyDescent="0.3">
      <c r="B7481" s="2"/>
      <c r="D7481" s="9"/>
      <c r="F7481" s="4"/>
      <c r="G7481" s="4"/>
    </row>
    <row r="7482" spans="2:7" x14ac:dyDescent="0.3">
      <c r="B7482" s="2"/>
      <c r="D7482" s="9"/>
      <c r="F7482" s="4"/>
      <c r="G7482" s="4"/>
    </row>
    <row r="7483" spans="2:7" x14ac:dyDescent="0.3">
      <c r="B7483" s="2"/>
      <c r="D7483" s="9"/>
      <c r="F7483" s="4"/>
      <c r="G7483" s="4"/>
    </row>
    <row r="7484" spans="2:7" x14ac:dyDescent="0.3">
      <c r="B7484" s="2"/>
      <c r="D7484" s="9"/>
      <c r="F7484" s="4"/>
      <c r="G7484" s="4"/>
    </row>
    <row r="7485" spans="2:7" x14ac:dyDescent="0.3">
      <c r="B7485" s="2"/>
      <c r="D7485" s="9"/>
      <c r="F7485" s="4"/>
      <c r="G7485" s="4"/>
    </row>
    <row r="7486" spans="2:7" x14ac:dyDescent="0.3">
      <c r="B7486" s="2"/>
      <c r="D7486" s="9"/>
      <c r="F7486" s="4"/>
      <c r="G7486" s="4"/>
    </row>
    <row r="7487" spans="2:7" x14ac:dyDescent="0.3">
      <c r="B7487" s="2"/>
      <c r="D7487" s="9"/>
      <c r="F7487" s="4"/>
      <c r="G7487" s="4"/>
    </row>
    <row r="7488" spans="2:7" x14ac:dyDescent="0.3">
      <c r="B7488" s="2"/>
      <c r="D7488" s="9"/>
      <c r="F7488" s="4"/>
      <c r="G7488" s="4"/>
    </row>
    <row r="7489" spans="2:7" x14ac:dyDescent="0.3">
      <c r="B7489" s="2"/>
      <c r="D7489" s="9"/>
      <c r="F7489" s="4"/>
      <c r="G7489" s="4"/>
    </row>
    <row r="7490" spans="2:7" x14ac:dyDescent="0.3">
      <c r="B7490" s="2"/>
      <c r="D7490" s="9"/>
      <c r="F7490" s="4"/>
      <c r="G7490" s="4"/>
    </row>
    <row r="7491" spans="2:7" x14ac:dyDescent="0.3">
      <c r="B7491" s="2"/>
      <c r="D7491" s="9"/>
      <c r="F7491" s="4"/>
      <c r="G7491" s="4"/>
    </row>
    <row r="7492" spans="2:7" x14ac:dyDescent="0.3">
      <c r="B7492" s="2"/>
      <c r="D7492" s="9"/>
      <c r="F7492" s="4"/>
      <c r="G7492" s="4"/>
    </row>
    <row r="7493" spans="2:7" x14ac:dyDescent="0.3">
      <c r="B7493" s="2"/>
      <c r="D7493" s="9"/>
      <c r="F7493" s="4"/>
      <c r="G7493" s="4"/>
    </row>
    <row r="7494" spans="2:7" x14ac:dyDescent="0.3">
      <c r="B7494" s="2"/>
      <c r="D7494" s="9"/>
      <c r="F7494" s="4"/>
      <c r="G7494" s="4"/>
    </row>
    <row r="7495" spans="2:7" x14ac:dyDescent="0.3">
      <c r="B7495" s="2"/>
      <c r="D7495" s="9"/>
      <c r="F7495" s="4"/>
      <c r="G7495" s="4"/>
    </row>
    <row r="7496" spans="2:7" x14ac:dyDescent="0.3">
      <c r="B7496" s="2"/>
      <c r="D7496" s="9"/>
      <c r="F7496" s="4"/>
      <c r="G7496" s="4"/>
    </row>
    <row r="7497" spans="2:7" x14ac:dyDescent="0.3">
      <c r="B7497" s="2"/>
      <c r="D7497" s="9"/>
      <c r="F7497" s="4"/>
      <c r="G7497" s="4"/>
    </row>
    <row r="7498" spans="2:7" x14ac:dyDescent="0.3">
      <c r="B7498" s="2"/>
      <c r="D7498" s="9"/>
      <c r="F7498" s="4"/>
      <c r="G7498" s="4"/>
    </row>
    <row r="7499" spans="2:7" x14ac:dyDescent="0.3">
      <c r="B7499" s="2"/>
      <c r="D7499" s="9"/>
      <c r="F7499" s="4"/>
      <c r="G7499" s="4"/>
    </row>
    <row r="7500" spans="2:7" x14ac:dyDescent="0.3">
      <c r="B7500" s="2"/>
      <c r="D7500" s="9"/>
      <c r="F7500" s="4"/>
      <c r="G7500" s="4"/>
    </row>
    <row r="7501" spans="2:7" x14ac:dyDescent="0.3">
      <c r="B7501" s="2"/>
      <c r="D7501" s="9"/>
      <c r="F7501" s="4"/>
      <c r="G7501" s="4"/>
    </row>
    <row r="7502" spans="2:7" x14ac:dyDescent="0.3">
      <c r="B7502" s="2"/>
      <c r="D7502" s="9"/>
      <c r="F7502" s="4"/>
      <c r="G7502" s="4"/>
    </row>
    <row r="7503" spans="2:7" x14ac:dyDescent="0.3">
      <c r="B7503" s="2"/>
      <c r="D7503" s="9"/>
      <c r="F7503" s="4"/>
      <c r="G7503" s="4"/>
    </row>
    <row r="7504" spans="2:7" x14ac:dyDescent="0.3">
      <c r="B7504" s="2"/>
      <c r="D7504" s="9"/>
      <c r="F7504" s="4"/>
      <c r="G7504" s="4"/>
    </row>
    <row r="7505" spans="2:7" x14ac:dyDescent="0.3">
      <c r="B7505" s="2"/>
      <c r="D7505" s="9"/>
      <c r="F7505" s="4"/>
      <c r="G7505" s="4"/>
    </row>
    <row r="7506" spans="2:7" x14ac:dyDescent="0.3">
      <c r="B7506" s="2"/>
      <c r="D7506" s="9"/>
      <c r="F7506" s="4"/>
      <c r="G7506" s="4"/>
    </row>
    <row r="7507" spans="2:7" x14ac:dyDescent="0.3">
      <c r="B7507" s="2"/>
      <c r="D7507" s="9"/>
      <c r="F7507" s="4"/>
      <c r="G7507" s="4"/>
    </row>
    <row r="7508" spans="2:7" x14ac:dyDescent="0.3">
      <c r="B7508" s="2"/>
      <c r="D7508" s="9"/>
      <c r="F7508" s="4"/>
      <c r="G7508" s="4"/>
    </row>
    <row r="7509" spans="2:7" x14ac:dyDescent="0.3">
      <c r="B7509" s="2"/>
      <c r="D7509" s="9"/>
      <c r="F7509" s="4"/>
      <c r="G7509" s="4"/>
    </row>
    <row r="7510" spans="2:7" x14ac:dyDescent="0.3">
      <c r="B7510" s="2"/>
      <c r="D7510" s="9"/>
      <c r="F7510" s="4"/>
      <c r="G7510" s="4"/>
    </row>
    <row r="7511" spans="2:7" x14ac:dyDescent="0.3">
      <c r="B7511" s="2"/>
      <c r="D7511" s="9"/>
      <c r="F7511" s="4"/>
      <c r="G7511" s="4"/>
    </row>
    <row r="7512" spans="2:7" x14ac:dyDescent="0.3">
      <c r="B7512" s="2"/>
      <c r="D7512" s="9"/>
      <c r="F7512" s="4"/>
      <c r="G7512" s="4"/>
    </row>
    <row r="7513" spans="2:7" x14ac:dyDescent="0.3">
      <c r="B7513" s="2"/>
      <c r="D7513" s="9"/>
      <c r="F7513" s="4"/>
      <c r="G7513" s="4"/>
    </row>
    <row r="7514" spans="2:7" x14ac:dyDescent="0.3">
      <c r="B7514" s="2"/>
      <c r="D7514" s="9"/>
      <c r="F7514" s="4"/>
      <c r="G7514" s="4"/>
    </row>
    <row r="7515" spans="2:7" x14ac:dyDescent="0.3">
      <c r="B7515" s="2"/>
      <c r="D7515" s="9"/>
      <c r="F7515" s="4"/>
      <c r="G7515" s="4"/>
    </row>
    <row r="7516" spans="2:7" x14ac:dyDescent="0.3">
      <c r="B7516" s="2"/>
      <c r="D7516" s="9"/>
      <c r="F7516" s="4"/>
      <c r="G7516" s="4"/>
    </row>
    <row r="7517" spans="2:7" x14ac:dyDescent="0.3">
      <c r="B7517" s="2"/>
      <c r="D7517" s="9"/>
      <c r="F7517" s="4"/>
      <c r="G7517" s="4"/>
    </row>
    <row r="7518" spans="2:7" x14ac:dyDescent="0.3">
      <c r="B7518" s="2"/>
      <c r="D7518" s="9"/>
      <c r="F7518" s="4"/>
      <c r="G7518" s="4"/>
    </row>
    <row r="7519" spans="2:7" x14ac:dyDescent="0.3">
      <c r="B7519" s="2"/>
      <c r="D7519" s="9"/>
      <c r="F7519" s="4"/>
      <c r="G7519" s="4"/>
    </row>
    <row r="7520" spans="2:7" x14ac:dyDescent="0.3">
      <c r="B7520" s="2"/>
      <c r="D7520" s="9"/>
      <c r="F7520" s="4"/>
      <c r="G7520" s="4"/>
    </row>
    <row r="7521" spans="2:7" x14ac:dyDescent="0.3">
      <c r="B7521" s="2"/>
      <c r="D7521" s="9"/>
      <c r="F7521" s="4"/>
      <c r="G7521" s="4"/>
    </row>
    <row r="7522" spans="2:7" x14ac:dyDescent="0.3">
      <c r="B7522" s="2"/>
      <c r="D7522" s="9"/>
      <c r="F7522" s="4"/>
      <c r="G7522" s="4"/>
    </row>
    <row r="7523" spans="2:7" x14ac:dyDescent="0.3">
      <c r="B7523" s="2"/>
      <c r="D7523" s="9"/>
      <c r="F7523" s="4"/>
      <c r="G7523" s="4"/>
    </row>
    <row r="7524" spans="2:7" x14ac:dyDescent="0.3">
      <c r="B7524" s="2"/>
      <c r="D7524" s="9"/>
      <c r="F7524" s="4"/>
      <c r="G7524" s="4"/>
    </row>
    <row r="7525" spans="2:7" x14ac:dyDescent="0.3">
      <c r="B7525" s="2"/>
      <c r="D7525" s="9"/>
      <c r="F7525" s="4"/>
      <c r="G7525" s="4"/>
    </row>
    <row r="7526" spans="2:7" x14ac:dyDescent="0.3">
      <c r="B7526" s="2"/>
      <c r="D7526" s="9"/>
      <c r="F7526" s="4"/>
      <c r="G7526" s="4"/>
    </row>
    <row r="7527" spans="2:7" x14ac:dyDescent="0.3">
      <c r="B7527" s="2"/>
      <c r="D7527" s="9"/>
      <c r="F7527" s="4"/>
      <c r="G7527" s="4"/>
    </row>
    <row r="7528" spans="2:7" x14ac:dyDescent="0.3">
      <c r="B7528" s="2"/>
      <c r="D7528" s="9"/>
      <c r="F7528" s="4"/>
      <c r="G7528" s="4"/>
    </row>
    <row r="7529" spans="2:7" x14ac:dyDescent="0.3">
      <c r="B7529" s="2"/>
      <c r="D7529" s="9"/>
      <c r="F7529" s="4"/>
      <c r="G7529" s="4"/>
    </row>
    <row r="7530" spans="2:7" x14ac:dyDescent="0.3">
      <c r="B7530" s="2"/>
      <c r="D7530" s="9"/>
      <c r="F7530" s="4"/>
      <c r="G7530" s="4"/>
    </row>
    <row r="7531" spans="2:7" x14ac:dyDescent="0.3">
      <c r="B7531" s="2"/>
      <c r="D7531" s="9"/>
      <c r="F7531" s="4"/>
      <c r="G7531" s="4"/>
    </row>
    <row r="7532" spans="2:7" x14ac:dyDescent="0.3">
      <c r="B7532" s="2"/>
      <c r="D7532" s="9"/>
      <c r="F7532" s="4"/>
      <c r="G7532" s="4"/>
    </row>
    <row r="7533" spans="2:7" x14ac:dyDescent="0.3">
      <c r="B7533" s="2"/>
      <c r="D7533" s="9"/>
      <c r="F7533" s="4"/>
      <c r="G7533" s="4"/>
    </row>
    <row r="7534" spans="2:7" x14ac:dyDescent="0.3">
      <c r="B7534" s="2"/>
      <c r="D7534" s="9"/>
      <c r="F7534" s="4"/>
      <c r="G7534" s="4"/>
    </row>
    <row r="7535" spans="2:7" x14ac:dyDescent="0.3">
      <c r="B7535" s="2"/>
      <c r="D7535" s="9"/>
      <c r="F7535" s="4"/>
      <c r="G7535" s="4"/>
    </row>
    <row r="7536" spans="2:7" x14ac:dyDescent="0.3">
      <c r="B7536" s="2"/>
      <c r="D7536" s="9"/>
      <c r="F7536" s="4"/>
      <c r="G7536" s="4"/>
    </row>
    <row r="7537" spans="2:7" x14ac:dyDescent="0.3">
      <c r="B7537" s="2"/>
      <c r="D7537" s="9"/>
      <c r="F7537" s="4"/>
      <c r="G7537" s="4"/>
    </row>
    <row r="7538" spans="2:7" x14ac:dyDescent="0.3">
      <c r="B7538" s="2"/>
      <c r="D7538" s="9"/>
      <c r="F7538" s="4"/>
      <c r="G7538" s="4"/>
    </row>
    <row r="7539" spans="2:7" x14ac:dyDescent="0.3">
      <c r="B7539" s="2"/>
      <c r="D7539" s="9"/>
      <c r="F7539" s="4"/>
      <c r="G7539" s="4"/>
    </row>
    <row r="7540" spans="2:7" x14ac:dyDescent="0.3">
      <c r="B7540" s="2"/>
      <c r="D7540" s="9"/>
      <c r="F7540" s="4"/>
      <c r="G7540" s="4"/>
    </row>
    <row r="7541" spans="2:7" x14ac:dyDescent="0.3">
      <c r="B7541" s="2"/>
      <c r="D7541" s="9"/>
      <c r="F7541" s="4"/>
      <c r="G7541" s="4"/>
    </row>
    <row r="7542" spans="2:7" x14ac:dyDescent="0.3">
      <c r="B7542" s="2"/>
      <c r="D7542" s="9"/>
      <c r="F7542" s="4"/>
      <c r="G7542" s="4"/>
    </row>
    <row r="7543" spans="2:7" x14ac:dyDescent="0.3">
      <c r="B7543" s="2"/>
      <c r="D7543" s="9"/>
      <c r="F7543" s="4"/>
      <c r="G7543" s="4"/>
    </row>
    <row r="7544" spans="2:7" x14ac:dyDescent="0.3">
      <c r="B7544" s="2"/>
      <c r="D7544" s="9"/>
      <c r="F7544" s="4"/>
      <c r="G7544" s="4"/>
    </row>
    <row r="7545" spans="2:7" x14ac:dyDescent="0.3">
      <c r="B7545" s="2"/>
      <c r="D7545" s="9"/>
      <c r="F7545" s="4"/>
      <c r="G7545" s="4"/>
    </row>
    <row r="7546" spans="2:7" x14ac:dyDescent="0.3">
      <c r="B7546" s="2"/>
      <c r="D7546" s="9"/>
      <c r="F7546" s="4"/>
      <c r="G7546" s="4"/>
    </row>
    <row r="7547" spans="2:7" x14ac:dyDescent="0.3">
      <c r="B7547" s="2"/>
      <c r="D7547" s="9"/>
      <c r="F7547" s="4"/>
      <c r="G7547" s="4"/>
    </row>
    <row r="7548" spans="2:7" x14ac:dyDescent="0.3">
      <c r="B7548" s="2"/>
      <c r="D7548" s="9"/>
      <c r="F7548" s="4"/>
      <c r="G7548" s="4"/>
    </row>
    <row r="7549" spans="2:7" x14ac:dyDescent="0.3">
      <c r="B7549" s="2"/>
      <c r="D7549" s="9"/>
      <c r="F7549" s="4"/>
      <c r="G7549" s="4"/>
    </row>
    <row r="7550" spans="2:7" x14ac:dyDescent="0.3">
      <c r="B7550" s="2"/>
      <c r="D7550" s="9"/>
      <c r="F7550" s="4"/>
      <c r="G7550" s="4"/>
    </row>
    <row r="7551" spans="2:7" x14ac:dyDescent="0.3">
      <c r="B7551" s="2"/>
      <c r="D7551" s="9"/>
      <c r="F7551" s="4"/>
      <c r="G7551" s="4"/>
    </row>
    <row r="7552" spans="2:7" x14ac:dyDescent="0.3">
      <c r="B7552" s="2"/>
      <c r="D7552" s="9"/>
      <c r="F7552" s="4"/>
      <c r="G7552" s="4"/>
    </row>
    <row r="7553" spans="2:7" x14ac:dyDescent="0.3">
      <c r="B7553" s="2"/>
      <c r="D7553" s="9"/>
      <c r="F7553" s="4"/>
      <c r="G7553" s="4"/>
    </row>
    <row r="7554" spans="2:7" x14ac:dyDescent="0.3">
      <c r="B7554" s="2"/>
      <c r="D7554" s="9"/>
      <c r="F7554" s="4"/>
      <c r="G7554" s="4"/>
    </row>
    <row r="7555" spans="2:7" x14ac:dyDescent="0.3">
      <c r="B7555" s="2"/>
      <c r="D7555" s="9"/>
      <c r="F7555" s="4"/>
      <c r="G7555" s="4"/>
    </row>
    <row r="7556" spans="2:7" x14ac:dyDescent="0.3">
      <c r="B7556" s="2"/>
      <c r="D7556" s="9"/>
      <c r="F7556" s="4"/>
      <c r="G7556" s="4"/>
    </row>
    <row r="7557" spans="2:7" x14ac:dyDescent="0.3">
      <c r="B7557" s="2"/>
      <c r="D7557" s="9"/>
      <c r="F7557" s="4"/>
      <c r="G7557" s="4"/>
    </row>
    <row r="7558" spans="2:7" x14ac:dyDescent="0.3">
      <c r="B7558" s="2"/>
      <c r="D7558" s="9"/>
      <c r="F7558" s="4"/>
      <c r="G7558" s="4"/>
    </row>
    <row r="7559" spans="2:7" x14ac:dyDescent="0.3">
      <c r="B7559" s="2"/>
      <c r="D7559" s="9"/>
      <c r="F7559" s="4"/>
      <c r="G7559" s="4"/>
    </row>
    <row r="7560" spans="2:7" x14ac:dyDescent="0.3">
      <c r="B7560" s="2"/>
      <c r="D7560" s="9"/>
      <c r="F7560" s="4"/>
      <c r="G7560" s="4"/>
    </row>
    <row r="7561" spans="2:7" x14ac:dyDescent="0.3">
      <c r="B7561" s="2"/>
      <c r="D7561" s="9"/>
      <c r="F7561" s="4"/>
      <c r="G7561" s="4"/>
    </row>
    <row r="7562" spans="2:7" x14ac:dyDescent="0.3">
      <c r="B7562" s="2"/>
      <c r="D7562" s="9"/>
      <c r="F7562" s="4"/>
      <c r="G7562" s="4"/>
    </row>
    <row r="7563" spans="2:7" x14ac:dyDescent="0.3">
      <c r="B7563" s="2"/>
      <c r="D7563" s="9"/>
      <c r="F7563" s="4"/>
      <c r="G7563" s="4"/>
    </row>
    <row r="7564" spans="2:7" x14ac:dyDescent="0.3">
      <c r="B7564" s="2"/>
      <c r="D7564" s="9"/>
      <c r="F7564" s="4"/>
      <c r="G7564" s="4"/>
    </row>
    <row r="7565" spans="2:7" x14ac:dyDescent="0.3">
      <c r="B7565" s="2"/>
      <c r="D7565" s="9"/>
      <c r="F7565" s="4"/>
      <c r="G7565" s="4"/>
    </row>
    <row r="7566" spans="2:7" x14ac:dyDescent="0.3">
      <c r="B7566" s="2"/>
      <c r="D7566" s="9"/>
      <c r="F7566" s="4"/>
      <c r="G7566" s="4"/>
    </row>
    <row r="7567" spans="2:7" x14ac:dyDescent="0.3">
      <c r="B7567" s="2"/>
      <c r="D7567" s="9"/>
      <c r="F7567" s="4"/>
      <c r="G7567" s="4"/>
    </row>
    <row r="7568" spans="2:7" x14ac:dyDescent="0.3">
      <c r="B7568" s="2"/>
      <c r="D7568" s="9"/>
      <c r="F7568" s="4"/>
      <c r="G7568" s="4"/>
    </row>
    <row r="7569" spans="2:7" x14ac:dyDescent="0.3">
      <c r="B7569" s="2"/>
      <c r="D7569" s="9"/>
      <c r="F7569" s="4"/>
      <c r="G7569" s="4"/>
    </row>
    <row r="7570" spans="2:7" x14ac:dyDescent="0.3">
      <c r="B7570" s="2"/>
      <c r="D7570" s="9"/>
      <c r="F7570" s="4"/>
      <c r="G7570" s="4"/>
    </row>
    <row r="7571" spans="2:7" x14ac:dyDescent="0.3">
      <c r="B7571" s="2"/>
      <c r="D7571" s="9"/>
      <c r="F7571" s="4"/>
      <c r="G7571" s="4"/>
    </row>
    <row r="7572" spans="2:7" x14ac:dyDescent="0.3">
      <c r="B7572" s="2"/>
      <c r="D7572" s="9"/>
      <c r="F7572" s="4"/>
      <c r="G7572" s="4"/>
    </row>
    <row r="7573" spans="2:7" x14ac:dyDescent="0.3">
      <c r="B7573" s="2"/>
      <c r="D7573" s="9"/>
      <c r="F7573" s="4"/>
      <c r="G7573" s="4"/>
    </row>
    <row r="7574" spans="2:7" x14ac:dyDescent="0.3">
      <c r="B7574" s="2"/>
      <c r="D7574" s="9"/>
      <c r="F7574" s="4"/>
      <c r="G7574" s="4"/>
    </row>
    <row r="7575" spans="2:7" x14ac:dyDescent="0.3">
      <c r="B7575" s="2"/>
      <c r="D7575" s="9"/>
      <c r="F7575" s="4"/>
      <c r="G7575" s="4"/>
    </row>
    <row r="7576" spans="2:7" x14ac:dyDescent="0.3">
      <c r="B7576" s="2"/>
      <c r="D7576" s="9"/>
      <c r="F7576" s="4"/>
      <c r="G7576" s="4"/>
    </row>
    <row r="7577" spans="2:7" x14ac:dyDescent="0.3">
      <c r="B7577" s="2"/>
      <c r="D7577" s="9"/>
      <c r="F7577" s="4"/>
      <c r="G7577" s="4"/>
    </row>
    <row r="7578" spans="2:7" x14ac:dyDescent="0.3">
      <c r="B7578" s="2"/>
      <c r="D7578" s="9"/>
      <c r="F7578" s="4"/>
      <c r="G7578" s="4"/>
    </row>
    <row r="7579" spans="2:7" x14ac:dyDescent="0.3">
      <c r="B7579" s="2"/>
      <c r="D7579" s="9"/>
      <c r="F7579" s="4"/>
      <c r="G7579" s="4"/>
    </row>
    <row r="7580" spans="2:7" x14ac:dyDescent="0.3">
      <c r="B7580" s="2"/>
      <c r="D7580" s="9"/>
      <c r="F7580" s="4"/>
      <c r="G7580" s="4"/>
    </row>
    <row r="7581" spans="2:7" x14ac:dyDescent="0.3">
      <c r="B7581" s="2"/>
      <c r="D7581" s="9"/>
      <c r="F7581" s="4"/>
      <c r="G7581" s="4"/>
    </row>
    <row r="7582" spans="2:7" x14ac:dyDescent="0.3">
      <c r="B7582" s="2"/>
      <c r="D7582" s="9"/>
      <c r="F7582" s="4"/>
      <c r="G7582" s="4"/>
    </row>
    <row r="7583" spans="2:7" x14ac:dyDescent="0.3">
      <c r="B7583" s="2"/>
      <c r="D7583" s="9"/>
      <c r="F7583" s="4"/>
      <c r="G7583" s="4"/>
    </row>
    <row r="7584" spans="2:7" x14ac:dyDescent="0.3">
      <c r="B7584" s="2"/>
      <c r="D7584" s="9"/>
      <c r="F7584" s="4"/>
      <c r="G7584" s="4"/>
    </row>
    <row r="7585" spans="2:7" x14ac:dyDescent="0.3">
      <c r="B7585" s="2"/>
      <c r="D7585" s="9"/>
      <c r="F7585" s="4"/>
      <c r="G7585" s="4"/>
    </row>
    <row r="7586" spans="2:7" x14ac:dyDescent="0.3">
      <c r="B7586" s="2"/>
      <c r="D7586" s="9"/>
      <c r="F7586" s="4"/>
      <c r="G7586" s="4"/>
    </row>
    <row r="7587" spans="2:7" x14ac:dyDescent="0.3">
      <c r="B7587" s="2"/>
      <c r="D7587" s="9"/>
      <c r="F7587" s="4"/>
      <c r="G7587" s="4"/>
    </row>
    <row r="7588" spans="2:7" x14ac:dyDescent="0.3">
      <c r="B7588" s="2"/>
      <c r="D7588" s="9"/>
      <c r="F7588" s="4"/>
      <c r="G7588" s="4"/>
    </row>
    <row r="7589" spans="2:7" x14ac:dyDescent="0.3">
      <c r="B7589" s="2"/>
      <c r="D7589" s="9"/>
      <c r="F7589" s="4"/>
      <c r="G7589" s="4"/>
    </row>
    <row r="7590" spans="2:7" x14ac:dyDescent="0.3">
      <c r="B7590" s="2"/>
      <c r="D7590" s="9"/>
      <c r="F7590" s="4"/>
      <c r="G7590" s="4"/>
    </row>
    <row r="7591" spans="2:7" x14ac:dyDescent="0.3">
      <c r="B7591" s="2"/>
      <c r="D7591" s="9"/>
      <c r="F7591" s="4"/>
      <c r="G7591" s="4"/>
    </row>
    <row r="7592" spans="2:7" x14ac:dyDescent="0.3">
      <c r="B7592" s="2"/>
      <c r="D7592" s="9"/>
      <c r="F7592" s="4"/>
      <c r="G7592" s="4"/>
    </row>
    <row r="7593" spans="2:7" x14ac:dyDescent="0.3">
      <c r="B7593" s="2"/>
      <c r="D7593" s="9"/>
      <c r="F7593" s="4"/>
      <c r="G7593" s="4"/>
    </row>
    <row r="7594" spans="2:7" x14ac:dyDescent="0.3">
      <c r="B7594" s="2"/>
      <c r="D7594" s="9"/>
      <c r="F7594" s="4"/>
      <c r="G7594" s="4"/>
    </row>
    <row r="7595" spans="2:7" x14ac:dyDescent="0.3">
      <c r="B7595" s="2"/>
      <c r="D7595" s="9"/>
      <c r="F7595" s="4"/>
      <c r="G7595" s="4"/>
    </row>
    <row r="7596" spans="2:7" x14ac:dyDescent="0.3">
      <c r="B7596" s="2"/>
      <c r="D7596" s="9"/>
      <c r="F7596" s="4"/>
      <c r="G7596" s="4"/>
    </row>
    <row r="7597" spans="2:7" x14ac:dyDescent="0.3">
      <c r="B7597" s="2"/>
      <c r="D7597" s="9"/>
      <c r="F7597" s="4"/>
      <c r="G7597" s="4"/>
    </row>
    <row r="7598" spans="2:7" x14ac:dyDescent="0.3">
      <c r="B7598" s="2"/>
      <c r="D7598" s="9"/>
      <c r="F7598" s="4"/>
      <c r="G7598" s="4"/>
    </row>
    <row r="7599" spans="2:7" x14ac:dyDescent="0.3">
      <c r="B7599" s="2"/>
      <c r="D7599" s="9"/>
      <c r="F7599" s="4"/>
      <c r="G7599" s="4"/>
    </row>
    <row r="7600" spans="2:7" x14ac:dyDescent="0.3">
      <c r="B7600" s="2"/>
      <c r="D7600" s="9"/>
      <c r="F7600" s="4"/>
      <c r="G7600" s="4"/>
    </row>
    <row r="7601" spans="2:7" x14ac:dyDescent="0.3">
      <c r="B7601" s="2"/>
      <c r="D7601" s="9"/>
      <c r="F7601" s="4"/>
      <c r="G7601" s="4"/>
    </row>
    <row r="7602" spans="2:7" x14ac:dyDescent="0.3">
      <c r="B7602" s="2"/>
      <c r="D7602" s="9"/>
      <c r="F7602" s="4"/>
      <c r="G7602" s="4"/>
    </row>
    <row r="7603" spans="2:7" x14ac:dyDescent="0.3">
      <c r="B7603" s="2"/>
      <c r="D7603" s="9"/>
      <c r="F7603" s="4"/>
      <c r="G7603" s="4"/>
    </row>
    <row r="7604" spans="2:7" x14ac:dyDescent="0.3">
      <c r="B7604" s="2"/>
      <c r="D7604" s="9"/>
      <c r="F7604" s="4"/>
      <c r="G7604" s="4"/>
    </row>
    <row r="7605" spans="2:7" x14ac:dyDescent="0.3">
      <c r="B7605" s="2"/>
      <c r="D7605" s="9"/>
      <c r="F7605" s="4"/>
      <c r="G7605" s="4"/>
    </row>
    <row r="7606" spans="2:7" x14ac:dyDescent="0.3">
      <c r="B7606" s="2"/>
      <c r="D7606" s="9"/>
      <c r="F7606" s="4"/>
      <c r="G7606" s="4"/>
    </row>
    <row r="7607" spans="2:7" x14ac:dyDescent="0.3">
      <c r="B7607" s="2"/>
      <c r="D7607" s="9"/>
      <c r="F7607" s="4"/>
      <c r="G7607" s="4"/>
    </row>
    <row r="7608" spans="2:7" x14ac:dyDescent="0.3">
      <c r="B7608" s="2"/>
      <c r="D7608" s="9"/>
      <c r="F7608" s="4"/>
      <c r="G7608" s="4"/>
    </row>
    <row r="7609" spans="2:7" x14ac:dyDescent="0.3">
      <c r="B7609" s="2"/>
      <c r="D7609" s="9"/>
      <c r="F7609" s="4"/>
      <c r="G7609" s="4"/>
    </row>
    <row r="7610" spans="2:7" x14ac:dyDescent="0.3">
      <c r="B7610" s="2"/>
      <c r="D7610" s="9"/>
      <c r="F7610" s="4"/>
      <c r="G7610" s="4"/>
    </row>
    <row r="7611" spans="2:7" x14ac:dyDescent="0.3">
      <c r="B7611" s="2"/>
      <c r="D7611" s="9"/>
      <c r="F7611" s="4"/>
      <c r="G7611" s="4"/>
    </row>
    <row r="7612" spans="2:7" x14ac:dyDescent="0.3">
      <c r="B7612" s="2"/>
      <c r="D7612" s="9"/>
      <c r="F7612" s="4"/>
      <c r="G7612" s="4"/>
    </row>
    <row r="7613" spans="2:7" x14ac:dyDescent="0.3">
      <c r="B7613" s="2"/>
      <c r="D7613" s="9"/>
      <c r="F7613" s="4"/>
      <c r="G7613" s="4"/>
    </row>
    <row r="7614" spans="2:7" x14ac:dyDescent="0.3">
      <c r="B7614" s="2"/>
      <c r="D7614" s="9"/>
      <c r="F7614" s="4"/>
      <c r="G7614" s="4"/>
    </row>
    <row r="7615" spans="2:7" x14ac:dyDescent="0.3">
      <c r="B7615" s="2"/>
      <c r="D7615" s="9"/>
      <c r="F7615" s="4"/>
      <c r="G7615" s="4"/>
    </row>
    <row r="7616" spans="2:7" x14ac:dyDescent="0.3">
      <c r="B7616" s="2"/>
      <c r="D7616" s="9"/>
      <c r="F7616" s="4"/>
      <c r="G7616" s="4"/>
    </row>
    <row r="7617" spans="2:7" x14ac:dyDescent="0.3">
      <c r="B7617" s="2"/>
      <c r="D7617" s="9"/>
      <c r="F7617" s="4"/>
      <c r="G7617" s="4"/>
    </row>
    <row r="7618" spans="2:7" x14ac:dyDescent="0.3">
      <c r="B7618" s="2"/>
      <c r="D7618" s="9"/>
      <c r="F7618" s="4"/>
      <c r="G7618" s="4"/>
    </row>
    <row r="7619" spans="2:7" x14ac:dyDescent="0.3">
      <c r="B7619" s="2"/>
      <c r="D7619" s="9"/>
      <c r="F7619" s="4"/>
      <c r="G7619" s="4"/>
    </row>
    <row r="7620" spans="2:7" x14ac:dyDescent="0.3">
      <c r="B7620" s="2"/>
      <c r="D7620" s="9"/>
      <c r="F7620" s="4"/>
      <c r="G7620" s="4"/>
    </row>
    <row r="7621" spans="2:7" x14ac:dyDescent="0.3">
      <c r="B7621" s="2"/>
      <c r="D7621" s="9"/>
      <c r="F7621" s="4"/>
      <c r="G7621" s="4"/>
    </row>
    <row r="7622" spans="2:7" x14ac:dyDescent="0.3">
      <c r="B7622" s="2"/>
      <c r="D7622" s="9"/>
      <c r="F7622" s="4"/>
      <c r="G7622" s="4"/>
    </row>
    <row r="7623" spans="2:7" x14ac:dyDescent="0.3">
      <c r="B7623" s="2"/>
      <c r="D7623" s="9"/>
      <c r="F7623" s="4"/>
      <c r="G7623" s="4"/>
    </row>
    <row r="7624" spans="2:7" x14ac:dyDescent="0.3">
      <c r="B7624" s="2"/>
      <c r="D7624" s="9"/>
      <c r="F7624" s="4"/>
      <c r="G7624" s="4"/>
    </row>
    <row r="7625" spans="2:7" x14ac:dyDescent="0.3">
      <c r="B7625" s="2"/>
      <c r="D7625" s="9"/>
      <c r="F7625" s="4"/>
      <c r="G7625" s="4"/>
    </row>
    <row r="7626" spans="2:7" x14ac:dyDescent="0.3">
      <c r="B7626" s="2"/>
      <c r="D7626" s="9"/>
      <c r="F7626" s="4"/>
      <c r="G7626" s="4"/>
    </row>
    <row r="7627" spans="2:7" x14ac:dyDescent="0.3">
      <c r="B7627" s="2"/>
      <c r="D7627" s="9"/>
      <c r="F7627" s="4"/>
      <c r="G7627" s="4"/>
    </row>
    <row r="7628" spans="2:7" x14ac:dyDescent="0.3">
      <c r="B7628" s="2"/>
      <c r="D7628" s="9"/>
      <c r="F7628" s="4"/>
      <c r="G7628" s="4"/>
    </row>
    <row r="7629" spans="2:7" x14ac:dyDescent="0.3">
      <c r="B7629" s="2"/>
      <c r="D7629" s="9"/>
      <c r="F7629" s="4"/>
      <c r="G7629" s="4"/>
    </row>
    <row r="7630" spans="2:7" x14ac:dyDescent="0.3">
      <c r="B7630" s="2"/>
      <c r="D7630" s="9"/>
      <c r="F7630" s="4"/>
      <c r="G7630" s="4"/>
    </row>
    <row r="7631" spans="2:7" x14ac:dyDescent="0.3">
      <c r="B7631" s="2"/>
      <c r="D7631" s="9"/>
      <c r="F7631" s="4"/>
      <c r="G7631" s="4"/>
    </row>
    <row r="7632" spans="2:7" x14ac:dyDescent="0.3">
      <c r="B7632" s="2"/>
      <c r="D7632" s="9"/>
      <c r="F7632" s="4"/>
      <c r="G7632" s="4"/>
    </row>
    <row r="7633" spans="2:7" x14ac:dyDescent="0.3">
      <c r="B7633" s="2"/>
      <c r="D7633" s="9"/>
      <c r="F7633" s="4"/>
      <c r="G7633" s="4"/>
    </row>
    <row r="7634" spans="2:7" x14ac:dyDescent="0.3">
      <c r="B7634" s="2"/>
      <c r="D7634" s="9"/>
      <c r="F7634" s="4"/>
      <c r="G7634" s="4"/>
    </row>
    <row r="7635" spans="2:7" x14ac:dyDescent="0.3">
      <c r="B7635" s="2"/>
      <c r="D7635" s="9"/>
      <c r="F7635" s="4"/>
      <c r="G7635" s="4"/>
    </row>
    <row r="7636" spans="2:7" x14ac:dyDescent="0.3">
      <c r="B7636" s="2"/>
      <c r="D7636" s="9"/>
      <c r="F7636" s="4"/>
      <c r="G7636" s="4"/>
    </row>
    <row r="7637" spans="2:7" x14ac:dyDescent="0.3">
      <c r="B7637" s="2"/>
      <c r="D7637" s="9"/>
      <c r="F7637" s="4"/>
      <c r="G7637" s="4"/>
    </row>
    <row r="7638" spans="2:7" x14ac:dyDescent="0.3">
      <c r="B7638" s="2"/>
      <c r="D7638" s="9"/>
      <c r="F7638" s="4"/>
      <c r="G7638" s="4"/>
    </row>
    <row r="7639" spans="2:7" x14ac:dyDescent="0.3">
      <c r="B7639" s="2"/>
      <c r="D7639" s="9"/>
      <c r="F7639" s="4"/>
      <c r="G7639" s="4"/>
    </row>
    <row r="7640" spans="2:7" x14ac:dyDescent="0.3">
      <c r="B7640" s="2"/>
      <c r="D7640" s="9"/>
      <c r="F7640" s="4"/>
      <c r="G7640" s="4"/>
    </row>
    <row r="7641" spans="2:7" x14ac:dyDescent="0.3">
      <c r="B7641" s="2"/>
      <c r="D7641" s="9"/>
      <c r="F7641" s="4"/>
      <c r="G7641" s="4"/>
    </row>
    <row r="7642" spans="2:7" x14ac:dyDescent="0.3">
      <c r="B7642" s="2"/>
      <c r="D7642" s="9"/>
      <c r="F7642" s="4"/>
      <c r="G7642" s="4"/>
    </row>
    <row r="7643" spans="2:7" x14ac:dyDescent="0.3">
      <c r="B7643" s="2"/>
      <c r="D7643" s="9"/>
      <c r="F7643" s="4"/>
      <c r="G7643" s="4"/>
    </row>
    <row r="7644" spans="2:7" x14ac:dyDescent="0.3">
      <c r="B7644" s="2"/>
      <c r="D7644" s="9"/>
      <c r="F7644" s="4"/>
      <c r="G7644" s="4"/>
    </row>
    <row r="7645" spans="2:7" x14ac:dyDescent="0.3">
      <c r="B7645" s="2"/>
      <c r="D7645" s="9"/>
      <c r="F7645" s="4"/>
      <c r="G7645" s="4"/>
    </row>
    <row r="7646" spans="2:7" x14ac:dyDescent="0.3">
      <c r="B7646" s="2"/>
      <c r="D7646" s="9"/>
      <c r="F7646" s="4"/>
      <c r="G7646" s="4"/>
    </row>
    <row r="7647" spans="2:7" x14ac:dyDescent="0.3">
      <c r="B7647" s="2"/>
      <c r="D7647" s="9"/>
      <c r="F7647" s="4"/>
      <c r="G7647" s="4"/>
    </row>
    <row r="7648" spans="2:7" x14ac:dyDescent="0.3">
      <c r="B7648" s="2"/>
      <c r="D7648" s="9"/>
      <c r="F7648" s="4"/>
      <c r="G7648" s="4"/>
    </row>
    <row r="7649" spans="2:7" x14ac:dyDescent="0.3">
      <c r="B7649" s="2"/>
      <c r="D7649" s="9"/>
      <c r="F7649" s="4"/>
      <c r="G7649" s="4"/>
    </row>
    <row r="7650" spans="2:7" x14ac:dyDescent="0.3">
      <c r="B7650" s="2"/>
      <c r="D7650" s="9"/>
      <c r="F7650" s="4"/>
      <c r="G7650" s="4"/>
    </row>
    <row r="7651" spans="2:7" x14ac:dyDescent="0.3">
      <c r="B7651" s="2"/>
      <c r="D7651" s="9"/>
      <c r="F7651" s="4"/>
      <c r="G7651" s="4"/>
    </row>
    <row r="7652" spans="2:7" x14ac:dyDescent="0.3">
      <c r="B7652" s="2"/>
      <c r="D7652" s="9"/>
      <c r="F7652" s="4"/>
      <c r="G7652" s="4"/>
    </row>
    <row r="7653" spans="2:7" x14ac:dyDescent="0.3">
      <c r="B7653" s="2"/>
      <c r="D7653" s="9"/>
      <c r="F7653" s="4"/>
      <c r="G7653" s="4"/>
    </row>
    <row r="7654" spans="2:7" x14ac:dyDescent="0.3">
      <c r="B7654" s="2"/>
      <c r="D7654" s="9"/>
      <c r="F7654" s="4"/>
      <c r="G7654" s="4"/>
    </row>
    <row r="7655" spans="2:7" x14ac:dyDescent="0.3">
      <c r="B7655" s="2"/>
      <c r="D7655" s="9"/>
      <c r="F7655" s="4"/>
      <c r="G7655" s="4"/>
    </row>
    <row r="7656" spans="2:7" x14ac:dyDescent="0.3">
      <c r="B7656" s="2"/>
      <c r="D7656" s="9"/>
      <c r="F7656" s="4"/>
      <c r="G7656" s="4"/>
    </row>
    <row r="7657" spans="2:7" x14ac:dyDescent="0.3">
      <c r="B7657" s="2"/>
      <c r="D7657" s="9"/>
      <c r="F7657" s="4"/>
      <c r="G7657" s="4"/>
    </row>
    <row r="7658" spans="2:7" x14ac:dyDescent="0.3">
      <c r="B7658" s="2"/>
      <c r="D7658" s="9"/>
      <c r="F7658" s="4"/>
      <c r="G7658" s="4"/>
    </row>
    <row r="7659" spans="2:7" x14ac:dyDescent="0.3">
      <c r="B7659" s="2"/>
      <c r="D7659" s="9"/>
      <c r="F7659" s="4"/>
      <c r="G7659" s="4"/>
    </row>
    <row r="7660" spans="2:7" x14ac:dyDescent="0.3">
      <c r="B7660" s="2"/>
      <c r="D7660" s="9"/>
      <c r="F7660" s="4"/>
      <c r="G7660" s="4"/>
    </row>
    <row r="7661" spans="2:7" x14ac:dyDescent="0.3">
      <c r="B7661" s="2"/>
      <c r="D7661" s="9"/>
      <c r="F7661" s="4"/>
      <c r="G7661" s="4"/>
    </row>
    <row r="7662" spans="2:7" x14ac:dyDescent="0.3">
      <c r="B7662" s="2"/>
      <c r="D7662" s="9"/>
      <c r="F7662" s="4"/>
      <c r="G7662" s="4"/>
    </row>
    <row r="7663" spans="2:7" x14ac:dyDescent="0.3">
      <c r="B7663" s="2"/>
      <c r="D7663" s="9"/>
      <c r="F7663" s="4"/>
      <c r="G7663" s="4"/>
    </row>
    <row r="7664" spans="2:7" x14ac:dyDescent="0.3">
      <c r="B7664" s="2"/>
      <c r="D7664" s="9"/>
      <c r="F7664" s="4"/>
      <c r="G7664" s="4"/>
    </row>
    <row r="7665" spans="2:7" x14ac:dyDescent="0.3">
      <c r="B7665" s="2"/>
      <c r="D7665" s="9"/>
      <c r="F7665" s="4"/>
      <c r="G7665" s="4"/>
    </row>
    <row r="7666" spans="2:7" x14ac:dyDescent="0.3">
      <c r="B7666" s="2"/>
      <c r="D7666" s="9"/>
      <c r="F7666" s="4"/>
      <c r="G7666" s="4"/>
    </row>
    <row r="7667" spans="2:7" x14ac:dyDescent="0.3">
      <c r="B7667" s="2"/>
      <c r="D7667" s="9"/>
      <c r="F7667" s="4"/>
      <c r="G7667" s="4"/>
    </row>
    <row r="7668" spans="2:7" x14ac:dyDescent="0.3">
      <c r="B7668" s="2"/>
      <c r="D7668" s="9"/>
      <c r="F7668" s="4"/>
      <c r="G7668" s="4"/>
    </row>
    <row r="7669" spans="2:7" x14ac:dyDescent="0.3">
      <c r="B7669" s="2"/>
      <c r="D7669" s="9"/>
      <c r="F7669" s="4"/>
      <c r="G7669" s="4"/>
    </row>
    <row r="7670" spans="2:7" x14ac:dyDescent="0.3">
      <c r="B7670" s="2"/>
      <c r="D7670" s="9"/>
      <c r="F7670" s="4"/>
      <c r="G7670" s="4"/>
    </row>
    <row r="7671" spans="2:7" x14ac:dyDescent="0.3">
      <c r="B7671" s="2"/>
      <c r="D7671" s="9"/>
      <c r="F7671" s="4"/>
      <c r="G7671" s="4"/>
    </row>
    <row r="7672" spans="2:7" x14ac:dyDescent="0.3">
      <c r="B7672" s="2"/>
      <c r="D7672" s="9"/>
      <c r="F7672" s="4"/>
      <c r="G7672" s="4"/>
    </row>
    <row r="7673" spans="2:7" x14ac:dyDescent="0.3">
      <c r="B7673" s="2"/>
      <c r="D7673" s="9"/>
      <c r="F7673" s="4"/>
      <c r="G7673" s="4"/>
    </row>
    <row r="7674" spans="2:7" x14ac:dyDescent="0.3">
      <c r="B7674" s="2"/>
      <c r="D7674" s="9"/>
      <c r="F7674" s="4"/>
      <c r="G7674" s="4"/>
    </row>
    <row r="7675" spans="2:7" x14ac:dyDescent="0.3">
      <c r="B7675" s="2"/>
      <c r="D7675" s="9"/>
      <c r="F7675" s="4"/>
      <c r="G7675" s="4"/>
    </row>
    <row r="7676" spans="2:7" x14ac:dyDescent="0.3">
      <c r="B7676" s="2"/>
      <c r="D7676" s="9"/>
      <c r="F7676" s="4"/>
      <c r="G7676" s="4"/>
    </row>
    <row r="7677" spans="2:7" x14ac:dyDescent="0.3">
      <c r="B7677" s="2"/>
      <c r="D7677" s="9"/>
      <c r="F7677" s="4"/>
      <c r="G7677" s="4"/>
    </row>
    <row r="7678" spans="2:7" x14ac:dyDescent="0.3">
      <c r="B7678" s="2"/>
      <c r="D7678" s="9"/>
      <c r="F7678" s="4"/>
      <c r="G7678" s="4"/>
    </row>
    <row r="7679" spans="2:7" x14ac:dyDescent="0.3">
      <c r="B7679" s="2"/>
      <c r="D7679" s="9"/>
      <c r="F7679" s="4"/>
      <c r="G7679" s="4"/>
    </row>
    <row r="7680" spans="2:7" x14ac:dyDescent="0.3">
      <c r="B7680" s="2"/>
      <c r="D7680" s="9"/>
      <c r="F7680" s="4"/>
      <c r="G7680" s="4"/>
    </row>
    <row r="7681" spans="2:7" x14ac:dyDescent="0.3">
      <c r="B7681" s="2"/>
      <c r="D7681" s="9"/>
      <c r="F7681" s="4"/>
      <c r="G7681" s="4"/>
    </row>
    <row r="7682" spans="2:7" x14ac:dyDescent="0.3">
      <c r="B7682" s="2"/>
      <c r="D7682" s="9"/>
      <c r="F7682" s="4"/>
      <c r="G7682" s="4"/>
    </row>
    <row r="7683" spans="2:7" x14ac:dyDescent="0.3">
      <c r="B7683" s="2"/>
      <c r="D7683" s="9"/>
      <c r="F7683" s="4"/>
      <c r="G7683" s="4"/>
    </row>
    <row r="7684" spans="2:7" x14ac:dyDescent="0.3">
      <c r="B7684" s="2"/>
      <c r="D7684" s="9"/>
      <c r="F7684" s="4"/>
      <c r="G7684" s="4"/>
    </row>
    <row r="7685" spans="2:7" x14ac:dyDescent="0.3">
      <c r="B7685" s="2"/>
      <c r="D7685" s="9"/>
      <c r="F7685" s="4"/>
      <c r="G7685" s="4"/>
    </row>
    <row r="7686" spans="2:7" x14ac:dyDescent="0.3">
      <c r="B7686" s="2"/>
      <c r="D7686" s="9"/>
      <c r="F7686" s="4"/>
      <c r="G7686" s="4"/>
    </row>
    <row r="7687" spans="2:7" x14ac:dyDescent="0.3">
      <c r="B7687" s="2"/>
      <c r="D7687" s="9"/>
      <c r="F7687" s="4"/>
      <c r="G7687" s="4"/>
    </row>
    <row r="7688" spans="2:7" x14ac:dyDescent="0.3">
      <c r="B7688" s="2"/>
      <c r="D7688" s="9"/>
      <c r="F7688" s="4"/>
      <c r="G7688" s="4"/>
    </row>
    <row r="7689" spans="2:7" x14ac:dyDescent="0.3">
      <c r="B7689" s="2"/>
      <c r="D7689" s="9"/>
      <c r="F7689" s="4"/>
      <c r="G7689" s="4"/>
    </row>
    <row r="7690" spans="2:7" x14ac:dyDescent="0.3">
      <c r="B7690" s="2"/>
      <c r="D7690" s="9"/>
      <c r="F7690" s="4"/>
      <c r="G7690" s="4"/>
    </row>
    <row r="7691" spans="2:7" x14ac:dyDescent="0.3">
      <c r="B7691" s="2"/>
      <c r="D7691" s="9"/>
      <c r="F7691" s="4"/>
      <c r="G7691" s="4"/>
    </row>
    <row r="7692" spans="2:7" x14ac:dyDescent="0.3">
      <c r="B7692" s="2"/>
      <c r="D7692" s="9"/>
      <c r="F7692" s="4"/>
      <c r="G7692" s="4"/>
    </row>
    <row r="7693" spans="2:7" x14ac:dyDescent="0.3">
      <c r="B7693" s="2"/>
      <c r="D7693" s="9"/>
      <c r="F7693" s="4"/>
      <c r="G7693" s="4"/>
    </row>
    <row r="7694" spans="2:7" x14ac:dyDescent="0.3">
      <c r="B7694" s="2"/>
      <c r="D7694" s="9"/>
      <c r="F7694" s="4"/>
      <c r="G7694" s="4"/>
    </row>
    <row r="7695" spans="2:7" x14ac:dyDescent="0.3">
      <c r="B7695" s="2"/>
      <c r="D7695" s="9"/>
      <c r="F7695" s="4"/>
      <c r="G7695" s="4"/>
    </row>
    <row r="7696" spans="2:7" x14ac:dyDescent="0.3">
      <c r="B7696" s="2"/>
      <c r="D7696" s="9"/>
      <c r="F7696" s="4"/>
      <c r="G7696" s="4"/>
    </row>
    <row r="7697" spans="2:7" x14ac:dyDescent="0.3">
      <c r="B7697" s="2"/>
      <c r="D7697" s="9"/>
      <c r="F7697" s="4"/>
      <c r="G7697" s="4"/>
    </row>
    <row r="7698" spans="2:7" x14ac:dyDescent="0.3">
      <c r="B7698" s="2"/>
      <c r="D7698" s="9"/>
      <c r="F7698" s="4"/>
      <c r="G7698" s="4"/>
    </row>
    <row r="7699" spans="2:7" x14ac:dyDescent="0.3">
      <c r="B7699" s="2"/>
      <c r="D7699" s="9"/>
      <c r="F7699" s="4"/>
      <c r="G7699" s="4"/>
    </row>
    <row r="7700" spans="2:7" x14ac:dyDescent="0.3">
      <c r="B7700" s="2"/>
      <c r="D7700" s="9"/>
      <c r="F7700" s="4"/>
      <c r="G7700" s="4"/>
    </row>
    <row r="7701" spans="2:7" x14ac:dyDescent="0.3">
      <c r="B7701" s="2"/>
      <c r="D7701" s="9"/>
      <c r="F7701" s="4"/>
      <c r="G7701" s="4"/>
    </row>
    <row r="7702" spans="2:7" x14ac:dyDescent="0.3">
      <c r="B7702" s="2"/>
      <c r="D7702" s="9"/>
      <c r="F7702" s="4"/>
      <c r="G7702" s="4"/>
    </row>
    <row r="7703" spans="2:7" x14ac:dyDescent="0.3">
      <c r="B7703" s="2"/>
      <c r="D7703" s="9"/>
      <c r="F7703" s="4"/>
      <c r="G7703" s="4"/>
    </row>
    <row r="7704" spans="2:7" x14ac:dyDescent="0.3">
      <c r="B7704" s="2"/>
      <c r="D7704" s="9"/>
      <c r="F7704" s="4"/>
      <c r="G7704" s="4"/>
    </row>
    <row r="7705" spans="2:7" x14ac:dyDescent="0.3">
      <c r="B7705" s="2"/>
      <c r="D7705" s="9"/>
      <c r="F7705" s="4"/>
      <c r="G7705" s="4"/>
    </row>
    <row r="7706" spans="2:7" x14ac:dyDescent="0.3">
      <c r="B7706" s="2"/>
      <c r="D7706" s="9"/>
      <c r="F7706" s="4"/>
      <c r="G7706" s="4"/>
    </row>
    <row r="7707" spans="2:7" x14ac:dyDescent="0.3">
      <c r="B7707" s="2"/>
      <c r="D7707" s="9"/>
      <c r="F7707" s="4"/>
      <c r="G7707" s="4"/>
    </row>
    <row r="7708" spans="2:7" x14ac:dyDescent="0.3">
      <c r="B7708" s="2"/>
      <c r="D7708" s="9"/>
      <c r="F7708" s="4"/>
      <c r="G7708" s="4"/>
    </row>
    <row r="7709" spans="2:7" x14ac:dyDescent="0.3">
      <c r="B7709" s="2"/>
      <c r="D7709" s="9"/>
      <c r="F7709" s="4"/>
      <c r="G7709" s="4"/>
    </row>
    <row r="7710" spans="2:7" x14ac:dyDescent="0.3">
      <c r="B7710" s="2"/>
      <c r="D7710" s="9"/>
      <c r="F7710" s="4"/>
      <c r="G7710" s="4"/>
    </row>
    <row r="7711" spans="2:7" x14ac:dyDescent="0.3">
      <c r="B7711" s="2"/>
      <c r="D7711" s="9"/>
      <c r="F7711" s="4"/>
      <c r="G7711" s="4"/>
    </row>
    <row r="7712" spans="2:7" x14ac:dyDescent="0.3">
      <c r="B7712" s="2"/>
      <c r="D7712" s="9"/>
      <c r="F7712" s="4"/>
      <c r="G7712" s="4"/>
    </row>
    <row r="7713" spans="2:7" x14ac:dyDescent="0.3">
      <c r="B7713" s="2"/>
      <c r="D7713" s="9"/>
      <c r="F7713" s="4"/>
      <c r="G7713" s="4"/>
    </row>
    <row r="7714" spans="2:7" x14ac:dyDescent="0.3">
      <c r="B7714" s="2"/>
      <c r="D7714" s="9"/>
      <c r="F7714" s="4"/>
      <c r="G7714" s="4"/>
    </row>
    <row r="7715" spans="2:7" x14ac:dyDescent="0.3">
      <c r="B7715" s="2"/>
      <c r="D7715" s="9"/>
      <c r="F7715" s="4"/>
      <c r="G7715" s="4"/>
    </row>
    <row r="7716" spans="2:7" x14ac:dyDescent="0.3">
      <c r="B7716" s="2"/>
      <c r="D7716" s="9"/>
      <c r="F7716" s="4"/>
      <c r="G7716" s="4"/>
    </row>
    <row r="7717" spans="2:7" x14ac:dyDescent="0.3">
      <c r="B7717" s="2"/>
      <c r="D7717" s="9"/>
      <c r="F7717" s="4"/>
      <c r="G7717" s="4"/>
    </row>
    <row r="7718" spans="2:7" x14ac:dyDescent="0.3">
      <c r="B7718" s="2"/>
      <c r="D7718" s="9"/>
      <c r="F7718" s="4"/>
      <c r="G7718" s="4"/>
    </row>
    <row r="7719" spans="2:7" x14ac:dyDescent="0.3">
      <c r="B7719" s="2"/>
      <c r="D7719" s="9"/>
      <c r="F7719" s="4"/>
      <c r="G7719" s="4"/>
    </row>
    <row r="7720" spans="2:7" x14ac:dyDescent="0.3">
      <c r="B7720" s="2"/>
      <c r="D7720" s="9"/>
      <c r="F7720" s="4"/>
      <c r="G7720" s="4"/>
    </row>
    <row r="7721" spans="2:7" x14ac:dyDescent="0.3">
      <c r="B7721" s="2"/>
      <c r="D7721" s="9"/>
      <c r="F7721" s="4"/>
      <c r="G7721" s="4"/>
    </row>
    <row r="7722" spans="2:7" x14ac:dyDescent="0.3">
      <c r="B7722" s="2"/>
      <c r="D7722" s="9"/>
      <c r="F7722" s="4"/>
      <c r="G7722" s="4"/>
    </row>
    <row r="7723" spans="2:7" x14ac:dyDescent="0.3">
      <c r="B7723" s="2"/>
      <c r="D7723" s="9"/>
      <c r="F7723" s="4"/>
      <c r="G7723" s="4"/>
    </row>
    <row r="7724" spans="2:7" x14ac:dyDescent="0.3">
      <c r="B7724" s="2"/>
      <c r="D7724" s="9"/>
      <c r="F7724" s="4"/>
      <c r="G7724" s="4"/>
    </row>
    <row r="7725" spans="2:7" x14ac:dyDescent="0.3">
      <c r="B7725" s="2"/>
      <c r="D7725" s="9"/>
      <c r="F7725" s="4"/>
      <c r="G7725" s="4"/>
    </row>
    <row r="7726" spans="2:7" x14ac:dyDescent="0.3">
      <c r="B7726" s="2"/>
      <c r="D7726" s="9"/>
      <c r="F7726" s="4"/>
      <c r="G7726" s="4"/>
    </row>
    <row r="7727" spans="2:7" x14ac:dyDescent="0.3">
      <c r="B7727" s="2"/>
      <c r="D7727" s="9"/>
      <c r="F7727" s="4"/>
      <c r="G7727" s="4"/>
    </row>
    <row r="7728" spans="2:7" x14ac:dyDescent="0.3">
      <c r="B7728" s="2"/>
      <c r="D7728" s="9"/>
      <c r="F7728" s="4"/>
      <c r="G7728" s="4"/>
    </row>
    <row r="7729" spans="2:7" x14ac:dyDescent="0.3">
      <c r="B7729" s="2"/>
      <c r="D7729" s="9"/>
      <c r="F7729" s="4"/>
      <c r="G7729" s="4"/>
    </row>
    <row r="7730" spans="2:7" x14ac:dyDescent="0.3">
      <c r="B7730" s="2"/>
      <c r="D7730" s="9"/>
      <c r="F7730" s="4"/>
      <c r="G7730" s="4"/>
    </row>
    <row r="7731" spans="2:7" x14ac:dyDescent="0.3">
      <c r="B7731" s="2"/>
      <c r="D7731" s="9"/>
      <c r="F7731" s="4"/>
      <c r="G7731" s="4"/>
    </row>
    <row r="7732" spans="2:7" x14ac:dyDescent="0.3">
      <c r="B7732" s="2"/>
      <c r="D7732" s="9"/>
      <c r="F7732" s="4"/>
      <c r="G7732" s="4"/>
    </row>
    <row r="7733" spans="2:7" x14ac:dyDescent="0.3">
      <c r="B7733" s="2"/>
      <c r="D7733" s="9"/>
      <c r="F7733" s="4"/>
      <c r="G7733" s="4"/>
    </row>
    <row r="7734" spans="2:7" x14ac:dyDescent="0.3">
      <c r="B7734" s="2"/>
      <c r="D7734" s="9"/>
      <c r="F7734" s="4"/>
      <c r="G7734" s="4"/>
    </row>
    <row r="7735" spans="2:7" x14ac:dyDescent="0.3">
      <c r="B7735" s="2"/>
      <c r="D7735" s="9"/>
      <c r="F7735" s="4"/>
      <c r="G7735" s="4"/>
    </row>
    <row r="7736" spans="2:7" x14ac:dyDescent="0.3">
      <c r="B7736" s="2"/>
      <c r="D7736" s="9"/>
      <c r="F7736" s="4"/>
      <c r="G7736" s="4"/>
    </row>
    <row r="7737" spans="2:7" x14ac:dyDescent="0.3">
      <c r="B7737" s="2"/>
      <c r="D7737" s="9"/>
      <c r="F7737" s="4"/>
      <c r="G7737" s="4"/>
    </row>
    <row r="7738" spans="2:7" x14ac:dyDescent="0.3">
      <c r="B7738" s="2"/>
      <c r="D7738" s="9"/>
      <c r="F7738" s="4"/>
      <c r="G7738" s="4"/>
    </row>
    <row r="7739" spans="2:7" x14ac:dyDescent="0.3">
      <c r="B7739" s="2"/>
      <c r="D7739" s="9"/>
      <c r="F7739" s="4"/>
      <c r="G7739" s="4"/>
    </row>
    <row r="7740" spans="2:7" x14ac:dyDescent="0.3">
      <c r="B7740" s="2"/>
      <c r="D7740" s="9"/>
      <c r="F7740" s="4"/>
      <c r="G7740" s="4"/>
    </row>
    <row r="7741" spans="2:7" x14ac:dyDescent="0.3">
      <c r="B7741" s="2"/>
      <c r="D7741" s="9"/>
      <c r="F7741" s="4"/>
      <c r="G7741" s="4"/>
    </row>
    <row r="7742" spans="2:7" x14ac:dyDescent="0.3">
      <c r="B7742" s="2"/>
      <c r="D7742" s="9"/>
      <c r="F7742" s="4"/>
      <c r="G7742" s="4"/>
    </row>
    <row r="7743" spans="2:7" x14ac:dyDescent="0.3">
      <c r="B7743" s="2"/>
      <c r="D7743" s="9"/>
      <c r="F7743" s="4"/>
      <c r="G7743" s="4"/>
    </row>
    <row r="7744" spans="2:7" x14ac:dyDescent="0.3">
      <c r="B7744" s="2"/>
      <c r="D7744" s="9"/>
      <c r="F7744" s="4"/>
      <c r="G7744" s="4"/>
    </row>
    <row r="7745" spans="2:7" x14ac:dyDescent="0.3">
      <c r="B7745" s="2"/>
      <c r="D7745" s="9"/>
      <c r="F7745" s="4"/>
      <c r="G7745" s="4"/>
    </row>
    <row r="7746" spans="2:7" x14ac:dyDescent="0.3">
      <c r="B7746" s="2"/>
      <c r="D7746" s="9"/>
      <c r="F7746" s="4"/>
      <c r="G7746" s="4"/>
    </row>
    <row r="7747" spans="2:7" x14ac:dyDescent="0.3">
      <c r="B7747" s="2"/>
      <c r="D7747" s="9"/>
      <c r="F7747" s="4"/>
      <c r="G7747" s="4"/>
    </row>
    <row r="7748" spans="2:7" x14ac:dyDescent="0.3">
      <c r="B7748" s="2"/>
      <c r="D7748" s="9"/>
      <c r="F7748" s="4"/>
      <c r="G7748" s="4"/>
    </row>
    <row r="7749" spans="2:7" x14ac:dyDescent="0.3">
      <c r="B7749" s="2"/>
      <c r="D7749" s="9"/>
      <c r="F7749" s="4"/>
      <c r="G7749" s="4"/>
    </row>
    <row r="7750" spans="2:7" x14ac:dyDescent="0.3">
      <c r="B7750" s="2"/>
      <c r="D7750" s="9"/>
      <c r="F7750" s="4"/>
      <c r="G7750" s="4"/>
    </row>
    <row r="7751" spans="2:7" x14ac:dyDescent="0.3">
      <c r="B7751" s="2"/>
      <c r="D7751" s="9"/>
      <c r="F7751" s="4"/>
      <c r="G7751" s="4"/>
    </row>
    <row r="7752" spans="2:7" x14ac:dyDescent="0.3">
      <c r="B7752" s="2"/>
      <c r="D7752" s="9"/>
      <c r="F7752" s="4"/>
      <c r="G7752" s="4"/>
    </row>
    <row r="7753" spans="2:7" x14ac:dyDescent="0.3">
      <c r="B7753" s="2"/>
      <c r="D7753" s="9"/>
      <c r="F7753" s="4"/>
      <c r="G7753" s="4"/>
    </row>
    <row r="7754" spans="2:7" x14ac:dyDescent="0.3">
      <c r="B7754" s="2"/>
      <c r="D7754" s="9"/>
      <c r="F7754" s="4"/>
      <c r="G7754" s="4"/>
    </row>
    <row r="7755" spans="2:7" x14ac:dyDescent="0.3">
      <c r="B7755" s="2"/>
      <c r="D7755" s="9"/>
      <c r="F7755" s="4"/>
      <c r="G7755" s="4"/>
    </row>
    <row r="7756" spans="2:7" x14ac:dyDescent="0.3">
      <c r="B7756" s="2"/>
      <c r="D7756" s="9"/>
      <c r="F7756" s="4"/>
      <c r="G7756" s="4"/>
    </row>
    <row r="7757" spans="2:7" x14ac:dyDescent="0.3">
      <c r="B7757" s="2"/>
      <c r="D7757" s="9"/>
      <c r="F7757" s="4"/>
      <c r="G7757" s="4"/>
    </row>
    <row r="7758" spans="2:7" x14ac:dyDescent="0.3">
      <c r="B7758" s="2"/>
      <c r="D7758" s="9"/>
      <c r="F7758" s="4"/>
      <c r="G7758" s="4"/>
    </row>
    <row r="7759" spans="2:7" x14ac:dyDescent="0.3">
      <c r="B7759" s="2"/>
      <c r="D7759" s="9"/>
      <c r="F7759" s="4"/>
      <c r="G7759" s="4"/>
    </row>
    <row r="7760" spans="2:7" x14ac:dyDescent="0.3">
      <c r="B7760" s="2"/>
      <c r="D7760" s="9"/>
      <c r="F7760" s="4"/>
      <c r="G7760" s="4"/>
    </row>
    <row r="7761" spans="2:7" x14ac:dyDescent="0.3">
      <c r="B7761" s="2"/>
      <c r="D7761" s="9"/>
      <c r="F7761" s="4"/>
      <c r="G7761" s="4"/>
    </row>
    <row r="7762" spans="2:7" x14ac:dyDescent="0.3">
      <c r="B7762" s="2"/>
      <c r="D7762" s="9"/>
      <c r="F7762" s="4"/>
      <c r="G7762" s="4"/>
    </row>
    <row r="7763" spans="2:7" x14ac:dyDescent="0.3">
      <c r="B7763" s="2"/>
      <c r="D7763" s="9"/>
      <c r="F7763" s="4"/>
      <c r="G7763" s="4"/>
    </row>
    <row r="7764" spans="2:7" x14ac:dyDescent="0.3">
      <c r="B7764" s="2"/>
      <c r="D7764" s="9"/>
      <c r="F7764" s="4"/>
      <c r="G7764" s="4"/>
    </row>
    <row r="7765" spans="2:7" x14ac:dyDescent="0.3">
      <c r="B7765" s="2"/>
      <c r="D7765" s="9"/>
      <c r="F7765" s="4"/>
      <c r="G7765" s="4"/>
    </row>
    <row r="7766" spans="2:7" x14ac:dyDescent="0.3">
      <c r="B7766" s="2"/>
      <c r="D7766" s="9"/>
      <c r="F7766" s="4"/>
      <c r="G7766" s="4"/>
    </row>
    <row r="7767" spans="2:7" x14ac:dyDescent="0.3">
      <c r="B7767" s="2"/>
      <c r="D7767" s="9"/>
      <c r="F7767" s="4"/>
      <c r="G7767" s="4"/>
    </row>
    <row r="7768" spans="2:7" x14ac:dyDescent="0.3">
      <c r="B7768" s="2"/>
      <c r="D7768" s="9"/>
      <c r="F7768" s="4"/>
      <c r="G7768" s="4"/>
    </row>
    <row r="7769" spans="2:7" x14ac:dyDescent="0.3">
      <c r="B7769" s="2"/>
      <c r="D7769" s="9"/>
      <c r="F7769" s="4"/>
      <c r="G7769" s="4"/>
    </row>
    <row r="7770" spans="2:7" x14ac:dyDescent="0.3">
      <c r="B7770" s="2"/>
      <c r="D7770" s="9"/>
      <c r="F7770" s="4"/>
      <c r="G7770" s="4"/>
    </row>
    <row r="7771" spans="2:7" x14ac:dyDescent="0.3">
      <c r="B7771" s="2"/>
      <c r="D7771" s="9"/>
      <c r="F7771" s="4"/>
      <c r="G7771" s="4"/>
    </row>
    <row r="7772" spans="2:7" x14ac:dyDescent="0.3">
      <c r="B7772" s="2"/>
      <c r="D7772" s="9"/>
      <c r="F7772" s="4"/>
      <c r="G7772" s="4"/>
    </row>
    <row r="7773" spans="2:7" x14ac:dyDescent="0.3">
      <c r="B7773" s="2"/>
      <c r="D7773" s="9"/>
      <c r="F7773" s="4"/>
      <c r="G7773" s="4"/>
    </row>
    <row r="7774" spans="2:7" x14ac:dyDescent="0.3">
      <c r="B7774" s="2"/>
      <c r="D7774" s="9"/>
      <c r="F7774" s="4"/>
      <c r="G7774" s="4"/>
    </row>
    <row r="7775" spans="2:7" x14ac:dyDescent="0.3">
      <c r="B7775" s="2"/>
      <c r="D7775" s="9"/>
      <c r="F7775" s="4"/>
      <c r="G7775" s="4"/>
    </row>
    <row r="7776" spans="2:7" x14ac:dyDescent="0.3">
      <c r="B7776" s="2"/>
      <c r="D7776" s="9"/>
      <c r="F7776" s="4"/>
      <c r="G7776" s="4"/>
    </row>
    <row r="7777" spans="2:7" x14ac:dyDescent="0.3">
      <c r="B7777" s="2"/>
      <c r="D7777" s="9"/>
      <c r="F7777" s="4"/>
      <c r="G7777" s="4"/>
    </row>
    <row r="7778" spans="2:7" x14ac:dyDescent="0.3">
      <c r="B7778" s="2"/>
      <c r="D7778" s="9"/>
      <c r="F7778" s="4"/>
      <c r="G7778" s="4"/>
    </row>
    <row r="7779" spans="2:7" x14ac:dyDescent="0.3">
      <c r="B7779" s="2"/>
      <c r="D7779" s="9"/>
      <c r="F7779" s="4"/>
      <c r="G7779" s="4"/>
    </row>
    <row r="7780" spans="2:7" x14ac:dyDescent="0.3">
      <c r="B7780" s="2"/>
      <c r="D7780" s="9"/>
      <c r="F7780" s="4"/>
      <c r="G7780" s="4"/>
    </row>
    <row r="7781" spans="2:7" x14ac:dyDescent="0.3">
      <c r="B7781" s="2"/>
      <c r="D7781" s="9"/>
      <c r="F7781" s="4"/>
      <c r="G7781" s="4"/>
    </row>
    <row r="7782" spans="2:7" x14ac:dyDescent="0.3">
      <c r="B7782" s="2"/>
      <c r="D7782" s="9"/>
      <c r="F7782" s="4"/>
      <c r="G7782" s="4"/>
    </row>
    <row r="7783" spans="2:7" x14ac:dyDescent="0.3">
      <c r="B7783" s="2"/>
      <c r="D7783" s="9"/>
      <c r="F7783" s="4"/>
      <c r="G7783" s="4"/>
    </row>
    <row r="7784" spans="2:7" x14ac:dyDescent="0.3">
      <c r="B7784" s="2"/>
      <c r="D7784" s="9"/>
      <c r="F7784" s="4"/>
      <c r="G7784" s="4"/>
    </row>
    <row r="7785" spans="2:7" x14ac:dyDescent="0.3">
      <c r="B7785" s="2"/>
      <c r="D7785" s="9"/>
      <c r="F7785" s="4"/>
      <c r="G7785" s="4"/>
    </row>
    <row r="7786" spans="2:7" x14ac:dyDescent="0.3">
      <c r="B7786" s="2"/>
      <c r="D7786" s="9"/>
      <c r="F7786" s="4"/>
      <c r="G7786" s="4"/>
    </row>
    <row r="7787" spans="2:7" x14ac:dyDescent="0.3">
      <c r="B7787" s="2"/>
      <c r="D7787" s="9"/>
      <c r="F7787" s="4"/>
      <c r="G7787" s="4"/>
    </row>
    <row r="7788" spans="2:7" x14ac:dyDescent="0.3">
      <c r="B7788" s="2"/>
      <c r="D7788" s="9"/>
      <c r="F7788" s="4"/>
      <c r="G7788" s="4"/>
    </row>
    <row r="7789" spans="2:7" x14ac:dyDescent="0.3">
      <c r="B7789" s="2"/>
      <c r="D7789" s="9"/>
      <c r="F7789" s="4"/>
      <c r="G7789" s="4"/>
    </row>
    <row r="7790" spans="2:7" x14ac:dyDescent="0.3">
      <c r="B7790" s="2"/>
      <c r="D7790" s="9"/>
      <c r="F7790" s="4"/>
      <c r="G7790" s="4"/>
    </row>
    <row r="7791" spans="2:7" x14ac:dyDescent="0.3">
      <c r="B7791" s="2"/>
      <c r="D7791" s="9"/>
      <c r="F7791" s="4"/>
      <c r="G7791" s="4"/>
    </row>
    <row r="7792" spans="2:7" x14ac:dyDescent="0.3">
      <c r="B7792" s="2"/>
      <c r="D7792" s="9"/>
      <c r="F7792" s="4"/>
      <c r="G7792" s="4"/>
    </row>
    <row r="7793" spans="2:7" x14ac:dyDescent="0.3">
      <c r="B7793" s="2"/>
      <c r="D7793" s="9"/>
      <c r="F7793" s="4"/>
      <c r="G7793" s="4"/>
    </row>
    <row r="7794" spans="2:7" x14ac:dyDescent="0.3">
      <c r="B7794" s="2"/>
      <c r="D7794" s="9"/>
      <c r="F7794" s="4"/>
      <c r="G7794" s="4"/>
    </row>
    <row r="7795" spans="2:7" x14ac:dyDescent="0.3">
      <c r="B7795" s="2"/>
      <c r="D7795" s="9"/>
      <c r="F7795" s="4"/>
      <c r="G7795" s="4"/>
    </row>
    <row r="7796" spans="2:7" x14ac:dyDescent="0.3">
      <c r="B7796" s="2"/>
      <c r="D7796" s="9"/>
      <c r="F7796" s="4"/>
      <c r="G7796" s="4"/>
    </row>
    <row r="7797" spans="2:7" x14ac:dyDescent="0.3">
      <c r="B7797" s="2"/>
      <c r="D7797" s="9"/>
      <c r="F7797" s="4"/>
      <c r="G7797" s="4"/>
    </row>
    <row r="7798" spans="2:7" x14ac:dyDescent="0.3">
      <c r="B7798" s="2"/>
      <c r="D7798" s="9"/>
      <c r="F7798" s="4"/>
      <c r="G7798" s="4"/>
    </row>
    <row r="7799" spans="2:7" x14ac:dyDescent="0.3">
      <c r="B7799" s="2"/>
      <c r="D7799" s="9"/>
      <c r="F7799" s="4"/>
      <c r="G7799" s="4"/>
    </row>
    <row r="7800" spans="2:7" x14ac:dyDescent="0.3">
      <c r="B7800" s="2"/>
      <c r="D7800" s="9"/>
      <c r="F7800" s="4"/>
      <c r="G7800" s="4"/>
    </row>
    <row r="7801" spans="2:7" x14ac:dyDescent="0.3">
      <c r="B7801" s="2"/>
      <c r="D7801" s="9"/>
      <c r="F7801" s="4"/>
      <c r="G7801" s="4"/>
    </row>
    <row r="7802" spans="2:7" x14ac:dyDescent="0.3">
      <c r="B7802" s="2"/>
      <c r="D7802" s="9"/>
      <c r="F7802" s="4"/>
      <c r="G7802" s="4"/>
    </row>
    <row r="7803" spans="2:7" x14ac:dyDescent="0.3">
      <c r="B7803" s="2"/>
      <c r="D7803" s="9"/>
      <c r="F7803" s="4"/>
      <c r="G7803" s="4"/>
    </row>
    <row r="7804" spans="2:7" x14ac:dyDescent="0.3">
      <c r="B7804" s="2"/>
      <c r="D7804" s="9"/>
      <c r="F7804" s="4"/>
      <c r="G7804" s="4"/>
    </row>
    <row r="7805" spans="2:7" x14ac:dyDescent="0.3">
      <c r="B7805" s="2"/>
      <c r="D7805" s="9"/>
      <c r="F7805" s="4"/>
      <c r="G7805" s="4"/>
    </row>
    <row r="7806" spans="2:7" x14ac:dyDescent="0.3">
      <c r="B7806" s="2"/>
      <c r="D7806" s="9"/>
      <c r="F7806" s="4"/>
      <c r="G7806" s="4"/>
    </row>
    <row r="7807" spans="2:7" x14ac:dyDescent="0.3">
      <c r="B7807" s="2"/>
      <c r="D7807" s="9"/>
      <c r="F7807" s="4"/>
      <c r="G7807" s="4"/>
    </row>
    <row r="7808" spans="2:7" x14ac:dyDescent="0.3">
      <c r="B7808" s="2"/>
      <c r="D7808" s="9"/>
      <c r="F7808" s="4"/>
      <c r="G7808" s="4"/>
    </row>
    <row r="7809" spans="2:7" x14ac:dyDescent="0.3">
      <c r="B7809" s="2"/>
      <c r="D7809" s="9"/>
      <c r="F7809" s="4"/>
      <c r="G7809" s="4"/>
    </row>
    <row r="7810" spans="2:7" x14ac:dyDescent="0.3">
      <c r="B7810" s="2"/>
      <c r="D7810" s="9"/>
      <c r="F7810" s="4"/>
      <c r="G7810" s="4"/>
    </row>
    <row r="7811" spans="2:7" x14ac:dyDescent="0.3">
      <c r="B7811" s="2"/>
      <c r="D7811" s="9"/>
      <c r="F7811" s="4"/>
      <c r="G7811" s="4"/>
    </row>
    <row r="7812" spans="2:7" x14ac:dyDescent="0.3">
      <c r="B7812" s="2"/>
      <c r="D7812" s="9"/>
      <c r="F7812" s="4"/>
      <c r="G7812" s="4"/>
    </row>
    <row r="7813" spans="2:7" x14ac:dyDescent="0.3">
      <c r="B7813" s="2"/>
      <c r="D7813" s="9"/>
      <c r="F7813" s="4"/>
      <c r="G7813" s="4"/>
    </row>
    <row r="7814" spans="2:7" x14ac:dyDescent="0.3">
      <c r="B7814" s="2"/>
      <c r="D7814" s="9"/>
      <c r="F7814" s="4"/>
      <c r="G7814" s="4"/>
    </row>
    <row r="7815" spans="2:7" x14ac:dyDescent="0.3">
      <c r="B7815" s="2"/>
      <c r="D7815" s="9"/>
      <c r="F7815" s="4"/>
      <c r="G7815" s="4"/>
    </row>
    <row r="7816" spans="2:7" x14ac:dyDescent="0.3">
      <c r="B7816" s="2"/>
      <c r="D7816" s="9"/>
      <c r="F7816" s="4"/>
      <c r="G7816" s="4"/>
    </row>
    <row r="7817" spans="2:7" x14ac:dyDescent="0.3">
      <c r="B7817" s="2"/>
      <c r="D7817" s="9"/>
      <c r="F7817" s="4"/>
      <c r="G7817" s="4"/>
    </row>
    <row r="7818" spans="2:7" x14ac:dyDescent="0.3">
      <c r="B7818" s="2"/>
      <c r="D7818" s="9"/>
      <c r="F7818" s="4"/>
      <c r="G7818" s="4"/>
    </row>
    <row r="7819" spans="2:7" x14ac:dyDescent="0.3">
      <c r="B7819" s="2"/>
      <c r="D7819" s="9"/>
      <c r="F7819" s="4"/>
      <c r="G7819" s="4"/>
    </row>
    <row r="7820" spans="2:7" x14ac:dyDescent="0.3">
      <c r="B7820" s="2"/>
      <c r="D7820" s="9"/>
      <c r="F7820" s="4"/>
      <c r="G7820" s="4"/>
    </row>
    <row r="7821" spans="2:7" x14ac:dyDescent="0.3">
      <c r="B7821" s="2"/>
      <c r="D7821" s="9"/>
      <c r="F7821" s="4"/>
      <c r="G7821" s="4"/>
    </row>
    <row r="7822" spans="2:7" x14ac:dyDescent="0.3">
      <c r="B7822" s="2"/>
      <c r="D7822" s="9"/>
      <c r="F7822" s="4"/>
      <c r="G7822" s="4"/>
    </row>
    <row r="7823" spans="2:7" x14ac:dyDescent="0.3">
      <c r="B7823" s="2"/>
      <c r="D7823" s="9"/>
      <c r="F7823" s="4"/>
      <c r="G7823" s="4"/>
    </row>
    <row r="7824" spans="2:7" x14ac:dyDescent="0.3">
      <c r="B7824" s="2"/>
      <c r="D7824" s="9"/>
      <c r="F7824" s="4"/>
      <c r="G7824" s="4"/>
    </row>
    <row r="7825" spans="2:7" x14ac:dyDescent="0.3">
      <c r="B7825" s="2"/>
      <c r="D7825" s="9"/>
      <c r="F7825" s="4"/>
      <c r="G7825" s="4"/>
    </row>
    <row r="7826" spans="2:7" x14ac:dyDescent="0.3">
      <c r="B7826" s="2"/>
      <c r="D7826" s="9"/>
      <c r="F7826" s="4"/>
      <c r="G7826" s="4"/>
    </row>
    <row r="7827" spans="2:7" x14ac:dyDescent="0.3">
      <c r="B7827" s="2"/>
      <c r="D7827" s="9"/>
      <c r="F7827" s="4"/>
      <c r="G7827" s="4"/>
    </row>
    <row r="7828" spans="2:7" x14ac:dyDescent="0.3">
      <c r="B7828" s="2"/>
      <c r="D7828" s="9"/>
      <c r="F7828" s="4"/>
      <c r="G7828" s="4"/>
    </row>
    <row r="7829" spans="2:7" x14ac:dyDescent="0.3">
      <c r="B7829" s="2"/>
      <c r="D7829" s="9"/>
      <c r="F7829" s="4"/>
      <c r="G7829" s="4"/>
    </row>
    <row r="7830" spans="2:7" x14ac:dyDescent="0.3">
      <c r="B7830" s="2"/>
      <c r="D7830" s="9"/>
      <c r="F7830" s="4"/>
      <c r="G7830" s="4"/>
    </row>
    <row r="7831" spans="2:7" x14ac:dyDescent="0.3">
      <c r="B7831" s="2"/>
      <c r="D7831" s="9"/>
      <c r="F7831" s="4"/>
      <c r="G7831" s="4"/>
    </row>
    <row r="7832" spans="2:7" x14ac:dyDescent="0.3">
      <c r="B7832" s="2"/>
      <c r="D7832" s="9"/>
      <c r="F7832" s="4"/>
      <c r="G7832" s="4"/>
    </row>
    <row r="7833" spans="2:7" x14ac:dyDescent="0.3">
      <c r="B7833" s="2"/>
      <c r="D7833" s="9"/>
      <c r="F7833" s="4"/>
      <c r="G7833" s="4"/>
    </row>
    <row r="7834" spans="2:7" x14ac:dyDescent="0.3">
      <c r="B7834" s="2"/>
      <c r="D7834" s="9"/>
      <c r="F7834" s="4"/>
      <c r="G7834" s="4"/>
    </row>
    <row r="7835" spans="2:7" x14ac:dyDescent="0.3">
      <c r="B7835" s="2"/>
      <c r="D7835" s="9"/>
      <c r="F7835" s="4"/>
      <c r="G7835" s="4"/>
    </row>
    <row r="7836" spans="2:7" x14ac:dyDescent="0.3">
      <c r="B7836" s="2"/>
      <c r="D7836" s="9"/>
      <c r="F7836" s="4"/>
      <c r="G7836" s="4"/>
    </row>
    <row r="7837" spans="2:7" x14ac:dyDescent="0.3">
      <c r="B7837" s="2"/>
      <c r="D7837" s="9"/>
      <c r="F7837" s="4"/>
      <c r="G7837" s="4"/>
    </row>
    <row r="7838" spans="2:7" x14ac:dyDescent="0.3">
      <c r="B7838" s="2"/>
      <c r="D7838" s="9"/>
      <c r="F7838" s="4"/>
      <c r="G7838" s="4"/>
    </row>
    <row r="7839" spans="2:7" x14ac:dyDescent="0.3">
      <c r="B7839" s="2"/>
      <c r="D7839" s="9"/>
      <c r="F7839" s="4"/>
      <c r="G7839" s="4"/>
    </row>
    <row r="7840" spans="2:7" x14ac:dyDescent="0.3">
      <c r="B7840" s="2"/>
      <c r="D7840" s="9"/>
      <c r="F7840" s="4"/>
      <c r="G7840" s="4"/>
    </row>
    <row r="7841" spans="2:7" x14ac:dyDescent="0.3">
      <c r="B7841" s="2"/>
      <c r="D7841" s="9"/>
      <c r="F7841" s="4"/>
      <c r="G7841" s="4"/>
    </row>
    <row r="7842" spans="2:7" x14ac:dyDescent="0.3">
      <c r="B7842" s="2"/>
      <c r="D7842" s="9"/>
      <c r="F7842" s="4"/>
      <c r="G7842" s="4"/>
    </row>
    <row r="7843" spans="2:7" x14ac:dyDescent="0.3">
      <c r="B7843" s="2"/>
      <c r="D7843" s="9"/>
      <c r="F7843" s="4"/>
      <c r="G7843" s="4"/>
    </row>
    <row r="7844" spans="2:7" x14ac:dyDescent="0.3">
      <c r="B7844" s="2"/>
      <c r="D7844" s="9"/>
      <c r="F7844" s="4"/>
      <c r="G7844" s="4"/>
    </row>
    <row r="7845" spans="2:7" x14ac:dyDescent="0.3">
      <c r="B7845" s="2"/>
      <c r="D7845" s="9"/>
      <c r="F7845" s="4"/>
      <c r="G7845" s="4"/>
    </row>
    <row r="7846" spans="2:7" x14ac:dyDescent="0.3">
      <c r="B7846" s="2"/>
      <c r="D7846" s="9"/>
      <c r="F7846" s="4"/>
      <c r="G7846" s="4"/>
    </row>
    <row r="7847" spans="2:7" x14ac:dyDescent="0.3">
      <c r="B7847" s="2"/>
      <c r="D7847" s="9"/>
      <c r="F7847" s="4"/>
      <c r="G7847" s="4"/>
    </row>
    <row r="7848" spans="2:7" x14ac:dyDescent="0.3">
      <c r="B7848" s="2"/>
      <c r="D7848" s="9"/>
      <c r="F7848" s="4"/>
      <c r="G7848" s="4"/>
    </row>
    <row r="7849" spans="2:7" x14ac:dyDescent="0.3">
      <c r="B7849" s="2"/>
      <c r="D7849" s="9"/>
      <c r="F7849" s="4"/>
      <c r="G7849" s="4"/>
    </row>
    <row r="7850" spans="2:7" x14ac:dyDescent="0.3">
      <c r="B7850" s="2"/>
      <c r="D7850" s="9"/>
      <c r="F7850" s="4"/>
      <c r="G7850" s="4"/>
    </row>
    <row r="7851" spans="2:7" x14ac:dyDescent="0.3">
      <c r="B7851" s="2"/>
      <c r="D7851" s="9"/>
      <c r="F7851" s="4"/>
      <c r="G7851" s="4"/>
    </row>
    <row r="7852" spans="2:7" x14ac:dyDescent="0.3">
      <c r="B7852" s="2"/>
      <c r="D7852" s="9"/>
      <c r="F7852" s="4"/>
      <c r="G7852" s="4"/>
    </row>
    <row r="7853" spans="2:7" x14ac:dyDescent="0.3">
      <c r="B7853" s="2"/>
      <c r="D7853" s="9"/>
      <c r="F7853" s="4"/>
      <c r="G7853" s="4"/>
    </row>
    <row r="7854" spans="2:7" x14ac:dyDescent="0.3">
      <c r="B7854" s="2"/>
      <c r="D7854" s="9"/>
      <c r="F7854" s="4"/>
      <c r="G7854" s="4"/>
    </row>
    <row r="7855" spans="2:7" x14ac:dyDescent="0.3">
      <c r="B7855" s="2"/>
      <c r="D7855" s="9"/>
      <c r="F7855" s="4"/>
      <c r="G7855" s="4"/>
    </row>
    <row r="7856" spans="2:7" x14ac:dyDescent="0.3">
      <c r="B7856" s="2"/>
      <c r="D7856" s="9"/>
      <c r="F7856" s="4"/>
      <c r="G7856" s="4"/>
    </row>
    <row r="7857" spans="2:7" x14ac:dyDescent="0.3">
      <c r="B7857" s="2"/>
      <c r="D7857" s="9"/>
      <c r="F7857" s="4"/>
      <c r="G7857" s="4"/>
    </row>
    <row r="7858" spans="2:7" x14ac:dyDescent="0.3">
      <c r="B7858" s="2"/>
      <c r="D7858" s="9"/>
      <c r="F7858" s="4"/>
      <c r="G7858" s="4"/>
    </row>
    <row r="7859" spans="2:7" x14ac:dyDescent="0.3">
      <c r="B7859" s="2"/>
      <c r="D7859" s="9"/>
      <c r="F7859" s="4"/>
      <c r="G7859" s="4"/>
    </row>
    <row r="7860" spans="2:7" x14ac:dyDescent="0.3">
      <c r="B7860" s="2"/>
      <c r="D7860" s="9"/>
      <c r="F7860" s="4"/>
      <c r="G7860" s="4"/>
    </row>
    <row r="7861" spans="2:7" x14ac:dyDescent="0.3">
      <c r="B7861" s="2"/>
      <c r="D7861" s="9"/>
      <c r="F7861" s="4"/>
      <c r="G7861" s="4"/>
    </row>
    <row r="7862" spans="2:7" x14ac:dyDescent="0.3">
      <c r="B7862" s="2"/>
      <c r="D7862" s="9"/>
      <c r="F7862" s="4"/>
      <c r="G7862" s="4"/>
    </row>
    <row r="7863" spans="2:7" x14ac:dyDescent="0.3">
      <c r="B7863" s="2"/>
      <c r="D7863" s="9"/>
      <c r="F7863" s="4"/>
      <c r="G7863" s="4"/>
    </row>
    <row r="7864" spans="2:7" x14ac:dyDescent="0.3">
      <c r="B7864" s="2"/>
      <c r="D7864" s="9"/>
      <c r="F7864" s="4"/>
      <c r="G7864" s="4"/>
    </row>
    <row r="7865" spans="2:7" x14ac:dyDescent="0.3">
      <c r="B7865" s="2"/>
      <c r="D7865" s="9"/>
      <c r="F7865" s="4"/>
      <c r="G7865" s="4"/>
    </row>
    <row r="7866" spans="2:7" x14ac:dyDescent="0.3">
      <c r="B7866" s="2"/>
      <c r="D7866" s="9"/>
      <c r="F7866" s="4"/>
      <c r="G7866" s="4"/>
    </row>
    <row r="7867" spans="2:7" x14ac:dyDescent="0.3">
      <c r="B7867" s="2"/>
      <c r="D7867" s="9"/>
      <c r="F7867" s="4"/>
      <c r="G7867" s="4"/>
    </row>
    <row r="7868" spans="2:7" x14ac:dyDescent="0.3">
      <c r="B7868" s="2"/>
      <c r="D7868" s="9"/>
      <c r="F7868" s="4"/>
      <c r="G7868" s="4"/>
    </row>
    <row r="7869" spans="2:7" x14ac:dyDescent="0.3">
      <c r="B7869" s="2"/>
      <c r="D7869" s="9"/>
      <c r="F7869" s="4"/>
      <c r="G7869" s="4"/>
    </row>
    <row r="7870" spans="2:7" x14ac:dyDescent="0.3">
      <c r="B7870" s="2"/>
      <c r="D7870" s="9"/>
      <c r="F7870" s="4"/>
      <c r="G7870" s="4"/>
    </row>
    <row r="7871" spans="2:7" x14ac:dyDescent="0.3">
      <c r="B7871" s="2"/>
      <c r="D7871" s="9"/>
      <c r="F7871" s="4"/>
      <c r="G7871" s="4"/>
    </row>
    <row r="7872" spans="2:7" x14ac:dyDescent="0.3">
      <c r="B7872" s="2"/>
      <c r="D7872" s="9"/>
      <c r="F7872" s="4"/>
      <c r="G7872" s="4"/>
    </row>
    <row r="7873" spans="2:7" x14ac:dyDescent="0.3">
      <c r="B7873" s="2"/>
      <c r="D7873" s="9"/>
      <c r="F7873" s="4"/>
      <c r="G7873" s="4"/>
    </row>
    <row r="7874" spans="2:7" x14ac:dyDescent="0.3">
      <c r="B7874" s="2"/>
      <c r="D7874" s="9"/>
      <c r="F7874" s="4"/>
      <c r="G7874" s="4"/>
    </row>
    <row r="7875" spans="2:7" x14ac:dyDescent="0.3">
      <c r="B7875" s="2"/>
      <c r="D7875" s="9"/>
      <c r="F7875" s="4"/>
      <c r="G7875" s="4"/>
    </row>
    <row r="7876" spans="2:7" x14ac:dyDescent="0.3">
      <c r="B7876" s="2"/>
      <c r="D7876" s="9"/>
      <c r="F7876" s="4"/>
      <c r="G7876" s="4"/>
    </row>
    <row r="7877" spans="2:7" x14ac:dyDescent="0.3">
      <c r="B7877" s="2"/>
      <c r="D7877" s="9"/>
      <c r="F7877" s="4"/>
      <c r="G7877" s="4"/>
    </row>
    <row r="7878" spans="2:7" x14ac:dyDescent="0.3">
      <c r="B7878" s="2"/>
      <c r="D7878" s="9"/>
      <c r="F7878" s="4"/>
      <c r="G7878" s="4"/>
    </row>
    <row r="7879" spans="2:7" x14ac:dyDescent="0.3">
      <c r="B7879" s="2"/>
      <c r="D7879" s="9"/>
      <c r="F7879" s="4"/>
      <c r="G7879" s="4"/>
    </row>
    <row r="7880" spans="2:7" x14ac:dyDescent="0.3">
      <c r="B7880" s="2"/>
      <c r="D7880" s="9"/>
      <c r="F7880" s="4"/>
      <c r="G7880" s="4"/>
    </row>
    <row r="7881" spans="2:7" x14ac:dyDescent="0.3">
      <c r="B7881" s="2"/>
      <c r="D7881" s="9"/>
      <c r="F7881" s="4"/>
      <c r="G7881" s="4"/>
    </row>
    <row r="7882" spans="2:7" x14ac:dyDescent="0.3">
      <c r="B7882" s="2"/>
      <c r="D7882" s="9"/>
      <c r="F7882" s="4"/>
      <c r="G7882" s="4"/>
    </row>
    <row r="7883" spans="2:7" x14ac:dyDescent="0.3">
      <c r="B7883" s="2"/>
      <c r="D7883" s="9"/>
      <c r="F7883" s="4"/>
      <c r="G7883" s="4"/>
    </row>
    <row r="7884" spans="2:7" x14ac:dyDescent="0.3">
      <c r="B7884" s="2"/>
      <c r="D7884" s="9"/>
      <c r="F7884" s="4"/>
      <c r="G7884" s="4"/>
    </row>
    <row r="7885" spans="2:7" x14ac:dyDescent="0.3">
      <c r="B7885" s="2"/>
      <c r="D7885" s="9"/>
      <c r="F7885" s="4"/>
      <c r="G7885" s="4"/>
    </row>
    <row r="7886" spans="2:7" x14ac:dyDescent="0.3">
      <c r="B7886" s="2"/>
      <c r="D7886" s="9"/>
      <c r="F7886" s="4"/>
      <c r="G7886" s="4"/>
    </row>
    <row r="7887" spans="2:7" x14ac:dyDescent="0.3">
      <c r="B7887" s="2"/>
      <c r="D7887" s="9"/>
      <c r="F7887" s="4"/>
      <c r="G7887" s="4"/>
    </row>
    <row r="7888" spans="2:7" x14ac:dyDescent="0.3">
      <c r="B7888" s="2"/>
      <c r="D7888" s="9"/>
      <c r="F7888" s="4"/>
      <c r="G7888" s="4"/>
    </row>
    <row r="7889" spans="2:7" x14ac:dyDescent="0.3">
      <c r="B7889" s="2"/>
      <c r="D7889" s="9"/>
      <c r="F7889" s="4"/>
      <c r="G7889" s="4"/>
    </row>
    <row r="7890" spans="2:7" x14ac:dyDescent="0.3">
      <c r="B7890" s="2"/>
      <c r="D7890" s="9"/>
      <c r="F7890" s="4"/>
      <c r="G7890" s="4"/>
    </row>
    <row r="7891" spans="2:7" x14ac:dyDescent="0.3">
      <c r="B7891" s="2"/>
      <c r="D7891" s="9"/>
      <c r="F7891" s="4"/>
      <c r="G7891" s="4"/>
    </row>
    <row r="7892" spans="2:7" x14ac:dyDescent="0.3">
      <c r="B7892" s="2"/>
      <c r="D7892" s="9"/>
      <c r="F7892" s="4"/>
      <c r="G7892" s="4"/>
    </row>
    <row r="7893" spans="2:7" x14ac:dyDescent="0.3">
      <c r="B7893" s="2"/>
      <c r="D7893" s="9"/>
      <c r="F7893" s="4"/>
      <c r="G7893" s="4"/>
    </row>
    <row r="7894" spans="2:7" x14ac:dyDescent="0.3">
      <c r="B7894" s="2"/>
      <c r="D7894" s="9"/>
      <c r="F7894" s="4"/>
      <c r="G7894" s="4"/>
    </row>
    <row r="7895" spans="2:7" x14ac:dyDescent="0.3">
      <c r="B7895" s="2"/>
      <c r="D7895" s="9"/>
      <c r="F7895" s="4"/>
      <c r="G7895" s="4"/>
    </row>
    <row r="7896" spans="2:7" x14ac:dyDescent="0.3">
      <c r="B7896" s="2"/>
      <c r="D7896" s="9"/>
      <c r="F7896" s="4"/>
      <c r="G7896" s="4"/>
    </row>
    <row r="7897" spans="2:7" x14ac:dyDescent="0.3">
      <c r="B7897" s="2"/>
      <c r="D7897" s="9"/>
      <c r="F7897" s="4"/>
      <c r="G7897" s="4"/>
    </row>
    <row r="7898" spans="2:7" x14ac:dyDescent="0.3">
      <c r="B7898" s="2"/>
      <c r="D7898" s="9"/>
      <c r="F7898" s="4"/>
      <c r="G7898" s="4"/>
    </row>
    <row r="7899" spans="2:7" x14ac:dyDescent="0.3">
      <c r="B7899" s="2"/>
      <c r="D7899" s="9"/>
      <c r="F7899" s="4"/>
      <c r="G7899" s="4"/>
    </row>
    <row r="7900" spans="2:7" x14ac:dyDescent="0.3">
      <c r="B7900" s="2"/>
      <c r="D7900" s="9"/>
      <c r="F7900" s="4"/>
      <c r="G7900" s="4"/>
    </row>
    <row r="7901" spans="2:7" x14ac:dyDescent="0.3">
      <c r="B7901" s="2"/>
      <c r="D7901" s="9"/>
      <c r="F7901" s="4"/>
      <c r="G7901" s="4"/>
    </row>
    <row r="7902" spans="2:7" x14ac:dyDescent="0.3">
      <c r="B7902" s="2"/>
      <c r="D7902" s="9"/>
      <c r="F7902" s="4"/>
      <c r="G7902" s="4"/>
    </row>
    <row r="7903" spans="2:7" x14ac:dyDescent="0.3">
      <c r="B7903" s="2"/>
      <c r="D7903" s="9"/>
      <c r="F7903" s="4"/>
      <c r="G7903" s="4"/>
    </row>
    <row r="7904" spans="2:7" x14ac:dyDescent="0.3">
      <c r="B7904" s="2"/>
      <c r="D7904" s="9"/>
      <c r="F7904" s="4"/>
      <c r="G7904" s="4"/>
    </row>
    <row r="7905" spans="2:7" x14ac:dyDescent="0.3">
      <c r="B7905" s="2"/>
      <c r="D7905" s="9"/>
      <c r="F7905" s="4"/>
      <c r="G7905" s="4"/>
    </row>
    <row r="7906" spans="2:7" x14ac:dyDescent="0.3">
      <c r="B7906" s="2"/>
      <c r="D7906" s="9"/>
      <c r="F7906" s="4"/>
      <c r="G7906" s="4"/>
    </row>
    <row r="7907" spans="2:7" x14ac:dyDescent="0.3">
      <c r="B7907" s="2"/>
      <c r="D7907" s="9"/>
      <c r="F7907" s="4"/>
      <c r="G7907" s="4"/>
    </row>
    <row r="7908" spans="2:7" x14ac:dyDescent="0.3">
      <c r="B7908" s="2"/>
      <c r="D7908" s="9"/>
      <c r="F7908" s="4"/>
      <c r="G7908" s="4"/>
    </row>
    <row r="7909" spans="2:7" x14ac:dyDescent="0.3">
      <c r="B7909" s="2"/>
      <c r="D7909" s="9"/>
      <c r="F7909" s="4"/>
      <c r="G7909" s="4"/>
    </row>
    <row r="7910" spans="2:7" x14ac:dyDescent="0.3">
      <c r="B7910" s="2"/>
      <c r="D7910" s="9"/>
      <c r="F7910" s="4"/>
      <c r="G7910" s="4"/>
    </row>
    <row r="7911" spans="2:7" x14ac:dyDescent="0.3">
      <c r="B7911" s="2"/>
      <c r="D7911" s="9"/>
      <c r="F7911" s="4"/>
      <c r="G7911" s="4"/>
    </row>
    <row r="7912" spans="2:7" x14ac:dyDescent="0.3">
      <c r="B7912" s="2"/>
      <c r="D7912" s="9"/>
      <c r="F7912" s="4"/>
      <c r="G7912" s="4"/>
    </row>
    <row r="7913" spans="2:7" x14ac:dyDescent="0.3">
      <c r="B7913" s="2"/>
      <c r="D7913" s="9"/>
      <c r="F7913" s="4"/>
      <c r="G7913" s="4"/>
    </row>
    <row r="7914" spans="2:7" x14ac:dyDescent="0.3">
      <c r="B7914" s="2"/>
      <c r="D7914" s="9"/>
      <c r="F7914" s="4"/>
      <c r="G7914" s="4"/>
    </row>
    <row r="7915" spans="2:7" x14ac:dyDescent="0.3">
      <c r="B7915" s="2"/>
      <c r="D7915" s="9"/>
      <c r="F7915" s="4"/>
      <c r="G7915" s="4"/>
    </row>
    <row r="7916" spans="2:7" x14ac:dyDescent="0.3">
      <c r="B7916" s="2"/>
      <c r="D7916" s="9"/>
      <c r="F7916" s="4"/>
      <c r="G7916" s="4"/>
    </row>
    <row r="7917" spans="2:7" x14ac:dyDescent="0.3">
      <c r="B7917" s="2"/>
      <c r="D7917" s="9"/>
      <c r="F7917" s="4"/>
      <c r="G7917" s="4"/>
    </row>
    <row r="7918" spans="2:7" x14ac:dyDescent="0.3">
      <c r="B7918" s="2"/>
      <c r="D7918" s="9"/>
      <c r="F7918" s="4"/>
      <c r="G7918" s="4"/>
    </row>
    <row r="7919" spans="2:7" x14ac:dyDescent="0.3">
      <c r="B7919" s="2"/>
      <c r="D7919" s="9"/>
      <c r="F7919" s="4"/>
      <c r="G7919" s="4"/>
    </row>
    <row r="7920" spans="2:7" x14ac:dyDescent="0.3">
      <c r="B7920" s="2"/>
      <c r="D7920" s="9"/>
      <c r="F7920" s="4"/>
      <c r="G7920" s="4"/>
    </row>
    <row r="7921" spans="2:7" x14ac:dyDescent="0.3">
      <c r="B7921" s="2"/>
      <c r="D7921" s="9"/>
      <c r="F7921" s="4"/>
      <c r="G7921" s="4"/>
    </row>
    <row r="7922" spans="2:7" x14ac:dyDescent="0.3">
      <c r="B7922" s="2"/>
      <c r="D7922" s="9"/>
      <c r="F7922" s="4"/>
      <c r="G7922" s="4"/>
    </row>
    <row r="7923" spans="2:7" x14ac:dyDescent="0.3">
      <c r="B7923" s="2"/>
      <c r="D7923" s="9"/>
      <c r="F7923" s="4"/>
      <c r="G7923" s="4"/>
    </row>
    <row r="7924" spans="2:7" x14ac:dyDescent="0.3">
      <c r="B7924" s="2"/>
      <c r="D7924" s="9"/>
      <c r="F7924" s="4"/>
      <c r="G7924" s="4"/>
    </row>
    <row r="7925" spans="2:7" x14ac:dyDescent="0.3">
      <c r="B7925" s="2"/>
      <c r="D7925" s="9"/>
      <c r="F7925" s="4"/>
      <c r="G7925" s="4"/>
    </row>
    <row r="7926" spans="2:7" x14ac:dyDescent="0.3">
      <c r="B7926" s="2"/>
      <c r="D7926" s="9"/>
      <c r="F7926" s="4"/>
      <c r="G7926" s="4"/>
    </row>
    <row r="7927" spans="2:7" x14ac:dyDescent="0.3">
      <c r="B7927" s="2"/>
      <c r="D7927" s="9"/>
      <c r="F7927" s="4"/>
      <c r="G7927" s="4"/>
    </row>
    <row r="7928" spans="2:7" x14ac:dyDescent="0.3">
      <c r="B7928" s="2"/>
      <c r="D7928" s="9"/>
      <c r="F7928" s="4"/>
      <c r="G7928" s="4"/>
    </row>
    <row r="7929" spans="2:7" x14ac:dyDescent="0.3">
      <c r="B7929" s="2"/>
      <c r="D7929" s="9"/>
      <c r="F7929" s="4"/>
      <c r="G7929" s="4"/>
    </row>
    <row r="7930" spans="2:7" x14ac:dyDescent="0.3">
      <c r="B7930" s="2"/>
      <c r="D7930" s="9"/>
      <c r="F7930" s="4"/>
      <c r="G7930" s="4"/>
    </row>
    <row r="7931" spans="2:7" x14ac:dyDescent="0.3">
      <c r="B7931" s="2"/>
      <c r="D7931" s="9"/>
      <c r="F7931" s="4"/>
      <c r="G7931" s="4"/>
    </row>
    <row r="7932" spans="2:7" x14ac:dyDescent="0.3">
      <c r="B7932" s="2"/>
      <c r="D7932" s="9"/>
      <c r="F7932" s="4"/>
      <c r="G7932" s="4"/>
    </row>
    <row r="7933" spans="2:7" x14ac:dyDescent="0.3">
      <c r="B7933" s="2"/>
      <c r="D7933" s="9"/>
      <c r="F7933" s="4"/>
      <c r="G7933" s="4"/>
    </row>
    <row r="7934" spans="2:7" x14ac:dyDescent="0.3">
      <c r="B7934" s="2"/>
      <c r="D7934" s="9"/>
      <c r="F7934" s="4"/>
      <c r="G7934" s="4"/>
    </row>
    <row r="7935" spans="2:7" x14ac:dyDescent="0.3">
      <c r="B7935" s="2"/>
      <c r="D7935" s="9"/>
      <c r="F7935" s="4"/>
      <c r="G7935" s="4"/>
    </row>
    <row r="7936" spans="2:7" x14ac:dyDescent="0.3">
      <c r="B7936" s="2"/>
      <c r="D7936" s="9"/>
      <c r="F7936" s="4"/>
      <c r="G7936" s="4"/>
    </row>
    <row r="7937" spans="2:7" x14ac:dyDescent="0.3">
      <c r="B7937" s="2"/>
      <c r="D7937" s="9"/>
      <c r="F7937" s="4"/>
      <c r="G7937" s="4"/>
    </row>
    <row r="7938" spans="2:7" x14ac:dyDescent="0.3">
      <c r="B7938" s="2"/>
      <c r="D7938" s="9"/>
      <c r="F7938" s="4"/>
      <c r="G7938" s="4"/>
    </row>
    <row r="7939" spans="2:7" x14ac:dyDescent="0.3">
      <c r="B7939" s="2"/>
      <c r="D7939" s="9"/>
      <c r="F7939" s="4"/>
      <c r="G7939" s="4"/>
    </row>
    <row r="7940" spans="2:7" x14ac:dyDescent="0.3">
      <c r="B7940" s="2"/>
      <c r="D7940" s="9"/>
      <c r="F7940" s="4"/>
      <c r="G7940" s="4"/>
    </row>
    <row r="7941" spans="2:7" x14ac:dyDescent="0.3">
      <c r="B7941" s="2"/>
      <c r="D7941" s="9"/>
      <c r="F7941" s="4"/>
      <c r="G7941" s="4"/>
    </row>
    <row r="7942" spans="2:7" x14ac:dyDescent="0.3">
      <c r="B7942" s="2"/>
      <c r="D7942" s="9"/>
      <c r="F7942" s="4"/>
      <c r="G7942" s="4"/>
    </row>
    <row r="7943" spans="2:7" x14ac:dyDescent="0.3">
      <c r="B7943" s="2"/>
      <c r="D7943" s="9"/>
      <c r="F7943" s="4"/>
      <c r="G7943" s="4"/>
    </row>
    <row r="7944" spans="2:7" x14ac:dyDescent="0.3">
      <c r="B7944" s="2"/>
      <c r="D7944" s="9"/>
      <c r="F7944" s="4"/>
      <c r="G7944" s="4"/>
    </row>
    <row r="7945" spans="2:7" x14ac:dyDescent="0.3">
      <c r="B7945" s="2"/>
      <c r="D7945" s="9"/>
      <c r="F7945" s="4"/>
      <c r="G7945" s="4"/>
    </row>
    <row r="7946" spans="2:7" x14ac:dyDescent="0.3">
      <c r="B7946" s="2"/>
      <c r="D7946" s="9"/>
      <c r="F7946" s="4"/>
      <c r="G7946" s="4"/>
    </row>
    <row r="7947" spans="2:7" x14ac:dyDescent="0.3">
      <c r="B7947" s="2"/>
      <c r="D7947" s="9"/>
      <c r="F7947" s="4"/>
      <c r="G7947" s="4"/>
    </row>
    <row r="7948" spans="2:7" x14ac:dyDescent="0.3">
      <c r="B7948" s="2"/>
      <c r="D7948" s="9"/>
      <c r="F7948" s="4"/>
      <c r="G7948" s="4"/>
    </row>
    <row r="7949" spans="2:7" x14ac:dyDescent="0.3">
      <c r="B7949" s="2"/>
      <c r="D7949" s="9"/>
      <c r="F7949" s="4"/>
      <c r="G7949" s="4"/>
    </row>
    <row r="7950" spans="2:7" x14ac:dyDescent="0.3">
      <c r="B7950" s="2"/>
      <c r="D7950" s="9"/>
      <c r="F7950" s="4"/>
      <c r="G7950" s="4"/>
    </row>
    <row r="7951" spans="2:7" x14ac:dyDescent="0.3">
      <c r="B7951" s="2"/>
      <c r="D7951" s="9"/>
      <c r="F7951" s="4"/>
      <c r="G7951" s="4"/>
    </row>
    <row r="7952" spans="2:7" x14ac:dyDescent="0.3">
      <c r="B7952" s="2"/>
      <c r="D7952" s="9"/>
      <c r="F7952" s="4"/>
      <c r="G7952" s="4"/>
    </row>
    <row r="7953" spans="2:7" x14ac:dyDescent="0.3">
      <c r="B7953" s="2"/>
      <c r="D7953" s="9"/>
      <c r="F7953" s="4"/>
      <c r="G7953" s="4"/>
    </row>
    <row r="7954" spans="2:7" x14ac:dyDescent="0.3">
      <c r="B7954" s="2"/>
      <c r="D7954" s="9"/>
      <c r="F7954" s="4"/>
      <c r="G7954" s="4"/>
    </row>
    <row r="7955" spans="2:7" x14ac:dyDescent="0.3">
      <c r="B7955" s="2"/>
      <c r="D7955" s="9"/>
      <c r="F7955" s="4"/>
      <c r="G7955" s="4"/>
    </row>
    <row r="7956" spans="2:7" x14ac:dyDescent="0.3">
      <c r="B7956" s="2"/>
      <c r="D7956" s="9"/>
      <c r="F7956" s="4"/>
      <c r="G7956" s="4"/>
    </row>
    <row r="7957" spans="2:7" x14ac:dyDescent="0.3">
      <c r="B7957" s="2"/>
      <c r="D7957" s="9"/>
      <c r="F7957" s="4"/>
      <c r="G7957" s="4"/>
    </row>
    <row r="7958" spans="2:7" x14ac:dyDescent="0.3">
      <c r="B7958" s="2"/>
      <c r="D7958" s="9"/>
      <c r="F7958" s="4"/>
      <c r="G7958" s="4"/>
    </row>
    <row r="7959" spans="2:7" x14ac:dyDescent="0.3">
      <c r="B7959" s="2"/>
      <c r="D7959" s="9"/>
      <c r="F7959" s="4"/>
      <c r="G7959" s="4"/>
    </row>
    <row r="7960" spans="2:7" x14ac:dyDescent="0.3">
      <c r="B7960" s="2"/>
      <c r="D7960" s="9"/>
      <c r="F7960" s="4"/>
      <c r="G7960" s="4"/>
    </row>
    <row r="7961" spans="2:7" x14ac:dyDescent="0.3">
      <c r="B7961" s="2"/>
      <c r="D7961" s="9"/>
      <c r="F7961" s="4"/>
      <c r="G7961" s="4"/>
    </row>
    <row r="7962" spans="2:7" x14ac:dyDescent="0.3">
      <c r="B7962" s="2"/>
      <c r="D7962" s="9"/>
      <c r="F7962" s="4"/>
      <c r="G7962" s="4"/>
    </row>
    <row r="7963" spans="2:7" x14ac:dyDescent="0.3">
      <c r="B7963" s="2"/>
      <c r="D7963" s="9"/>
      <c r="F7963" s="4"/>
      <c r="G7963" s="4"/>
    </row>
    <row r="7964" spans="2:7" x14ac:dyDescent="0.3">
      <c r="B7964" s="2"/>
      <c r="D7964" s="9"/>
      <c r="F7964" s="4"/>
      <c r="G7964" s="4"/>
    </row>
    <row r="7965" spans="2:7" x14ac:dyDescent="0.3">
      <c r="B7965" s="2"/>
      <c r="D7965" s="9"/>
      <c r="F7965" s="4"/>
      <c r="G7965" s="4"/>
    </row>
    <row r="7966" spans="2:7" x14ac:dyDescent="0.3">
      <c r="B7966" s="2"/>
      <c r="D7966" s="9"/>
      <c r="F7966" s="4"/>
      <c r="G7966" s="4"/>
    </row>
    <row r="7967" spans="2:7" x14ac:dyDescent="0.3">
      <c r="B7967" s="2"/>
      <c r="D7967" s="9"/>
      <c r="F7967" s="4"/>
      <c r="G7967" s="4"/>
    </row>
    <row r="7968" spans="2:7" x14ac:dyDescent="0.3">
      <c r="B7968" s="2"/>
      <c r="D7968" s="9"/>
      <c r="F7968" s="4"/>
      <c r="G7968" s="4"/>
    </row>
    <row r="7969" spans="2:7" x14ac:dyDescent="0.3">
      <c r="B7969" s="2"/>
      <c r="D7969" s="9"/>
      <c r="F7969" s="4"/>
      <c r="G7969" s="4"/>
    </row>
    <row r="7970" spans="2:7" x14ac:dyDescent="0.3">
      <c r="B7970" s="2"/>
      <c r="D7970" s="9"/>
      <c r="F7970" s="4"/>
      <c r="G7970" s="4"/>
    </row>
    <row r="7971" spans="2:7" x14ac:dyDescent="0.3">
      <c r="B7971" s="2"/>
      <c r="D7971" s="9"/>
      <c r="F7971" s="4"/>
      <c r="G7971" s="4"/>
    </row>
    <row r="7972" spans="2:7" x14ac:dyDescent="0.3">
      <c r="B7972" s="2"/>
      <c r="D7972" s="9"/>
      <c r="F7972" s="4"/>
      <c r="G7972" s="4"/>
    </row>
    <row r="7973" spans="2:7" x14ac:dyDescent="0.3">
      <c r="B7973" s="2"/>
      <c r="D7973" s="9"/>
      <c r="F7973" s="4"/>
      <c r="G7973" s="4"/>
    </row>
    <row r="7974" spans="2:7" x14ac:dyDescent="0.3">
      <c r="B7974" s="2"/>
      <c r="D7974" s="9"/>
      <c r="F7974" s="4"/>
      <c r="G7974" s="4"/>
    </row>
    <row r="7975" spans="2:7" x14ac:dyDescent="0.3">
      <c r="B7975" s="2"/>
      <c r="D7975" s="9"/>
      <c r="F7975" s="4"/>
      <c r="G7975" s="4"/>
    </row>
    <row r="7976" spans="2:7" x14ac:dyDescent="0.3">
      <c r="B7976" s="2"/>
      <c r="D7976" s="9"/>
      <c r="F7976" s="4"/>
      <c r="G7976" s="4"/>
    </row>
    <row r="7977" spans="2:7" x14ac:dyDescent="0.3">
      <c r="B7977" s="2"/>
      <c r="D7977" s="9"/>
      <c r="F7977" s="4"/>
      <c r="G7977" s="4"/>
    </row>
    <row r="7978" spans="2:7" x14ac:dyDescent="0.3">
      <c r="B7978" s="2"/>
      <c r="D7978" s="9"/>
      <c r="F7978" s="4"/>
      <c r="G7978" s="4"/>
    </row>
    <row r="7979" spans="2:7" x14ac:dyDescent="0.3">
      <c r="B7979" s="2"/>
      <c r="D7979" s="9"/>
      <c r="F7979" s="4"/>
      <c r="G7979" s="4"/>
    </row>
    <row r="7980" spans="2:7" x14ac:dyDescent="0.3">
      <c r="B7980" s="2"/>
      <c r="D7980" s="9"/>
      <c r="F7980" s="4"/>
      <c r="G7980" s="4"/>
    </row>
    <row r="7981" spans="2:7" x14ac:dyDescent="0.3">
      <c r="B7981" s="2"/>
      <c r="D7981" s="9"/>
      <c r="F7981" s="4"/>
      <c r="G7981" s="4"/>
    </row>
    <row r="7982" spans="2:7" x14ac:dyDescent="0.3">
      <c r="B7982" s="2"/>
      <c r="D7982" s="9"/>
      <c r="F7982" s="4"/>
      <c r="G7982" s="4"/>
    </row>
    <row r="7983" spans="2:7" x14ac:dyDescent="0.3">
      <c r="B7983" s="2"/>
      <c r="D7983" s="9"/>
      <c r="F7983" s="4"/>
      <c r="G7983" s="4"/>
    </row>
    <row r="7984" spans="2:7" x14ac:dyDescent="0.3">
      <c r="B7984" s="2"/>
      <c r="D7984" s="9"/>
      <c r="F7984" s="4"/>
      <c r="G7984" s="4"/>
    </row>
    <row r="7985" spans="2:7" x14ac:dyDescent="0.3">
      <c r="B7985" s="2"/>
      <c r="D7985" s="9"/>
      <c r="F7985" s="4"/>
      <c r="G7985" s="4"/>
    </row>
    <row r="7986" spans="2:7" x14ac:dyDescent="0.3">
      <c r="B7986" s="2"/>
      <c r="D7986" s="9"/>
      <c r="F7986" s="4"/>
      <c r="G7986" s="4"/>
    </row>
    <row r="7987" spans="2:7" x14ac:dyDescent="0.3">
      <c r="B7987" s="2"/>
      <c r="D7987" s="9"/>
      <c r="F7987" s="4"/>
      <c r="G7987" s="4"/>
    </row>
    <row r="7988" spans="2:7" x14ac:dyDescent="0.3">
      <c r="B7988" s="2"/>
      <c r="D7988" s="9"/>
      <c r="F7988" s="4"/>
      <c r="G7988" s="4"/>
    </row>
    <row r="7989" spans="2:7" x14ac:dyDescent="0.3">
      <c r="B7989" s="2"/>
      <c r="D7989" s="9"/>
      <c r="F7989" s="4"/>
      <c r="G7989" s="4"/>
    </row>
    <row r="7990" spans="2:7" x14ac:dyDescent="0.3">
      <c r="B7990" s="2"/>
      <c r="D7990" s="9"/>
      <c r="F7990" s="4"/>
      <c r="G7990" s="4"/>
    </row>
    <row r="7991" spans="2:7" x14ac:dyDescent="0.3">
      <c r="B7991" s="2"/>
      <c r="D7991" s="9"/>
      <c r="F7991" s="4"/>
      <c r="G7991" s="4"/>
    </row>
    <row r="7992" spans="2:7" x14ac:dyDescent="0.3">
      <c r="B7992" s="2"/>
      <c r="D7992" s="9"/>
      <c r="F7992" s="4"/>
      <c r="G7992" s="4"/>
    </row>
    <row r="7993" spans="2:7" x14ac:dyDescent="0.3">
      <c r="B7993" s="2"/>
      <c r="D7993" s="9"/>
      <c r="F7993" s="4"/>
      <c r="G7993" s="4"/>
    </row>
    <row r="7994" spans="2:7" x14ac:dyDescent="0.3">
      <c r="B7994" s="2"/>
      <c r="D7994" s="9"/>
      <c r="F7994" s="4"/>
      <c r="G7994" s="4"/>
    </row>
    <row r="7995" spans="2:7" x14ac:dyDescent="0.3">
      <c r="B7995" s="2"/>
      <c r="D7995" s="9"/>
      <c r="F7995" s="4"/>
      <c r="G7995" s="4"/>
    </row>
    <row r="7996" spans="2:7" x14ac:dyDescent="0.3">
      <c r="B7996" s="2"/>
      <c r="D7996" s="9"/>
      <c r="F7996" s="4"/>
      <c r="G7996" s="4"/>
    </row>
    <row r="7997" spans="2:7" x14ac:dyDescent="0.3">
      <c r="B7997" s="2"/>
      <c r="D7997" s="9"/>
      <c r="F7997" s="4"/>
      <c r="G7997" s="4"/>
    </row>
    <row r="7998" spans="2:7" x14ac:dyDescent="0.3">
      <c r="B7998" s="2"/>
      <c r="D7998" s="9"/>
      <c r="F7998" s="4"/>
      <c r="G7998" s="4"/>
    </row>
    <row r="7999" spans="2:7" x14ac:dyDescent="0.3">
      <c r="B7999" s="2"/>
      <c r="D7999" s="9"/>
      <c r="F7999" s="4"/>
      <c r="G7999" s="4"/>
    </row>
    <row r="8000" spans="2:7" x14ac:dyDescent="0.3">
      <c r="B8000" s="2"/>
      <c r="D8000" s="9"/>
      <c r="F8000" s="4"/>
      <c r="G8000" s="4"/>
    </row>
    <row r="8001" spans="2:7" x14ac:dyDescent="0.3">
      <c r="B8001" s="2"/>
      <c r="D8001" s="9"/>
      <c r="F8001" s="4"/>
      <c r="G8001" s="4"/>
    </row>
    <row r="8002" spans="2:7" x14ac:dyDescent="0.3">
      <c r="B8002" s="2"/>
      <c r="D8002" s="9"/>
      <c r="F8002" s="4"/>
      <c r="G8002" s="4"/>
    </row>
    <row r="8003" spans="2:7" x14ac:dyDescent="0.3">
      <c r="B8003" s="2"/>
      <c r="D8003" s="9"/>
      <c r="F8003" s="4"/>
      <c r="G8003" s="4"/>
    </row>
    <row r="8004" spans="2:7" x14ac:dyDescent="0.3">
      <c r="B8004" s="2"/>
      <c r="D8004" s="9"/>
      <c r="F8004" s="4"/>
      <c r="G8004" s="4"/>
    </row>
    <row r="8005" spans="2:7" x14ac:dyDescent="0.3">
      <c r="B8005" s="2"/>
      <c r="D8005" s="9"/>
      <c r="F8005" s="4"/>
      <c r="G8005" s="4"/>
    </row>
    <row r="8006" spans="2:7" x14ac:dyDescent="0.3">
      <c r="B8006" s="2"/>
      <c r="D8006" s="9"/>
      <c r="F8006" s="4"/>
      <c r="G8006" s="4"/>
    </row>
    <row r="8007" spans="2:7" x14ac:dyDescent="0.3">
      <c r="B8007" s="2"/>
      <c r="D8007" s="9"/>
      <c r="F8007" s="4"/>
      <c r="G8007" s="4"/>
    </row>
    <row r="8008" spans="2:7" x14ac:dyDescent="0.3">
      <c r="B8008" s="2"/>
      <c r="D8008" s="9"/>
      <c r="F8008" s="4"/>
      <c r="G8008" s="4"/>
    </row>
    <row r="8009" spans="2:7" x14ac:dyDescent="0.3">
      <c r="B8009" s="2"/>
      <c r="D8009" s="9"/>
      <c r="F8009" s="4"/>
      <c r="G8009" s="4"/>
    </row>
    <row r="8010" spans="2:7" x14ac:dyDescent="0.3">
      <c r="B8010" s="2"/>
      <c r="D8010" s="9"/>
      <c r="F8010" s="4"/>
      <c r="G8010" s="4"/>
    </row>
    <row r="8011" spans="2:7" x14ac:dyDescent="0.3">
      <c r="B8011" s="2"/>
      <c r="D8011" s="9"/>
      <c r="F8011" s="4"/>
      <c r="G8011" s="4"/>
    </row>
    <row r="8012" spans="2:7" x14ac:dyDescent="0.3">
      <c r="B8012" s="2"/>
      <c r="D8012" s="9"/>
      <c r="F8012" s="4"/>
      <c r="G8012" s="4"/>
    </row>
    <row r="8013" spans="2:7" x14ac:dyDescent="0.3">
      <c r="B8013" s="2"/>
      <c r="D8013" s="9"/>
      <c r="F8013" s="4"/>
      <c r="G8013" s="4"/>
    </row>
    <row r="8014" spans="2:7" x14ac:dyDescent="0.3">
      <c r="B8014" s="2"/>
      <c r="D8014" s="9"/>
      <c r="F8014" s="4"/>
      <c r="G8014" s="4"/>
    </row>
    <row r="8015" spans="2:7" x14ac:dyDescent="0.3">
      <c r="B8015" s="2"/>
      <c r="D8015" s="9"/>
      <c r="F8015" s="4"/>
      <c r="G8015" s="4"/>
    </row>
    <row r="8016" spans="2:7" x14ac:dyDescent="0.3">
      <c r="B8016" s="2"/>
      <c r="D8016" s="9"/>
      <c r="F8016" s="4"/>
      <c r="G8016" s="4"/>
    </row>
    <row r="8017" spans="2:7" x14ac:dyDescent="0.3">
      <c r="B8017" s="2"/>
      <c r="D8017" s="9"/>
      <c r="F8017" s="4"/>
      <c r="G8017" s="4"/>
    </row>
    <row r="8018" spans="2:7" x14ac:dyDescent="0.3">
      <c r="B8018" s="2"/>
      <c r="D8018" s="9"/>
      <c r="F8018" s="4"/>
      <c r="G8018" s="4"/>
    </row>
    <row r="8019" spans="2:7" x14ac:dyDescent="0.3">
      <c r="B8019" s="2"/>
      <c r="D8019" s="9"/>
      <c r="F8019" s="4"/>
      <c r="G8019" s="4"/>
    </row>
    <row r="8020" spans="2:7" x14ac:dyDescent="0.3">
      <c r="B8020" s="2"/>
      <c r="D8020" s="9"/>
      <c r="F8020" s="4"/>
      <c r="G8020" s="4"/>
    </row>
    <row r="8021" spans="2:7" x14ac:dyDescent="0.3">
      <c r="B8021" s="2"/>
      <c r="D8021" s="9"/>
      <c r="F8021" s="4"/>
      <c r="G8021" s="4"/>
    </row>
    <row r="8022" spans="2:7" x14ac:dyDescent="0.3">
      <c r="B8022" s="2"/>
      <c r="D8022" s="9"/>
      <c r="F8022" s="4"/>
      <c r="G8022" s="4"/>
    </row>
    <row r="8023" spans="2:7" x14ac:dyDescent="0.3">
      <c r="B8023" s="2"/>
      <c r="D8023" s="9"/>
      <c r="F8023" s="4"/>
      <c r="G8023" s="4"/>
    </row>
    <row r="8024" spans="2:7" x14ac:dyDescent="0.3">
      <c r="B8024" s="2"/>
      <c r="D8024" s="9"/>
      <c r="F8024" s="4"/>
      <c r="G8024" s="4"/>
    </row>
    <row r="8025" spans="2:7" x14ac:dyDescent="0.3">
      <c r="B8025" s="2"/>
      <c r="D8025" s="9"/>
      <c r="F8025" s="4"/>
      <c r="G8025" s="4"/>
    </row>
    <row r="8026" spans="2:7" x14ac:dyDescent="0.3">
      <c r="B8026" s="2"/>
      <c r="D8026" s="9"/>
      <c r="F8026" s="4"/>
      <c r="G8026" s="4"/>
    </row>
    <row r="8027" spans="2:7" x14ac:dyDescent="0.3">
      <c r="B8027" s="2"/>
      <c r="D8027" s="9"/>
      <c r="F8027" s="4"/>
      <c r="G8027" s="4"/>
    </row>
    <row r="8028" spans="2:7" x14ac:dyDescent="0.3">
      <c r="B8028" s="2"/>
      <c r="D8028" s="9"/>
      <c r="F8028" s="4"/>
      <c r="G8028" s="4"/>
    </row>
    <row r="8029" spans="2:7" x14ac:dyDescent="0.3">
      <c r="B8029" s="2"/>
      <c r="D8029" s="9"/>
      <c r="F8029" s="4"/>
      <c r="G8029" s="4"/>
    </row>
    <row r="8030" spans="2:7" x14ac:dyDescent="0.3">
      <c r="B8030" s="2"/>
      <c r="D8030" s="9"/>
      <c r="F8030" s="4"/>
      <c r="G8030" s="4"/>
    </row>
    <row r="8031" spans="2:7" x14ac:dyDescent="0.3">
      <c r="B8031" s="2"/>
      <c r="D8031" s="9"/>
      <c r="F8031" s="4"/>
      <c r="G8031" s="4"/>
    </row>
    <row r="8032" spans="2:7" x14ac:dyDescent="0.3">
      <c r="B8032" s="2"/>
      <c r="D8032" s="9"/>
      <c r="F8032" s="4"/>
      <c r="G8032" s="4"/>
    </row>
    <row r="8033" spans="2:7" x14ac:dyDescent="0.3">
      <c r="B8033" s="2"/>
      <c r="D8033" s="9"/>
      <c r="F8033" s="4"/>
      <c r="G8033" s="4"/>
    </row>
    <row r="8034" spans="2:7" x14ac:dyDescent="0.3">
      <c r="B8034" s="2"/>
      <c r="D8034" s="9"/>
      <c r="F8034" s="4"/>
      <c r="G8034" s="4"/>
    </row>
    <row r="8035" spans="2:7" x14ac:dyDescent="0.3">
      <c r="B8035" s="2"/>
      <c r="D8035" s="9"/>
      <c r="F8035" s="4"/>
      <c r="G8035" s="4"/>
    </row>
    <row r="8036" spans="2:7" x14ac:dyDescent="0.3">
      <c r="B8036" s="2"/>
      <c r="D8036" s="9"/>
      <c r="F8036" s="4"/>
      <c r="G8036" s="4"/>
    </row>
    <row r="8037" spans="2:7" x14ac:dyDescent="0.3">
      <c r="B8037" s="2"/>
      <c r="D8037" s="9"/>
      <c r="F8037" s="4"/>
      <c r="G8037" s="4"/>
    </row>
    <row r="8038" spans="2:7" x14ac:dyDescent="0.3">
      <c r="B8038" s="2"/>
      <c r="D8038" s="9"/>
      <c r="F8038" s="4"/>
      <c r="G8038" s="4"/>
    </row>
    <row r="8039" spans="2:7" x14ac:dyDescent="0.3">
      <c r="B8039" s="2"/>
      <c r="D8039" s="9"/>
      <c r="F8039" s="4"/>
      <c r="G8039" s="4"/>
    </row>
    <row r="8040" spans="2:7" x14ac:dyDescent="0.3">
      <c r="B8040" s="2"/>
      <c r="D8040" s="9"/>
      <c r="F8040" s="4"/>
      <c r="G8040" s="4"/>
    </row>
    <row r="8041" spans="2:7" x14ac:dyDescent="0.3">
      <c r="B8041" s="2"/>
      <c r="D8041" s="9"/>
      <c r="F8041" s="4"/>
      <c r="G8041" s="4"/>
    </row>
    <row r="8042" spans="2:7" x14ac:dyDescent="0.3">
      <c r="B8042" s="2"/>
      <c r="D8042" s="9"/>
      <c r="F8042" s="4"/>
      <c r="G8042" s="4"/>
    </row>
    <row r="8043" spans="2:7" x14ac:dyDescent="0.3">
      <c r="B8043" s="2"/>
      <c r="D8043" s="9"/>
      <c r="F8043" s="4"/>
      <c r="G8043" s="4"/>
    </row>
    <row r="8044" spans="2:7" x14ac:dyDescent="0.3">
      <c r="B8044" s="2"/>
      <c r="D8044" s="9"/>
      <c r="F8044" s="4"/>
      <c r="G8044" s="4"/>
    </row>
    <row r="8045" spans="2:7" x14ac:dyDescent="0.3">
      <c r="B8045" s="2"/>
      <c r="D8045" s="9"/>
      <c r="F8045" s="4"/>
      <c r="G8045" s="4"/>
    </row>
    <row r="8046" spans="2:7" x14ac:dyDescent="0.3">
      <c r="B8046" s="2"/>
      <c r="D8046" s="9"/>
      <c r="F8046" s="4"/>
      <c r="G8046" s="4"/>
    </row>
    <row r="8047" spans="2:7" x14ac:dyDescent="0.3">
      <c r="B8047" s="2"/>
      <c r="D8047" s="9"/>
      <c r="F8047" s="4"/>
      <c r="G8047" s="4"/>
    </row>
    <row r="8048" spans="2:7" x14ac:dyDescent="0.3">
      <c r="B8048" s="2"/>
      <c r="D8048" s="9"/>
      <c r="F8048" s="4"/>
      <c r="G8048" s="4"/>
    </row>
    <row r="8049" spans="2:7" x14ac:dyDescent="0.3">
      <c r="B8049" s="2"/>
      <c r="D8049" s="9"/>
      <c r="F8049" s="4"/>
      <c r="G8049" s="4"/>
    </row>
    <row r="8050" spans="2:7" x14ac:dyDescent="0.3">
      <c r="B8050" s="2"/>
      <c r="D8050" s="9"/>
      <c r="F8050" s="4"/>
      <c r="G8050" s="4"/>
    </row>
    <row r="8051" spans="2:7" x14ac:dyDescent="0.3">
      <c r="B8051" s="2"/>
      <c r="D8051" s="9"/>
      <c r="F8051" s="4"/>
      <c r="G8051" s="4"/>
    </row>
    <row r="8052" spans="2:7" x14ac:dyDescent="0.3">
      <c r="B8052" s="2"/>
      <c r="D8052" s="9"/>
      <c r="F8052" s="4"/>
      <c r="G8052" s="4"/>
    </row>
    <row r="8053" spans="2:7" x14ac:dyDescent="0.3">
      <c r="B8053" s="2"/>
      <c r="D8053" s="9"/>
      <c r="F8053" s="4"/>
      <c r="G8053" s="4"/>
    </row>
    <row r="8054" spans="2:7" x14ac:dyDescent="0.3">
      <c r="B8054" s="2"/>
      <c r="D8054" s="9"/>
      <c r="F8054" s="4"/>
      <c r="G8054" s="4"/>
    </row>
    <row r="8055" spans="2:7" x14ac:dyDescent="0.3">
      <c r="B8055" s="2"/>
      <c r="D8055" s="9"/>
      <c r="F8055" s="4"/>
      <c r="G8055" s="4"/>
    </row>
    <row r="8056" spans="2:7" x14ac:dyDescent="0.3">
      <c r="B8056" s="2"/>
      <c r="D8056" s="9"/>
      <c r="F8056" s="4"/>
      <c r="G8056" s="4"/>
    </row>
    <row r="8057" spans="2:7" x14ac:dyDescent="0.3">
      <c r="B8057" s="2"/>
      <c r="D8057" s="9"/>
      <c r="F8057" s="4"/>
      <c r="G8057" s="4"/>
    </row>
    <row r="8058" spans="2:7" x14ac:dyDescent="0.3">
      <c r="B8058" s="2"/>
      <c r="D8058" s="9"/>
      <c r="F8058" s="4"/>
      <c r="G8058" s="4"/>
    </row>
    <row r="8059" spans="2:7" x14ac:dyDescent="0.3">
      <c r="B8059" s="2"/>
      <c r="D8059" s="9"/>
      <c r="F8059" s="4"/>
      <c r="G8059" s="4"/>
    </row>
    <row r="8060" spans="2:7" x14ac:dyDescent="0.3">
      <c r="B8060" s="2"/>
      <c r="D8060" s="9"/>
      <c r="F8060" s="4"/>
      <c r="G8060" s="4"/>
    </row>
    <row r="8061" spans="2:7" x14ac:dyDescent="0.3">
      <c r="B8061" s="2"/>
      <c r="D8061" s="9"/>
      <c r="F8061" s="4"/>
      <c r="G8061" s="4"/>
    </row>
    <row r="8062" spans="2:7" x14ac:dyDescent="0.3">
      <c r="B8062" s="2"/>
      <c r="D8062" s="9"/>
      <c r="F8062" s="4"/>
      <c r="G8062" s="4"/>
    </row>
    <row r="8063" spans="2:7" x14ac:dyDescent="0.3">
      <c r="B8063" s="2"/>
      <c r="D8063" s="9"/>
      <c r="F8063" s="4"/>
      <c r="G8063" s="4"/>
    </row>
    <row r="8064" spans="2:7" x14ac:dyDescent="0.3">
      <c r="B8064" s="2"/>
      <c r="D8064" s="9"/>
      <c r="F8064" s="4"/>
      <c r="G8064" s="4"/>
    </row>
    <row r="8065" spans="2:7" x14ac:dyDescent="0.3">
      <c r="B8065" s="2"/>
      <c r="D8065" s="9"/>
      <c r="F8065" s="4"/>
      <c r="G8065" s="4"/>
    </row>
    <row r="8066" spans="2:7" x14ac:dyDescent="0.3">
      <c r="B8066" s="2"/>
      <c r="D8066" s="9"/>
      <c r="F8066" s="4"/>
      <c r="G8066" s="4"/>
    </row>
    <row r="8067" spans="2:7" x14ac:dyDescent="0.3">
      <c r="B8067" s="2"/>
      <c r="D8067" s="9"/>
      <c r="F8067" s="4"/>
      <c r="G8067" s="4"/>
    </row>
    <row r="8068" spans="2:7" x14ac:dyDescent="0.3">
      <c r="B8068" s="2"/>
      <c r="D8068" s="9"/>
      <c r="F8068" s="4"/>
      <c r="G8068" s="4"/>
    </row>
    <row r="8069" spans="2:7" x14ac:dyDescent="0.3">
      <c r="B8069" s="2"/>
      <c r="D8069" s="9"/>
      <c r="F8069" s="4"/>
      <c r="G8069" s="4"/>
    </row>
    <row r="8070" spans="2:7" x14ac:dyDescent="0.3">
      <c r="B8070" s="2"/>
      <c r="D8070" s="9"/>
      <c r="F8070" s="4"/>
      <c r="G8070" s="4"/>
    </row>
    <row r="8071" spans="2:7" x14ac:dyDescent="0.3">
      <c r="B8071" s="2"/>
      <c r="D8071" s="9"/>
      <c r="F8071" s="4"/>
      <c r="G8071" s="4"/>
    </row>
    <row r="8072" spans="2:7" x14ac:dyDescent="0.3">
      <c r="B8072" s="2"/>
      <c r="D8072" s="9"/>
      <c r="F8072" s="4"/>
      <c r="G8072" s="4"/>
    </row>
    <row r="8073" spans="2:7" x14ac:dyDescent="0.3">
      <c r="B8073" s="2"/>
      <c r="D8073" s="9"/>
      <c r="F8073" s="4"/>
      <c r="G8073" s="4"/>
    </row>
    <row r="8074" spans="2:7" x14ac:dyDescent="0.3">
      <c r="B8074" s="2"/>
      <c r="D8074" s="9"/>
      <c r="F8074" s="4"/>
      <c r="G8074" s="4"/>
    </row>
    <row r="8075" spans="2:7" x14ac:dyDescent="0.3">
      <c r="B8075" s="2"/>
      <c r="D8075" s="9"/>
      <c r="F8075" s="4"/>
      <c r="G8075" s="4"/>
    </row>
    <row r="8076" spans="2:7" x14ac:dyDescent="0.3">
      <c r="B8076" s="2"/>
      <c r="D8076" s="9"/>
      <c r="F8076" s="4"/>
      <c r="G8076" s="4"/>
    </row>
    <row r="8077" spans="2:7" x14ac:dyDescent="0.3">
      <c r="B8077" s="2"/>
      <c r="D8077" s="9"/>
      <c r="F8077" s="4"/>
      <c r="G8077" s="4"/>
    </row>
    <row r="8078" spans="2:7" x14ac:dyDescent="0.3">
      <c r="B8078" s="2"/>
      <c r="D8078" s="9"/>
      <c r="F8078" s="4"/>
      <c r="G8078" s="4"/>
    </row>
    <row r="8079" spans="2:7" x14ac:dyDescent="0.3">
      <c r="B8079" s="2"/>
      <c r="D8079" s="9"/>
      <c r="F8079" s="4"/>
      <c r="G8079" s="4"/>
    </row>
    <row r="8080" spans="2:7" x14ac:dyDescent="0.3">
      <c r="B8080" s="2"/>
      <c r="D8080" s="9"/>
      <c r="F8080" s="4"/>
      <c r="G8080" s="4"/>
    </row>
    <row r="8081" spans="2:7" x14ac:dyDescent="0.3">
      <c r="B8081" s="2"/>
      <c r="D8081" s="9"/>
      <c r="F8081" s="4"/>
      <c r="G8081" s="4"/>
    </row>
    <row r="8082" spans="2:7" x14ac:dyDescent="0.3">
      <c r="B8082" s="2"/>
      <c r="D8082" s="9"/>
      <c r="F8082" s="4"/>
      <c r="G8082" s="4"/>
    </row>
    <row r="8083" spans="2:7" x14ac:dyDescent="0.3">
      <c r="B8083" s="2"/>
      <c r="D8083" s="9"/>
      <c r="F8083" s="4"/>
      <c r="G8083" s="4"/>
    </row>
    <row r="8084" spans="2:7" x14ac:dyDescent="0.3">
      <c r="B8084" s="2"/>
      <c r="D8084" s="9"/>
      <c r="F8084" s="4"/>
      <c r="G8084" s="4"/>
    </row>
    <row r="8085" spans="2:7" x14ac:dyDescent="0.3">
      <c r="B8085" s="2"/>
      <c r="D8085" s="9"/>
      <c r="F8085" s="4"/>
      <c r="G8085" s="4"/>
    </row>
    <row r="8086" spans="2:7" x14ac:dyDescent="0.3">
      <c r="B8086" s="2"/>
      <c r="D8086" s="9"/>
      <c r="F8086" s="4"/>
      <c r="G8086" s="4"/>
    </row>
    <row r="8087" spans="2:7" x14ac:dyDescent="0.3">
      <c r="B8087" s="2"/>
      <c r="D8087" s="9"/>
      <c r="F8087" s="4"/>
      <c r="G8087" s="4"/>
    </row>
    <row r="8088" spans="2:7" x14ac:dyDescent="0.3">
      <c r="B8088" s="2"/>
      <c r="D8088" s="9"/>
      <c r="F8088" s="4"/>
      <c r="G8088" s="4"/>
    </row>
    <row r="8089" spans="2:7" x14ac:dyDescent="0.3">
      <c r="B8089" s="2"/>
      <c r="D8089" s="9"/>
      <c r="F8089" s="4"/>
      <c r="G8089" s="4"/>
    </row>
    <row r="8090" spans="2:7" x14ac:dyDescent="0.3">
      <c r="B8090" s="2"/>
      <c r="D8090" s="9"/>
      <c r="F8090" s="4"/>
      <c r="G8090" s="4"/>
    </row>
    <row r="8091" spans="2:7" x14ac:dyDescent="0.3">
      <c r="B8091" s="2"/>
      <c r="D8091" s="9"/>
      <c r="F8091" s="4"/>
      <c r="G8091" s="4"/>
    </row>
    <row r="8092" spans="2:7" x14ac:dyDescent="0.3">
      <c r="B8092" s="2"/>
      <c r="D8092" s="9"/>
      <c r="F8092" s="4"/>
      <c r="G8092" s="4"/>
    </row>
    <row r="8093" spans="2:7" x14ac:dyDescent="0.3">
      <c r="B8093" s="2"/>
      <c r="D8093" s="9"/>
      <c r="F8093" s="4"/>
      <c r="G8093" s="4"/>
    </row>
    <row r="8094" spans="2:7" x14ac:dyDescent="0.3">
      <c r="B8094" s="2"/>
      <c r="D8094" s="9"/>
      <c r="F8094" s="4"/>
      <c r="G8094" s="4"/>
    </row>
    <row r="8095" spans="2:7" x14ac:dyDescent="0.3">
      <c r="B8095" s="2"/>
      <c r="D8095" s="9"/>
      <c r="F8095" s="4"/>
      <c r="G8095" s="4"/>
    </row>
    <row r="8096" spans="2:7" x14ac:dyDescent="0.3">
      <c r="B8096" s="2"/>
      <c r="D8096" s="9"/>
      <c r="F8096" s="4"/>
      <c r="G8096" s="4"/>
    </row>
    <row r="8097" spans="2:7" x14ac:dyDescent="0.3">
      <c r="B8097" s="2"/>
      <c r="D8097" s="9"/>
      <c r="F8097" s="4"/>
      <c r="G8097" s="4"/>
    </row>
    <row r="8098" spans="2:7" x14ac:dyDescent="0.3">
      <c r="B8098" s="2"/>
      <c r="D8098" s="9"/>
      <c r="F8098" s="4"/>
      <c r="G8098" s="4"/>
    </row>
    <row r="8099" spans="2:7" x14ac:dyDescent="0.3">
      <c r="B8099" s="2"/>
      <c r="D8099" s="9"/>
      <c r="F8099" s="4"/>
      <c r="G8099" s="4"/>
    </row>
    <row r="8100" spans="2:7" x14ac:dyDescent="0.3">
      <c r="B8100" s="2"/>
      <c r="D8100" s="9"/>
      <c r="F8100" s="4"/>
      <c r="G8100" s="4"/>
    </row>
    <row r="8101" spans="2:7" x14ac:dyDescent="0.3">
      <c r="B8101" s="2"/>
      <c r="D8101" s="9"/>
      <c r="F8101" s="4"/>
      <c r="G8101" s="4"/>
    </row>
    <row r="8102" spans="2:7" x14ac:dyDescent="0.3">
      <c r="B8102" s="2"/>
      <c r="D8102" s="9"/>
      <c r="F8102" s="4"/>
      <c r="G8102" s="4"/>
    </row>
    <row r="8103" spans="2:7" x14ac:dyDescent="0.3">
      <c r="B8103" s="2"/>
      <c r="D8103" s="9"/>
      <c r="F8103" s="4"/>
      <c r="G8103" s="4"/>
    </row>
    <row r="8104" spans="2:7" x14ac:dyDescent="0.3">
      <c r="B8104" s="2"/>
      <c r="D8104" s="9"/>
      <c r="F8104" s="4"/>
      <c r="G8104" s="4"/>
    </row>
    <row r="8105" spans="2:7" x14ac:dyDescent="0.3">
      <c r="B8105" s="2"/>
      <c r="D8105" s="9"/>
      <c r="F8105" s="4"/>
      <c r="G8105" s="4"/>
    </row>
    <row r="8106" spans="2:7" x14ac:dyDescent="0.3">
      <c r="B8106" s="2"/>
      <c r="D8106" s="9"/>
      <c r="F8106" s="4"/>
      <c r="G8106" s="4"/>
    </row>
    <row r="8107" spans="2:7" x14ac:dyDescent="0.3">
      <c r="B8107" s="2"/>
      <c r="D8107" s="9"/>
      <c r="F8107" s="4"/>
      <c r="G8107" s="4"/>
    </row>
    <row r="8108" spans="2:7" x14ac:dyDescent="0.3">
      <c r="B8108" s="2"/>
      <c r="D8108" s="9"/>
      <c r="F8108" s="4"/>
      <c r="G8108" s="4"/>
    </row>
    <row r="8109" spans="2:7" x14ac:dyDescent="0.3">
      <c r="B8109" s="2"/>
      <c r="D8109" s="9"/>
      <c r="F8109" s="4"/>
      <c r="G8109" s="4"/>
    </row>
    <row r="8110" spans="2:7" x14ac:dyDescent="0.3">
      <c r="B8110" s="2"/>
      <c r="D8110" s="9"/>
      <c r="F8110" s="4"/>
      <c r="G8110" s="4"/>
    </row>
    <row r="8111" spans="2:7" x14ac:dyDescent="0.3">
      <c r="B8111" s="2"/>
      <c r="D8111" s="9"/>
      <c r="F8111" s="4"/>
      <c r="G8111" s="4"/>
    </row>
    <row r="8112" spans="2:7" x14ac:dyDescent="0.3">
      <c r="B8112" s="2"/>
      <c r="D8112" s="9"/>
      <c r="F8112" s="4"/>
      <c r="G8112" s="4"/>
    </row>
    <row r="8113" spans="2:7" x14ac:dyDescent="0.3">
      <c r="B8113" s="2"/>
      <c r="D8113" s="9"/>
      <c r="F8113" s="4"/>
      <c r="G8113" s="4"/>
    </row>
    <row r="8114" spans="2:7" x14ac:dyDescent="0.3">
      <c r="B8114" s="2"/>
      <c r="D8114" s="9"/>
      <c r="F8114" s="4"/>
      <c r="G8114" s="4"/>
    </row>
    <row r="8115" spans="2:7" x14ac:dyDescent="0.3">
      <c r="B8115" s="2"/>
      <c r="D8115" s="9"/>
      <c r="F8115" s="4"/>
      <c r="G8115" s="4"/>
    </row>
    <row r="8116" spans="2:7" x14ac:dyDescent="0.3">
      <c r="B8116" s="2"/>
      <c r="D8116" s="9"/>
      <c r="F8116" s="4"/>
      <c r="G8116" s="4"/>
    </row>
    <row r="8117" spans="2:7" x14ac:dyDescent="0.3">
      <c r="B8117" s="2"/>
      <c r="D8117" s="9"/>
      <c r="F8117" s="4"/>
      <c r="G8117" s="4"/>
    </row>
    <row r="8118" spans="2:7" x14ac:dyDescent="0.3">
      <c r="B8118" s="2"/>
      <c r="D8118" s="9"/>
      <c r="F8118" s="4"/>
      <c r="G8118" s="4"/>
    </row>
    <row r="8119" spans="2:7" x14ac:dyDescent="0.3">
      <c r="B8119" s="2"/>
      <c r="D8119" s="9"/>
      <c r="F8119" s="4"/>
      <c r="G8119" s="4"/>
    </row>
    <row r="8120" spans="2:7" x14ac:dyDescent="0.3">
      <c r="B8120" s="2"/>
      <c r="D8120" s="9"/>
      <c r="F8120" s="4"/>
      <c r="G8120" s="4"/>
    </row>
    <row r="8121" spans="2:7" x14ac:dyDescent="0.3">
      <c r="B8121" s="2"/>
      <c r="D8121" s="9"/>
      <c r="F8121" s="4"/>
      <c r="G8121" s="4"/>
    </row>
    <row r="8122" spans="2:7" x14ac:dyDescent="0.3">
      <c r="B8122" s="2"/>
      <c r="D8122" s="9"/>
      <c r="F8122" s="4"/>
      <c r="G8122" s="4"/>
    </row>
    <row r="8123" spans="2:7" x14ac:dyDescent="0.3">
      <c r="B8123" s="2"/>
      <c r="D8123" s="9"/>
      <c r="F8123" s="4"/>
      <c r="G8123" s="4"/>
    </row>
    <row r="8124" spans="2:7" x14ac:dyDescent="0.3">
      <c r="B8124" s="2"/>
      <c r="D8124" s="9"/>
      <c r="F8124" s="4"/>
      <c r="G8124" s="4"/>
    </row>
    <row r="8125" spans="2:7" x14ac:dyDescent="0.3">
      <c r="B8125" s="2"/>
      <c r="D8125" s="9"/>
      <c r="F8125" s="4"/>
      <c r="G8125" s="4"/>
    </row>
    <row r="8126" spans="2:7" x14ac:dyDescent="0.3">
      <c r="B8126" s="2"/>
      <c r="D8126" s="9"/>
      <c r="F8126" s="4"/>
      <c r="G8126" s="4"/>
    </row>
    <row r="8127" spans="2:7" x14ac:dyDescent="0.3">
      <c r="B8127" s="2"/>
      <c r="D8127" s="9"/>
      <c r="F8127" s="4"/>
      <c r="G8127" s="4"/>
    </row>
    <row r="8128" spans="2:7" x14ac:dyDescent="0.3">
      <c r="B8128" s="2"/>
      <c r="D8128" s="9"/>
      <c r="F8128" s="4"/>
      <c r="G8128" s="4"/>
    </row>
    <row r="8129" spans="2:7" x14ac:dyDescent="0.3">
      <c r="B8129" s="2"/>
      <c r="D8129" s="9"/>
      <c r="F8129" s="4"/>
      <c r="G8129" s="4"/>
    </row>
    <row r="8130" spans="2:7" x14ac:dyDescent="0.3">
      <c r="B8130" s="2"/>
      <c r="D8130" s="9"/>
      <c r="F8130" s="4"/>
      <c r="G8130" s="4"/>
    </row>
    <row r="8131" spans="2:7" x14ac:dyDescent="0.3">
      <c r="B8131" s="2"/>
      <c r="D8131" s="9"/>
      <c r="F8131" s="4"/>
      <c r="G8131" s="4"/>
    </row>
    <row r="8132" spans="2:7" x14ac:dyDescent="0.3">
      <c r="B8132" s="2"/>
      <c r="D8132" s="9"/>
      <c r="F8132" s="4"/>
      <c r="G8132" s="4"/>
    </row>
    <row r="8133" spans="2:7" x14ac:dyDescent="0.3">
      <c r="B8133" s="2"/>
      <c r="D8133" s="9"/>
      <c r="F8133" s="4"/>
      <c r="G8133" s="4"/>
    </row>
    <row r="8134" spans="2:7" x14ac:dyDescent="0.3">
      <c r="B8134" s="2"/>
      <c r="D8134" s="9"/>
      <c r="F8134" s="4"/>
      <c r="G8134" s="4"/>
    </row>
    <row r="8135" spans="2:7" x14ac:dyDescent="0.3">
      <c r="B8135" s="2"/>
      <c r="D8135" s="9"/>
      <c r="F8135" s="4"/>
      <c r="G8135" s="4"/>
    </row>
    <row r="8136" spans="2:7" x14ac:dyDescent="0.3">
      <c r="B8136" s="2"/>
      <c r="D8136" s="9"/>
      <c r="F8136" s="4"/>
      <c r="G8136" s="4"/>
    </row>
    <row r="8137" spans="2:7" x14ac:dyDescent="0.3">
      <c r="B8137" s="2"/>
      <c r="D8137" s="9"/>
      <c r="F8137" s="4"/>
      <c r="G8137" s="4"/>
    </row>
    <row r="8138" spans="2:7" x14ac:dyDescent="0.3">
      <c r="B8138" s="2"/>
      <c r="D8138" s="9"/>
      <c r="F8138" s="4"/>
      <c r="G8138" s="4"/>
    </row>
    <row r="8139" spans="2:7" x14ac:dyDescent="0.3">
      <c r="B8139" s="2"/>
      <c r="D8139" s="9"/>
      <c r="F8139" s="4"/>
      <c r="G8139" s="4"/>
    </row>
    <row r="8140" spans="2:7" x14ac:dyDescent="0.3">
      <c r="B8140" s="2"/>
      <c r="D8140" s="9"/>
      <c r="F8140" s="4"/>
      <c r="G8140" s="4"/>
    </row>
    <row r="8141" spans="2:7" x14ac:dyDescent="0.3">
      <c r="B8141" s="2"/>
      <c r="D8141" s="9"/>
      <c r="F8141" s="4"/>
      <c r="G8141" s="4"/>
    </row>
    <row r="8142" spans="2:7" x14ac:dyDescent="0.3">
      <c r="B8142" s="2"/>
      <c r="D8142" s="9"/>
      <c r="F8142" s="4"/>
      <c r="G8142" s="4"/>
    </row>
    <row r="8143" spans="2:7" x14ac:dyDescent="0.3">
      <c r="B8143" s="2"/>
      <c r="D8143" s="9"/>
      <c r="F8143" s="4"/>
      <c r="G8143" s="4"/>
    </row>
    <row r="8144" spans="2:7" x14ac:dyDescent="0.3">
      <c r="B8144" s="2"/>
      <c r="D8144" s="9"/>
      <c r="F8144" s="4"/>
      <c r="G8144" s="4"/>
    </row>
    <row r="8145" spans="2:7" x14ac:dyDescent="0.3">
      <c r="B8145" s="2"/>
      <c r="D8145" s="9"/>
      <c r="F8145" s="4"/>
      <c r="G8145" s="4"/>
    </row>
    <row r="8146" spans="2:7" x14ac:dyDescent="0.3">
      <c r="B8146" s="2"/>
      <c r="D8146" s="9"/>
      <c r="F8146" s="4"/>
      <c r="G8146" s="4"/>
    </row>
    <row r="8147" spans="2:7" x14ac:dyDescent="0.3">
      <c r="B8147" s="2"/>
      <c r="D8147" s="9"/>
      <c r="F8147" s="4"/>
      <c r="G8147" s="4"/>
    </row>
    <row r="8148" spans="2:7" x14ac:dyDescent="0.3">
      <c r="B8148" s="2"/>
      <c r="D8148" s="9"/>
      <c r="F8148" s="4"/>
      <c r="G8148" s="4"/>
    </row>
    <row r="8149" spans="2:7" x14ac:dyDescent="0.3">
      <c r="B8149" s="2"/>
      <c r="D8149" s="9"/>
      <c r="F8149" s="4"/>
      <c r="G8149" s="4"/>
    </row>
    <row r="8150" spans="2:7" x14ac:dyDescent="0.3">
      <c r="B8150" s="2"/>
      <c r="D8150" s="9"/>
      <c r="F8150" s="4"/>
      <c r="G8150" s="4"/>
    </row>
    <row r="8151" spans="2:7" x14ac:dyDescent="0.3">
      <c r="B8151" s="2"/>
      <c r="D8151" s="9"/>
      <c r="F8151" s="4"/>
      <c r="G8151" s="4"/>
    </row>
    <row r="8152" spans="2:7" x14ac:dyDescent="0.3">
      <c r="B8152" s="2"/>
      <c r="D8152" s="9"/>
      <c r="F8152" s="4"/>
      <c r="G8152" s="4"/>
    </row>
    <row r="8153" spans="2:7" x14ac:dyDescent="0.3">
      <c r="B8153" s="2"/>
      <c r="D8153" s="9"/>
      <c r="F8153" s="4"/>
      <c r="G8153" s="4"/>
    </row>
    <row r="8154" spans="2:7" x14ac:dyDescent="0.3">
      <c r="B8154" s="2"/>
      <c r="D8154" s="9"/>
      <c r="F8154" s="4"/>
      <c r="G8154" s="4"/>
    </row>
    <row r="8155" spans="2:7" x14ac:dyDescent="0.3">
      <c r="B8155" s="2"/>
      <c r="D8155" s="9"/>
      <c r="F8155" s="4"/>
      <c r="G8155" s="4"/>
    </row>
    <row r="8156" spans="2:7" x14ac:dyDescent="0.3">
      <c r="B8156" s="2"/>
      <c r="D8156" s="9"/>
      <c r="F8156" s="4"/>
      <c r="G8156" s="4"/>
    </row>
    <row r="8157" spans="2:7" x14ac:dyDescent="0.3">
      <c r="B8157" s="2"/>
      <c r="D8157" s="9"/>
      <c r="F8157" s="4"/>
      <c r="G8157" s="4"/>
    </row>
    <row r="8158" spans="2:7" x14ac:dyDescent="0.3">
      <c r="B8158" s="2"/>
      <c r="D8158" s="9"/>
      <c r="F8158" s="4"/>
      <c r="G8158" s="4"/>
    </row>
    <row r="8159" spans="2:7" x14ac:dyDescent="0.3">
      <c r="B8159" s="2"/>
      <c r="D8159" s="9"/>
      <c r="F8159" s="4"/>
      <c r="G8159" s="4"/>
    </row>
    <row r="8160" spans="2:7" x14ac:dyDescent="0.3">
      <c r="B8160" s="2"/>
      <c r="D8160" s="9"/>
      <c r="F8160" s="4"/>
      <c r="G8160" s="4"/>
    </row>
    <row r="8161" spans="2:7" x14ac:dyDescent="0.3">
      <c r="B8161" s="2"/>
      <c r="D8161" s="9"/>
      <c r="F8161" s="4"/>
      <c r="G8161" s="4"/>
    </row>
    <row r="8162" spans="2:7" x14ac:dyDescent="0.3">
      <c r="B8162" s="2"/>
      <c r="D8162" s="9"/>
      <c r="F8162" s="4"/>
      <c r="G8162" s="4"/>
    </row>
    <row r="8163" spans="2:7" x14ac:dyDescent="0.3">
      <c r="B8163" s="2"/>
      <c r="D8163" s="9"/>
      <c r="F8163" s="4"/>
      <c r="G8163" s="4"/>
    </row>
    <row r="8164" spans="2:7" x14ac:dyDescent="0.3">
      <c r="B8164" s="2"/>
      <c r="D8164" s="9"/>
      <c r="F8164" s="4"/>
      <c r="G8164" s="4"/>
    </row>
    <row r="8165" spans="2:7" x14ac:dyDescent="0.3">
      <c r="B8165" s="2"/>
      <c r="D8165" s="9"/>
      <c r="F8165" s="4"/>
      <c r="G8165" s="4"/>
    </row>
    <row r="8166" spans="2:7" x14ac:dyDescent="0.3">
      <c r="B8166" s="2"/>
      <c r="D8166" s="9"/>
      <c r="F8166" s="4"/>
      <c r="G8166" s="4"/>
    </row>
    <row r="8167" spans="2:7" x14ac:dyDescent="0.3">
      <c r="B8167" s="2"/>
      <c r="D8167" s="9"/>
      <c r="F8167" s="4"/>
      <c r="G8167" s="4"/>
    </row>
    <row r="8168" spans="2:7" x14ac:dyDescent="0.3">
      <c r="B8168" s="2"/>
      <c r="D8168" s="9"/>
      <c r="F8168" s="4"/>
      <c r="G8168" s="4"/>
    </row>
    <row r="8169" spans="2:7" x14ac:dyDescent="0.3">
      <c r="B8169" s="2"/>
      <c r="D8169" s="9"/>
      <c r="F8169" s="4"/>
      <c r="G8169" s="4"/>
    </row>
    <row r="8170" spans="2:7" x14ac:dyDescent="0.3">
      <c r="B8170" s="2"/>
      <c r="D8170" s="9"/>
      <c r="F8170" s="4"/>
      <c r="G8170" s="4"/>
    </row>
    <row r="8171" spans="2:7" x14ac:dyDescent="0.3">
      <c r="B8171" s="2"/>
      <c r="D8171" s="9"/>
      <c r="F8171" s="4"/>
      <c r="G8171" s="4"/>
    </row>
    <row r="8172" spans="2:7" x14ac:dyDescent="0.3">
      <c r="B8172" s="2"/>
      <c r="D8172" s="9"/>
      <c r="F8172" s="4"/>
      <c r="G8172" s="4"/>
    </row>
    <row r="8173" spans="2:7" x14ac:dyDescent="0.3">
      <c r="B8173" s="2"/>
      <c r="D8173" s="9"/>
      <c r="F8173" s="4"/>
      <c r="G8173" s="4"/>
    </row>
    <row r="8174" spans="2:7" x14ac:dyDescent="0.3">
      <c r="B8174" s="2"/>
      <c r="D8174" s="9"/>
      <c r="F8174" s="4"/>
      <c r="G8174" s="4"/>
    </row>
    <row r="8175" spans="2:7" x14ac:dyDescent="0.3">
      <c r="B8175" s="2"/>
      <c r="D8175" s="9"/>
      <c r="F8175" s="4"/>
      <c r="G8175" s="4"/>
    </row>
    <row r="8176" spans="2:7" x14ac:dyDescent="0.3">
      <c r="B8176" s="2"/>
      <c r="D8176" s="9"/>
      <c r="F8176" s="4"/>
      <c r="G8176" s="4"/>
    </row>
    <row r="8177" spans="2:7" x14ac:dyDescent="0.3">
      <c r="B8177" s="2"/>
      <c r="D8177" s="9"/>
      <c r="F8177" s="4"/>
      <c r="G8177" s="4"/>
    </row>
    <row r="8178" spans="2:7" x14ac:dyDescent="0.3">
      <c r="B8178" s="2"/>
      <c r="D8178" s="9"/>
      <c r="F8178" s="4"/>
      <c r="G8178" s="4"/>
    </row>
    <row r="8179" spans="2:7" x14ac:dyDescent="0.3">
      <c r="B8179" s="2"/>
      <c r="D8179" s="9"/>
      <c r="F8179" s="4"/>
      <c r="G8179" s="4"/>
    </row>
    <row r="8180" spans="2:7" x14ac:dyDescent="0.3">
      <c r="B8180" s="2"/>
      <c r="D8180" s="9"/>
      <c r="F8180" s="4"/>
      <c r="G8180" s="4"/>
    </row>
    <row r="8181" spans="2:7" x14ac:dyDescent="0.3">
      <c r="B8181" s="2"/>
      <c r="D8181" s="9"/>
      <c r="F8181" s="4"/>
      <c r="G8181" s="4"/>
    </row>
    <row r="8182" spans="2:7" x14ac:dyDescent="0.3">
      <c r="B8182" s="2"/>
      <c r="D8182" s="9"/>
      <c r="F8182" s="4"/>
      <c r="G8182" s="4"/>
    </row>
    <row r="8183" spans="2:7" x14ac:dyDescent="0.3">
      <c r="B8183" s="2"/>
      <c r="D8183" s="9"/>
      <c r="F8183" s="4"/>
      <c r="G8183" s="4"/>
    </row>
    <row r="8184" spans="2:7" x14ac:dyDescent="0.3">
      <c r="B8184" s="2"/>
      <c r="D8184" s="9"/>
      <c r="F8184" s="4"/>
      <c r="G8184" s="4"/>
    </row>
    <row r="8185" spans="2:7" x14ac:dyDescent="0.3">
      <c r="B8185" s="2"/>
      <c r="D8185" s="9"/>
      <c r="F8185" s="4"/>
      <c r="G8185" s="4"/>
    </row>
    <row r="8186" spans="2:7" x14ac:dyDescent="0.3">
      <c r="B8186" s="2"/>
      <c r="D8186" s="9"/>
      <c r="F8186" s="4"/>
      <c r="G8186" s="4"/>
    </row>
    <row r="8187" spans="2:7" x14ac:dyDescent="0.3">
      <c r="B8187" s="2"/>
      <c r="D8187" s="9"/>
      <c r="F8187" s="4"/>
      <c r="G8187" s="4"/>
    </row>
    <row r="8188" spans="2:7" x14ac:dyDescent="0.3">
      <c r="B8188" s="2"/>
      <c r="D8188" s="9"/>
      <c r="F8188" s="4"/>
      <c r="G8188" s="4"/>
    </row>
    <row r="8189" spans="2:7" x14ac:dyDescent="0.3">
      <c r="B8189" s="2"/>
      <c r="D8189" s="9"/>
      <c r="F8189" s="4"/>
      <c r="G8189" s="4"/>
    </row>
    <row r="8190" spans="2:7" x14ac:dyDescent="0.3">
      <c r="B8190" s="2"/>
      <c r="D8190" s="9"/>
      <c r="F8190" s="4"/>
      <c r="G8190" s="4"/>
    </row>
    <row r="8191" spans="2:7" x14ac:dyDescent="0.3">
      <c r="B8191" s="2"/>
      <c r="D8191" s="9"/>
      <c r="F8191" s="4"/>
      <c r="G8191" s="4"/>
    </row>
    <row r="8192" spans="2:7" x14ac:dyDescent="0.3">
      <c r="B8192" s="2"/>
      <c r="D8192" s="9"/>
      <c r="F8192" s="4"/>
      <c r="G8192" s="4"/>
    </row>
    <row r="8193" spans="2:7" x14ac:dyDescent="0.3">
      <c r="B8193" s="2"/>
      <c r="D8193" s="9"/>
      <c r="F8193" s="4"/>
      <c r="G8193" s="4"/>
    </row>
    <row r="8194" spans="2:7" x14ac:dyDescent="0.3">
      <c r="B8194" s="2"/>
      <c r="D8194" s="9"/>
      <c r="F8194" s="4"/>
      <c r="G8194" s="4"/>
    </row>
    <row r="8195" spans="2:7" x14ac:dyDescent="0.3">
      <c r="B8195" s="2"/>
      <c r="D8195" s="9"/>
      <c r="F8195" s="4"/>
      <c r="G8195" s="4"/>
    </row>
    <row r="8196" spans="2:7" x14ac:dyDescent="0.3">
      <c r="B8196" s="2"/>
      <c r="D8196" s="9"/>
      <c r="F8196" s="4"/>
      <c r="G8196" s="4"/>
    </row>
    <row r="8197" spans="2:7" x14ac:dyDescent="0.3">
      <c r="B8197" s="2"/>
      <c r="D8197" s="9"/>
      <c r="F8197" s="4"/>
      <c r="G8197" s="4"/>
    </row>
    <row r="8198" spans="2:7" x14ac:dyDescent="0.3">
      <c r="B8198" s="2"/>
      <c r="D8198" s="9"/>
      <c r="F8198" s="4"/>
      <c r="G8198" s="4"/>
    </row>
    <row r="8199" spans="2:7" x14ac:dyDescent="0.3">
      <c r="B8199" s="2"/>
      <c r="D8199" s="9"/>
      <c r="F8199" s="4"/>
      <c r="G8199" s="4"/>
    </row>
    <row r="8200" spans="2:7" x14ac:dyDescent="0.3">
      <c r="B8200" s="2"/>
      <c r="D8200" s="9"/>
      <c r="F8200" s="4"/>
      <c r="G8200" s="4"/>
    </row>
    <row r="8201" spans="2:7" x14ac:dyDescent="0.3">
      <c r="B8201" s="2"/>
      <c r="D8201" s="9"/>
      <c r="F8201" s="4"/>
      <c r="G8201" s="4"/>
    </row>
    <row r="8202" spans="2:7" x14ac:dyDescent="0.3">
      <c r="B8202" s="2"/>
      <c r="D8202" s="9"/>
      <c r="F8202" s="4"/>
      <c r="G8202" s="4"/>
    </row>
    <row r="8203" spans="2:7" x14ac:dyDescent="0.3">
      <c r="B8203" s="2"/>
      <c r="D8203" s="9"/>
      <c r="F8203" s="4"/>
      <c r="G8203" s="4"/>
    </row>
    <row r="8204" spans="2:7" x14ac:dyDescent="0.3">
      <c r="B8204" s="2"/>
      <c r="D8204" s="9"/>
      <c r="F8204" s="4"/>
      <c r="G8204" s="4"/>
    </row>
    <row r="8205" spans="2:7" x14ac:dyDescent="0.3">
      <c r="B8205" s="2"/>
      <c r="D8205" s="9"/>
      <c r="F8205" s="4"/>
      <c r="G8205" s="4"/>
    </row>
    <row r="8206" spans="2:7" x14ac:dyDescent="0.3">
      <c r="B8206" s="2"/>
      <c r="D8206" s="9"/>
      <c r="F8206" s="4"/>
      <c r="G8206" s="4"/>
    </row>
    <row r="8207" spans="2:7" x14ac:dyDescent="0.3">
      <c r="B8207" s="2"/>
      <c r="D8207" s="9"/>
      <c r="F8207" s="4"/>
      <c r="G8207" s="4"/>
    </row>
    <row r="8208" spans="2:7" x14ac:dyDescent="0.3">
      <c r="B8208" s="2"/>
      <c r="D8208" s="9"/>
      <c r="F8208" s="4"/>
      <c r="G8208" s="4"/>
    </row>
    <row r="8209" spans="2:7" x14ac:dyDescent="0.3">
      <c r="B8209" s="2"/>
      <c r="D8209" s="9"/>
      <c r="F8209" s="4"/>
      <c r="G8209" s="4"/>
    </row>
    <row r="8210" spans="2:7" x14ac:dyDescent="0.3">
      <c r="B8210" s="2"/>
      <c r="D8210" s="9"/>
      <c r="F8210" s="4"/>
      <c r="G8210" s="4"/>
    </row>
    <row r="8211" spans="2:7" x14ac:dyDescent="0.3">
      <c r="B8211" s="2"/>
      <c r="D8211" s="9"/>
      <c r="F8211" s="4"/>
      <c r="G8211" s="4"/>
    </row>
    <row r="8212" spans="2:7" x14ac:dyDescent="0.3">
      <c r="B8212" s="2"/>
      <c r="D8212" s="9"/>
      <c r="F8212" s="4"/>
      <c r="G8212" s="4"/>
    </row>
    <row r="8213" spans="2:7" x14ac:dyDescent="0.3">
      <c r="B8213" s="2"/>
      <c r="D8213" s="9"/>
      <c r="F8213" s="4"/>
      <c r="G8213" s="4"/>
    </row>
    <row r="8214" spans="2:7" x14ac:dyDescent="0.3">
      <c r="B8214" s="2"/>
      <c r="D8214" s="9"/>
      <c r="F8214" s="4"/>
      <c r="G8214" s="4"/>
    </row>
    <row r="8215" spans="2:7" x14ac:dyDescent="0.3">
      <c r="B8215" s="2"/>
      <c r="D8215" s="9"/>
      <c r="F8215" s="4"/>
      <c r="G8215" s="4"/>
    </row>
    <row r="8216" spans="2:7" x14ac:dyDescent="0.3">
      <c r="B8216" s="2"/>
      <c r="D8216" s="9"/>
      <c r="F8216" s="4"/>
      <c r="G8216" s="4"/>
    </row>
    <row r="8217" spans="2:7" x14ac:dyDescent="0.3">
      <c r="B8217" s="2"/>
      <c r="D8217" s="9"/>
      <c r="F8217" s="4"/>
      <c r="G8217" s="4"/>
    </row>
    <row r="8218" spans="2:7" x14ac:dyDescent="0.3">
      <c r="B8218" s="2"/>
      <c r="D8218" s="9"/>
      <c r="F8218" s="4"/>
      <c r="G8218" s="4"/>
    </row>
    <row r="8219" spans="2:7" x14ac:dyDescent="0.3">
      <c r="B8219" s="2"/>
      <c r="D8219" s="9"/>
      <c r="F8219" s="4"/>
      <c r="G8219" s="4"/>
    </row>
    <row r="8220" spans="2:7" x14ac:dyDescent="0.3">
      <c r="B8220" s="2"/>
      <c r="D8220" s="9"/>
      <c r="F8220" s="4"/>
      <c r="G8220" s="4"/>
    </row>
    <row r="8221" spans="2:7" x14ac:dyDescent="0.3">
      <c r="B8221" s="2"/>
      <c r="D8221" s="9"/>
      <c r="F8221" s="4"/>
      <c r="G8221" s="4"/>
    </row>
    <row r="8222" spans="2:7" x14ac:dyDescent="0.3">
      <c r="B8222" s="2"/>
      <c r="D8222" s="9"/>
      <c r="F8222" s="4"/>
      <c r="G8222" s="4"/>
    </row>
    <row r="8223" spans="2:7" x14ac:dyDescent="0.3">
      <c r="B8223" s="2"/>
      <c r="D8223" s="9"/>
      <c r="F8223" s="4"/>
      <c r="G8223" s="4"/>
    </row>
    <row r="8224" spans="2:7" x14ac:dyDescent="0.3">
      <c r="B8224" s="2"/>
      <c r="D8224" s="9"/>
      <c r="F8224" s="4"/>
      <c r="G8224" s="4"/>
    </row>
    <row r="8225" spans="2:7" x14ac:dyDescent="0.3">
      <c r="B8225" s="2"/>
      <c r="D8225" s="9"/>
      <c r="F8225" s="4"/>
      <c r="G8225" s="4"/>
    </row>
    <row r="8226" spans="2:7" x14ac:dyDescent="0.3">
      <c r="B8226" s="2"/>
      <c r="D8226" s="9"/>
      <c r="F8226" s="4"/>
      <c r="G8226" s="4"/>
    </row>
    <row r="8227" spans="2:7" x14ac:dyDescent="0.3">
      <c r="B8227" s="2"/>
      <c r="D8227" s="9"/>
      <c r="F8227" s="4"/>
      <c r="G8227" s="4"/>
    </row>
    <row r="8228" spans="2:7" x14ac:dyDescent="0.3">
      <c r="B8228" s="2"/>
      <c r="D8228" s="9"/>
      <c r="F8228" s="4"/>
      <c r="G8228" s="4"/>
    </row>
    <row r="8229" spans="2:7" x14ac:dyDescent="0.3">
      <c r="B8229" s="2"/>
      <c r="D8229" s="9"/>
      <c r="F8229" s="4"/>
      <c r="G8229" s="4"/>
    </row>
    <row r="8230" spans="2:7" x14ac:dyDescent="0.3">
      <c r="B8230" s="2"/>
      <c r="D8230" s="9"/>
      <c r="F8230" s="4"/>
      <c r="G8230" s="4"/>
    </row>
    <row r="8231" spans="2:7" x14ac:dyDescent="0.3">
      <c r="B8231" s="2"/>
      <c r="D8231" s="9"/>
      <c r="F8231" s="4"/>
      <c r="G8231" s="4"/>
    </row>
    <row r="8232" spans="2:7" x14ac:dyDescent="0.3">
      <c r="B8232" s="2"/>
      <c r="D8232" s="9"/>
      <c r="F8232" s="4"/>
      <c r="G8232" s="4"/>
    </row>
    <row r="8233" spans="2:7" x14ac:dyDescent="0.3">
      <c r="B8233" s="2"/>
      <c r="D8233" s="9"/>
      <c r="F8233" s="4"/>
      <c r="G8233" s="4"/>
    </row>
    <row r="8234" spans="2:7" x14ac:dyDescent="0.3">
      <c r="B8234" s="2"/>
      <c r="D8234" s="9"/>
      <c r="F8234" s="4"/>
      <c r="G8234" s="4"/>
    </row>
    <row r="8235" spans="2:7" x14ac:dyDescent="0.3">
      <c r="B8235" s="2"/>
      <c r="D8235" s="9"/>
      <c r="F8235" s="4"/>
      <c r="G8235" s="4"/>
    </row>
    <row r="8236" spans="2:7" x14ac:dyDescent="0.3">
      <c r="B8236" s="2"/>
      <c r="D8236" s="9"/>
      <c r="F8236" s="4"/>
      <c r="G8236" s="4"/>
    </row>
    <row r="8237" spans="2:7" x14ac:dyDescent="0.3">
      <c r="B8237" s="2"/>
      <c r="D8237" s="9"/>
      <c r="F8237" s="4"/>
      <c r="G8237" s="4"/>
    </row>
    <row r="8238" spans="2:7" x14ac:dyDescent="0.3">
      <c r="B8238" s="2"/>
      <c r="D8238" s="9"/>
      <c r="F8238" s="4"/>
      <c r="G8238" s="4"/>
    </row>
    <row r="8239" spans="2:7" x14ac:dyDescent="0.3">
      <c r="B8239" s="2"/>
      <c r="D8239" s="9"/>
      <c r="F8239" s="4"/>
      <c r="G8239" s="4"/>
    </row>
    <row r="8240" spans="2:7" x14ac:dyDescent="0.3">
      <c r="B8240" s="2"/>
      <c r="D8240" s="9"/>
      <c r="F8240" s="4"/>
      <c r="G8240" s="4"/>
    </row>
    <row r="8241" spans="2:7" x14ac:dyDescent="0.3">
      <c r="B8241" s="2"/>
      <c r="D8241" s="9"/>
      <c r="F8241" s="4"/>
      <c r="G8241" s="4"/>
    </row>
    <row r="8242" spans="2:7" x14ac:dyDescent="0.3">
      <c r="B8242" s="2"/>
      <c r="D8242" s="9"/>
      <c r="F8242" s="4"/>
      <c r="G8242" s="4"/>
    </row>
    <row r="8243" spans="2:7" x14ac:dyDescent="0.3">
      <c r="B8243" s="2"/>
      <c r="D8243" s="9"/>
      <c r="F8243" s="4"/>
      <c r="G8243" s="4"/>
    </row>
    <row r="8244" spans="2:7" x14ac:dyDescent="0.3">
      <c r="B8244" s="2"/>
      <c r="D8244" s="9"/>
      <c r="F8244" s="4"/>
      <c r="G8244" s="4"/>
    </row>
    <row r="8245" spans="2:7" x14ac:dyDescent="0.3">
      <c r="B8245" s="2"/>
      <c r="D8245" s="9"/>
      <c r="F8245" s="4"/>
      <c r="G8245" s="4"/>
    </row>
    <row r="8246" spans="2:7" x14ac:dyDescent="0.3">
      <c r="B8246" s="2"/>
      <c r="D8246" s="9"/>
      <c r="F8246" s="4"/>
      <c r="G8246" s="4"/>
    </row>
    <row r="8247" spans="2:7" x14ac:dyDescent="0.3">
      <c r="B8247" s="2"/>
      <c r="D8247" s="9"/>
      <c r="F8247" s="4"/>
      <c r="G8247" s="4"/>
    </row>
    <row r="8248" spans="2:7" x14ac:dyDescent="0.3">
      <c r="B8248" s="2"/>
      <c r="D8248" s="9"/>
      <c r="F8248" s="4"/>
      <c r="G8248" s="4"/>
    </row>
    <row r="8249" spans="2:7" x14ac:dyDescent="0.3">
      <c r="B8249" s="2"/>
      <c r="D8249" s="9"/>
      <c r="F8249" s="4"/>
      <c r="G8249" s="4"/>
    </row>
    <row r="8250" spans="2:7" x14ac:dyDescent="0.3">
      <c r="B8250" s="2"/>
      <c r="D8250" s="9"/>
      <c r="F8250" s="4"/>
      <c r="G8250" s="4"/>
    </row>
    <row r="8251" spans="2:7" x14ac:dyDescent="0.3">
      <c r="B8251" s="2"/>
      <c r="D8251" s="9"/>
      <c r="F8251" s="4"/>
      <c r="G8251" s="4"/>
    </row>
    <row r="8252" spans="2:7" x14ac:dyDescent="0.3">
      <c r="B8252" s="2"/>
      <c r="D8252" s="9"/>
      <c r="F8252" s="4"/>
      <c r="G8252" s="4"/>
    </row>
    <row r="8253" spans="2:7" x14ac:dyDescent="0.3">
      <c r="B8253" s="2"/>
      <c r="D8253" s="9"/>
      <c r="F8253" s="4"/>
      <c r="G8253" s="4"/>
    </row>
    <row r="8254" spans="2:7" x14ac:dyDescent="0.3">
      <c r="B8254" s="2"/>
      <c r="D8254" s="9"/>
      <c r="F8254" s="4"/>
      <c r="G8254" s="4"/>
    </row>
    <row r="8255" spans="2:7" x14ac:dyDescent="0.3">
      <c r="B8255" s="2"/>
      <c r="D8255" s="9"/>
      <c r="F8255" s="4"/>
      <c r="G8255" s="4"/>
    </row>
    <row r="8256" spans="2:7" x14ac:dyDescent="0.3">
      <c r="B8256" s="2"/>
      <c r="D8256" s="9"/>
      <c r="F8256" s="4"/>
      <c r="G8256" s="4"/>
    </row>
    <row r="8257" spans="2:7" x14ac:dyDescent="0.3">
      <c r="B8257" s="2"/>
      <c r="D8257" s="9"/>
      <c r="F8257" s="4"/>
      <c r="G8257" s="4"/>
    </row>
    <row r="8258" spans="2:7" x14ac:dyDescent="0.3">
      <c r="B8258" s="2"/>
      <c r="D8258" s="9"/>
      <c r="F8258" s="4"/>
      <c r="G8258" s="4"/>
    </row>
    <row r="8259" spans="2:7" x14ac:dyDescent="0.3">
      <c r="B8259" s="2"/>
      <c r="D8259" s="9"/>
      <c r="F8259" s="4"/>
      <c r="G8259" s="4"/>
    </row>
    <row r="8260" spans="2:7" x14ac:dyDescent="0.3">
      <c r="B8260" s="2"/>
      <c r="D8260" s="9"/>
      <c r="F8260" s="4"/>
      <c r="G8260" s="4"/>
    </row>
    <row r="8261" spans="2:7" x14ac:dyDescent="0.3">
      <c r="B8261" s="2"/>
      <c r="D8261" s="9"/>
      <c r="F8261" s="4"/>
      <c r="G8261" s="4"/>
    </row>
    <row r="8262" spans="2:7" x14ac:dyDescent="0.3">
      <c r="B8262" s="2"/>
      <c r="D8262" s="9"/>
      <c r="F8262" s="4"/>
      <c r="G8262" s="4"/>
    </row>
    <row r="8263" spans="2:7" x14ac:dyDescent="0.3">
      <c r="B8263" s="2"/>
      <c r="D8263" s="9"/>
      <c r="F8263" s="4"/>
      <c r="G8263" s="4"/>
    </row>
    <row r="8264" spans="2:7" x14ac:dyDescent="0.3">
      <c r="B8264" s="2"/>
      <c r="D8264" s="9"/>
      <c r="F8264" s="4"/>
      <c r="G8264" s="4"/>
    </row>
    <row r="8265" spans="2:7" x14ac:dyDescent="0.3">
      <c r="B8265" s="2"/>
      <c r="D8265" s="9"/>
      <c r="F8265" s="4"/>
      <c r="G8265" s="4"/>
    </row>
    <row r="8266" spans="2:7" x14ac:dyDescent="0.3">
      <c r="B8266" s="2"/>
      <c r="D8266" s="9"/>
      <c r="F8266" s="4"/>
      <c r="G8266" s="4"/>
    </row>
    <row r="8267" spans="2:7" x14ac:dyDescent="0.3">
      <c r="B8267" s="2"/>
      <c r="D8267" s="9"/>
      <c r="F8267" s="4"/>
      <c r="G8267" s="4"/>
    </row>
    <row r="8268" spans="2:7" x14ac:dyDescent="0.3">
      <c r="B8268" s="2"/>
      <c r="D8268" s="9"/>
      <c r="F8268" s="4"/>
      <c r="G8268" s="4"/>
    </row>
    <row r="8269" spans="2:7" x14ac:dyDescent="0.3">
      <c r="B8269" s="2"/>
      <c r="D8269" s="9"/>
      <c r="F8269" s="4"/>
      <c r="G8269" s="4"/>
    </row>
    <row r="8270" spans="2:7" x14ac:dyDescent="0.3">
      <c r="B8270" s="2"/>
      <c r="D8270" s="9"/>
      <c r="F8270" s="4"/>
      <c r="G8270" s="4"/>
    </row>
    <row r="8271" spans="2:7" x14ac:dyDescent="0.3">
      <c r="B8271" s="2"/>
      <c r="D8271" s="9"/>
      <c r="F8271" s="4"/>
      <c r="G8271" s="4"/>
    </row>
    <row r="8272" spans="2:7" x14ac:dyDescent="0.3">
      <c r="B8272" s="2"/>
      <c r="D8272" s="9"/>
      <c r="F8272" s="4"/>
      <c r="G8272" s="4"/>
    </row>
    <row r="8273" spans="2:7" x14ac:dyDescent="0.3">
      <c r="B8273" s="2"/>
      <c r="D8273" s="9"/>
      <c r="F8273" s="4"/>
      <c r="G8273" s="4"/>
    </row>
    <row r="8274" spans="2:7" x14ac:dyDescent="0.3">
      <c r="B8274" s="2"/>
      <c r="D8274" s="9"/>
      <c r="F8274" s="4"/>
      <c r="G8274" s="4"/>
    </row>
    <row r="8275" spans="2:7" x14ac:dyDescent="0.3">
      <c r="B8275" s="2"/>
      <c r="D8275" s="9"/>
      <c r="F8275" s="4"/>
      <c r="G8275" s="4"/>
    </row>
    <row r="8276" spans="2:7" x14ac:dyDescent="0.3">
      <c r="B8276" s="2"/>
      <c r="D8276" s="9"/>
      <c r="F8276" s="4"/>
      <c r="G8276" s="4"/>
    </row>
    <row r="8277" spans="2:7" x14ac:dyDescent="0.3">
      <c r="B8277" s="2"/>
      <c r="D8277" s="9"/>
      <c r="F8277" s="4"/>
      <c r="G8277" s="4"/>
    </row>
    <row r="8278" spans="2:7" x14ac:dyDescent="0.3">
      <c r="B8278" s="2"/>
      <c r="D8278" s="9"/>
      <c r="F8278" s="4"/>
      <c r="G8278" s="4"/>
    </row>
    <row r="8279" spans="2:7" x14ac:dyDescent="0.3">
      <c r="B8279" s="2"/>
      <c r="D8279" s="9"/>
      <c r="F8279" s="4"/>
      <c r="G8279" s="4"/>
    </row>
    <row r="8280" spans="2:7" x14ac:dyDescent="0.3">
      <c r="B8280" s="2"/>
      <c r="D8280" s="9"/>
      <c r="F8280" s="4"/>
      <c r="G8280" s="4"/>
    </row>
    <row r="8281" spans="2:7" x14ac:dyDescent="0.3">
      <c r="B8281" s="2"/>
      <c r="D8281" s="9"/>
      <c r="F8281" s="4"/>
      <c r="G8281" s="4"/>
    </row>
    <row r="8282" spans="2:7" x14ac:dyDescent="0.3">
      <c r="B8282" s="2"/>
      <c r="D8282" s="9"/>
      <c r="F8282" s="4"/>
      <c r="G8282" s="4"/>
    </row>
    <row r="8283" spans="2:7" x14ac:dyDescent="0.3">
      <c r="B8283" s="2"/>
      <c r="D8283" s="9"/>
      <c r="F8283" s="4"/>
      <c r="G8283" s="4"/>
    </row>
    <row r="8284" spans="2:7" x14ac:dyDescent="0.3">
      <c r="B8284" s="2"/>
      <c r="D8284" s="9"/>
      <c r="F8284" s="4"/>
      <c r="G8284" s="4"/>
    </row>
    <row r="8285" spans="2:7" x14ac:dyDescent="0.3">
      <c r="B8285" s="2"/>
      <c r="D8285" s="9"/>
      <c r="F8285" s="4"/>
      <c r="G8285" s="4"/>
    </row>
    <row r="8286" spans="2:7" x14ac:dyDescent="0.3">
      <c r="B8286" s="2"/>
      <c r="D8286" s="9"/>
      <c r="F8286" s="4"/>
      <c r="G8286" s="4"/>
    </row>
    <row r="8287" spans="2:7" x14ac:dyDescent="0.3">
      <c r="B8287" s="2"/>
      <c r="D8287" s="9"/>
      <c r="F8287" s="4"/>
      <c r="G8287" s="4"/>
    </row>
    <row r="8288" spans="2:7" x14ac:dyDescent="0.3">
      <c r="B8288" s="2"/>
      <c r="D8288" s="9"/>
      <c r="F8288" s="4"/>
      <c r="G8288" s="4"/>
    </row>
    <row r="8289" spans="2:7" x14ac:dyDescent="0.3">
      <c r="B8289" s="2"/>
      <c r="D8289" s="9"/>
      <c r="F8289" s="4"/>
      <c r="G8289" s="4"/>
    </row>
    <row r="8290" spans="2:7" x14ac:dyDescent="0.3">
      <c r="B8290" s="2"/>
      <c r="D8290" s="9"/>
      <c r="F8290" s="4"/>
      <c r="G8290" s="4"/>
    </row>
    <row r="8291" spans="2:7" x14ac:dyDescent="0.3">
      <c r="B8291" s="2"/>
      <c r="D8291" s="9"/>
      <c r="F8291" s="4"/>
      <c r="G8291" s="4"/>
    </row>
    <row r="8292" spans="2:7" x14ac:dyDescent="0.3">
      <c r="B8292" s="2"/>
      <c r="D8292" s="9"/>
      <c r="F8292" s="4"/>
      <c r="G8292" s="4"/>
    </row>
    <row r="8293" spans="2:7" x14ac:dyDescent="0.3">
      <c r="B8293" s="2"/>
      <c r="D8293" s="9"/>
      <c r="F8293" s="4"/>
      <c r="G8293" s="4"/>
    </row>
    <row r="8294" spans="2:7" x14ac:dyDescent="0.3">
      <c r="B8294" s="2"/>
      <c r="D8294" s="9"/>
      <c r="F8294" s="4"/>
      <c r="G8294" s="4"/>
    </row>
    <row r="8295" spans="2:7" x14ac:dyDescent="0.3">
      <c r="B8295" s="2"/>
      <c r="D8295" s="9"/>
      <c r="F8295" s="4"/>
      <c r="G8295" s="4"/>
    </row>
    <row r="8296" spans="2:7" x14ac:dyDescent="0.3">
      <c r="B8296" s="2"/>
      <c r="D8296" s="9"/>
      <c r="F8296" s="4"/>
      <c r="G8296" s="4"/>
    </row>
    <row r="8297" spans="2:7" x14ac:dyDescent="0.3">
      <c r="B8297" s="2"/>
      <c r="D8297" s="9"/>
      <c r="F8297" s="4"/>
      <c r="G8297" s="4"/>
    </row>
    <row r="8298" spans="2:7" x14ac:dyDescent="0.3">
      <c r="B8298" s="2"/>
      <c r="D8298" s="9"/>
      <c r="F8298" s="4"/>
      <c r="G8298" s="4"/>
    </row>
    <row r="8299" spans="2:7" x14ac:dyDescent="0.3">
      <c r="B8299" s="2"/>
      <c r="D8299" s="9"/>
      <c r="F8299" s="4"/>
      <c r="G8299" s="4"/>
    </row>
    <row r="8300" spans="2:7" x14ac:dyDescent="0.3">
      <c r="B8300" s="2"/>
      <c r="D8300" s="9"/>
      <c r="F8300" s="4"/>
      <c r="G8300" s="4"/>
    </row>
    <row r="8301" spans="2:7" x14ac:dyDescent="0.3">
      <c r="B8301" s="2"/>
      <c r="D8301" s="9"/>
      <c r="F8301" s="4"/>
      <c r="G8301" s="4"/>
    </row>
    <row r="8302" spans="2:7" x14ac:dyDescent="0.3">
      <c r="B8302" s="2"/>
      <c r="D8302" s="9"/>
      <c r="F8302" s="4"/>
      <c r="G8302" s="4"/>
    </row>
    <row r="8303" spans="2:7" x14ac:dyDescent="0.3">
      <c r="B8303" s="2"/>
      <c r="D8303" s="9"/>
      <c r="F8303" s="4"/>
      <c r="G8303" s="4"/>
    </row>
    <row r="8304" spans="2:7" x14ac:dyDescent="0.3">
      <c r="B8304" s="2"/>
      <c r="D8304" s="9"/>
      <c r="F8304" s="4"/>
      <c r="G8304" s="4"/>
    </row>
    <row r="8305" spans="2:7" x14ac:dyDescent="0.3">
      <c r="B8305" s="2"/>
      <c r="D8305" s="9"/>
      <c r="F8305" s="4"/>
      <c r="G8305" s="4"/>
    </row>
    <row r="8306" spans="2:7" x14ac:dyDescent="0.3">
      <c r="B8306" s="2"/>
      <c r="D8306" s="9"/>
      <c r="F8306" s="4"/>
      <c r="G8306" s="4"/>
    </row>
    <row r="8307" spans="2:7" x14ac:dyDescent="0.3">
      <c r="B8307" s="2"/>
      <c r="D8307" s="9"/>
      <c r="F8307" s="4"/>
      <c r="G8307" s="4"/>
    </row>
    <row r="8308" spans="2:7" x14ac:dyDescent="0.3">
      <c r="B8308" s="2"/>
      <c r="D8308" s="9"/>
      <c r="F8308" s="4"/>
      <c r="G8308" s="4"/>
    </row>
    <row r="8309" spans="2:7" x14ac:dyDescent="0.3">
      <c r="B8309" s="2"/>
      <c r="D8309" s="9"/>
      <c r="F8309" s="4"/>
      <c r="G8309" s="4"/>
    </row>
    <row r="8310" spans="2:7" x14ac:dyDescent="0.3">
      <c r="B8310" s="2"/>
      <c r="D8310" s="9"/>
      <c r="F8310" s="4"/>
      <c r="G8310" s="4"/>
    </row>
    <row r="8311" spans="2:7" x14ac:dyDescent="0.3">
      <c r="B8311" s="2"/>
      <c r="D8311" s="9"/>
      <c r="F8311" s="4"/>
      <c r="G8311" s="4"/>
    </row>
    <row r="8312" spans="2:7" x14ac:dyDescent="0.3">
      <c r="B8312" s="2"/>
      <c r="D8312" s="9"/>
      <c r="F8312" s="4"/>
      <c r="G8312" s="4"/>
    </row>
    <row r="8313" spans="2:7" x14ac:dyDescent="0.3">
      <c r="B8313" s="2"/>
      <c r="D8313" s="9"/>
      <c r="F8313" s="4"/>
      <c r="G8313" s="4"/>
    </row>
    <row r="8314" spans="2:7" x14ac:dyDescent="0.3">
      <c r="B8314" s="2"/>
      <c r="D8314" s="9"/>
      <c r="F8314" s="4"/>
      <c r="G8314" s="4"/>
    </row>
    <row r="8315" spans="2:7" x14ac:dyDescent="0.3">
      <c r="B8315" s="2"/>
      <c r="D8315" s="9"/>
      <c r="F8315" s="4"/>
      <c r="G8315" s="4"/>
    </row>
    <row r="8316" spans="2:7" x14ac:dyDescent="0.3">
      <c r="B8316" s="2"/>
      <c r="D8316" s="9"/>
      <c r="F8316" s="4"/>
      <c r="G8316" s="4"/>
    </row>
    <row r="8317" spans="2:7" x14ac:dyDescent="0.3">
      <c r="B8317" s="2"/>
      <c r="D8317" s="9"/>
      <c r="F8317" s="4"/>
      <c r="G8317" s="4"/>
    </row>
    <row r="8318" spans="2:7" x14ac:dyDescent="0.3">
      <c r="B8318" s="2"/>
      <c r="D8318" s="9"/>
      <c r="F8318" s="4"/>
      <c r="G8318" s="4"/>
    </row>
    <row r="8319" spans="2:7" x14ac:dyDescent="0.3">
      <c r="B8319" s="2"/>
      <c r="D8319" s="9"/>
      <c r="F8319" s="4"/>
      <c r="G8319" s="4"/>
    </row>
    <row r="8320" spans="2:7" x14ac:dyDescent="0.3">
      <c r="B8320" s="2"/>
      <c r="D8320" s="9"/>
      <c r="F8320" s="4"/>
      <c r="G8320" s="4"/>
    </row>
    <row r="8321" spans="2:7" x14ac:dyDescent="0.3">
      <c r="B8321" s="2"/>
      <c r="D8321" s="9"/>
      <c r="F8321" s="4"/>
      <c r="G8321" s="4"/>
    </row>
    <row r="8322" spans="2:7" x14ac:dyDescent="0.3">
      <c r="B8322" s="2"/>
      <c r="D8322" s="9"/>
      <c r="F8322" s="4"/>
      <c r="G8322" s="4"/>
    </row>
    <row r="8323" spans="2:7" x14ac:dyDescent="0.3">
      <c r="B8323" s="2"/>
      <c r="D8323" s="9"/>
      <c r="F8323" s="4"/>
      <c r="G8323" s="4"/>
    </row>
    <row r="8324" spans="2:7" x14ac:dyDescent="0.3">
      <c r="B8324" s="2"/>
      <c r="D8324" s="9"/>
      <c r="F8324" s="4"/>
      <c r="G8324" s="4"/>
    </row>
    <row r="8325" spans="2:7" x14ac:dyDescent="0.3">
      <c r="B8325" s="2"/>
      <c r="D8325" s="9"/>
      <c r="F8325" s="4"/>
      <c r="G8325" s="4"/>
    </row>
    <row r="8326" spans="2:7" x14ac:dyDescent="0.3">
      <c r="B8326" s="2"/>
      <c r="D8326" s="9"/>
      <c r="F8326" s="4"/>
      <c r="G8326" s="4"/>
    </row>
    <row r="8327" spans="2:7" x14ac:dyDescent="0.3">
      <c r="B8327" s="2"/>
      <c r="D8327" s="9"/>
      <c r="F8327" s="4"/>
      <c r="G8327" s="4"/>
    </row>
    <row r="8328" spans="2:7" x14ac:dyDescent="0.3">
      <c r="B8328" s="2"/>
      <c r="D8328" s="9"/>
      <c r="F8328" s="4"/>
      <c r="G8328" s="4"/>
    </row>
    <row r="8329" spans="2:7" x14ac:dyDescent="0.3">
      <c r="B8329" s="2"/>
      <c r="D8329" s="9"/>
      <c r="F8329" s="4"/>
      <c r="G8329" s="4"/>
    </row>
    <row r="8330" spans="2:7" x14ac:dyDescent="0.3">
      <c r="B8330" s="2"/>
      <c r="D8330" s="9"/>
      <c r="F8330" s="4"/>
      <c r="G8330" s="4"/>
    </row>
    <row r="8331" spans="2:7" x14ac:dyDescent="0.3">
      <c r="B8331" s="2"/>
      <c r="D8331" s="9"/>
      <c r="F8331" s="4"/>
      <c r="G8331" s="4"/>
    </row>
    <row r="8332" spans="2:7" x14ac:dyDescent="0.3">
      <c r="B8332" s="2"/>
      <c r="D8332" s="9"/>
      <c r="F8332" s="4"/>
      <c r="G8332" s="4"/>
    </row>
    <row r="8333" spans="2:7" x14ac:dyDescent="0.3">
      <c r="B8333" s="2"/>
      <c r="D8333" s="9"/>
      <c r="F8333" s="4"/>
      <c r="G8333" s="4"/>
    </row>
    <row r="8334" spans="2:7" x14ac:dyDescent="0.3">
      <c r="B8334" s="2"/>
      <c r="D8334" s="9"/>
      <c r="F8334" s="4"/>
      <c r="G8334" s="4"/>
    </row>
    <row r="8335" spans="2:7" x14ac:dyDescent="0.3">
      <c r="B8335" s="2"/>
      <c r="D8335" s="9"/>
      <c r="F8335" s="4"/>
      <c r="G8335" s="4"/>
    </row>
    <row r="8336" spans="2:7" x14ac:dyDescent="0.3">
      <c r="B8336" s="2"/>
      <c r="D8336" s="9"/>
      <c r="F8336" s="4"/>
      <c r="G8336" s="4"/>
    </row>
    <row r="8337" spans="2:7" x14ac:dyDescent="0.3">
      <c r="B8337" s="2"/>
      <c r="D8337" s="9"/>
      <c r="F8337" s="4"/>
      <c r="G8337" s="4"/>
    </row>
    <row r="8338" spans="2:7" x14ac:dyDescent="0.3">
      <c r="B8338" s="2"/>
      <c r="D8338" s="9"/>
      <c r="F8338" s="4"/>
      <c r="G8338" s="4"/>
    </row>
    <row r="8339" spans="2:7" x14ac:dyDescent="0.3">
      <c r="B8339" s="2"/>
      <c r="D8339" s="9"/>
      <c r="F8339" s="4"/>
      <c r="G8339" s="4"/>
    </row>
    <row r="8340" spans="2:7" x14ac:dyDescent="0.3">
      <c r="B8340" s="2"/>
      <c r="D8340" s="9"/>
      <c r="F8340" s="4"/>
      <c r="G8340" s="4"/>
    </row>
    <row r="8341" spans="2:7" x14ac:dyDescent="0.3">
      <c r="B8341" s="2"/>
      <c r="D8341" s="9"/>
      <c r="F8341" s="4"/>
      <c r="G8341" s="4"/>
    </row>
    <row r="8342" spans="2:7" x14ac:dyDescent="0.3">
      <c r="B8342" s="2"/>
      <c r="D8342" s="9"/>
      <c r="F8342" s="4"/>
      <c r="G8342" s="4"/>
    </row>
    <row r="8343" spans="2:7" x14ac:dyDescent="0.3">
      <c r="B8343" s="2"/>
      <c r="D8343" s="9"/>
      <c r="F8343" s="4"/>
      <c r="G8343" s="4"/>
    </row>
    <row r="8344" spans="2:7" x14ac:dyDescent="0.3">
      <c r="B8344" s="2"/>
      <c r="D8344" s="9"/>
      <c r="F8344" s="4"/>
      <c r="G8344" s="4"/>
    </row>
    <row r="8345" spans="2:7" x14ac:dyDescent="0.3">
      <c r="B8345" s="2"/>
      <c r="D8345" s="9"/>
      <c r="F8345" s="4"/>
      <c r="G8345" s="4"/>
    </row>
    <row r="8346" spans="2:7" x14ac:dyDescent="0.3">
      <c r="B8346" s="2"/>
      <c r="D8346" s="9"/>
      <c r="F8346" s="4"/>
      <c r="G8346" s="4"/>
    </row>
    <row r="8347" spans="2:7" x14ac:dyDescent="0.3">
      <c r="B8347" s="2"/>
      <c r="D8347" s="9"/>
      <c r="F8347" s="4"/>
      <c r="G8347" s="4"/>
    </row>
    <row r="8348" spans="2:7" x14ac:dyDescent="0.3">
      <c r="B8348" s="2"/>
      <c r="D8348" s="9"/>
      <c r="F8348" s="4"/>
      <c r="G8348" s="4"/>
    </row>
    <row r="8349" spans="2:7" x14ac:dyDescent="0.3">
      <c r="B8349" s="2"/>
      <c r="D8349" s="9"/>
      <c r="F8349" s="4"/>
      <c r="G8349" s="4"/>
    </row>
    <row r="8350" spans="2:7" x14ac:dyDescent="0.3">
      <c r="B8350" s="2"/>
      <c r="D8350" s="9"/>
      <c r="F8350" s="4"/>
      <c r="G8350" s="4"/>
    </row>
    <row r="8351" spans="2:7" x14ac:dyDescent="0.3">
      <c r="B8351" s="2"/>
      <c r="D8351" s="9"/>
      <c r="F8351" s="4"/>
      <c r="G8351" s="4"/>
    </row>
    <row r="8352" spans="2:7" x14ac:dyDescent="0.3">
      <c r="B8352" s="2"/>
      <c r="D8352" s="9"/>
      <c r="F8352" s="4"/>
      <c r="G8352" s="4"/>
    </row>
    <row r="8353" spans="2:7" x14ac:dyDescent="0.3">
      <c r="B8353" s="2"/>
      <c r="D8353" s="9"/>
      <c r="F8353" s="4"/>
      <c r="G8353" s="4"/>
    </row>
    <row r="8354" spans="2:7" x14ac:dyDescent="0.3">
      <c r="B8354" s="2"/>
      <c r="D8354" s="9"/>
      <c r="F8354" s="4"/>
      <c r="G8354" s="4"/>
    </row>
    <row r="8355" spans="2:7" x14ac:dyDescent="0.3">
      <c r="B8355" s="2"/>
      <c r="D8355" s="9"/>
      <c r="F8355" s="4"/>
      <c r="G8355" s="4"/>
    </row>
    <row r="8356" spans="2:7" x14ac:dyDescent="0.3">
      <c r="B8356" s="2"/>
      <c r="D8356" s="9"/>
      <c r="F8356" s="4"/>
      <c r="G8356" s="4"/>
    </row>
    <row r="8357" spans="2:7" x14ac:dyDescent="0.3">
      <c r="B8357" s="2"/>
      <c r="D8357" s="9"/>
      <c r="F8357" s="4"/>
      <c r="G8357" s="4"/>
    </row>
    <row r="8358" spans="2:7" x14ac:dyDescent="0.3">
      <c r="B8358" s="2"/>
      <c r="D8358" s="9"/>
      <c r="F8358" s="4"/>
      <c r="G8358" s="4"/>
    </row>
    <row r="8359" spans="2:7" x14ac:dyDescent="0.3">
      <c r="B8359" s="2"/>
      <c r="D8359" s="9"/>
      <c r="F8359" s="4"/>
      <c r="G8359" s="4"/>
    </row>
    <row r="8360" spans="2:7" x14ac:dyDescent="0.3">
      <c r="B8360" s="2"/>
      <c r="D8360" s="9"/>
      <c r="F8360" s="4"/>
      <c r="G8360" s="4"/>
    </row>
    <row r="8361" spans="2:7" x14ac:dyDescent="0.3">
      <c r="B8361" s="2"/>
      <c r="D8361" s="9"/>
      <c r="F8361" s="4"/>
      <c r="G8361" s="4"/>
    </row>
    <row r="8362" spans="2:7" x14ac:dyDescent="0.3">
      <c r="B8362" s="2"/>
      <c r="D8362" s="9"/>
      <c r="F8362" s="4"/>
      <c r="G8362" s="4"/>
    </row>
    <row r="8363" spans="2:7" x14ac:dyDescent="0.3">
      <c r="B8363" s="2"/>
      <c r="D8363" s="9"/>
      <c r="F8363" s="4"/>
      <c r="G8363" s="4"/>
    </row>
    <row r="8364" spans="2:7" x14ac:dyDescent="0.3">
      <c r="B8364" s="2"/>
      <c r="D8364" s="9"/>
      <c r="F8364" s="4"/>
      <c r="G8364" s="4"/>
    </row>
    <row r="8365" spans="2:7" x14ac:dyDescent="0.3">
      <c r="B8365" s="2"/>
      <c r="D8365" s="9"/>
      <c r="F8365" s="4"/>
      <c r="G8365" s="4"/>
    </row>
    <row r="8366" spans="2:7" x14ac:dyDescent="0.3">
      <c r="B8366" s="2"/>
      <c r="D8366" s="9"/>
      <c r="F8366" s="4"/>
      <c r="G8366" s="4"/>
    </row>
    <row r="8367" spans="2:7" x14ac:dyDescent="0.3">
      <c r="B8367" s="2"/>
      <c r="D8367" s="9"/>
      <c r="F8367" s="4"/>
      <c r="G8367" s="4"/>
    </row>
    <row r="8368" spans="2:7" x14ac:dyDescent="0.3">
      <c r="B8368" s="2"/>
      <c r="D8368" s="9"/>
      <c r="F8368" s="4"/>
      <c r="G8368" s="4"/>
    </row>
    <row r="8369" spans="2:7" x14ac:dyDescent="0.3">
      <c r="B8369" s="2"/>
      <c r="D8369" s="9"/>
      <c r="F8369" s="4"/>
      <c r="G8369" s="4"/>
    </row>
    <row r="8370" spans="2:7" x14ac:dyDescent="0.3">
      <c r="B8370" s="2"/>
      <c r="D8370" s="9"/>
      <c r="F8370" s="4"/>
      <c r="G8370" s="4"/>
    </row>
    <row r="8371" spans="2:7" x14ac:dyDescent="0.3">
      <c r="B8371" s="2"/>
      <c r="D8371" s="9"/>
      <c r="F8371" s="4"/>
      <c r="G8371" s="4"/>
    </row>
    <row r="8372" spans="2:7" x14ac:dyDescent="0.3">
      <c r="B8372" s="2"/>
      <c r="D8372" s="9"/>
      <c r="F8372" s="4"/>
      <c r="G8372" s="4"/>
    </row>
    <row r="8373" spans="2:7" x14ac:dyDescent="0.3">
      <c r="B8373" s="2"/>
      <c r="D8373" s="9"/>
      <c r="F8373" s="4"/>
      <c r="G8373" s="4"/>
    </row>
    <row r="8374" spans="2:7" x14ac:dyDescent="0.3">
      <c r="B8374" s="2"/>
      <c r="D8374" s="9"/>
      <c r="F8374" s="4"/>
      <c r="G8374" s="4"/>
    </row>
    <row r="8375" spans="2:7" x14ac:dyDescent="0.3">
      <c r="B8375" s="2"/>
      <c r="D8375" s="9"/>
      <c r="F8375" s="4"/>
      <c r="G8375" s="4"/>
    </row>
    <row r="8376" spans="2:7" x14ac:dyDescent="0.3">
      <c r="B8376" s="2"/>
      <c r="D8376" s="9"/>
      <c r="F8376" s="4"/>
      <c r="G8376" s="4"/>
    </row>
    <row r="8377" spans="2:7" x14ac:dyDescent="0.3">
      <c r="B8377" s="2"/>
      <c r="D8377" s="9"/>
      <c r="F8377" s="4"/>
      <c r="G8377" s="4"/>
    </row>
    <row r="8378" spans="2:7" x14ac:dyDescent="0.3">
      <c r="B8378" s="2"/>
      <c r="D8378" s="9"/>
      <c r="F8378" s="4"/>
      <c r="G8378" s="4"/>
    </row>
    <row r="8379" spans="2:7" x14ac:dyDescent="0.3">
      <c r="B8379" s="2"/>
      <c r="D8379" s="9"/>
      <c r="F8379" s="4"/>
      <c r="G8379" s="4"/>
    </row>
    <row r="8380" spans="2:7" x14ac:dyDescent="0.3">
      <c r="B8380" s="2"/>
      <c r="D8380" s="9"/>
      <c r="F8380" s="4"/>
      <c r="G8380" s="4"/>
    </row>
    <row r="8381" spans="2:7" x14ac:dyDescent="0.3">
      <c r="B8381" s="2"/>
      <c r="D8381" s="9"/>
      <c r="F8381" s="4"/>
      <c r="G8381" s="4"/>
    </row>
    <row r="8382" spans="2:7" x14ac:dyDescent="0.3">
      <c r="B8382" s="2"/>
      <c r="D8382" s="9"/>
      <c r="F8382" s="4"/>
      <c r="G8382" s="4"/>
    </row>
    <row r="8383" spans="2:7" x14ac:dyDescent="0.3">
      <c r="B8383" s="2"/>
      <c r="D8383" s="9"/>
      <c r="F8383" s="4"/>
      <c r="G8383" s="4"/>
    </row>
    <row r="8384" spans="2:7" x14ac:dyDescent="0.3">
      <c r="B8384" s="2"/>
      <c r="D8384" s="9"/>
      <c r="F8384" s="4"/>
      <c r="G8384" s="4"/>
    </row>
    <row r="8385" spans="2:7" x14ac:dyDescent="0.3">
      <c r="B8385" s="2"/>
      <c r="D8385" s="9"/>
      <c r="F8385" s="4"/>
      <c r="G8385" s="4"/>
    </row>
    <row r="8386" spans="2:7" x14ac:dyDescent="0.3">
      <c r="B8386" s="2"/>
      <c r="D8386" s="9"/>
      <c r="F8386" s="4"/>
      <c r="G8386" s="4"/>
    </row>
    <row r="8387" spans="2:7" x14ac:dyDescent="0.3">
      <c r="B8387" s="2"/>
      <c r="D8387" s="9"/>
      <c r="F8387" s="4"/>
      <c r="G8387" s="4"/>
    </row>
    <row r="8388" spans="2:7" x14ac:dyDescent="0.3">
      <c r="B8388" s="2"/>
      <c r="D8388" s="9"/>
      <c r="F8388" s="4"/>
      <c r="G8388" s="4"/>
    </row>
    <row r="8389" spans="2:7" x14ac:dyDescent="0.3">
      <c r="B8389" s="2"/>
      <c r="D8389" s="9"/>
      <c r="F8389" s="4"/>
      <c r="G8389" s="4"/>
    </row>
    <row r="8390" spans="2:7" x14ac:dyDescent="0.3">
      <c r="B8390" s="2"/>
      <c r="D8390" s="9"/>
      <c r="F8390" s="4"/>
      <c r="G8390" s="4"/>
    </row>
    <row r="8391" spans="2:7" x14ac:dyDescent="0.3">
      <c r="B8391" s="2"/>
      <c r="D8391" s="9"/>
      <c r="F8391" s="4"/>
      <c r="G8391" s="4"/>
    </row>
    <row r="8392" spans="2:7" x14ac:dyDescent="0.3">
      <c r="B8392" s="2"/>
      <c r="D8392" s="9"/>
      <c r="F8392" s="4"/>
      <c r="G8392" s="4"/>
    </row>
    <row r="8393" spans="2:7" x14ac:dyDescent="0.3">
      <c r="B8393" s="2"/>
      <c r="D8393" s="9"/>
      <c r="F8393" s="4"/>
      <c r="G8393" s="4"/>
    </row>
    <row r="8394" spans="2:7" x14ac:dyDescent="0.3">
      <c r="B8394" s="2"/>
      <c r="D8394" s="9"/>
      <c r="F8394" s="4"/>
      <c r="G8394" s="4"/>
    </row>
    <row r="8395" spans="2:7" x14ac:dyDescent="0.3">
      <c r="B8395" s="2"/>
      <c r="D8395" s="9"/>
      <c r="F8395" s="4"/>
      <c r="G8395" s="4"/>
    </row>
    <row r="8396" spans="2:7" x14ac:dyDescent="0.3">
      <c r="B8396" s="2"/>
      <c r="D8396" s="9"/>
      <c r="F8396" s="4"/>
      <c r="G8396" s="4"/>
    </row>
    <row r="8397" spans="2:7" x14ac:dyDescent="0.3">
      <c r="B8397" s="2"/>
      <c r="D8397" s="9"/>
      <c r="F8397" s="4"/>
      <c r="G8397" s="4"/>
    </row>
    <row r="8398" spans="2:7" x14ac:dyDescent="0.3">
      <c r="B8398" s="2"/>
      <c r="D8398" s="9"/>
      <c r="F8398" s="4"/>
      <c r="G8398" s="4"/>
    </row>
    <row r="8399" spans="2:7" x14ac:dyDescent="0.3">
      <c r="B8399" s="2"/>
      <c r="D8399" s="9"/>
      <c r="F8399" s="4"/>
      <c r="G8399" s="4"/>
    </row>
    <row r="8400" spans="2:7" x14ac:dyDescent="0.3">
      <c r="B8400" s="2"/>
      <c r="D8400" s="9"/>
      <c r="F8400" s="4"/>
      <c r="G8400" s="4"/>
    </row>
    <row r="8401" spans="2:7" x14ac:dyDescent="0.3">
      <c r="B8401" s="2"/>
      <c r="D8401" s="9"/>
      <c r="F8401" s="4"/>
      <c r="G8401" s="4"/>
    </row>
    <row r="8402" spans="2:7" x14ac:dyDescent="0.3">
      <c r="B8402" s="2"/>
      <c r="D8402" s="9"/>
      <c r="F8402" s="4"/>
      <c r="G8402" s="4"/>
    </row>
    <row r="8403" spans="2:7" x14ac:dyDescent="0.3">
      <c r="B8403" s="2"/>
      <c r="D8403" s="9"/>
      <c r="F8403" s="4"/>
      <c r="G8403" s="4"/>
    </row>
    <row r="8404" spans="2:7" x14ac:dyDescent="0.3">
      <c r="B8404" s="2"/>
      <c r="D8404" s="9"/>
      <c r="F8404" s="4"/>
      <c r="G8404" s="4"/>
    </row>
    <row r="8405" spans="2:7" x14ac:dyDescent="0.3">
      <c r="B8405" s="2"/>
      <c r="D8405" s="9"/>
      <c r="F8405" s="4"/>
      <c r="G8405" s="4"/>
    </row>
    <row r="8406" spans="2:7" x14ac:dyDescent="0.3">
      <c r="B8406" s="2"/>
      <c r="D8406" s="9"/>
      <c r="F8406" s="4"/>
      <c r="G8406" s="4"/>
    </row>
    <row r="8407" spans="2:7" x14ac:dyDescent="0.3">
      <c r="B8407" s="2"/>
      <c r="D8407" s="9"/>
      <c r="F8407" s="4"/>
      <c r="G8407" s="4"/>
    </row>
    <row r="8408" spans="2:7" x14ac:dyDescent="0.3">
      <c r="B8408" s="2"/>
      <c r="D8408" s="9"/>
      <c r="F8408" s="4"/>
      <c r="G8408" s="4"/>
    </row>
    <row r="8409" spans="2:7" x14ac:dyDescent="0.3">
      <c r="B8409" s="2"/>
      <c r="D8409" s="9"/>
      <c r="F8409" s="4"/>
      <c r="G8409" s="4"/>
    </row>
    <row r="8410" spans="2:7" x14ac:dyDescent="0.3">
      <c r="B8410" s="2"/>
      <c r="D8410" s="9"/>
      <c r="F8410" s="4"/>
      <c r="G8410" s="4"/>
    </row>
    <row r="8411" spans="2:7" x14ac:dyDescent="0.3">
      <c r="B8411" s="2"/>
      <c r="D8411" s="9"/>
      <c r="F8411" s="4"/>
      <c r="G8411" s="4"/>
    </row>
    <row r="8412" spans="2:7" x14ac:dyDescent="0.3">
      <c r="B8412" s="2"/>
      <c r="D8412" s="9"/>
      <c r="F8412" s="4"/>
      <c r="G8412" s="4"/>
    </row>
    <row r="8413" spans="2:7" x14ac:dyDescent="0.3">
      <c r="B8413" s="2"/>
      <c r="D8413" s="9"/>
      <c r="F8413" s="4"/>
      <c r="G8413" s="4"/>
    </row>
    <row r="8414" spans="2:7" x14ac:dyDescent="0.3">
      <c r="B8414" s="2"/>
      <c r="D8414" s="9"/>
      <c r="F8414" s="4"/>
      <c r="G8414" s="4"/>
    </row>
    <row r="8415" spans="2:7" x14ac:dyDescent="0.3">
      <c r="B8415" s="2"/>
      <c r="D8415" s="9"/>
      <c r="F8415" s="4"/>
      <c r="G8415" s="4"/>
    </row>
    <row r="8416" spans="2:7" x14ac:dyDescent="0.3">
      <c r="B8416" s="2"/>
      <c r="D8416" s="9"/>
      <c r="F8416" s="4"/>
      <c r="G8416" s="4"/>
    </row>
    <row r="8417" spans="2:7" x14ac:dyDescent="0.3">
      <c r="B8417" s="2"/>
      <c r="D8417" s="9"/>
      <c r="F8417" s="4"/>
      <c r="G8417" s="4"/>
    </row>
    <row r="8418" spans="2:7" x14ac:dyDescent="0.3">
      <c r="B8418" s="2"/>
      <c r="D8418" s="9"/>
      <c r="F8418" s="4"/>
      <c r="G8418" s="4"/>
    </row>
    <row r="8419" spans="2:7" x14ac:dyDescent="0.3">
      <c r="B8419" s="2"/>
      <c r="D8419" s="9"/>
      <c r="F8419" s="4"/>
      <c r="G8419" s="4"/>
    </row>
    <row r="8420" spans="2:7" x14ac:dyDescent="0.3">
      <c r="B8420" s="2"/>
      <c r="D8420" s="9"/>
      <c r="F8420" s="4"/>
      <c r="G8420" s="4"/>
    </row>
    <row r="8421" spans="2:7" x14ac:dyDescent="0.3">
      <c r="B8421" s="2"/>
      <c r="D8421" s="9"/>
      <c r="F8421" s="4"/>
      <c r="G8421" s="4"/>
    </row>
    <row r="8422" spans="2:7" x14ac:dyDescent="0.3">
      <c r="B8422" s="2"/>
      <c r="D8422" s="9"/>
      <c r="F8422" s="4"/>
      <c r="G8422" s="4"/>
    </row>
    <row r="8423" spans="2:7" x14ac:dyDescent="0.3">
      <c r="B8423" s="2"/>
      <c r="D8423" s="9"/>
      <c r="F8423" s="4"/>
      <c r="G8423" s="4"/>
    </row>
    <row r="8424" spans="2:7" x14ac:dyDescent="0.3">
      <c r="B8424" s="2"/>
      <c r="D8424" s="9"/>
      <c r="F8424" s="4"/>
      <c r="G8424" s="4"/>
    </row>
    <row r="8425" spans="2:7" x14ac:dyDescent="0.3">
      <c r="B8425" s="2"/>
      <c r="D8425" s="9"/>
      <c r="F8425" s="4"/>
      <c r="G8425" s="4"/>
    </row>
    <row r="8426" spans="2:7" x14ac:dyDescent="0.3">
      <c r="B8426" s="2"/>
      <c r="D8426" s="9"/>
      <c r="F8426" s="4"/>
      <c r="G8426" s="4"/>
    </row>
    <row r="8427" spans="2:7" x14ac:dyDescent="0.3">
      <c r="B8427" s="2"/>
      <c r="D8427" s="9"/>
      <c r="F8427" s="4"/>
      <c r="G8427" s="4"/>
    </row>
    <row r="8428" spans="2:7" x14ac:dyDescent="0.3">
      <c r="B8428" s="2"/>
      <c r="D8428" s="9"/>
      <c r="F8428" s="4"/>
      <c r="G8428" s="4"/>
    </row>
    <row r="8429" spans="2:7" x14ac:dyDescent="0.3">
      <c r="B8429" s="2"/>
      <c r="D8429" s="9"/>
      <c r="F8429" s="4"/>
      <c r="G8429" s="4"/>
    </row>
    <row r="8430" spans="2:7" x14ac:dyDescent="0.3">
      <c r="B8430" s="2"/>
      <c r="D8430" s="9"/>
      <c r="F8430" s="4"/>
      <c r="G8430" s="4"/>
    </row>
    <row r="8431" spans="2:7" x14ac:dyDescent="0.3">
      <c r="B8431" s="2"/>
      <c r="D8431" s="9"/>
      <c r="F8431" s="4"/>
      <c r="G8431" s="4"/>
    </row>
    <row r="8432" spans="2:7" x14ac:dyDescent="0.3">
      <c r="B8432" s="2"/>
      <c r="D8432" s="9"/>
      <c r="F8432" s="4"/>
      <c r="G8432" s="4"/>
    </row>
    <row r="8433" spans="2:7" x14ac:dyDescent="0.3">
      <c r="B8433" s="2"/>
      <c r="D8433" s="9"/>
      <c r="F8433" s="4"/>
      <c r="G8433" s="4"/>
    </row>
    <row r="8434" spans="2:7" x14ac:dyDescent="0.3">
      <c r="B8434" s="2"/>
      <c r="D8434" s="9"/>
      <c r="F8434" s="4"/>
      <c r="G8434" s="4"/>
    </row>
    <row r="8435" spans="2:7" x14ac:dyDescent="0.3">
      <c r="B8435" s="2"/>
      <c r="D8435" s="9"/>
      <c r="F8435" s="4"/>
      <c r="G8435" s="4"/>
    </row>
    <row r="8436" spans="2:7" x14ac:dyDescent="0.3">
      <c r="B8436" s="2"/>
      <c r="D8436" s="9"/>
      <c r="F8436" s="4"/>
      <c r="G8436" s="4"/>
    </row>
    <row r="8437" spans="2:7" x14ac:dyDescent="0.3">
      <c r="B8437" s="2"/>
      <c r="D8437" s="9"/>
      <c r="F8437" s="4"/>
      <c r="G8437" s="4"/>
    </row>
    <row r="8438" spans="2:7" x14ac:dyDescent="0.3">
      <c r="B8438" s="2"/>
      <c r="D8438" s="9"/>
      <c r="F8438" s="4"/>
      <c r="G8438" s="4"/>
    </row>
    <row r="8439" spans="2:7" x14ac:dyDescent="0.3">
      <c r="B8439" s="2"/>
      <c r="D8439" s="9"/>
      <c r="F8439" s="4"/>
      <c r="G8439" s="4"/>
    </row>
    <row r="8440" spans="2:7" x14ac:dyDescent="0.3">
      <c r="B8440" s="2"/>
      <c r="D8440" s="9"/>
      <c r="F8440" s="4"/>
      <c r="G8440" s="4"/>
    </row>
    <row r="8441" spans="2:7" x14ac:dyDescent="0.3">
      <c r="B8441" s="2"/>
      <c r="D8441" s="9"/>
      <c r="F8441" s="4"/>
      <c r="G8441" s="4"/>
    </row>
    <row r="8442" spans="2:7" x14ac:dyDescent="0.3">
      <c r="B8442" s="2"/>
      <c r="D8442" s="9"/>
      <c r="F8442" s="4"/>
      <c r="G8442" s="4"/>
    </row>
    <row r="8443" spans="2:7" x14ac:dyDescent="0.3">
      <c r="B8443" s="2"/>
      <c r="D8443" s="9"/>
      <c r="F8443" s="4"/>
      <c r="G8443" s="4"/>
    </row>
    <row r="8444" spans="2:7" x14ac:dyDescent="0.3">
      <c r="B8444" s="2"/>
      <c r="D8444" s="9"/>
      <c r="F8444" s="4"/>
      <c r="G8444" s="4"/>
    </row>
    <row r="8445" spans="2:7" x14ac:dyDescent="0.3">
      <c r="B8445" s="2"/>
      <c r="D8445" s="9"/>
      <c r="F8445" s="4"/>
      <c r="G8445" s="4"/>
    </row>
    <row r="8446" spans="2:7" x14ac:dyDescent="0.3">
      <c r="B8446" s="2"/>
      <c r="D8446" s="9"/>
      <c r="F8446" s="4"/>
      <c r="G8446" s="4"/>
    </row>
    <row r="8447" spans="2:7" x14ac:dyDescent="0.3">
      <c r="B8447" s="2"/>
      <c r="D8447" s="9"/>
      <c r="F8447" s="4"/>
      <c r="G8447" s="4"/>
    </row>
    <row r="8448" spans="2:7" x14ac:dyDescent="0.3">
      <c r="B8448" s="2"/>
      <c r="D8448" s="9"/>
      <c r="F8448" s="4"/>
      <c r="G8448" s="4"/>
    </row>
    <row r="8449" spans="2:7" x14ac:dyDescent="0.3">
      <c r="B8449" s="2"/>
      <c r="D8449" s="9"/>
      <c r="F8449" s="4"/>
      <c r="G8449" s="4"/>
    </row>
    <row r="8450" spans="2:7" x14ac:dyDescent="0.3">
      <c r="B8450" s="2"/>
      <c r="D8450" s="9"/>
      <c r="F8450" s="4"/>
      <c r="G8450" s="4"/>
    </row>
    <row r="8451" spans="2:7" x14ac:dyDescent="0.3">
      <c r="B8451" s="2"/>
      <c r="D8451" s="9"/>
      <c r="F8451" s="4"/>
      <c r="G8451" s="4"/>
    </row>
    <row r="8452" spans="2:7" x14ac:dyDescent="0.3">
      <c r="B8452" s="2"/>
      <c r="D8452" s="9"/>
      <c r="F8452" s="4"/>
      <c r="G8452" s="4"/>
    </row>
    <row r="8453" spans="2:7" x14ac:dyDescent="0.3">
      <c r="B8453" s="2"/>
      <c r="D8453" s="9"/>
      <c r="F8453" s="4"/>
      <c r="G8453" s="4"/>
    </row>
    <row r="8454" spans="2:7" x14ac:dyDescent="0.3">
      <c r="B8454" s="2"/>
      <c r="D8454" s="9"/>
      <c r="F8454" s="4"/>
      <c r="G8454" s="4"/>
    </row>
    <row r="8455" spans="2:7" x14ac:dyDescent="0.3">
      <c r="B8455" s="2"/>
      <c r="D8455" s="9"/>
      <c r="F8455" s="4"/>
      <c r="G8455" s="4"/>
    </row>
    <row r="8456" spans="2:7" x14ac:dyDescent="0.3">
      <c r="B8456" s="2"/>
      <c r="D8456" s="9"/>
      <c r="F8456" s="4"/>
      <c r="G8456" s="4"/>
    </row>
    <row r="8457" spans="2:7" x14ac:dyDescent="0.3">
      <c r="B8457" s="2"/>
      <c r="D8457" s="9"/>
      <c r="F8457" s="4"/>
      <c r="G8457" s="4"/>
    </row>
    <row r="8458" spans="2:7" x14ac:dyDescent="0.3">
      <c r="B8458" s="2"/>
      <c r="D8458" s="9"/>
      <c r="F8458" s="4"/>
      <c r="G8458" s="4"/>
    </row>
    <row r="8459" spans="2:7" x14ac:dyDescent="0.3">
      <c r="B8459" s="2"/>
      <c r="D8459" s="9"/>
      <c r="F8459" s="4"/>
      <c r="G8459" s="4"/>
    </row>
    <row r="8460" spans="2:7" x14ac:dyDescent="0.3">
      <c r="B8460" s="2"/>
      <c r="D8460" s="9"/>
      <c r="F8460" s="4"/>
      <c r="G8460" s="4"/>
    </row>
    <row r="8461" spans="2:7" x14ac:dyDescent="0.3">
      <c r="B8461" s="2"/>
      <c r="D8461" s="9"/>
      <c r="F8461" s="4"/>
      <c r="G8461" s="4"/>
    </row>
    <row r="8462" spans="2:7" x14ac:dyDescent="0.3">
      <c r="B8462" s="2"/>
      <c r="D8462" s="9"/>
      <c r="F8462" s="4"/>
      <c r="G8462" s="4"/>
    </row>
    <row r="8463" spans="2:7" x14ac:dyDescent="0.3">
      <c r="B8463" s="2"/>
      <c r="D8463" s="9"/>
      <c r="F8463" s="4"/>
      <c r="G8463" s="4"/>
    </row>
    <row r="8464" spans="2:7" x14ac:dyDescent="0.3">
      <c r="B8464" s="2"/>
      <c r="D8464" s="9"/>
      <c r="F8464" s="4"/>
      <c r="G8464" s="4"/>
    </row>
    <row r="8465" spans="2:7" x14ac:dyDescent="0.3">
      <c r="B8465" s="2"/>
      <c r="D8465" s="9"/>
      <c r="F8465" s="4"/>
      <c r="G8465" s="4"/>
    </row>
    <row r="8466" spans="2:7" x14ac:dyDescent="0.3">
      <c r="B8466" s="2"/>
      <c r="D8466" s="9"/>
      <c r="F8466" s="4"/>
      <c r="G8466" s="4"/>
    </row>
    <row r="8467" spans="2:7" x14ac:dyDescent="0.3">
      <c r="B8467" s="2"/>
      <c r="D8467" s="9"/>
      <c r="F8467" s="4"/>
      <c r="G8467" s="4"/>
    </row>
    <row r="8468" spans="2:7" x14ac:dyDescent="0.3">
      <c r="B8468" s="2"/>
      <c r="D8468" s="9"/>
      <c r="F8468" s="4"/>
      <c r="G8468" s="4"/>
    </row>
    <row r="8469" spans="2:7" x14ac:dyDescent="0.3">
      <c r="B8469" s="2"/>
      <c r="D8469" s="9"/>
      <c r="F8469" s="4"/>
      <c r="G8469" s="4"/>
    </row>
    <row r="8470" spans="2:7" x14ac:dyDescent="0.3">
      <c r="B8470" s="2"/>
      <c r="D8470" s="9"/>
      <c r="F8470" s="4"/>
      <c r="G8470" s="4"/>
    </row>
    <row r="8471" spans="2:7" x14ac:dyDescent="0.3">
      <c r="B8471" s="2"/>
      <c r="D8471" s="9"/>
      <c r="F8471" s="4"/>
      <c r="G8471" s="4"/>
    </row>
    <row r="8472" spans="2:7" x14ac:dyDescent="0.3">
      <c r="B8472" s="2"/>
      <c r="D8472" s="9"/>
      <c r="F8472" s="4"/>
      <c r="G8472" s="4"/>
    </row>
    <row r="8473" spans="2:7" x14ac:dyDescent="0.3">
      <c r="B8473" s="2"/>
      <c r="D8473" s="9"/>
      <c r="F8473" s="4"/>
      <c r="G8473" s="4"/>
    </row>
    <row r="8474" spans="2:7" x14ac:dyDescent="0.3">
      <c r="B8474" s="2"/>
      <c r="D8474" s="9"/>
      <c r="F8474" s="4"/>
      <c r="G8474" s="4"/>
    </row>
    <row r="8475" spans="2:7" x14ac:dyDescent="0.3">
      <c r="B8475" s="2"/>
      <c r="D8475" s="9"/>
      <c r="F8475" s="4"/>
      <c r="G8475" s="4"/>
    </row>
    <row r="8476" spans="2:7" x14ac:dyDescent="0.3">
      <c r="B8476" s="2"/>
      <c r="D8476" s="9"/>
      <c r="F8476" s="4"/>
      <c r="G8476" s="4"/>
    </row>
    <row r="8477" spans="2:7" x14ac:dyDescent="0.3">
      <c r="B8477" s="2"/>
      <c r="D8477" s="9"/>
      <c r="F8477" s="4"/>
      <c r="G8477" s="4"/>
    </row>
    <row r="8478" spans="2:7" x14ac:dyDescent="0.3">
      <c r="B8478" s="2"/>
      <c r="D8478" s="9"/>
      <c r="F8478" s="4"/>
      <c r="G8478" s="4"/>
    </row>
    <row r="8479" spans="2:7" x14ac:dyDescent="0.3">
      <c r="B8479" s="2"/>
      <c r="D8479" s="9"/>
      <c r="F8479" s="4"/>
      <c r="G8479" s="4"/>
    </row>
    <row r="8480" spans="2:7" x14ac:dyDescent="0.3">
      <c r="B8480" s="2"/>
      <c r="D8480" s="9"/>
      <c r="F8480" s="4"/>
      <c r="G8480" s="4"/>
    </row>
    <row r="8481" spans="2:7" x14ac:dyDescent="0.3">
      <c r="B8481" s="2"/>
      <c r="D8481" s="9"/>
      <c r="F8481" s="4"/>
      <c r="G8481" s="4"/>
    </row>
    <row r="8482" spans="2:7" x14ac:dyDescent="0.3">
      <c r="B8482" s="2"/>
      <c r="D8482" s="9"/>
      <c r="F8482" s="4"/>
      <c r="G8482" s="4"/>
    </row>
    <row r="8483" spans="2:7" x14ac:dyDescent="0.3">
      <c r="B8483" s="2"/>
      <c r="D8483" s="9"/>
      <c r="F8483" s="4"/>
      <c r="G8483" s="4"/>
    </row>
    <row r="8484" spans="2:7" x14ac:dyDescent="0.3">
      <c r="B8484" s="2"/>
      <c r="D8484" s="9"/>
      <c r="F8484" s="4"/>
      <c r="G8484" s="4"/>
    </row>
    <row r="8485" spans="2:7" x14ac:dyDescent="0.3">
      <c r="B8485" s="2"/>
      <c r="D8485" s="9"/>
      <c r="F8485" s="4"/>
      <c r="G8485" s="4"/>
    </row>
    <row r="8486" spans="2:7" x14ac:dyDescent="0.3">
      <c r="B8486" s="2"/>
      <c r="D8486" s="9"/>
      <c r="F8486" s="4"/>
      <c r="G8486" s="4"/>
    </row>
    <row r="8487" spans="2:7" x14ac:dyDescent="0.3">
      <c r="B8487" s="2"/>
      <c r="D8487" s="9"/>
      <c r="F8487" s="4"/>
      <c r="G8487" s="4"/>
    </row>
    <row r="8488" spans="2:7" x14ac:dyDescent="0.3">
      <c r="B8488" s="2"/>
      <c r="D8488" s="9"/>
      <c r="F8488" s="4"/>
      <c r="G8488" s="4"/>
    </row>
    <row r="8489" spans="2:7" x14ac:dyDescent="0.3">
      <c r="B8489" s="2"/>
      <c r="D8489" s="9"/>
      <c r="F8489" s="4"/>
      <c r="G8489" s="4"/>
    </row>
    <row r="8490" spans="2:7" x14ac:dyDescent="0.3">
      <c r="B8490" s="2"/>
      <c r="D8490" s="9"/>
      <c r="F8490" s="4"/>
      <c r="G8490" s="4"/>
    </row>
    <row r="8491" spans="2:7" x14ac:dyDescent="0.3">
      <c r="B8491" s="2"/>
      <c r="D8491" s="9"/>
      <c r="F8491" s="4"/>
      <c r="G8491" s="4"/>
    </row>
    <row r="8492" spans="2:7" x14ac:dyDescent="0.3">
      <c r="B8492" s="2"/>
      <c r="D8492" s="9"/>
      <c r="F8492" s="4"/>
      <c r="G8492" s="4"/>
    </row>
    <row r="8493" spans="2:7" x14ac:dyDescent="0.3">
      <c r="B8493" s="2"/>
      <c r="D8493" s="9"/>
      <c r="F8493" s="4"/>
      <c r="G8493" s="4"/>
    </row>
    <row r="8494" spans="2:7" x14ac:dyDescent="0.3">
      <c r="B8494" s="2"/>
      <c r="D8494" s="9"/>
      <c r="F8494" s="4"/>
      <c r="G8494" s="4"/>
    </row>
    <row r="8495" spans="2:7" x14ac:dyDescent="0.3">
      <c r="B8495" s="2"/>
      <c r="D8495" s="9"/>
      <c r="F8495" s="4"/>
      <c r="G8495" s="4"/>
    </row>
    <row r="8496" spans="2:7" x14ac:dyDescent="0.3">
      <c r="B8496" s="2"/>
      <c r="D8496" s="9"/>
      <c r="F8496" s="4"/>
      <c r="G8496" s="4"/>
    </row>
    <row r="8497" spans="2:7" x14ac:dyDescent="0.3">
      <c r="B8497" s="2"/>
      <c r="D8497" s="9"/>
      <c r="F8497" s="4"/>
      <c r="G8497" s="4"/>
    </row>
    <row r="8498" spans="2:7" x14ac:dyDescent="0.3">
      <c r="B8498" s="2"/>
      <c r="D8498" s="9"/>
      <c r="F8498" s="4"/>
      <c r="G8498" s="4"/>
    </row>
    <row r="8499" spans="2:7" x14ac:dyDescent="0.3">
      <c r="B8499" s="2"/>
      <c r="D8499" s="9"/>
      <c r="F8499" s="4"/>
      <c r="G8499" s="4"/>
    </row>
    <row r="8500" spans="2:7" x14ac:dyDescent="0.3">
      <c r="B8500" s="2"/>
      <c r="D8500" s="9"/>
      <c r="F8500" s="4"/>
      <c r="G8500" s="4"/>
    </row>
    <row r="8501" spans="2:7" x14ac:dyDescent="0.3">
      <c r="B8501" s="2"/>
      <c r="D8501" s="9"/>
      <c r="F8501" s="4"/>
      <c r="G8501" s="4"/>
    </row>
    <row r="8502" spans="2:7" x14ac:dyDescent="0.3">
      <c r="B8502" s="2"/>
      <c r="D8502" s="9"/>
      <c r="F8502" s="4"/>
      <c r="G8502" s="4"/>
    </row>
    <row r="8503" spans="2:7" x14ac:dyDescent="0.3">
      <c r="B8503" s="2"/>
      <c r="D8503" s="9"/>
      <c r="F8503" s="4"/>
      <c r="G8503" s="4"/>
    </row>
    <row r="8504" spans="2:7" x14ac:dyDescent="0.3">
      <c r="B8504" s="2"/>
      <c r="D8504" s="9"/>
      <c r="F8504" s="4"/>
      <c r="G8504" s="4"/>
    </row>
    <row r="8505" spans="2:7" x14ac:dyDescent="0.3">
      <c r="B8505" s="2"/>
      <c r="D8505" s="9"/>
      <c r="F8505" s="4"/>
      <c r="G8505" s="4"/>
    </row>
    <row r="8506" spans="2:7" x14ac:dyDescent="0.3">
      <c r="B8506" s="2"/>
      <c r="D8506" s="9"/>
      <c r="F8506" s="4"/>
      <c r="G8506" s="4"/>
    </row>
    <row r="8507" spans="2:7" x14ac:dyDescent="0.3">
      <c r="B8507" s="2"/>
      <c r="D8507" s="9"/>
      <c r="F8507" s="4"/>
      <c r="G8507" s="4"/>
    </row>
    <row r="8508" spans="2:7" x14ac:dyDescent="0.3">
      <c r="B8508" s="2"/>
      <c r="D8508" s="9"/>
      <c r="F8508" s="4"/>
      <c r="G8508" s="4"/>
    </row>
    <row r="8509" spans="2:7" x14ac:dyDescent="0.3">
      <c r="B8509" s="2"/>
      <c r="D8509" s="9"/>
      <c r="F8509" s="4"/>
      <c r="G8509" s="4"/>
    </row>
    <row r="8510" spans="2:7" x14ac:dyDescent="0.3">
      <c r="B8510" s="2"/>
      <c r="D8510" s="9"/>
      <c r="F8510" s="4"/>
      <c r="G8510" s="4"/>
    </row>
    <row r="8511" spans="2:7" x14ac:dyDescent="0.3">
      <c r="B8511" s="2"/>
      <c r="D8511" s="9"/>
      <c r="F8511" s="4"/>
      <c r="G8511" s="4"/>
    </row>
    <row r="8512" spans="2:7" x14ac:dyDescent="0.3">
      <c r="B8512" s="2"/>
      <c r="D8512" s="9"/>
      <c r="F8512" s="4"/>
      <c r="G8512" s="4"/>
    </row>
    <row r="8513" spans="2:7" x14ac:dyDescent="0.3">
      <c r="B8513" s="2"/>
      <c r="D8513" s="9"/>
      <c r="F8513" s="4"/>
      <c r="G8513" s="4"/>
    </row>
    <row r="8514" spans="2:7" x14ac:dyDescent="0.3">
      <c r="B8514" s="2"/>
      <c r="D8514" s="9"/>
      <c r="F8514" s="4"/>
      <c r="G8514" s="4"/>
    </row>
    <row r="8515" spans="2:7" x14ac:dyDescent="0.3">
      <c r="B8515" s="2"/>
      <c r="D8515" s="9"/>
      <c r="F8515" s="4"/>
      <c r="G8515" s="4"/>
    </row>
    <row r="8516" spans="2:7" x14ac:dyDescent="0.3">
      <c r="B8516" s="2"/>
      <c r="D8516" s="9"/>
      <c r="F8516" s="4"/>
      <c r="G8516" s="4"/>
    </row>
    <row r="8517" spans="2:7" x14ac:dyDescent="0.3">
      <c r="B8517" s="2"/>
      <c r="D8517" s="9"/>
      <c r="F8517" s="4"/>
      <c r="G8517" s="4"/>
    </row>
    <row r="8518" spans="2:7" x14ac:dyDescent="0.3">
      <c r="B8518" s="2"/>
      <c r="D8518" s="9"/>
      <c r="F8518" s="4"/>
      <c r="G8518" s="4"/>
    </row>
    <row r="8519" spans="2:7" x14ac:dyDescent="0.3">
      <c r="B8519" s="2"/>
      <c r="D8519" s="9"/>
      <c r="F8519" s="4"/>
      <c r="G8519" s="4"/>
    </row>
    <row r="8520" spans="2:7" x14ac:dyDescent="0.3">
      <c r="B8520" s="2"/>
      <c r="D8520" s="9"/>
      <c r="F8520" s="4"/>
      <c r="G8520" s="4"/>
    </row>
    <row r="8521" spans="2:7" x14ac:dyDescent="0.3">
      <c r="B8521" s="2"/>
      <c r="D8521" s="9"/>
      <c r="F8521" s="4"/>
      <c r="G8521" s="4"/>
    </row>
    <row r="8522" spans="2:7" x14ac:dyDescent="0.3">
      <c r="B8522" s="2"/>
      <c r="D8522" s="9"/>
      <c r="F8522" s="4"/>
      <c r="G8522" s="4"/>
    </row>
    <row r="8523" spans="2:7" x14ac:dyDescent="0.3">
      <c r="B8523" s="2"/>
      <c r="D8523" s="9"/>
      <c r="F8523" s="4"/>
      <c r="G8523" s="4"/>
    </row>
    <row r="8524" spans="2:7" x14ac:dyDescent="0.3">
      <c r="B8524" s="2"/>
      <c r="D8524" s="9"/>
      <c r="F8524" s="4"/>
      <c r="G8524" s="4"/>
    </row>
    <row r="8525" spans="2:7" x14ac:dyDescent="0.3">
      <c r="B8525" s="2"/>
      <c r="D8525" s="9"/>
      <c r="F8525" s="4"/>
      <c r="G8525" s="4"/>
    </row>
    <row r="8526" spans="2:7" x14ac:dyDescent="0.3">
      <c r="B8526" s="2"/>
      <c r="D8526" s="9"/>
      <c r="F8526" s="4"/>
      <c r="G8526" s="4"/>
    </row>
    <row r="8527" spans="2:7" x14ac:dyDescent="0.3">
      <c r="B8527" s="2"/>
      <c r="D8527" s="9"/>
      <c r="F8527" s="4"/>
      <c r="G8527" s="4"/>
    </row>
    <row r="8528" spans="2:7" x14ac:dyDescent="0.3">
      <c r="B8528" s="2"/>
      <c r="D8528" s="9"/>
      <c r="F8528" s="4"/>
      <c r="G8528" s="4"/>
    </row>
    <row r="8529" spans="2:7" x14ac:dyDescent="0.3">
      <c r="B8529" s="2"/>
      <c r="D8529" s="9"/>
      <c r="F8529" s="4"/>
      <c r="G8529" s="4"/>
    </row>
    <row r="8530" spans="2:7" x14ac:dyDescent="0.3">
      <c r="B8530" s="2"/>
      <c r="D8530" s="9"/>
      <c r="F8530" s="4"/>
      <c r="G8530" s="4"/>
    </row>
    <row r="8531" spans="2:7" x14ac:dyDescent="0.3">
      <c r="B8531" s="2"/>
      <c r="D8531" s="9"/>
      <c r="F8531" s="4"/>
      <c r="G8531" s="4"/>
    </row>
    <row r="8532" spans="2:7" x14ac:dyDescent="0.3">
      <c r="B8532" s="2"/>
      <c r="D8532" s="9"/>
      <c r="F8532" s="4"/>
      <c r="G8532" s="4"/>
    </row>
    <row r="8533" spans="2:7" x14ac:dyDescent="0.3">
      <c r="B8533" s="2"/>
      <c r="D8533" s="9"/>
      <c r="F8533" s="4"/>
      <c r="G8533" s="4"/>
    </row>
    <row r="8534" spans="2:7" x14ac:dyDescent="0.3">
      <c r="B8534" s="2"/>
      <c r="D8534" s="9"/>
      <c r="F8534" s="4"/>
      <c r="G8534" s="4"/>
    </row>
    <row r="8535" spans="2:7" x14ac:dyDescent="0.3">
      <c r="B8535" s="2"/>
      <c r="D8535" s="9"/>
      <c r="F8535" s="4"/>
      <c r="G8535" s="4"/>
    </row>
    <row r="8536" spans="2:7" x14ac:dyDescent="0.3">
      <c r="B8536" s="2"/>
      <c r="D8536" s="9"/>
      <c r="F8536" s="4"/>
      <c r="G8536" s="4"/>
    </row>
    <row r="8537" spans="2:7" x14ac:dyDescent="0.3">
      <c r="B8537" s="2"/>
      <c r="D8537" s="9"/>
      <c r="F8537" s="4"/>
      <c r="G8537" s="4"/>
    </row>
    <row r="8538" spans="2:7" x14ac:dyDescent="0.3">
      <c r="B8538" s="2"/>
      <c r="D8538" s="9"/>
      <c r="F8538" s="4"/>
      <c r="G8538" s="4"/>
    </row>
    <row r="8539" spans="2:7" x14ac:dyDescent="0.3">
      <c r="B8539" s="2"/>
      <c r="D8539" s="9"/>
      <c r="F8539" s="4"/>
      <c r="G8539" s="4"/>
    </row>
    <row r="8540" spans="2:7" x14ac:dyDescent="0.3">
      <c r="B8540" s="2"/>
      <c r="D8540" s="9"/>
      <c r="F8540" s="4"/>
      <c r="G8540" s="4"/>
    </row>
    <row r="8541" spans="2:7" x14ac:dyDescent="0.3">
      <c r="B8541" s="2"/>
      <c r="D8541" s="9"/>
      <c r="F8541" s="4"/>
      <c r="G8541" s="4"/>
    </row>
    <row r="8542" spans="2:7" x14ac:dyDescent="0.3">
      <c r="B8542" s="2"/>
      <c r="D8542" s="9"/>
      <c r="F8542" s="4"/>
      <c r="G8542" s="4"/>
    </row>
    <row r="8543" spans="2:7" x14ac:dyDescent="0.3">
      <c r="B8543" s="2"/>
      <c r="D8543" s="9"/>
      <c r="F8543" s="4"/>
      <c r="G8543" s="4"/>
    </row>
    <row r="8544" spans="2:7" x14ac:dyDescent="0.3">
      <c r="B8544" s="2"/>
      <c r="D8544" s="9"/>
      <c r="F8544" s="4"/>
      <c r="G8544" s="4"/>
    </row>
    <row r="8545" spans="2:7" x14ac:dyDescent="0.3">
      <c r="B8545" s="2"/>
      <c r="D8545" s="9"/>
      <c r="F8545" s="4"/>
      <c r="G8545" s="4"/>
    </row>
    <row r="8546" spans="2:7" x14ac:dyDescent="0.3">
      <c r="B8546" s="2"/>
      <c r="D8546" s="9"/>
      <c r="F8546" s="4"/>
      <c r="G8546" s="4"/>
    </row>
    <row r="8547" spans="2:7" x14ac:dyDescent="0.3">
      <c r="B8547" s="2"/>
      <c r="D8547" s="9"/>
      <c r="F8547" s="4"/>
      <c r="G8547" s="4"/>
    </row>
    <row r="8548" spans="2:7" x14ac:dyDescent="0.3">
      <c r="B8548" s="2"/>
      <c r="D8548" s="9"/>
      <c r="F8548" s="4"/>
      <c r="G8548" s="4"/>
    </row>
    <row r="8549" spans="2:7" x14ac:dyDescent="0.3">
      <c r="B8549" s="2"/>
      <c r="D8549" s="9"/>
      <c r="F8549" s="4"/>
      <c r="G8549" s="4"/>
    </row>
    <row r="8550" spans="2:7" x14ac:dyDescent="0.3">
      <c r="B8550" s="2"/>
      <c r="D8550" s="9"/>
      <c r="F8550" s="4"/>
      <c r="G8550" s="4"/>
    </row>
    <row r="8551" spans="2:7" x14ac:dyDescent="0.3">
      <c r="B8551" s="2"/>
      <c r="D8551" s="9"/>
      <c r="F8551" s="4"/>
      <c r="G8551" s="4"/>
    </row>
    <row r="8552" spans="2:7" x14ac:dyDescent="0.3">
      <c r="B8552" s="2"/>
      <c r="D8552" s="9"/>
      <c r="F8552" s="4"/>
      <c r="G8552" s="4"/>
    </row>
    <row r="8553" spans="2:7" x14ac:dyDescent="0.3">
      <c r="B8553" s="2"/>
      <c r="D8553" s="9"/>
      <c r="F8553" s="4"/>
      <c r="G8553" s="4"/>
    </row>
    <row r="8554" spans="2:7" x14ac:dyDescent="0.3">
      <c r="B8554" s="2"/>
      <c r="D8554" s="9"/>
      <c r="F8554" s="4"/>
      <c r="G8554" s="4"/>
    </row>
    <row r="8555" spans="2:7" x14ac:dyDescent="0.3">
      <c r="B8555" s="2"/>
      <c r="D8555" s="9"/>
      <c r="F8555" s="4"/>
      <c r="G8555" s="4"/>
    </row>
    <row r="8556" spans="2:7" x14ac:dyDescent="0.3">
      <c r="B8556" s="2"/>
      <c r="D8556" s="9"/>
      <c r="F8556" s="4"/>
      <c r="G8556" s="4"/>
    </row>
    <row r="8557" spans="2:7" x14ac:dyDescent="0.3">
      <c r="B8557" s="2"/>
      <c r="D8557" s="9"/>
      <c r="F8557" s="4"/>
      <c r="G8557" s="4"/>
    </row>
    <row r="8558" spans="2:7" x14ac:dyDescent="0.3">
      <c r="B8558" s="2"/>
      <c r="D8558" s="9"/>
      <c r="F8558" s="4"/>
      <c r="G8558" s="4"/>
    </row>
    <row r="8559" spans="2:7" x14ac:dyDescent="0.3">
      <c r="B8559" s="2"/>
      <c r="D8559" s="9"/>
      <c r="F8559" s="4"/>
      <c r="G8559" s="4"/>
    </row>
    <row r="8560" spans="2:7" x14ac:dyDescent="0.3">
      <c r="B8560" s="2"/>
      <c r="D8560" s="9"/>
      <c r="F8560" s="4"/>
      <c r="G8560" s="4"/>
    </row>
    <row r="8561" spans="2:7" x14ac:dyDescent="0.3">
      <c r="B8561" s="2"/>
      <c r="D8561" s="9"/>
      <c r="F8561" s="4"/>
      <c r="G8561" s="4"/>
    </row>
    <row r="8562" spans="2:7" x14ac:dyDescent="0.3">
      <c r="B8562" s="2"/>
      <c r="D8562" s="9"/>
      <c r="F8562" s="4"/>
      <c r="G8562" s="4"/>
    </row>
    <row r="8563" spans="2:7" x14ac:dyDescent="0.3">
      <c r="B8563" s="2"/>
      <c r="D8563" s="9"/>
      <c r="F8563" s="4"/>
      <c r="G8563" s="4"/>
    </row>
    <row r="8564" spans="2:7" x14ac:dyDescent="0.3">
      <c r="B8564" s="2"/>
      <c r="D8564" s="9"/>
      <c r="F8564" s="4"/>
      <c r="G8564" s="4"/>
    </row>
    <row r="8565" spans="2:7" x14ac:dyDescent="0.3">
      <c r="B8565" s="2"/>
      <c r="D8565" s="9"/>
      <c r="F8565" s="4"/>
      <c r="G8565" s="4"/>
    </row>
    <row r="8566" spans="2:7" x14ac:dyDescent="0.3">
      <c r="B8566" s="2"/>
      <c r="D8566" s="9"/>
      <c r="F8566" s="4"/>
      <c r="G8566" s="4"/>
    </row>
    <row r="8567" spans="2:7" x14ac:dyDescent="0.3">
      <c r="B8567" s="2"/>
      <c r="D8567" s="9"/>
      <c r="F8567" s="4"/>
      <c r="G8567" s="4"/>
    </row>
    <row r="8568" spans="2:7" x14ac:dyDescent="0.3">
      <c r="B8568" s="2"/>
      <c r="D8568" s="9"/>
      <c r="F8568" s="4"/>
      <c r="G8568" s="4"/>
    </row>
    <row r="8569" spans="2:7" x14ac:dyDescent="0.3">
      <c r="B8569" s="2"/>
      <c r="D8569" s="9"/>
      <c r="F8569" s="4"/>
      <c r="G8569" s="4"/>
    </row>
    <row r="8570" spans="2:7" x14ac:dyDescent="0.3">
      <c r="B8570" s="2"/>
      <c r="D8570" s="9"/>
      <c r="F8570" s="4"/>
      <c r="G8570" s="4"/>
    </row>
    <row r="8571" spans="2:7" x14ac:dyDescent="0.3">
      <c r="B8571" s="2"/>
      <c r="D8571" s="9"/>
      <c r="F8571" s="4"/>
      <c r="G8571" s="4"/>
    </row>
    <row r="8572" spans="2:7" x14ac:dyDescent="0.3">
      <c r="B8572" s="2"/>
      <c r="D8572" s="9"/>
      <c r="F8572" s="4"/>
      <c r="G8572" s="4"/>
    </row>
    <row r="8573" spans="2:7" x14ac:dyDescent="0.3">
      <c r="B8573" s="2"/>
      <c r="D8573" s="9"/>
      <c r="F8573" s="4"/>
      <c r="G8573" s="4"/>
    </row>
    <row r="8574" spans="2:7" x14ac:dyDescent="0.3">
      <c r="B8574" s="2"/>
      <c r="D8574" s="9"/>
      <c r="F8574" s="4"/>
      <c r="G8574" s="4"/>
    </row>
    <row r="8575" spans="2:7" x14ac:dyDescent="0.3">
      <c r="B8575" s="2"/>
      <c r="D8575" s="9"/>
      <c r="F8575" s="4"/>
      <c r="G8575" s="4"/>
    </row>
    <row r="8576" spans="2:7" x14ac:dyDescent="0.3">
      <c r="B8576" s="2"/>
      <c r="D8576" s="9"/>
      <c r="F8576" s="4"/>
      <c r="G8576" s="4"/>
    </row>
    <row r="8577" spans="2:7" x14ac:dyDescent="0.3">
      <c r="B8577" s="2"/>
      <c r="D8577" s="9"/>
      <c r="F8577" s="4"/>
      <c r="G8577" s="4"/>
    </row>
    <row r="8578" spans="2:7" x14ac:dyDescent="0.3">
      <c r="B8578" s="2"/>
      <c r="D8578" s="9"/>
      <c r="F8578" s="4"/>
      <c r="G8578" s="4"/>
    </row>
    <row r="8579" spans="2:7" x14ac:dyDescent="0.3">
      <c r="B8579" s="2"/>
      <c r="D8579" s="9"/>
      <c r="F8579" s="4"/>
      <c r="G8579" s="4"/>
    </row>
    <row r="8580" spans="2:7" x14ac:dyDescent="0.3">
      <c r="B8580" s="2"/>
      <c r="D8580" s="9"/>
      <c r="F8580" s="4"/>
      <c r="G8580" s="4"/>
    </row>
    <row r="8581" spans="2:7" x14ac:dyDescent="0.3">
      <c r="B8581" s="2"/>
      <c r="D8581" s="9"/>
      <c r="F8581" s="4"/>
      <c r="G8581" s="4"/>
    </row>
    <row r="8582" spans="2:7" x14ac:dyDescent="0.3">
      <c r="B8582" s="2"/>
      <c r="D8582" s="9"/>
      <c r="F8582" s="4"/>
      <c r="G8582" s="4"/>
    </row>
    <row r="8583" spans="2:7" x14ac:dyDescent="0.3">
      <c r="B8583" s="2"/>
      <c r="D8583" s="9"/>
      <c r="F8583" s="4"/>
      <c r="G8583" s="4"/>
    </row>
    <row r="8584" spans="2:7" x14ac:dyDescent="0.3">
      <c r="B8584" s="2"/>
      <c r="D8584" s="9"/>
      <c r="F8584" s="4"/>
      <c r="G8584" s="4"/>
    </row>
    <row r="8585" spans="2:7" x14ac:dyDescent="0.3">
      <c r="B8585" s="2"/>
      <c r="D8585" s="9"/>
      <c r="F8585" s="4"/>
      <c r="G8585" s="4"/>
    </row>
    <row r="8586" spans="2:7" x14ac:dyDescent="0.3">
      <c r="B8586" s="2"/>
      <c r="D8586" s="9"/>
      <c r="F8586" s="4"/>
      <c r="G8586" s="4"/>
    </row>
    <row r="8587" spans="2:7" x14ac:dyDescent="0.3">
      <c r="B8587" s="2"/>
      <c r="D8587" s="9"/>
      <c r="F8587" s="4"/>
      <c r="G8587" s="4"/>
    </row>
    <row r="8588" spans="2:7" x14ac:dyDescent="0.3">
      <c r="B8588" s="2"/>
      <c r="D8588" s="9"/>
      <c r="F8588" s="4"/>
      <c r="G8588" s="4"/>
    </row>
    <row r="8589" spans="2:7" x14ac:dyDescent="0.3">
      <c r="B8589" s="2"/>
      <c r="D8589" s="9"/>
      <c r="F8589" s="4"/>
      <c r="G8589" s="4"/>
    </row>
    <row r="8590" spans="2:7" x14ac:dyDescent="0.3">
      <c r="B8590" s="2"/>
      <c r="D8590" s="9"/>
      <c r="F8590" s="4"/>
      <c r="G8590" s="4"/>
    </row>
    <row r="8591" spans="2:7" x14ac:dyDescent="0.3">
      <c r="B8591" s="2"/>
      <c r="D8591" s="9"/>
      <c r="F8591" s="4"/>
      <c r="G8591" s="4"/>
    </row>
    <row r="8592" spans="2:7" x14ac:dyDescent="0.3">
      <c r="B8592" s="2"/>
      <c r="D8592" s="9"/>
      <c r="F8592" s="4"/>
      <c r="G8592" s="4"/>
    </row>
    <row r="8593" spans="2:7" x14ac:dyDescent="0.3">
      <c r="B8593" s="2"/>
      <c r="D8593" s="9"/>
      <c r="F8593" s="4"/>
      <c r="G8593" s="4"/>
    </row>
    <row r="8594" spans="2:7" x14ac:dyDescent="0.3">
      <c r="B8594" s="2"/>
      <c r="D8594" s="9"/>
      <c r="F8594" s="4"/>
      <c r="G8594" s="4"/>
    </row>
    <row r="8595" spans="2:7" x14ac:dyDescent="0.3">
      <c r="B8595" s="2"/>
      <c r="D8595" s="9"/>
      <c r="F8595" s="4"/>
      <c r="G8595" s="4"/>
    </row>
    <row r="8596" spans="2:7" x14ac:dyDescent="0.3">
      <c r="B8596" s="2"/>
      <c r="D8596" s="9"/>
      <c r="F8596" s="4"/>
      <c r="G8596" s="4"/>
    </row>
    <row r="8597" spans="2:7" x14ac:dyDescent="0.3">
      <c r="B8597" s="2"/>
      <c r="D8597" s="9"/>
      <c r="F8597" s="4"/>
      <c r="G8597" s="4"/>
    </row>
    <row r="8598" spans="2:7" x14ac:dyDescent="0.3">
      <c r="B8598" s="2"/>
      <c r="D8598" s="9"/>
      <c r="F8598" s="4"/>
      <c r="G8598" s="4"/>
    </row>
    <row r="8599" spans="2:7" x14ac:dyDescent="0.3">
      <c r="B8599" s="2"/>
      <c r="D8599" s="9"/>
      <c r="F8599" s="4"/>
      <c r="G8599" s="4"/>
    </row>
    <row r="8600" spans="2:7" x14ac:dyDescent="0.3">
      <c r="B8600" s="2"/>
      <c r="D8600" s="9"/>
      <c r="F8600" s="4"/>
      <c r="G8600" s="4"/>
    </row>
    <row r="8601" spans="2:7" x14ac:dyDescent="0.3">
      <c r="B8601" s="2"/>
      <c r="D8601" s="9"/>
      <c r="F8601" s="4"/>
      <c r="G8601" s="4"/>
    </row>
    <row r="8602" spans="2:7" x14ac:dyDescent="0.3">
      <c r="B8602" s="2"/>
      <c r="D8602" s="9"/>
      <c r="F8602" s="4"/>
      <c r="G8602" s="4"/>
    </row>
    <row r="8603" spans="2:7" x14ac:dyDescent="0.3">
      <c r="B8603" s="2"/>
      <c r="D8603" s="9"/>
      <c r="F8603" s="4"/>
      <c r="G8603" s="4"/>
    </row>
    <row r="8604" spans="2:7" x14ac:dyDescent="0.3">
      <c r="B8604" s="2"/>
      <c r="D8604" s="9"/>
      <c r="F8604" s="4"/>
      <c r="G8604" s="4"/>
    </row>
    <row r="8605" spans="2:7" x14ac:dyDescent="0.3">
      <c r="B8605" s="2"/>
      <c r="D8605" s="9"/>
      <c r="F8605" s="4"/>
      <c r="G8605" s="4"/>
    </row>
    <row r="8606" spans="2:7" x14ac:dyDescent="0.3">
      <c r="B8606" s="2"/>
      <c r="D8606" s="9"/>
      <c r="F8606" s="4"/>
      <c r="G8606" s="4"/>
    </row>
    <row r="8607" spans="2:7" x14ac:dyDescent="0.3">
      <c r="B8607" s="2"/>
      <c r="D8607" s="9"/>
      <c r="F8607" s="4"/>
      <c r="G8607" s="4"/>
    </row>
    <row r="8608" spans="2:7" x14ac:dyDescent="0.3">
      <c r="B8608" s="2"/>
      <c r="D8608" s="9"/>
      <c r="F8608" s="4"/>
      <c r="G8608" s="4"/>
    </row>
    <row r="8609" spans="2:7" x14ac:dyDescent="0.3">
      <c r="B8609" s="2"/>
      <c r="D8609" s="9"/>
      <c r="F8609" s="4"/>
      <c r="G8609" s="4"/>
    </row>
    <row r="8610" spans="2:7" x14ac:dyDescent="0.3">
      <c r="B8610" s="2"/>
      <c r="D8610" s="9"/>
      <c r="F8610" s="4"/>
      <c r="G8610" s="4"/>
    </row>
    <row r="8611" spans="2:7" x14ac:dyDescent="0.3">
      <c r="B8611" s="2"/>
      <c r="D8611" s="9"/>
      <c r="F8611" s="4"/>
      <c r="G8611" s="4"/>
    </row>
    <row r="8612" spans="2:7" x14ac:dyDescent="0.3">
      <c r="B8612" s="2"/>
      <c r="D8612" s="9"/>
      <c r="F8612" s="4"/>
      <c r="G8612" s="4"/>
    </row>
    <row r="8613" spans="2:7" x14ac:dyDescent="0.3">
      <c r="B8613" s="2"/>
      <c r="D8613" s="9"/>
      <c r="F8613" s="4"/>
      <c r="G8613" s="4"/>
    </row>
    <row r="8614" spans="2:7" x14ac:dyDescent="0.3">
      <c r="B8614" s="2"/>
      <c r="D8614" s="9"/>
      <c r="F8614" s="4"/>
      <c r="G8614" s="4"/>
    </row>
    <row r="8615" spans="2:7" x14ac:dyDescent="0.3">
      <c r="B8615" s="2"/>
      <c r="D8615" s="9"/>
      <c r="F8615" s="4"/>
      <c r="G8615" s="4"/>
    </row>
    <row r="8616" spans="2:7" x14ac:dyDescent="0.3">
      <c r="B8616" s="2"/>
      <c r="D8616" s="9"/>
      <c r="F8616" s="4"/>
      <c r="G8616" s="4"/>
    </row>
    <row r="8617" spans="2:7" x14ac:dyDescent="0.3">
      <c r="B8617" s="2"/>
      <c r="D8617" s="9"/>
      <c r="F8617" s="4"/>
      <c r="G8617" s="4"/>
    </row>
    <row r="8618" spans="2:7" x14ac:dyDescent="0.3">
      <c r="B8618" s="2"/>
      <c r="D8618" s="9"/>
      <c r="F8618" s="4"/>
      <c r="G8618" s="4"/>
    </row>
    <row r="8619" spans="2:7" x14ac:dyDescent="0.3">
      <c r="B8619" s="2"/>
      <c r="D8619" s="9"/>
      <c r="F8619" s="4"/>
      <c r="G8619" s="4"/>
    </row>
    <row r="8620" spans="2:7" x14ac:dyDescent="0.3">
      <c r="B8620" s="2"/>
      <c r="D8620" s="9"/>
      <c r="F8620" s="4"/>
      <c r="G8620" s="4"/>
    </row>
    <row r="8621" spans="2:7" x14ac:dyDescent="0.3">
      <c r="B8621" s="2"/>
      <c r="D8621" s="9"/>
      <c r="F8621" s="4"/>
      <c r="G8621" s="4"/>
    </row>
    <row r="8622" spans="2:7" x14ac:dyDescent="0.3">
      <c r="B8622" s="2"/>
      <c r="D8622" s="9"/>
      <c r="F8622" s="4"/>
      <c r="G8622" s="4"/>
    </row>
    <row r="8623" spans="2:7" x14ac:dyDescent="0.3">
      <c r="B8623" s="2"/>
      <c r="D8623" s="9"/>
      <c r="F8623" s="4"/>
      <c r="G8623" s="4"/>
    </row>
    <row r="8624" spans="2:7" x14ac:dyDescent="0.3">
      <c r="B8624" s="2"/>
      <c r="D8624" s="9"/>
      <c r="F8624" s="4"/>
      <c r="G8624" s="4"/>
    </row>
    <row r="8625" spans="2:7" x14ac:dyDescent="0.3">
      <c r="B8625" s="2"/>
      <c r="D8625" s="9"/>
      <c r="F8625" s="4"/>
      <c r="G8625" s="4"/>
    </row>
    <row r="8626" spans="2:7" x14ac:dyDescent="0.3">
      <c r="B8626" s="2"/>
      <c r="D8626" s="9"/>
      <c r="F8626" s="4"/>
      <c r="G8626" s="4"/>
    </row>
    <row r="8627" spans="2:7" x14ac:dyDescent="0.3">
      <c r="B8627" s="2"/>
      <c r="D8627" s="9"/>
      <c r="F8627" s="4"/>
      <c r="G8627" s="4"/>
    </row>
    <row r="8628" spans="2:7" x14ac:dyDescent="0.3">
      <c r="B8628" s="2"/>
      <c r="D8628" s="9"/>
      <c r="F8628" s="4"/>
      <c r="G8628" s="4"/>
    </row>
    <row r="8629" spans="2:7" x14ac:dyDescent="0.3">
      <c r="B8629" s="2"/>
      <c r="D8629" s="9"/>
      <c r="F8629" s="4"/>
      <c r="G8629" s="4"/>
    </row>
    <row r="8630" spans="2:7" x14ac:dyDescent="0.3">
      <c r="B8630" s="2"/>
      <c r="D8630" s="9"/>
      <c r="F8630" s="4"/>
      <c r="G8630" s="4"/>
    </row>
    <row r="8631" spans="2:7" x14ac:dyDescent="0.3">
      <c r="B8631" s="2"/>
      <c r="D8631" s="9"/>
      <c r="F8631" s="4"/>
      <c r="G8631" s="4"/>
    </row>
    <row r="8632" spans="2:7" x14ac:dyDescent="0.3">
      <c r="B8632" s="2"/>
      <c r="D8632" s="9"/>
      <c r="F8632" s="4"/>
      <c r="G8632" s="4"/>
    </row>
    <row r="8633" spans="2:7" x14ac:dyDescent="0.3">
      <c r="B8633" s="2"/>
      <c r="D8633" s="9"/>
      <c r="F8633" s="4"/>
      <c r="G8633" s="4"/>
    </row>
    <row r="8634" spans="2:7" x14ac:dyDescent="0.3">
      <c r="B8634" s="2"/>
      <c r="D8634" s="9"/>
      <c r="F8634" s="4"/>
      <c r="G8634" s="4"/>
    </row>
    <row r="8635" spans="2:7" x14ac:dyDescent="0.3">
      <c r="B8635" s="2"/>
      <c r="D8635" s="9"/>
      <c r="F8635" s="4"/>
      <c r="G8635" s="4"/>
    </row>
    <row r="8636" spans="2:7" x14ac:dyDescent="0.3">
      <c r="B8636" s="2"/>
      <c r="D8636" s="9"/>
      <c r="F8636" s="4"/>
      <c r="G8636" s="4"/>
    </row>
    <row r="8637" spans="2:7" x14ac:dyDescent="0.3">
      <c r="B8637" s="2"/>
      <c r="D8637" s="9"/>
      <c r="F8637" s="4"/>
      <c r="G8637" s="4"/>
    </row>
    <row r="8638" spans="2:7" x14ac:dyDescent="0.3">
      <c r="B8638" s="2"/>
      <c r="D8638" s="9"/>
      <c r="F8638" s="4"/>
      <c r="G8638" s="4"/>
    </row>
    <row r="8639" spans="2:7" x14ac:dyDescent="0.3">
      <c r="B8639" s="2"/>
      <c r="D8639" s="9"/>
      <c r="F8639" s="4"/>
      <c r="G8639" s="4"/>
    </row>
    <row r="8640" spans="2:7" x14ac:dyDescent="0.3">
      <c r="B8640" s="2"/>
      <c r="D8640" s="9"/>
      <c r="F8640" s="4"/>
      <c r="G8640" s="4"/>
    </row>
    <row r="8641" spans="2:7" x14ac:dyDescent="0.3">
      <c r="B8641" s="2"/>
      <c r="D8641" s="9"/>
      <c r="F8641" s="4"/>
      <c r="G8641" s="4"/>
    </row>
    <row r="8642" spans="2:7" x14ac:dyDescent="0.3">
      <c r="B8642" s="2"/>
      <c r="D8642" s="9"/>
      <c r="F8642" s="4"/>
      <c r="G8642" s="4"/>
    </row>
    <row r="8643" spans="2:7" x14ac:dyDescent="0.3">
      <c r="B8643" s="2"/>
      <c r="D8643" s="9"/>
      <c r="F8643" s="4"/>
      <c r="G8643" s="4"/>
    </row>
    <row r="8644" spans="2:7" x14ac:dyDescent="0.3">
      <c r="B8644" s="2"/>
      <c r="D8644" s="9"/>
      <c r="F8644" s="4"/>
      <c r="G8644" s="4"/>
    </row>
    <row r="8645" spans="2:7" x14ac:dyDescent="0.3">
      <c r="B8645" s="2"/>
      <c r="D8645" s="9"/>
      <c r="F8645" s="4"/>
      <c r="G8645" s="4"/>
    </row>
    <row r="8646" spans="2:7" x14ac:dyDescent="0.3">
      <c r="B8646" s="2"/>
      <c r="D8646" s="9"/>
      <c r="F8646" s="4"/>
      <c r="G8646" s="4"/>
    </row>
    <row r="8647" spans="2:7" x14ac:dyDescent="0.3">
      <c r="B8647" s="2"/>
      <c r="D8647" s="9"/>
      <c r="F8647" s="4"/>
      <c r="G8647" s="4"/>
    </row>
    <row r="8648" spans="2:7" x14ac:dyDescent="0.3">
      <c r="B8648" s="2"/>
      <c r="D8648" s="9"/>
      <c r="F8648" s="4"/>
      <c r="G8648" s="4"/>
    </row>
    <row r="8649" spans="2:7" x14ac:dyDescent="0.3">
      <c r="B8649" s="2"/>
      <c r="D8649" s="9"/>
      <c r="F8649" s="4"/>
      <c r="G8649" s="4"/>
    </row>
    <row r="8650" spans="2:7" x14ac:dyDescent="0.3">
      <c r="B8650" s="2"/>
      <c r="D8650" s="9"/>
      <c r="F8650" s="4"/>
      <c r="G8650" s="4"/>
    </row>
    <row r="8651" spans="2:7" x14ac:dyDescent="0.3">
      <c r="B8651" s="2"/>
      <c r="D8651" s="9"/>
      <c r="F8651" s="4"/>
      <c r="G8651" s="4"/>
    </row>
    <row r="8652" spans="2:7" x14ac:dyDescent="0.3">
      <c r="B8652" s="2"/>
      <c r="D8652" s="9"/>
      <c r="F8652" s="4"/>
      <c r="G8652" s="4"/>
    </row>
    <row r="8653" spans="2:7" x14ac:dyDescent="0.3">
      <c r="B8653" s="2"/>
      <c r="D8653" s="9"/>
      <c r="F8653" s="4"/>
      <c r="G8653" s="4"/>
    </row>
    <row r="8654" spans="2:7" x14ac:dyDescent="0.3">
      <c r="B8654" s="2"/>
      <c r="D8654" s="9"/>
      <c r="F8654" s="4"/>
      <c r="G8654" s="4"/>
    </row>
    <row r="8655" spans="2:7" x14ac:dyDescent="0.3">
      <c r="B8655" s="2"/>
      <c r="D8655" s="9"/>
      <c r="F8655" s="4"/>
      <c r="G8655" s="4"/>
    </row>
    <row r="8656" spans="2:7" x14ac:dyDescent="0.3">
      <c r="B8656" s="2"/>
      <c r="D8656" s="9"/>
      <c r="F8656" s="4"/>
      <c r="G8656" s="4"/>
    </row>
    <row r="8657" spans="2:7" x14ac:dyDescent="0.3">
      <c r="B8657" s="2"/>
      <c r="D8657" s="9"/>
      <c r="F8657" s="4"/>
      <c r="G8657" s="4"/>
    </row>
    <row r="8658" spans="2:7" x14ac:dyDescent="0.3">
      <c r="B8658" s="2"/>
      <c r="D8658" s="9"/>
      <c r="F8658" s="4"/>
      <c r="G8658" s="4"/>
    </row>
    <row r="8659" spans="2:7" x14ac:dyDescent="0.3">
      <c r="B8659" s="2"/>
      <c r="D8659" s="9"/>
      <c r="F8659" s="4"/>
      <c r="G8659" s="4"/>
    </row>
    <row r="8660" spans="2:7" x14ac:dyDescent="0.3">
      <c r="B8660" s="2"/>
      <c r="D8660" s="9"/>
      <c r="F8660" s="4"/>
      <c r="G8660" s="4"/>
    </row>
    <row r="8661" spans="2:7" x14ac:dyDescent="0.3">
      <c r="B8661" s="2"/>
      <c r="D8661" s="9"/>
      <c r="F8661" s="4"/>
      <c r="G8661" s="4"/>
    </row>
    <row r="8662" spans="2:7" x14ac:dyDescent="0.3">
      <c r="B8662" s="2"/>
      <c r="D8662" s="9"/>
      <c r="F8662" s="4"/>
      <c r="G8662" s="4"/>
    </row>
    <row r="8663" spans="2:7" x14ac:dyDescent="0.3">
      <c r="B8663" s="2"/>
      <c r="D8663" s="9"/>
      <c r="F8663" s="4"/>
      <c r="G8663" s="4"/>
    </row>
    <row r="8664" spans="2:7" x14ac:dyDescent="0.3">
      <c r="B8664" s="2"/>
      <c r="D8664" s="9"/>
      <c r="F8664" s="4"/>
      <c r="G8664" s="4"/>
    </row>
    <row r="8665" spans="2:7" x14ac:dyDescent="0.3">
      <c r="B8665" s="2"/>
      <c r="D8665" s="9"/>
      <c r="F8665" s="4"/>
      <c r="G8665" s="4"/>
    </row>
    <row r="8666" spans="2:7" x14ac:dyDescent="0.3">
      <c r="B8666" s="2"/>
      <c r="D8666" s="9"/>
      <c r="F8666" s="4"/>
      <c r="G8666" s="4"/>
    </row>
    <row r="8667" spans="2:7" x14ac:dyDescent="0.3">
      <c r="B8667" s="2"/>
      <c r="D8667" s="9"/>
      <c r="F8667" s="4"/>
      <c r="G8667" s="4"/>
    </row>
    <row r="8668" spans="2:7" x14ac:dyDescent="0.3">
      <c r="B8668" s="2"/>
      <c r="D8668" s="9"/>
      <c r="F8668" s="4"/>
      <c r="G8668" s="4"/>
    </row>
    <row r="8669" spans="2:7" x14ac:dyDescent="0.3">
      <c r="B8669" s="2"/>
      <c r="D8669" s="9"/>
      <c r="F8669" s="4"/>
      <c r="G8669" s="4"/>
    </row>
    <row r="8670" spans="2:7" x14ac:dyDescent="0.3">
      <c r="B8670" s="2"/>
      <c r="D8670" s="9"/>
      <c r="F8670" s="4"/>
      <c r="G8670" s="4"/>
    </row>
    <row r="8671" spans="2:7" x14ac:dyDescent="0.3">
      <c r="B8671" s="2"/>
      <c r="D8671" s="9"/>
      <c r="F8671" s="4"/>
      <c r="G8671" s="4"/>
    </row>
    <row r="8672" spans="2:7" x14ac:dyDescent="0.3">
      <c r="B8672" s="2"/>
      <c r="D8672" s="9"/>
      <c r="F8672" s="4"/>
      <c r="G8672" s="4"/>
    </row>
    <row r="8673" spans="2:7" x14ac:dyDescent="0.3">
      <c r="B8673" s="2"/>
      <c r="D8673" s="9"/>
      <c r="F8673" s="4"/>
      <c r="G8673" s="4"/>
    </row>
    <row r="8674" spans="2:7" x14ac:dyDescent="0.3">
      <c r="B8674" s="2"/>
      <c r="D8674" s="9"/>
      <c r="F8674" s="4"/>
      <c r="G8674" s="4"/>
    </row>
    <row r="8675" spans="2:7" x14ac:dyDescent="0.3">
      <c r="B8675" s="2"/>
      <c r="D8675" s="9"/>
      <c r="F8675" s="4"/>
      <c r="G8675" s="4"/>
    </row>
    <row r="8676" spans="2:7" x14ac:dyDescent="0.3">
      <c r="B8676" s="2"/>
      <c r="D8676" s="9"/>
      <c r="F8676" s="4"/>
      <c r="G8676" s="4"/>
    </row>
    <row r="8677" spans="2:7" x14ac:dyDescent="0.3">
      <c r="B8677" s="2"/>
      <c r="D8677" s="9"/>
      <c r="F8677" s="4"/>
      <c r="G8677" s="4"/>
    </row>
    <row r="8678" spans="2:7" x14ac:dyDescent="0.3">
      <c r="B8678" s="2"/>
      <c r="D8678" s="9"/>
      <c r="F8678" s="4"/>
      <c r="G8678" s="4"/>
    </row>
    <row r="8679" spans="2:7" x14ac:dyDescent="0.3">
      <c r="B8679" s="2"/>
      <c r="D8679" s="9"/>
      <c r="F8679" s="4"/>
      <c r="G8679" s="4"/>
    </row>
    <row r="8680" spans="2:7" x14ac:dyDescent="0.3">
      <c r="B8680" s="2"/>
      <c r="D8680" s="9"/>
      <c r="F8680" s="4"/>
      <c r="G8680" s="4"/>
    </row>
    <row r="8681" spans="2:7" x14ac:dyDescent="0.3">
      <c r="B8681" s="2"/>
      <c r="D8681" s="9"/>
      <c r="F8681" s="4"/>
      <c r="G8681" s="4"/>
    </row>
    <row r="8682" spans="2:7" x14ac:dyDescent="0.3">
      <c r="B8682" s="2"/>
      <c r="D8682" s="9"/>
      <c r="F8682" s="4"/>
      <c r="G8682" s="4"/>
    </row>
    <row r="8683" spans="2:7" x14ac:dyDescent="0.3">
      <c r="B8683" s="2"/>
      <c r="D8683" s="9"/>
      <c r="F8683" s="4"/>
      <c r="G8683" s="4"/>
    </row>
    <row r="8684" spans="2:7" x14ac:dyDescent="0.3">
      <c r="B8684" s="2"/>
      <c r="D8684" s="9"/>
      <c r="F8684" s="4"/>
      <c r="G8684" s="4"/>
    </row>
    <row r="8685" spans="2:7" x14ac:dyDescent="0.3">
      <c r="B8685" s="2"/>
      <c r="D8685" s="9"/>
      <c r="F8685" s="4"/>
      <c r="G8685" s="4"/>
    </row>
    <row r="8686" spans="2:7" x14ac:dyDescent="0.3">
      <c r="B8686" s="2"/>
      <c r="D8686" s="9"/>
      <c r="F8686" s="4"/>
      <c r="G8686" s="4"/>
    </row>
    <row r="8687" spans="2:7" x14ac:dyDescent="0.3">
      <c r="B8687" s="2"/>
      <c r="D8687" s="9"/>
      <c r="F8687" s="4"/>
      <c r="G8687" s="4"/>
    </row>
    <row r="8688" spans="2:7" x14ac:dyDescent="0.3">
      <c r="B8688" s="2"/>
      <c r="D8688" s="9"/>
      <c r="F8688" s="4"/>
      <c r="G8688" s="4"/>
    </row>
    <row r="8689" spans="2:7" x14ac:dyDescent="0.3">
      <c r="B8689" s="2"/>
      <c r="D8689" s="9"/>
      <c r="F8689" s="4"/>
      <c r="G8689" s="4"/>
    </row>
    <row r="8690" spans="2:7" x14ac:dyDescent="0.3">
      <c r="B8690" s="2"/>
      <c r="D8690" s="9"/>
      <c r="F8690" s="4"/>
      <c r="G8690" s="4"/>
    </row>
    <row r="8691" spans="2:7" x14ac:dyDescent="0.3">
      <c r="B8691" s="2"/>
      <c r="D8691" s="9"/>
      <c r="F8691" s="4"/>
      <c r="G8691" s="4"/>
    </row>
    <row r="8692" spans="2:7" x14ac:dyDescent="0.3">
      <c r="B8692" s="2"/>
      <c r="D8692" s="9"/>
      <c r="F8692" s="4"/>
      <c r="G8692" s="4"/>
    </row>
    <row r="8693" spans="2:7" x14ac:dyDescent="0.3">
      <c r="B8693" s="2"/>
      <c r="D8693" s="9"/>
      <c r="F8693" s="4"/>
      <c r="G8693" s="4"/>
    </row>
    <row r="8694" spans="2:7" x14ac:dyDescent="0.3">
      <c r="B8694" s="2"/>
      <c r="D8694" s="9"/>
      <c r="F8694" s="4"/>
      <c r="G8694" s="4"/>
    </row>
    <row r="8695" spans="2:7" x14ac:dyDescent="0.3">
      <c r="B8695" s="2"/>
      <c r="D8695" s="9"/>
      <c r="F8695" s="4"/>
      <c r="G8695" s="4"/>
    </row>
    <row r="8696" spans="2:7" x14ac:dyDescent="0.3">
      <c r="B8696" s="2"/>
      <c r="D8696" s="9"/>
      <c r="F8696" s="4"/>
      <c r="G8696" s="4"/>
    </row>
    <row r="8697" spans="2:7" x14ac:dyDescent="0.3">
      <c r="B8697" s="2"/>
      <c r="D8697" s="9"/>
      <c r="F8697" s="4"/>
      <c r="G8697" s="4"/>
    </row>
    <row r="8698" spans="2:7" x14ac:dyDescent="0.3">
      <c r="B8698" s="2"/>
      <c r="D8698" s="9"/>
      <c r="F8698" s="4"/>
      <c r="G8698" s="4"/>
    </row>
    <row r="8699" spans="2:7" x14ac:dyDescent="0.3">
      <c r="B8699" s="2"/>
      <c r="D8699" s="9"/>
      <c r="F8699" s="4"/>
      <c r="G8699" s="4"/>
    </row>
    <row r="8700" spans="2:7" x14ac:dyDescent="0.3">
      <c r="B8700" s="2"/>
      <c r="D8700" s="9"/>
      <c r="F8700" s="4"/>
      <c r="G8700" s="4"/>
    </row>
    <row r="8701" spans="2:7" x14ac:dyDescent="0.3">
      <c r="B8701" s="2"/>
      <c r="D8701" s="9"/>
      <c r="F8701" s="4"/>
      <c r="G8701" s="4"/>
    </row>
    <row r="8702" spans="2:7" x14ac:dyDescent="0.3">
      <c r="B8702" s="2"/>
      <c r="D8702" s="9"/>
      <c r="F8702" s="4"/>
      <c r="G8702" s="4"/>
    </row>
    <row r="8703" spans="2:7" x14ac:dyDescent="0.3">
      <c r="B8703" s="2"/>
      <c r="D8703" s="9"/>
      <c r="F8703" s="4"/>
      <c r="G8703" s="4"/>
    </row>
    <row r="8704" spans="2:7" x14ac:dyDescent="0.3">
      <c r="B8704" s="2"/>
      <c r="D8704" s="9"/>
      <c r="F8704" s="4"/>
      <c r="G8704" s="4"/>
    </row>
    <row r="8705" spans="2:7" x14ac:dyDescent="0.3">
      <c r="B8705" s="2"/>
      <c r="D8705" s="9"/>
      <c r="F8705" s="4"/>
      <c r="G8705" s="4"/>
    </row>
    <row r="8706" spans="2:7" x14ac:dyDescent="0.3">
      <c r="B8706" s="2"/>
      <c r="D8706" s="9"/>
      <c r="F8706" s="4"/>
      <c r="G8706" s="4"/>
    </row>
    <row r="8707" spans="2:7" x14ac:dyDescent="0.3">
      <c r="B8707" s="2"/>
      <c r="D8707" s="9"/>
      <c r="F8707" s="4"/>
      <c r="G8707" s="4"/>
    </row>
    <row r="8708" spans="2:7" x14ac:dyDescent="0.3">
      <c r="B8708" s="2"/>
      <c r="D8708" s="9"/>
      <c r="F8708" s="4"/>
      <c r="G8708" s="4"/>
    </row>
    <row r="8709" spans="2:7" x14ac:dyDescent="0.3">
      <c r="B8709" s="2"/>
      <c r="D8709" s="9"/>
      <c r="F8709" s="4"/>
      <c r="G8709" s="4"/>
    </row>
    <row r="8710" spans="2:7" x14ac:dyDescent="0.3">
      <c r="B8710" s="2"/>
      <c r="D8710" s="9"/>
      <c r="F8710" s="4"/>
      <c r="G8710" s="4"/>
    </row>
    <row r="8711" spans="2:7" x14ac:dyDescent="0.3">
      <c r="B8711" s="2"/>
      <c r="D8711" s="9"/>
      <c r="F8711" s="4"/>
      <c r="G8711" s="4"/>
    </row>
    <row r="8712" spans="2:7" x14ac:dyDescent="0.3">
      <c r="B8712" s="2"/>
      <c r="D8712" s="9"/>
      <c r="F8712" s="4"/>
      <c r="G8712" s="4"/>
    </row>
    <row r="8713" spans="2:7" x14ac:dyDescent="0.3">
      <c r="B8713" s="2"/>
      <c r="D8713" s="9"/>
      <c r="F8713" s="4"/>
      <c r="G8713" s="4"/>
    </row>
    <row r="8714" spans="2:7" x14ac:dyDescent="0.3">
      <c r="B8714" s="2"/>
      <c r="D8714" s="9"/>
      <c r="F8714" s="4"/>
      <c r="G8714" s="4"/>
    </row>
    <row r="8715" spans="2:7" x14ac:dyDescent="0.3">
      <c r="B8715" s="2"/>
      <c r="D8715" s="9"/>
      <c r="F8715" s="4"/>
      <c r="G8715" s="4"/>
    </row>
    <row r="8716" spans="2:7" x14ac:dyDescent="0.3">
      <c r="B8716" s="2"/>
      <c r="D8716" s="9"/>
      <c r="F8716" s="4"/>
      <c r="G8716" s="4"/>
    </row>
    <row r="8717" spans="2:7" x14ac:dyDescent="0.3">
      <c r="B8717" s="2"/>
      <c r="D8717" s="9"/>
      <c r="F8717" s="4"/>
      <c r="G8717" s="4"/>
    </row>
    <row r="8718" spans="2:7" x14ac:dyDescent="0.3">
      <c r="B8718" s="2"/>
      <c r="D8718" s="9"/>
      <c r="F8718" s="4"/>
      <c r="G8718" s="4"/>
    </row>
    <row r="8719" spans="2:7" x14ac:dyDescent="0.3">
      <c r="B8719" s="2"/>
      <c r="D8719" s="9"/>
      <c r="F8719" s="4"/>
      <c r="G8719" s="4"/>
    </row>
    <row r="8720" spans="2:7" x14ac:dyDescent="0.3">
      <c r="B8720" s="2"/>
      <c r="D8720" s="9"/>
      <c r="F8720" s="4"/>
      <c r="G8720" s="4"/>
    </row>
    <row r="8721" spans="2:7" x14ac:dyDescent="0.3">
      <c r="B8721" s="2"/>
      <c r="D8721" s="9"/>
      <c r="F8721" s="4"/>
      <c r="G8721" s="4"/>
    </row>
    <row r="8722" spans="2:7" x14ac:dyDescent="0.3">
      <c r="B8722" s="2"/>
      <c r="D8722" s="9"/>
      <c r="F8722" s="4"/>
      <c r="G8722" s="4"/>
    </row>
    <row r="8723" spans="2:7" x14ac:dyDescent="0.3">
      <c r="B8723" s="2"/>
      <c r="D8723" s="9"/>
      <c r="F8723" s="4"/>
      <c r="G8723" s="4"/>
    </row>
    <row r="8724" spans="2:7" x14ac:dyDescent="0.3">
      <c r="B8724" s="2"/>
      <c r="D8724" s="9"/>
      <c r="F8724" s="4"/>
      <c r="G8724" s="4"/>
    </row>
    <row r="8725" spans="2:7" x14ac:dyDescent="0.3">
      <c r="B8725" s="2"/>
      <c r="D8725" s="9"/>
      <c r="F8725" s="4"/>
      <c r="G8725" s="4"/>
    </row>
    <row r="8726" spans="2:7" x14ac:dyDescent="0.3">
      <c r="B8726" s="2"/>
      <c r="D8726" s="9"/>
      <c r="F8726" s="4"/>
      <c r="G8726" s="4"/>
    </row>
    <row r="8727" spans="2:7" x14ac:dyDescent="0.3">
      <c r="B8727" s="2"/>
      <c r="D8727" s="9"/>
      <c r="F8727" s="4"/>
      <c r="G8727" s="4"/>
    </row>
    <row r="8728" spans="2:7" x14ac:dyDescent="0.3">
      <c r="B8728" s="2"/>
      <c r="D8728" s="9"/>
      <c r="F8728" s="4"/>
      <c r="G8728" s="4"/>
    </row>
    <row r="8729" spans="2:7" x14ac:dyDescent="0.3">
      <c r="B8729" s="2"/>
      <c r="D8729" s="9"/>
      <c r="F8729" s="4"/>
      <c r="G8729" s="4"/>
    </row>
    <row r="8730" spans="2:7" x14ac:dyDescent="0.3">
      <c r="B8730" s="2"/>
      <c r="D8730" s="9"/>
      <c r="F8730" s="4"/>
      <c r="G8730" s="4"/>
    </row>
    <row r="8731" spans="2:7" x14ac:dyDescent="0.3">
      <c r="B8731" s="2"/>
      <c r="D8731" s="9"/>
      <c r="F8731" s="4"/>
      <c r="G8731" s="4"/>
    </row>
    <row r="8732" spans="2:7" x14ac:dyDescent="0.3">
      <c r="B8732" s="2"/>
      <c r="D8732" s="9"/>
      <c r="F8732" s="4"/>
      <c r="G8732" s="4"/>
    </row>
    <row r="8733" spans="2:7" x14ac:dyDescent="0.3">
      <c r="B8733" s="2"/>
      <c r="D8733" s="9"/>
      <c r="F8733" s="4"/>
      <c r="G8733" s="4"/>
    </row>
    <row r="8734" spans="2:7" x14ac:dyDescent="0.3">
      <c r="B8734" s="2"/>
      <c r="D8734" s="9"/>
      <c r="F8734" s="4"/>
      <c r="G8734" s="4"/>
    </row>
    <row r="8735" spans="2:7" x14ac:dyDescent="0.3">
      <c r="B8735" s="2"/>
      <c r="D8735" s="9"/>
      <c r="F8735" s="4"/>
      <c r="G8735" s="4"/>
    </row>
    <row r="8736" spans="2:7" x14ac:dyDescent="0.3">
      <c r="B8736" s="2"/>
      <c r="D8736" s="9"/>
      <c r="F8736" s="4"/>
      <c r="G8736" s="4"/>
    </row>
    <row r="8737" spans="2:7" x14ac:dyDescent="0.3">
      <c r="B8737" s="2"/>
      <c r="D8737" s="9"/>
      <c r="F8737" s="4"/>
      <c r="G8737" s="4"/>
    </row>
    <row r="8738" spans="2:7" x14ac:dyDescent="0.3">
      <c r="B8738" s="2"/>
      <c r="D8738" s="9"/>
      <c r="F8738" s="4"/>
      <c r="G8738" s="4"/>
    </row>
    <row r="8739" spans="2:7" x14ac:dyDescent="0.3">
      <c r="B8739" s="2"/>
      <c r="D8739" s="9"/>
      <c r="F8739" s="4"/>
      <c r="G8739" s="4"/>
    </row>
    <row r="8740" spans="2:7" x14ac:dyDescent="0.3">
      <c r="B8740" s="2"/>
      <c r="D8740" s="9"/>
      <c r="F8740" s="4"/>
      <c r="G8740" s="4"/>
    </row>
    <row r="8741" spans="2:7" x14ac:dyDescent="0.3">
      <c r="B8741" s="2"/>
      <c r="D8741" s="9"/>
      <c r="F8741" s="4"/>
      <c r="G8741" s="4"/>
    </row>
    <row r="8742" spans="2:7" x14ac:dyDescent="0.3">
      <c r="B8742" s="2"/>
      <c r="D8742" s="9"/>
      <c r="F8742" s="4"/>
      <c r="G8742" s="4"/>
    </row>
    <row r="8743" spans="2:7" x14ac:dyDescent="0.3">
      <c r="B8743" s="2"/>
      <c r="D8743" s="9"/>
      <c r="F8743" s="4"/>
      <c r="G8743" s="4"/>
    </row>
    <row r="8744" spans="2:7" x14ac:dyDescent="0.3">
      <c r="B8744" s="2"/>
      <c r="D8744" s="9"/>
      <c r="F8744" s="4"/>
      <c r="G8744" s="4"/>
    </row>
    <row r="8745" spans="2:7" x14ac:dyDescent="0.3">
      <c r="B8745" s="2"/>
      <c r="D8745" s="9"/>
      <c r="F8745" s="4"/>
      <c r="G8745" s="4"/>
    </row>
    <row r="8746" spans="2:7" x14ac:dyDescent="0.3">
      <c r="B8746" s="2"/>
      <c r="D8746" s="9"/>
      <c r="F8746" s="4"/>
      <c r="G8746" s="4"/>
    </row>
    <row r="8747" spans="2:7" x14ac:dyDescent="0.3">
      <c r="B8747" s="2"/>
      <c r="D8747" s="9"/>
      <c r="F8747" s="4"/>
      <c r="G8747" s="4"/>
    </row>
    <row r="8748" spans="2:7" x14ac:dyDescent="0.3">
      <c r="B8748" s="2"/>
      <c r="D8748" s="9"/>
      <c r="F8748" s="4"/>
      <c r="G8748" s="4"/>
    </row>
    <row r="8749" spans="2:7" x14ac:dyDescent="0.3">
      <c r="B8749" s="2"/>
      <c r="D8749" s="9"/>
      <c r="F8749" s="4"/>
      <c r="G8749" s="4"/>
    </row>
    <row r="8750" spans="2:7" x14ac:dyDescent="0.3">
      <c r="B8750" s="2"/>
      <c r="D8750" s="9"/>
      <c r="F8750" s="4"/>
      <c r="G8750" s="4"/>
    </row>
    <row r="8751" spans="2:7" x14ac:dyDescent="0.3">
      <c r="B8751" s="2"/>
      <c r="D8751" s="9"/>
      <c r="F8751" s="4"/>
      <c r="G8751" s="4"/>
    </row>
    <row r="8752" spans="2:7" x14ac:dyDescent="0.3">
      <c r="B8752" s="2"/>
      <c r="D8752" s="9"/>
      <c r="F8752" s="4"/>
      <c r="G8752" s="4"/>
    </row>
    <row r="8753" spans="2:7" x14ac:dyDescent="0.3">
      <c r="B8753" s="2"/>
      <c r="D8753" s="9"/>
      <c r="F8753" s="4"/>
      <c r="G8753" s="4"/>
    </row>
    <row r="8754" spans="2:7" x14ac:dyDescent="0.3">
      <c r="B8754" s="2"/>
      <c r="D8754" s="9"/>
      <c r="F8754" s="4"/>
      <c r="G8754" s="4"/>
    </row>
    <row r="8755" spans="2:7" x14ac:dyDescent="0.3">
      <c r="B8755" s="2"/>
      <c r="D8755" s="9"/>
      <c r="F8755" s="4"/>
      <c r="G8755" s="4"/>
    </row>
    <row r="8756" spans="2:7" x14ac:dyDescent="0.3">
      <c r="B8756" s="2"/>
      <c r="D8756" s="9"/>
      <c r="F8756" s="4"/>
      <c r="G8756" s="4"/>
    </row>
    <row r="8757" spans="2:7" x14ac:dyDescent="0.3">
      <c r="B8757" s="2"/>
      <c r="D8757" s="9"/>
      <c r="F8757" s="4"/>
      <c r="G8757" s="4"/>
    </row>
    <row r="8758" spans="2:7" x14ac:dyDescent="0.3">
      <c r="B8758" s="2"/>
      <c r="D8758" s="9"/>
      <c r="F8758" s="4"/>
      <c r="G8758" s="4"/>
    </row>
    <row r="8759" spans="2:7" x14ac:dyDescent="0.3">
      <c r="B8759" s="2"/>
      <c r="D8759" s="9"/>
      <c r="F8759" s="4"/>
      <c r="G8759" s="4"/>
    </row>
    <row r="8760" spans="2:7" x14ac:dyDescent="0.3">
      <c r="B8760" s="2"/>
      <c r="D8760" s="9"/>
      <c r="F8760" s="4"/>
      <c r="G8760" s="4"/>
    </row>
    <row r="8761" spans="2:7" x14ac:dyDescent="0.3">
      <c r="B8761" s="2"/>
      <c r="D8761" s="9"/>
      <c r="F8761" s="4"/>
      <c r="G8761" s="4"/>
    </row>
    <row r="8762" spans="2:7" x14ac:dyDescent="0.3">
      <c r="B8762" s="2"/>
      <c r="D8762" s="9"/>
      <c r="F8762" s="4"/>
      <c r="G8762" s="4"/>
    </row>
    <row r="8763" spans="2:7" x14ac:dyDescent="0.3">
      <c r="B8763" s="2"/>
      <c r="D8763" s="9"/>
      <c r="F8763" s="4"/>
      <c r="G8763" s="4"/>
    </row>
    <row r="8764" spans="2:7" x14ac:dyDescent="0.3">
      <c r="B8764" s="2"/>
      <c r="D8764" s="9"/>
      <c r="F8764" s="4"/>
      <c r="G8764" s="4"/>
    </row>
    <row r="8765" spans="2:7" x14ac:dyDescent="0.3">
      <c r="B8765" s="2"/>
      <c r="D8765" s="9"/>
      <c r="F8765" s="4"/>
      <c r="G8765" s="4"/>
    </row>
    <row r="8766" spans="2:7" x14ac:dyDescent="0.3">
      <c r="B8766" s="2"/>
      <c r="D8766" s="9"/>
      <c r="F8766" s="4"/>
      <c r="G8766" s="4"/>
    </row>
    <row r="8767" spans="2:7" x14ac:dyDescent="0.3">
      <c r="B8767" s="2"/>
      <c r="D8767" s="9"/>
      <c r="F8767" s="4"/>
      <c r="G8767" s="4"/>
    </row>
    <row r="8768" spans="2:7" x14ac:dyDescent="0.3">
      <c r="B8768" s="2"/>
      <c r="D8768" s="9"/>
      <c r="F8768" s="4"/>
      <c r="G8768" s="4"/>
    </row>
    <row r="8769" spans="2:7" x14ac:dyDescent="0.3">
      <c r="B8769" s="2"/>
      <c r="D8769" s="9"/>
      <c r="F8769" s="4"/>
      <c r="G8769" s="4"/>
    </row>
    <row r="8770" spans="2:7" x14ac:dyDescent="0.3">
      <c r="B8770" s="2"/>
      <c r="D8770" s="9"/>
      <c r="F8770" s="4"/>
      <c r="G8770" s="4"/>
    </row>
    <row r="8771" spans="2:7" x14ac:dyDescent="0.3">
      <c r="B8771" s="2"/>
      <c r="D8771" s="9"/>
      <c r="F8771" s="4"/>
      <c r="G8771" s="4"/>
    </row>
    <row r="8772" spans="2:7" x14ac:dyDescent="0.3">
      <c r="B8772" s="2"/>
      <c r="D8772" s="9"/>
      <c r="F8772" s="4"/>
      <c r="G8772" s="4"/>
    </row>
    <row r="8773" spans="2:7" x14ac:dyDescent="0.3">
      <c r="B8773" s="2"/>
      <c r="D8773" s="9"/>
      <c r="F8773" s="4"/>
      <c r="G8773" s="4"/>
    </row>
    <row r="8774" spans="2:7" x14ac:dyDescent="0.3">
      <c r="B8774" s="2"/>
      <c r="D8774" s="9"/>
      <c r="F8774" s="4"/>
      <c r="G8774" s="4"/>
    </row>
    <row r="8775" spans="2:7" x14ac:dyDescent="0.3">
      <c r="B8775" s="2"/>
      <c r="D8775" s="9"/>
      <c r="F8775" s="4"/>
      <c r="G8775" s="4"/>
    </row>
    <row r="8776" spans="2:7" x14ac:dyDescent="0.3">
      <c r="B8776" s="2"/>
      <c r="D8776" s="9"/>
      <c r="F8776" s="4"/>
      <c r="G8776" s="4"/>
    </row>
    <row r="8777" spans="2:7" x14ac:dyDescent="0.3">
      <c r="B8777" s="2"/>
      <c r="D8777" s="9"/>
      <c r="F8777" s="4"/>
      <c r="G8777" s="4"/>
    </row>
    <row r="8778" spans="2:7" x14ac:dyDescent="0.3">
      <c r="B8778" s="2"/>
      <c r="D8778" s="9"/>
      <c r="F8778" s="4"/>
      <c r="G8778" s="4"/>
    </row>
    <row r="8779" spans="2:7" x14ac:dyDescent="0.3">
      <c r="B8779" s="2"/>
      <c r="D8779" s="9"/>
      <c r="F8779" s="4"/>
      <c r="G8779" s="4"/>
    </row>
    <row r="8780" spans="2:7" x14ac:dyDescent="0.3">
      <c r="B8780" s="2"/>
      <c r="D8780" s="9"/>
      <c r="F8780" s="4"/>
      <c r="G8780" s="4"/>
    </row>
    <row r="8781" spans="2:7" x14ac:dyDescent="0.3">
      <c r="B8781" s="2"/>
      <c r="D8781" s="9"/>
      <c r="F8781" s="4"/>
      <c r="G8781" s="4"/>
    </row>
    <row r="8782" spans="2:7" x14ac:dyDescent="0.3">
      <c r="B8782" s="2"/>
      <c r="D8782" s="9"/>
      <c r="F8782" s="4"/>
      <c r="G8782" s="4"/>
    </row>
    <row r="8783" spans="2:7" x14ac:dyDescent="0.3">
      <c r="B8783" s="2"/>
      <c r="D8783" s="9"/>
      <c r="F8783" s="4"/>
      <c r="G8783" s="4"/>
    </row>
    <row r="8784" spans="2:7" x14ac:dyDescent="0.3">
      <c r="B8784" s="2"/>
      <c r="D8784" s="9"/>
      <c r="F8784" s="4"/>
      <c r="G8784" s="4"/>
    </row>
    <row r="8785" spans="2:7" x14ac:dyDescent="0.3">
      <c r="B8785" s="2"/>
      <c r="D8785" s="9"/>
      <c r="F8785" s="4"/>
      <c r="G8785" s="4"/>
    </row>
    <row r="8786" spans="2:7" x14ac:dyDescent="0.3">
      <c r="B8786" s="2"/>
      <c r="D8786" s="9"/>
      <c r="F8786" s="4"/>
      <c r="G8786" s="4"/>
    </row>
    <row r="8787" spans="2:7" x14ac:dyDescent="0.3">
      <c r="B8787" s="2"/>
      <c r="D8787" s="9"/>
      <c r="F8787" s="4"/>
      <c r="G8787" s="4"/>
    </row>
    <row r="8788" spans="2:7" x14ac:dyDescent="0.3">
      <c r="B8788" s="2"/>
      <c r="D8788" s="9"/>
      <c r="F8788" s="4"/>
      <c r="G8788" s="4"/>
    </row>
    <row r="8789" spans="2:7" x14ac:dyDescent="0.3">
      <c r="B8789" s="2"/>
      <c r="D8789" s="9"/>
      <c r="F8789" s="4"/>
      <c r="G8789" s="4"/>
    </row>
    <row r="8790" spans="2:7" x14ac:dyDescent="0.3">
      <c r="B8790" s="2"/>
      <c r="D8790" s="9"/>
      <c r="F8790" s="4"/>
      <c r="G8790" s="4"/>
    </row>
    <row r="8791" spans="2:7" x14ac:dyDescent="0.3">
      <c r="B8791" s="2"/>
      <c r="D8791" s="9"/>
      <c r="F8791" s="4"/>
      <c r="G8791" s="4"/>
    </row>
    <row r="8792" spans="2:7" x14ac:dyDescent="0.3">
      <c r="B8792" s="2"/>
      <c r="D8792" s="9"/>
      <c r="F8792" s="4"/>
      <c r="G8792" s="4"/>
    </row>
    <row r="8793" spans="2:7" x14ac:dyDescent="0.3">
      <c r="B8793" s="2"/>
      <c r="D8793" s="9"/>
      <c r="F8793" s="4"/>
      <c r="G8793" s="4"/>
    </row>
    <row r="8794" spans="2:7" x14ac:dyDescent="0.3">
      <c r="B8794" s="2"/>
      <c r="D8794" s="9"/>
      <c r="F8794" s="4"/>
      <c r="G8794" s="4"/>
    </row>
    <row r="8795" spans="2:7" x14ac:dyDescent="0.3">
      <c r="B8795" s="2"/>
      <c r="D8795" s="9"/>
      <c r="F8795" s="4"/>
      <c r="G8795" s="4"/>
    </row>
    <row r="8796" spans="2:7" x14ac:dyDescent="0.3">
      <c r="B8796" s="2"/>
      <c r="D8796" s="9"/>
      <c r="F8796" s="4"/>
      <c r="G8796" s="4"/>
    </row>
    <row r="8797" spans="2:7" x14ac:dyDescent="0.3">
      <c r="B8797" s="2"/>
      <c r="D8797" s="9"/>
      <c r="F8797" s="4"/>
      <c r="G8797" s="4"/>
    </row>
    <row r="8798" spans="2:7" x14ac:dyDescent="0.3">
      <c r="B8798" s="2"/>
      <c r="D8798" s="9"/>
      <c r="F8798" s="4"/>
      <c r="G8798" s="4"/>
    </row>
    <row r="8799" spans="2:7" x14ac:dyDescent="0.3">
      <c r="B8799" s="2"/>
      <c r="D8799" s="9"/>
      <c r="F8799" s="4"/>
      <c r="G8799" s="4"/>
    </row>
    <row r="8800" spans="2:7" x14ac:dyDescent="0.3">
      <c r="B8800" s="2"/>
      <c r="D8800" s="9"/>
      <c r="F8800" s="4"/>
      <c r="G8800" s="4"/>
    </row>
    <row r="8801" spans="2:7" x14ac:dyDescent="0.3">
      <c r="B8801" s="2"/>
      <c r="D8801" s="9"/>
      <c r="F8801" s="4"/>
      <c r="G8801" s="4"/>
    </row>
    <row r="8802" spans="2:7" x14ac:dyDescent="0.3">
      <c r="B8802" s="2"/>
      <c r="D8802" s="9"/>
      <c r="F8802" s="4"/>
      <c r="G8802" s="4"/>
    </row>
    <row r="8803" spans="2:7" x14ac:dyDescent="0.3">
      <c r="B8803" s="2"/>
      <c r="D8803" s="9"/>
      <c r="F8803" s="4"/>
      <c r="G8803" s="4"/>
    </row>
    <row r="8804" spans="2:7" x14ac:dyDescent="0.3">
      <c r="B8804" s="2"/>
      <c r="D8804" s="9"/>
      <c r="F8804" s="4"/>
      <c r="G8804" s="4"/>
    </row>
    <row r="8805" spans="2:7" x14ac:dyDescent="0.3">
      <c r="B8805" s="2"/>
      <c r="D8805" s="9"/>
      <c r="F8805" s="4"/>
      <c r="G8805" s="4"/>
    </row>
    <row r="8806" spans="2:7" x14ac:dyDescent="0.3">
      <c r="B8806" s="2"/>
      <c r="D8806" s="9"/>
      <c r="F8806" s="4"/>
      <c r="G8806" s="4"/>
    </row>
    <row r="8807" spans="2:7" x14ac:dyDescent="0.3">
      <c r="B8807" s="2"/>
      <c r="D8807" s="9"/>
      <c r="F8807" s="4"/>
      <c r="G8807" s="4"/>
    </row>
    <row r="8808" spans="2:7" x14ac:dyDescent="0.3">
      <c r="B8808" s="2"/>
      <c r="D8808" s="9"/>
      <c r="F8808" s="4"/>
      <c r="G8808" s="4"/>
    </row>
    <row r="8809" spans="2:7" x14ac:dyDescent="0.3">
      <c r="B8809" s="2"/>
      <c r="D8809" s="9"/>
      <c r="F8809" s="4"/>
      <c r="G8809" s="4"/>
    </row>
    <row r="8810" spans="2:7" x14ac:dyDescent="0.3">
      <c r="B8810" s="2"/>
      <c r="D8810" s="9"/>
      <c r="F8810" s="4"/>
      <c r="G8810" s="4"/>
    </row>
    <row r="8811" spans="2:7" x14ac:dyDescent="0.3">
      <c r="B8811" s="2"/>
      <c r="D8811" s="9"/>
      <c r="F8811" s="4"/>
      <c r="G8811" s="4"/>
    </row>
    <row r="8812" spans="2:7" x14ac:dyDescent="0.3">
      <c r="B8812" s="2"/>
      <c r="D8812" s="9"/>
      <c r="F8812" s="4"/>
      <c r="G8812" s="4"/>
    </row>
    <row r="8813" spans="2:7" x14ac:dyDescent="0.3">
      <c r="B8813" s="2"/>
      <c r="D8813" s="9"/>
      <c r="F8813" s="4"/>
      <c r="G8813" s="4"/>
    </row>
    <row r="8814" spans="2:7" x14ac:dyDescent="0.3">
      <c r="B8814" s="2"/>
      <c r="D8814" s="9"/>
      <c r="F8814" s="4"/>
      <c r="G8814" s="4"/>
    </row>
    <row r="8815" spans="2:7" x14ac:dyDescent="0.3">
      <c r="B8815" s="2"/>
      <c r="D8815" s="9"/>
      <c r="F8815" s="4"/>
      <c r="G8815" s="4"/>
    </row>
    <row r="8816" spans="2:7" x14ac:dyDescent="0.3">
      <c r="B8816" s="2"/>
      <c r="D8816" s="9"/>
      <c r="F8816" s="4"/>
      <c r="G8816" s="4"/>
    </row>
    <row r="8817" spans="2:7" x14ac:dyDescent="0.3">
      <c r="B8817" s="2"/>
      <c r="D8817" s="9"/>
      <c r="F8817" s="4"/>
      <c r="G8817" s="4"/>
    </row>
    <row r="8818" spans="2:7" x14ac:dyDescent="0.3">
      <c r="B8818" s="2"/>
      <c r="D8818" s="9"/>
      <c r="F8818" s="4"/>
      <c r="G8818" s="4"/>
    </row>
    <row r="8819" spans="2:7" x14ac:dyDescent="0.3">
      <c r="B8819" s="2"/>
      <c r="D8819" s="9"/>
      <c r="F8819" s="4"/>
      <c r="G8819" s="4"/>
    </row>
    <row r="8820" spans="2:7" x14ac:dyDescent="0.3">
      <c r="B8820" s="2"/>
      <c r="D8820" s="9"/>
      <c r="F8820" s="4"/>
      <c r="G8820" s="4"/>
    </row>
    <row r="8821" spans="2:7" x14ac:dyDescent="0.3">
      <c r="B8821" s="2"/>
      <c r="D8821" s="9"/>
      <c r="F8821" s="4"/>
      <c r="G8821" s="4"/>
    </row>
    <row r="8822" spans="2:7" x14ac:dyDescent="0.3">
      <c r="B8822" s="2"/>
      <c r="D8822" s="9"/>
      <c r="F8822" s="4"/>
      <c r="G8822" s="4"/>
    </row>
    <row r="8823" spans="2:7" x14ac:dyDescent="0.3">
      <c r="B8823" s="2"/>
      <c r="D8823" s="9"/>
      <c r="F8823" s="4"/>
      <c r="G8823" s="4"/>
    </row>
    <row r="8824" spans="2:7" x14ac:dyDescent="0.3">
      <c r="B8824" s="2"/>
      <c r="D8824" s="9"/>
      <c r="F8824" s="4"/>
      <c r="G8824" s="4"/>
    </row>
    <row r="8825" spans="2:7" x14ac:dyDescent="0.3">
      <c r="B8825" s="2"/>
      <c r="D8825" s="9"/>
      <c r="F8825" s="4"/>
      <c r="G8825" s="4"/>
    </row>
    <row r="8826" spans="2:7" x14ac:dyDescent="0.3">
      <c r="B8826" s="2"/>
      <c r="D8826" s="9"/>
      <c r="F8826" s="4"/>
      <c r="G8826" s="4"/>
    </row>
    <row r="8827" spans="2:7" x14ac:dyDescent="0.3">
      <c r="B8827" s="2"/>
      <c r="D8827" s="9"/>
      <c r="F8827" s="4"/>
      <c r="G8827" s="4"/>
    </row>
    <row r="8828" spans="2:7" x14ac:dyDescent="0.3">
      <c r="B8828" s="2"/>
      <c r="D8828" s="9"/>
      <c r="F8828" s="4"/>
      <c r="G8828" s="4"/>
    </row>
    <row r="8829" spans="2:7" x14ac:dyDescent="0.3">
      <c r="B8829" s="2"/>
      <c r="D8829" s="9"/>
      <c r="F8829" s="4"/>
      <c r="G8829" s="4"/>
    </row>
    <row r="8830" spans="2:7" x14ac:dyDescent="0.3">
      <c r="B8830" s="2"/>
      <c r="D8830" s="9"/>
      <c r="F8830" s="4"/>
      <c r="G8830" s="4"/>
    </row>
    <row r="8831" spans="2:7" x14ac:dyDescent="0.3">
      <c r="B8831" s="2"/>
      <c r="D8831" s="9"/>
      <c r="F8831" s="4"/>
      <c r="G8831" s="4"/>
    </row>
    <row r="8832" spans="2:7" x14ac:dyDescent="0.3">
      <c r="B8832" s="2"/>
      <c r="D8832" s="9"/>
      <c r="F8832" s="4"/>
      <c r="G8832" s="4"/>
    </row>
    <row r="8833" spans="2:7" x14ac:dyDescent="0.3">
      <c r="B8833" s="2"/>
      <c r="D8833" s="9"/>
      <c r="F8833" s="4"/>
      <c r="G8833" s="4"/>
    </row>
    <row r="8834" spans="2:7" x14ac:dyDescent="0.3">
      <c r="B8834" s="2"/>
      <c r="D8834" s="9"/>
      <c r="F8834" s="4"/>
      <c r="G8834" s="4"/>
    </row>
    <row r="8835" spans="2:7" x14ac:dyDescent="0.3">
      <c r="B8835" s="2"/>
      <c r="D8835" s="9"/>
      <c r="F8835" s="4"/>
      <c r="G8835" s="4"/>
    </row>
    <row r="8836" spans="2:7" x14ac:dyDescent="0.3">
      <c r="B8836" s="2"/>
      <c r="D8836" s="9"/>
      <c r="F8836" s="4"/>
      <c r="G8836" s="4"/>
    </row>
    <row r="8837" spans="2:7" x14ac:dyDescent="0.3">
      <c r="B8837" s="2"/>
      <c r="D8837" s="9"/>
      <c r="F8837" s="4"/>
      <c r="G8837" s="4"/>
    </row>
    <row r="8838" spans="2:7" x14ac:dyDescent="0.3">
      <c r="B8838" s="2"/>
      <c r="D8838" s="9"/>
      <c r="F8838" s="4"/>
      <c r="G8838" s="4"/>
    </row>
    <row r="8839" spans="2:7" x14ac:dyDescent="0.3">
      <c r="B8839" s="2"/>
      <c r="D8839" s="9"/>
      <c r="F8839" s="4"/>
      <c r="G8839" s="4"/>
    </row>
    <row r="8840" spans="2:7" x14ac:dyDescent="0.3">
      <c r="B8840" s="2"/>
      <c r="D8840" s="9"/>
      <c r="F8840" s="4"/>
      <c r="G8840" s="4"/>
    </row>
    <row r="8841" spans="2:7" x14ac:dyDescent="0.3">
      <c r="B8841" s="2"/>
      <c r="D8841" s="9"/>
      <c r="F8841" s="4"/>
      <c r="G8841" s="4"/>
    </row>
    <row r="8842" spans="2:7" x14ac:dyDescent="0.3">
      <c r="B8842" s="2"/>
      <c r="D8842" s="9"/>
      <c r="F8842" s="4"/>
      <c r="G8842" s="4"/>
    </row>
    <row r="8843" spans="2:7" x14ac:dyDescent="0.3">
      <c r="B8843" s="2"/>
      <c r="D8843" s="9"/>
      <c r="F8843" s="4"/>
      <c r="G8843" s="4"/>
    </row>
    <row r="8844" spans="2:7" x14ac:dyDescent="0.3">
      <c r="B8844" s="2"/>
      <c r="D8844" s="9"/>
      <c r="F8844" s="4"/>
      <c r="G8844" s="4"/>
    </row>
    <row r="8845" spans="2:7" x14ac:dyDescent="0.3">
      <c r="B8845" s="2"/>
      <c r="D8845" s="9"/>
      <c r="F8845" s="4"/>
      <c r="G8845" s="4"/>
    </row>
    <row r="8846" spans="2:7" x14ac:dyDescent="0.3">
      <c r="B8846" s="2"/>
      <c r="D8846" s="9"/>
      <c r="F8846" s="4"/>
      <c r="G8846" s="4"/>
    </row>
    <row r="8847" spans="2:7" x14ac:dyDescent="0.3">
      <c r="B8847" s="2"/>
      <c r="D8847" s="9"/>
      <c r="F8847" s="4"/>
      <c r="G8847" s="4"/>
    </row>
    <row r="8848" spans="2:7" x14ac:dyDescent="0.3">
      <c r="B8848" s="2"/>
      <c r="D8848" s="9"/>
      <c r="F8848" s="4"/>
      <c r="G8848" s="4"/>
    </row>
    <row r="8849" spans="2:7" x14ac:dyDescent="0.3">
      <c r="B8849" s="2"/>
      <c r="D8849" s="9"/>
      <c r="F8849" s="4"/>
      <c r="G8849" s="4"/>
    </row>
    <row r="8850" spans="2:7" x14ac:dyDescent="0.3">
      <c r="B8850" s="2"/>
      <c r="D8850" s="9"/>
      <c r="F8850" s="4"/>
      <c r="G8850" s="4"/>
    </row>
    <row r="8851" spans="2:7" x14ac:dyDescent="0.3">
      <c r="B8851" s="2"/>
      <c r="D8851" s="9"/>
      <c r="F8851" s="4"/>
      <c r="G8851" s="4"/>
    </row>
    <row r="8852" spans="2:7" x14ac:dyDescent="0.3">
      <c r="B8852" s="2"/>
      <c r="D8852" s="9"/>
      <c r="F8852" s="4"/>
      <c r="G8852" s="4"/>
    </row>
    <row r="8853" spans="2:7" x14ac:dyDescent="0.3">
      <c r="B8853" s="2"/>
      <c r="D8853" s="9"/>
      <c r="F8853" s="4"/>
      <c r="G8853" s="4"/>
    </row>
    <row r="8854" spans="2:7" x14ac:dyDescent="0.3">
      <c r="B8854" s="2"/>
      <c r="D8854" s="9"/>
      <c r="F8854" s="4"/>
      <c r="G8854" s="4"/>
    </row>
    <row r="8855" spans="2:7" x14ac:dyDescent="0.3">
      <c r="B8855" s="2"/>
      <c r="D8855" s="9"/>
      <c r="F8855" s="4"/>
      <c r="G8855" s="4"/>
    </row>
    <row r="8856" spans="2:7" x14ac:dyDescent="0.3">
      <c r="B8856" s="2"/>
      <c r="D8856" s="9"/>
      <c r="F8856" s="4"/>
      <c r="G8856" s="4"/>
    </row>
    <row r="8857" spans="2:7" x14ac:dyDescent="0.3">
      <c r="B8857" s="2"/>
      <c r="D8857" s="9"/>
      <c r="F8857" s="4"/>
      <c r="G8857" s="4"/>
    </row>
    <row r="8858" spans="2:7" x14ac:dyDescent="0.3">
      <c r="B8858" s="2"/>
      <c r="D8858" s="9"/>
      <c r="F8858" s="4"/>
      <c r="G8858" s="4"/>
    </row>
    <row r="8859" spans="2:7" x14ac:dyDescent="0.3">
      <c r="B8859" s="2"/>
      <c r="D8859" s="9"/>
      <c r="F8859" s="4"/>
      <c r="G8859" s="4"/>
    </row>
    <row r="8860" spans="2:7" x14ac:dyDescent="0.3">
      <c r="B8860" s="2"/>
      <c r="D8860" s="9"/>
      <c r="F8860" s="4"/>
      <c r="G8860" s="4"/>
    </row>
    <row r="8861" spans="2:7" x14ac:dyDescent="0.3">
      <c r="B8861" s="2"/>
      <c r="D8861" s="9"/>
      <c r="F8861" s="4"/>
      <c r="G8861" s="4"/>
    </row>
    <row r="8862" spans="2:7" x14ac:dyDescent="0.3">
      <c r="B8862" s="2"/>
      <c r="D8862" s="9"/>
      <c r="F8862" s="4"/>
      <c r="G8862" s="4"/>
    </row>
    <row r="8863" spans="2:7" x14ac:dyDescent="0.3">
      <c r="B8863" s="2"/>
      <c r="D8863" s="9"/>
      <c r="F8863" s="4"/>
      <c r="G8863" s="4"/>
    </row>
    <row r="8864" spans="2:7" x14ac:dyDescent="0.3">
      <c r="B8864" s="2"/>
      <c r="D8864" s="9"/>
      <c r="F8864" s="4"/>
      <c r="G8864" s="4"/>
    </row>
    <row r="8865" spans="2:7" x14ac:dyDescent="0.3">
      <c r="B8865" s="2"/>
      <c r="D8865" s="9"/>
      <c r="F8865" s="4"/>
      <c r="G8865" s="4"/>
    </row>
    <row r="8866" spans="2:7" x14ac:dyDescent="0.3">
      <c r="B8866" s="2"/>
      <c r="D8866" s="9"/>
      <c r="F8866" s="4"/>
      <c r="G8866" s="4"/>
    </row>
    <row r="8867" spans="2:7" x14ac:dyDescent="0.3">
      <c r="B8867" s="2"/>
      <c r="D8867" s="9"/>
      <c r="F8867" s="4"/>
      <c r="G8867" s="4"/>
    </row>
    <row r="8868" spans="2:7" x14ac:dyDescent="0.3">
      <c r="B8868" s="2"/>
      <c r="D8868" s="9"/>
      <c r="F8868" s="4"/>
      <c r="G8868" s="4"/>
    </row>
    <row r="8869" spans="2:7" x14ac:dyDescent="0.3">
      <c r="B8869" s="2"/>
      <c r="D8869" s="9"/>
      <c r="F8869" s="4"/>
      <c r="G8869" s="4"/>
    </row>
    <row r="8870" spans="2:7" x14ac:dyDescent="0.3">
      <c r="B8870" s="2"/>
      <c r="D8870" s="9"/>
      <c r="F8870" s="4"/>
      <c r="G8870" s="4"/>
    </row>
    <row r="8871" spans="2:7" x14ac:dyDescent="0.3">
      <c r="B8871" s="2"/>
      <c r="D8871" s="9"/>
      <c r="F8871" s="4"/>
      <c r="G8871" s="4"/>
    </row>
    <row r="8872" spans="2:7" x14ac:dyDescent="0.3">
      <c r="B8872" s="2"/>
      <c r="D8872" s="9"/>
      <c r="F8872" s="4"/>
      <c r="G8872" s="4"/>
    </row>
    <row r="8873" spans="2:7" x14ac:dyDescent="0.3">
      <c r="B8873" s="2"/>
      <c r="D8873" s="9"/>
      <c r="F8873" s="4"/>
      <c r="G8873" s="4"/>
    </row>
    <row r="8874" spans="2:7" x14ac:dyDescent="0.3">
      <c r="B8874" s="2"/>
      <c r="D8874" s="9"/>
      <c r="F8874" s="4"/>
      <c r="G8874" s="4"/>
    </row>
    <row r="8875" spans="2:7" x14ac:dyDescent="0.3">
      <c r="B8875" s="2"/>
      <c r="D8875" s="9"/>
      <c r="F8875" s="4"/>
      <c r="G8875" s="4"/>
    </row>
    <row r="8876" spans="2:7" x14ac:dyDescent="0.3">
      <c r="B8876" s="2"/>
      <c r="D8876" s="9"/>
      <c r="F8876" s="4"/>
      <c r="G8876" s="4"/>
    </row>
    <row r="8877" spans="2:7" x14ac:dyDescent="0.3">
      <c r="B8877" s="2"/>
      <c r="D8877" s="9"/>
      <c r="F8877" s="4"/>
      <c r="G8877" s="4"/>
    </row>
    <row r="8878" spans="2:7" x14ac:dyDescent="0.3">
      <c r="B8878" s="2"/>
      <c r="D8878" s="9"/>
      <c r="F8878" s="4"/>
      <c r="G8878" s="4"/>
    </row>
    <row r="8879" spans="2:7" x14ac:dyDescent="0.3">
      <c r="B8879" s="2"/>
      <c r="D8879" s="9"/>
      <c r="F8879" s="4"/>
      <c r="G8879" s="4"/>
    </row>
    <row r="8880" spans="2:7" x14ac:dyDescent="0.3">
      <c r="B8880" s="2"/>
      <c r="D8880" s="9"/>
      <c r="F8880" s="4"/>
      <c r="G8880" s="4"/>
    </row>
    <row r="8881" spans="2:7" x14ac:dyDescent="0.3">
      <c r="B8881" s="2"/>
      <c r="D8881" s="9"/>
      <c r="F8881" s="4"/>
      <c r="G8881" s="4"/>
    </row>
    <row r="8882" spans="2:7" x14ac:dyDescent="0.3">
      <c r="B8882" s="2"/>
      <c r="D8882" s="9"/>
      <c r="F8882" s="4"/>
      <c r="G8882" s="4"/>
    </row>
    <row r="8883" spans="2:7" x14ac:dyDescent="0.3">
      <c r="B8883" s="2"/>
      <c r="D8883" s="9"/>
      <c r="F8883" s="4"/>
      <c r="G8883" s="4"/>
    </row>
    <row r="8884" spans="2:7" x14ac:dyDescent="0.3">
      <c r="B8884" s="2"/>
      <c r="D8884" s="9"/>
      <c r="F8884" s="4"/>
      <c r="G8884" s="4"/>
    </row>
    <row r="8885" spans="2:7" x14ac:dyDescent="0.3">
      <c r="B8885" s="2"/>
      <c r="D8885" s="9"/>
      <c r="F8885" s="4"/>
      <c r="G8885" s="4"/>
    </row>
    <row r="8886" spans="2:7" x14ac:dyDescent="0.3">
      <c r="B8886" s="2"/>
      <c r="D8886" s="9"/>
      <c r="F8886" s="4"/>
      <c r="G8886" s="4"/>
    </row>
    <row r="8887" spans="2:7" x14ac:dyDescent="0.3">
      <c r="B8887" s="2"/>
      <c r="D8887" s="9"/>
      <c r="F8887" s="4"/>
      <c r="G8887" s="4"/>
    </row>
    <row r="8888" spans="2:7" x14ac:dyDescent="0.3">
      <c r="B8888" s="2"/>
      <c r="D8888" s="9"/>
      <c r="F8888" s="4"/>
      <c r="G8888" s="4"/>
    </row>
    <row r="8889" spans="2:7" x14ac:dyDescent="0.3">
      <c r="B8889" s="2"/>
      <c r="D8889" s="9"/>
      <c r="F8889" s="4"/>
      <c r="G8889" s="4"/>
    </row>
    <row r="8890" spans="2:7" x14ac:dyDescent="0.3">
      <c r="B8890" s="2"/>
      <c r="D8890" s="9"/>
      <c r="F8890" s="4"/>
      <c r="G8890" s="4"/>
    </row>
    <row r="8891" spans="2:7" x14ac:dyDescent="0.3">
      <c r="B8891" s="2"/>
      <c r="D8891" s="9"/>
      <c r="F8891" s="4"/>
      <c r="G8891" s="4"/>
    </row>
    <row r="8892" spans="2:7" x14ac:dyDescent="0.3">
      <c r="B8892" s="2"/>
      <c r="D8892" s="9"/>
      <c r="F8892" s="4"/>
      <c r="G8892" s="4"/>
    </row>
    <row r="8893" spans="2:7" x14ac:dyDescent="0.3">
      <c r="B8893" s="2"/>
      <c r="D8893" s="9"/>
      <c r="F8893" s="4"/>
      <c r="G8893" s="4"/>
    </row>
    <row r="8894" spans="2:7" x14ac:dyDescent="0.3">
      <c r="B8894" s="2"/>
      <c r="D8894" s="9"/>
      <c r="F8894" s="4"/>
      <c r="G8894" s="4"/>
    </row>
    <row r="8895" spans="2:7" x14ac:dyDescent="0.3">
      <c r="B8895" s="2"/>
      <c r="D8895" s="9"/>
      <c r="F8895" s="4"/>
      <c r="G8895" s="4"/>
    </row>
    <row r="8896" spans="2:7" x14ac:dyDescent="0.3">
      <c r="B8896" s="2"/>
      <c r="D8896" s="9"/>
      <c r="F8896" s="4"/>
      <c r="G8896" s="4"/>
    </row>
    <row r="8897" spans="2:7" x14ac:dyDescent="0.3">
      <c r="B8897" s="2"/>
      <c r="D8897" s="9"/>
      <c r="F8897" s="4"/>
      <c r="G8897" s="4"/>
    </row>
    <row r="8898" spans="2:7" x14ac:dyDescent="0.3">
      <c r="B8898" s="2"/>
      <c r="D8898" s="9"/>
      <c r="F8898" s="4"/>
      <c r="G8898" s="4"/>
    </row>
    <row r="8899" spans="2:7" x14ac:dyDescent="0.3">
      <c r="B8899" s="2"/>
      <c r="D8899" s="9"/>
      <c r="F8899" s="4"/>
      <c r="G8899" s="4"/>
    </row>
    <row r="8900" spans="2:7" x14ac:dyDescent="0.3">
      <c r="B8900" s="2"/>
      <c r="D8900" s="9"/>
      <c r="F8900" s="4"/>
      <c r="G8900" s="4"/>
    </row>
    <row r="8901" spans="2:7" x14ac:dyDescent="0.3">
      <c r="B8901" s="2"/>
      <c r="D8901" s="9"/>
      <c r="F8901" s="4"/>
      <c r="G8901" s="4"/>
    </row>
    <row r="8902" spans="2:7" x14ac:dyDescent="0.3">
      <c r="B8902" s="2"/>
      <c r="D8902" s="9"/>
      <c r="F8902" s="4"/>
      <c r="G8902" s="4"/>
    </row>
    <row r="8903" spans="2:7" x14ac:dyDescent="0.3">
      <c r="B8903" s="2"/>
      <c r="D8903" s="9"/>
      <c r="F8903" s="4"/>
      <c r="G8903" s="4"/>
    </row>
    <row r="8904" spans="2:7" x14ac:dyDescent="0.3">
      <c r="B8904" s="2"/>
      <c r="D8904" s="9"/>
      <c r="F8904" s="4"/>
      <c r="G8904" s="4"/>
    </row>
    <row r="8905" spans="2:7" x14ac:dyDescent="0.3">
      <c r="B8905" s="2"/>
      <c r="D8905" s="9"/>
      <c r="F8905" s="4"/>
      <c r="G8905" s="4"/>
    </row>
    <row r="8906" spans="2:7" x14ac:dyDescent="0.3">
      <c r="B8906" s="2"/>
      <c r="D8906" s="9"/>
      <c r="F8906" s="4"/>
      <c r="G8906" s="4"/>
    </row>
    <row r="8907" spans="2:7" x14ac:dyDescent="0.3">
      <c r="B8907" s="2"/>
      <c r="D8907" s="9"/>
      <c r="F8907" s="4"/>
      <c r="G8907" s="4"/>
    </row>
    <row r="8908" spans="2:7" x14ac:dyDescent="0.3">
      <c r="B8908" s="2"/>
      <c r="D8908" s="9"/>
      <c r="F8908" s="4"/>
      <c r="G8908" s="4"/>
    </row>
    <row r="8909" spans="2:7" x14ac:dyDescent="0.3">
      <c r="B8909" s="2"/>
      <c r="D8909" s="9"/>
      <c r="F8909" s="4"/>
      <c r="G8909" s="4"/>
    </row>
    <row r="8910" spans="2:7" x14ac:dyDescent="0.3">
      <c r="B8910" s="2"/>
      <c r="D8910" s="9"/>
      <c r="F8910" s="4"/>
      <c r="G8910" s="4"/>
    </row>
    <row r="8911" spans="2:7" x14ac:dyDescent="0.3">
      <c r="B8911" s="2"/>
      <c r="D8911" s="9"/>
      <c r="F8911" s="4"/>
      <c r="G8911" s="4"/>
    </row>
    <row r="8912" spans="2:7" x14ac:dyDescent="0.3">
      <c r="B8912" s="2"/>
      <c r="D8912" s="9"/>
      <c r="F8912" s="4"/>
      <c r="G8912" s="4"/>
    </row>
    <row r="8913" spans="2:7" x14ac:dyDescent="0.3">
      <c r="B8913" s="2"/>
      <c r="D8913" s="9"/>
      <c r="F8913" s="4"/>
      <c r="G8913" s="4"/>
    </row>
    <row r="8914" spans="2:7" x14ac:dyDescent="0.3">
      <c r="B8914" s="2"/>
      <c r="D8914" s="9"/>
      <c r="F8914" s="4"/>
      <c r="G8914" s="4"/>
    </row>
    <row r="8915" spans="2:7" x14ac:dyDescent="0.3">
      <c r="B8915" s="2"/>
      <c r="D8915" s="9"/>
      <c r="F8915" s="4"/>
      <c r="G8915" s="4"/>
    </row>
    <row r="8916" spans="2:7" x14ac:dyDescent="0.3">
      <c r="B8916" s="2"/>
      <c r="D8916" s="9"/>
      <c r="F8916" s="4"/>
      <c r="G8916" s="4"/>
    </row>
    <row r="8917" spans="2:7" x14ac:dyDescent="0.3">
      <c r="B8917" s="2"/>
      <c r="D8917" s="9"/>
      <c r="F8917" s="4"/>
      <c r="G8917" s="4"/>
    </row>
    <row r="8918" spans="2:7" x14ac:dyDescent="0.3">
      <c r="B8918" s="2"/>
      <c r="D8918" s="9"/>
      <c r="F8918" s="4"/>
      <c r="G8918" s="4"/>
    </row>
    <row r="8919" spans="2:7" x14ac:dyDescent="0.3">
      <c r="B8919" s="2"/>
      <c r="D8919" s="9"/>
      <c r="F8919" s="4"/>
      <c r="G8919" s="4"/>
    </row>
    <row r="8920" spans="2:7" x14ac:dyDescent="0.3">
      <c r="B8920" s="2"/>
      <c r="D8920" s="9"/>
      <c r="F8920" s="4"/>
      <c r="G8920" s="4"/>
    </row>
    <row r="8921" spans="2:7" x14ac:dyDescent="0.3">
      <c r="B8921" s="2"/>
      <c r="D8921" s="9"/>
      <c r="F8921" s="4"/>
      <c r="G8921" s="4"/>
    </row>
    <row r="8922" spans="2:7" x14ac:dyDescent="0.3">
      <c r="B8922" s="2"/>
      <c r="D8922" s="9"/>
      <c r="F8922" s="4"/>
      <c r="G8922" s="4"/>
    </row>
    <row r="8923" spans="2:7" x14ac:dyDescent="0.3">
      <c r="B8923" s="2"/>
      <c r="D8923" s="9"/>
      <c r="F8923" s="4"/>
      <c r="G8923" s="4"/>
    </row>
    <row r="8924" spans="2:7" x14ac:dyDescent="0.3">
      <c r="B8924" s="2"/>
      <c r="D8924" s="9"/>
      <c r="F8924" s="4"/>
      <c r="G8924" s="4"/>
    </row>
    <row r="8925" spans="2:7" x14ac:dyDescent="0.3">
      <c r="B8925" s="2"/>
      <c r="D8925" s="9"/>
      <c r="F8925" s="4"/>
      <c r="G8925" s="4"/>
    </row>
    <row r="8926" spans="2:7" x14ac:dyDescent="0.3">
      <c r="B8926" s="2"/>
      <c r="D8926" s="9"/>
      <c r="F8926" s="4"/>
      <c r="G8926" s="4"/>
    </row>
    <row r="8927" spans="2:7" x14ac:dyDescent="0.3">
      <c r="B8927" s="2"/>
      <c r="D8927" s="9"/>
      <c r="F8927" s="4"/>
      <c r="G8927" s="4"/>
    </row>
    <row r="8928" spans="2:7" x14ac:dyDescent="0.3">
      <c r="B8928" s="2"/>
      <c r="D8928" s="9"/>
      <c r="F8928" s="4"/>
      <c r="G8928" s="4"/>
    </row>
    <row r="8929" spans="2:7" x14ac:dyDescent="0.3">
      <c r="B8929" s="2"/>
      <c r="D8929" s="9"/>
      <c r="F8929" s="4"/>
      <c r="G8929" s="4"/>
    </row>
    <row r="8930" spans="2:7" x14ac:dyDescent="0.3">
      <c r="B8930" s="2"/>
      <c r="D8930" s="9"/>
      <c r="F8930" s="4"/>
      <c r="G8930" s="4"/>
    </row>
    <row r="8931" spans="2:7" x14ac:dyDescent="0.3">
      <c r="B8931" s="2"/>
      <c r="D8931" s="9"/>
      <c r="F8931" s="4"/>
      <c r="G8931" s="4"/>
    </row>
    <row r="8932" spans="2:7" x14ac:dyDescent="0.3">
      <c r="B8932" s="2"/>
      <c r="D8932" s="9"/>
      <c r="F8932" s="4"/>
      <c r="G8932" s="4"/>
    </row>
    <row r="8933" spans="2:7" x14ac:dyDescent="0.3">
      <c r="B8933" s="2"/>
      <c r="D8933" s="9"/>
      <c r="F8933" s="4"/>
      <c r="G8933" s="4"/>
    </row>
    <row r="8934" spans="2:7" x14ac:dyDescent="0.3">
      <c r="B8934" s="2"/>
      <c r="D8934" s="9"/>
      <c r="F8934" s="4"/>
      <c r="G8934" s="4"/>
    </row>
    <row r="8935" spans="2:7" x14ac:dyDescent="0.3">
      <c r="B8935" s="2"/>
      <c r="D8935" s="9"/>
      <c r="F8935" s="4"/>
      <c r="G8935" s="4"/>
    </row>
    <row r="8936" spans="2:7" x14ac:dyDescent="0.3">
      <c r="B8936" s="2"/>
      <c r="D8936" s="9"/>
      <c r="F8936" s="4"/>
      <c r="G8936" s="4"/>
    </row>
    <row r="8937" spans="2:7" x14ac:dyDescent="0.3">
      <c r="B8937" s="2"/>
      <c r="D8937" s="9"/>
      <c r="F8937" s="4"/>
      <c r="G8937" s="4"/>
    </row>
    <row r="8938" spans="2:7" x14ac:dyDescent="0.3">
      <c r="B8938" s="2"/>
      <c r="D8938" s="9"/>
      <c r="F8938" s="4"/>
      <c r="G8938" s="4"/>
    </row>
    <row r="8939" spans="2:7" x14ac:dyDescent="0.3">
      <c r="B8939" s="2"/>
      <c r="D8939" s="9"/>
      <c r="F8939" s="4"/>
      <c r="G8939" s="4"/>
    </row>
    <row r="8940" spans="2:7" x14ac:dyDescent="0.3">
      <c r="B8940" s="2"/>
      <c r="D8940" s="9"/>
      <c r="F8940" s="4"/>
      <c r="G8940" s="4"/>
    </row>
    <row r="8941" spans="2:7" x14ac:dyDescent="0.3">
      <c r="B8941" s="2"/>
      <c r="D8941" s="9"/>
      <c r="F8941" s="4"/>
      <c r="G8941" s="4"/>
    </row>
    <row r="8942" spans="2:7" x14ac:dyDescent="0.3">
      <c r="B8942" s="2"/>
      <c r="D8942" s="9"/>
      <c r="F8942" s="4"/>
      <c r="G8942" s="4"/>
    </row>
    <row r="8943" spans="2:7" x14ac:dyDescent="0.3">
      <c r="B8943" s="2"/>
      <c r="D8943" s="9"/>
      <c r="F8943" s="4"/>
      <c r="G8943" s="4"/>
    </row>
    <row r="8944" spans="2:7" x14ac:dyDescent="0.3">
      <c r="B8944" s="2"/>
      <c r="D8944" s="9"/>
      <c r="F8944" s="4"/>
      <c r="G8944" s="4"/>
    </row>
    <row r="8945" spans="2:7" x14ac:dyDescent="0.3">
      <c r="B8945" s="2"/>
      <c r="D8945" s="9"/>
      <c r="F8945" s="4"/>
      <c r="G8945" s="4"/>
    </row>
    <row r="8946" spans="2:7" x14ac:dyDescent="0.3">
      <c r="B8946" s="2"/>
      <c r="D8946" s="9"/>
      <c r="F8946" s="4"/>
      <c r="G8946" s="4"/>
    </row>
    <row r="8947" spans="2:7" x14ac:dyDescent="0.3">
      <c r="B8947" s="2"/>
      <c r="D8947" s="9"/>
      <c r="F8947" s="4"/>
      <c r="G8947" s="4"/>
    </row>
    <row r="8948" spans="2:7" x14ac:dyDescent="0.3">
      <c r="B8948" s="2"/>
      <c r="D8948" s="9"/>
      <c r="F8948" s="4"/>
      <c r="G8948" s="4"/>
    </row>
    <row r="8949" spans="2:7" x14ac:dyDescent="0.3">
      <c r="B8949" s="2"/>
      <c r="D8949" s="9"/>
      <c r="F8949" s="4"/>
      <c r="G8949" s="4"/>
    </row>
    <row r="8950" spans="2:7" x14ac:dyDescent="0.3">
      <c r="B8950" s="2"/>
      <c r="D8950" s="9"/>
      <c r="F8950" s="4"/>
      <c r="G8950" s="4"/>
    </row>
    <row r="8951" spans="2:7" x14ac:dyDescent="0.3">
      <c r="B8951" s="2"/>
      <c r="D8951" s="9"/>
      <c r="F8951" s="4"/>
      <c r="G8951" s="4"/>
    </row>
    <row r="8952" spans="2:7" x14ac:dyDescent="0.3">
      <c r="B8952" s="2"/>
      <c r="D8952" s="9"/>
      <c r="F8952" s="4"/>
      <c r="G8952" s="4"/>
    </row>
    <row r="8953" spans="2:7" x14ac:dyDescent="0.3">
      <c r="B8953" s="2"/>
      <c r="D8953" s="9"/>
      <c r="F8953" s="4"/>
      <c r="G8953" s="4"/>
    </row>
    <row r="8954" spans="2:7" x14ac:dyDescent="0.3">
      <c r="B8954" s="2"/>
      <c r="D8954" s="9"/>
      <c r="F8954" s="4"/>
      <c r="G8954" s="4"/>
    </row>
    <row r="8955" spans="2:7" x14ac:dyDescent="0.3">
      <c r="B8955" s="2"/>
      <c r="D8955" s="9"/>
      <c r="F8955" s="4"/>
      <c r="G8955" s="4"/>
    </row>
    <row r="8956" spans="2:7" x14ac:dyDescent="0.3">
      <c r="B8956" s="2"/>
      <c r="D8956" s="9"/>
      <c r="F8956" s="4"/>
      <c r="G8956" s="4"/>
    </row>
    <row r="8957" spans="2:7" x14ac:dyDescent="0.3">
      <c r="B8957" s="2"/>
      <c r="D8957" s="9"/>
      <c r="F8957" s="4"/>
      <c r="G8957" s="4"/>
    </row>
    <row r="8958" spans="2:7" x14ac:dyDescent="0.3">
      <c r="B8958" s="2"/>
      <c r="D8958" s="9"/>
      <c r="F8958" s="4"/>
      <c r="G8958" s="4"/>
    </row>
    <row r="8959" spans="2:7" x14ac:dyDescent="0.3">
      <c r="B8959" s="2"/>
      <c r="D8959" s="9"/>
      <c r="F8959" s="4"/>
      <c r="G8959" s="4"/>
    </row>
    <row r="8960" spans="2:7" x14ac:dyDescent="0.3">
      <c r="B8960" s="2"/>
      <c r="D8960" s="9"/>
      <c r="F8960" s="4"/>
      <c r="G8960" s="4"/>
    </row>
    <row r="8961" spans="2:7" x14ac:dyDescent="0.3">
      <c r="B8961" s="2"/>
      <c r="D8961" s="9"/>
      <c r="F8961" s="4"/>
      <c r="G8961" s="4"/>
    </row>
    <row r="8962" spans="2:7" x14ac:dyDescent="0.3">
      <c r="B8962" s="2"/>
      <c r="D8962" s="9"/>
      <c r="F8962" s="4"/>
      <c r="G8962" s="4"/>
    </row>
    <row r="8963" spans="2:7" x14ac:dyDescent="0.3">
      <c r="B8963" s="2"/>
      <c r="D8963" s="9"/>
      <c r="F8963" s="4"/>
      <c r="G8963" s="4"/>
    </row>
    <row r="8964" spans="2:7" x14ac:dyDescent="0.3">
      <c r="B8964" s="2"/>
      <c r="D8964" s="9"/>
      <c r="F8964" s="4"/>
      <c r="G8964" s="4"/>
    </row>
    <row r="8965" spans="2:7" x14ac:dyDescent="0.3">
      <c r="B8965" s="2"/>
      <c r="D8965" s="9"/>
      <c r="F8965" s="4"/>
      <c r="G8965" s="4"/>
    </row>
    <row r="8966" spans="2:7" x14ac:dyDescent="0.3">
      <c r="B8966" s="2"/>
      <c r="D8966" s="9"/>
      <c r="F8966" s="4"/>
      <c r="G8966" s="4"/>
    </row>
    <row r="8967" spans="2:7" x14ac:dyDescent="0.3">
      <c r="B8967" s="2"/>
      <c r="D8967" s="9"/>
      <c r="F8967" s="4"/>
      <c r="G8967" s="4"/>
    </row>
    <row r="8968" spans="2:7" x14ac:dyDescent="0.3">
      <c r="B8968" s="2"/>
      <c r="D8968" s="9"/>
      <c r="F8968" s="4"/>
      <c r="G8968" s="4"/>
    </row>
    <row r="8969" spans="2:7" x14ac:dyDescent="0.3">
      <c r="B8969" s="2"/>
      <c r="D8969" s="9"/>
      <c r="F8969" s="4"/>
      <c r="G8969" s="4"/>
    </row>
    <row r="8970" spans="2:7" x14ac:dyDescent="0.3">
      <c r="B8970" s="2"/>
      <c r="D8970" s="9"/>
      <c r="F8970" s="4"/>
      <c r="G8970" s="4"/>
    </row>
    <row r="8971" spans="2:7" x14ac:dyDescent="0.3">
      <c r="B8971" s="2"/>
      <c r="D8971" s="9"/>
      <c r="F8971" s="4"/>
      <c r="G8971" s="4"/>
    </row>
    <row r="8972" spans="2:7" x14ac:dyDescent="0.3">
      <c r="B8972" s="2"/>
      <c r="D8972" s="9"/>
      <c r="F8972" s="4"/>
      <c r="G8972" s="4"/>
    </row>
    <row r="8973" spans="2:7" x14ac:dyDescent="0.3">
      <c r="B8973" s="2"/>
      <c r="D8973" s="9"/>
      <c r="F8973" s="4"/>
      <c r="G8973" s="4"/>
    </row>
    <row r="8974" spans="2:7" x14ac:dyDescent="0.3">
      <c r="B8974" s="2"/>
      <c r="D8974" s="9"/>
      <c r="F8974" s="4"/>
      <c r="G8974" s="4"/>
    </row>
    <row r="8975" spans="2:7" x14ac:dyDescent="0.3">
      <c r="B8975" s="2"/>
      <c r="D8975" s="9"/>
      <c r="F8975" s="4"/>
      <c r="G8975" s="4"/>
    </row>
    <row r="8976" spans="2:7" x14ac:dyDescent="0.3">
      <c r="B8976" s="2"/>
      <c r="D8976" s="9"/>
      <c r="F8976" s="4"/>
      <c r="G8976" s="4"/>
    </row>
    <row r="8977" spans="2:7" x14ac:dyDescent="0.3">
      <c r="B8977" s="2"/>
      <c r="D8977" s="9"/>
      <c r="F8977" s="4"/>
      <c r="G8977" s="4"/>
    </row>
    <row r="8978" spans="2:7" x14ac:dyDescent="0.3">
      <c r="B8978" s="2"/>
      <c r="D8978" s="9"/>
      <c r="F8978" s="4"/>
      <c r="G8978" s="4"/>
    </row>
    <row r="8979" spans="2:7" x14ac:dyDescent="0.3">
      <c r="B8979" s="2"/>
      <c r="D8979" s="9"/>
      <c r="F8979" s="4"/>
      <c r="G8979" s="4"/>
    </row>
    <row r="8980" spans="2:7" x14ac:dyDescent="0.3">
      <c r="B8980" s="2"/>
      <c r="D8980" s="9"/>
      <c r="F8980" s="4"/>
      <c r="G8980" s="4"/>
    </row>
    <row r="8981" spans="2:7" x14ac:dyDescent="0.3">
      <c r="B8981" s="2"/>
      <c r="D8981" s="9"/>
      <c r="F8981" s="4"/>
      <c r="G8981" s="4"/>
    </row>
    <row r="8982" spans="2:7" x14ac:dyDescent="0.3">
      <c r="B8982" s="2"/>
      <c r="D8982" s="9"/>
      <c r="F8982" s="4"/>
      <c r="G8982" s="4"/>
    </row>
    <row r="8983" spans="2:7" x14ac:dyDescent="0.3">
      <c r="B8983" s="2"/>
      <c r="D8983" s="9"/>
      <c r="F8983" s="4"/>
      <c r="G8983" s="4"/>
    </row>
    <row r="8984" spans="2:7" x14ac:dyDescent="0.3">
      <c r="B8984" s="2"/>
      <c r="D8984" s="9"/>
      <c r="F8984" s="4"/>
      <c r="G8984" s="4"/>
    </row>
    <row r="8985" spans="2:7" x14ac:dyDescent="0.3">
      <c r="B8985" s="2"/>
      <c r="D8985" s="9"/>
      <c r="F8985" s="4"/>
      <c r="G8985" s="4"/>
    </row>
    <row r="8986" spans="2:7" x14ac:dyDescent="0.3">
      <c r="B8986" s="2"/>
      <c r="D8986" s="9"/>
      <c r="F8986" s="4"/>
      <c r="G8986" s="4"/>
    </row>
    <row r="8987" spans="2:7" x14ac:dyDescent="0.3">
      <c r="B8987" s="2"/>
      <c r="D8987" s="9"/>
      <c r="F8987" s="4"/>
      <c r="G8987" s="4"/>
    </row>
    <row r="8988" spans="2:7" x14ac:dyDescent="0.3">
      <c r="B8988" s="2"/>
      <c r="D8988" s="9"/>
      <c r="F8988" s="4"/>
      <c r="G8988" s="4"/>
    </row>
    <row r="8989" spans="2:7" x14ac:dyDescent="0.3">
      <c r="B8989" s="2"/>
      <c r="D8989" s="9"/>
      <c r="F8989" s="4"/>
      <c r="G8989" s="4"/>
    </row>
    <row r="8990" spans="2:7" x14ac:dyDescent="0.3">
      <c r="B8990" s="2"/>
      <c r="D8990" s="9"/>
      <c r="F8990" s="4"/>
      <c r="G8990" s="4"/>
    </row>
    <row r="8991" spans="2:7" x14ac:dyDescent="0.3">
      <c r="B8991" s="2"/>
      <c r="D8991" s="9"/>
      <c r="F8991" s="4"/>
      <c r="G8991" s="4"/>
    </row>
    <row r="8992" spans="2:7" x14ac:dyDescent="0.3">
      <c r="B8992" s="2"/>
      <c r="D8992" s="9"/>
      <c r="F8992" s="4"/>
      <c r="G8992" s="4"/>
    </row>
    <row r="8993" spans="2:7" x14ac:dyDescent="0.3">
      <c r="B8993" s="2"/>
      <c r="D8993" s="9"/>
      <c r="F8993" s="4"/>
      <c r="G8993" s="4"/>
    </row>
    <row r="8994" spans="2:7" x14ac:dyDescent="0.3">
      <c r="B8994" s="2"/>
      <c r="D8994" s="9"/>
      <c r="F8994" s="4"/>
      <c r="G8994" s="4"/>
    </row>
    <row r="8995" spans="2:7" x14ac:dyDescent="0.3">
      <c r="B8995" s="2"/>
      <c r="D8995" s="9"/>
      <c r="F8995" s="4"/>
      <c r="G8995" s="4"/>
    </row>
    <row r="8996" spans="2:7" x14ac:dyDescent="0.3">
      <c r="B8996" s="2"/>
      <c r="D8996" s="9"/>
      <c r="F8996" s="4"/>
      <c r="G8996" s="4"/>
    </row>
    <row r="8997" spans="2:7" x14ac:dyDescent="0.3">
      <c r="B8997" s="2"/>
      <c r="D8997" s="9"/>
      <c r="F8997" s="4"/>
      <c r="G8997" s="4"/>
    </row>
    <row r="8998" spans="2:7" x14ac:dyDescent="0.3">
      <c r="B8998" s="2"/>
      <c r="D8998" s="9"/>
      <c r="F8998" s="4"/>
      <c r="G8998" s="4"/>
    </row>
    <row r="8999" spans="2:7" x14ac:dyDescent="0.3">
      <c r="B8999" s="2"/>
      <c r="D8999" s="9"/>
      <c r="F8999" s="4"/>
      <c r="G8999" s="4"/>
    </row>
    <row r="9000" spans="2:7" x14ac:dyDescent="0.3">
      <c r="B9000" s="2"/>
      <c r="D9000" s="9"/>
      <c r="F9000" s="4"/>
      <c r="G9000" s="4"/>
    </row>
    <row r="9001" spans="2:7" x14ac:dyDescent="0.3">
      <c r="B9001" s="2"/>
      <c r="D9001" s="9"/>
      <c r="F9001" s="4"/>
      <c r="G9001" s="4"/>
    </row>
    <row r="9002" spans="2:7" x14ac:dyDescent="0.3">
      <c r="B9002" s="2"/>
      <c r="D9002" s="9"/>
      <c r="F9002" s="4"/>
      <c r="G9002" s="4"/>
    </row>
    <row r="9003" spans="2:7" x14ac:dyDescent="0.3">
      <c r="B9003" s="2"/>
      <c r="D9003" s="9"/>
      <c r="F9003" s="4"/>
      <c r="G9003" s="4"/>
    </row>
    <row r="9004" spans="2:7" x14ac:dyDescent="0.3">
      <c r="B9004" s="2"/>
      <c r="D9004" s="9"/>
      <c r="F9004" s="4"/>
      <c r="G9004" s="4"/>
    </row>
    <row r="9005" spans="2:7" x14ac:dyDescent="0.3">
      <c r="B9005" s="2"/>
      <c r="D9005" s="9"/>
      <c r="F9005" s="4"/>
      <c r="G9005" s="4"/>
    </row>
    <row r="9006" spans="2:7" x14ac:dyDescent="0.3">
      <c r="B9006" s="2"/>
      <c r="D9006" s="9"/>
      <c r="F9006" s="4"/>
      <c r="G9006" s="4"/>
    </row>
    <row r="9007" spans="2:7" x14ac:dyDescent="0.3">
      <c r="B9007" s="2"/>
      <c r="D9007" s="9"/>
      <c r="F9007" s="4"/>
      <c r="G9007" s="4"/>
    </row>
    <row r="9008" spans="2:7" x14ac:dyDescent="0.3">
      <c r="B9008" s="2"/>
      <c r="D9008" s="9"/>
      <c r="F9008" s="4"/>
      <c r="G9008" s="4"/>
    </row>
    <row r="9009" spans="2:7" x14ac:dyDescent="0.3">
      <c r="B9009" s="2"/>
      <c r="D9009" s="9"/>
      <c r="F9009" s="4"/>
      <c r="G9009" s="4"/>
    </row>
    <row r="9010" spans="2:7" x14ac:dyDescent="0.3">
      <c r="B9010" s="2"/>
      <c r="D9010" s="9"/>
      <c r="F9010" s="4"/>
      <c r="G9010" s="4"/>
    </row>
    <row r="9011" spans="2:7" x14ac:dyDescent="0.3">
      <c r="B9011" s="2"/>
      <c r="D9011" s="9"/>
      <c r="F9011" s="4"/>
      <c r="G9011" s="4"/>
    </row>
    <row r="9012" spans="2:7" x14ac:dyDescent="0.3">
      <c r="B9012" s="2"/>
      <c r="D9012" s="9"/>
      <c r="F9012" s="4"/>
      <c r="G9012" s="4"/>
    </row>
    <row r="9013" spans="2:7" x14ac:dyDescent="0.3">
      <c r="B9013" s="2"/>
      <c r="D9013" s="9"/>
      <c r="F9013" s="4"/>
      <c r="G9013" s="4"/>
    </row>
    <row r="9014" spans="2:7" x14ac:dyDescent="0.3">
      <c r="B9014" s="2"/>
      <c r="D9014" s="9"/>
      <c r="F9014" s="4"/>
      <c r="G9014" s="4"/>
    </row>
    <row r="9015" spans="2:7" x14ac:dyDescent="0.3">
      <c r="B9015" s="2"/>
      <c r="D9015" s="9"/>
      <c r="F9015" s="4"/>
      <c r="G9015" s="4"/>
    </row>
    <row r="9016" spans="2:7" x14ac:dyDescent="0.3">
      <c r="B9016" s="2"/>
      <c r="D9016" s="9"/>
      <c r="F9016" s="4"/>
      <c r="G9016" s="4"/>
    </row>
    <row r="9017" spans="2:7" x14ac:dyDescent="0.3">
      <c r="B9017" s="2"/>
      <c r="D9017" s="9"/>
      <c r="F9017" s="4"/>
      <c r="G9017" s="4"/>
    </row>
    <row r="9018" spans="2:7" x14ac:dyDescent="0.3">
      <c r="B9018" s="2"/>
      <c r="D9018" s="9"/>
      <c r="F9018" s="4"/>
      <c r="G9018" s="4"/>
    </row>
    <row r="9019" spans="2:7" x14ac:dyDescent="0.3">
      <c r="B9019" s="2"/>
      <c r="D9019" s="9"/>
      <c r="F9019" s="4"/>
      <c r="G9019" s="4"/>
    </row>
    <row r="9020" spans="2:7" x14ac:dyDescent="0.3">
      <c r="B9020" s="2"/>
      <c r="D9020" s="9"/>
      <c r="F9020" s="4"/>
      <c r="G9020" s="4"/>
    </row>
    <row r="9021" spans="2:7" x14ac:dyDescent="0.3">
      <c r="B9021" s="2"/>
      <c r="D9021" s="9"/>
      <c r="F9021" s="4"/>
      <c r="G9021" s="4"/>
    </row>
    <row r="9022" spans="2:7" x14ac:dyDescent="0.3">
      <c r="B9022" s="2"/>
      <c r="D9022" s="9"/>
      <c r="F9022" s="4"/>
      <c r="G9022" s="4"/>
    </row>
    <row r="9023" spans="2:7" x14ac:dyDescent="0.3">
      <c r="B9023" s="2"/>
      <c r="D9023" s="9"/>
      <c r="F9023" s="4"/>
      <c r="G9023" s="4"/>
    </row>
    <row r="9024" spans="2:7" x14ac:dyDescent="0.3">
      <c r="B9024" s="2"/>
      <c r="D9024" s="9"/>
      <c r="F9024" s="4"/>
      <c r="G9024" s="4"/>
    </row>
    <row r="9025" spans="2:7" x14ac:dyDescent="0.3">
      <c r="B9025" s="2"/>
      <c r="D9025" s="9"/>
      <c r="F9025" s="4"/>
      <c r="G9025" s="4"/>
    </row>
    <row r="9026" spans="2:7" x14ac:dyDescent="0.3">
      <c r="B9026" s="2"/>
      <c r="D9026" s="9"/>
      <c r="F9026" s="4"/>
      <c r="G9026" s="4"/>
    </row>
    <row r="9027" spans="2:7" x14ac:dyDescent="0.3">
      <c r="B9027" s="2"/>
      <c r="D9027" s="9"/>
      <c r="F9027" s="4"/>
      <c r="G9027" s="4"/>
    </row>
    <row r="9028" spans="2:7" x14ac:dyDescent="0.3">
      <c r="B9028" s="2"/>
      <c r="D9028" s="9"/>
      <c r="F9028" s="4"/>
      <c r="G9028" s="4"/>
    </row>
    <row r="9029" spans="2:7" x14ac:dyDescent="0.3">
      <c r="B9029" s="2"/>
      <c r="D9029" s="9"/>
      <c r="F9029" s="4"/>
      <c r="G9029" s="4"/>
    </row>
    <row r="9030" spans="2:7" x14ac:dyDescent="0.3">
      <c r="B9030" s="2"/>
      <c r="D9030" s="9"/>
      <c r="F9030" s="4"/>
      <c r="G9030" s="4"/>
    </row>
    <row r="9031" spans="2:7" x14ac:dyDescent="0.3">
      <c r="B9031" s="2"/>
      <c r="D9031" s="9"/>
      <c r="F9031" s="4"/>
      <c r="G9031" s="4"/>
    </row>
    <row r="9032" spans="2:7" x14ac:dyDescent="0.3">
      <c r="B9032" s="2"/>
      <c r="D9032" s="9"/>
      <c r="F9032" s="4"/>
      <c r="G9032" s="4"/>
    </row>
    <row r="9033" spans="2:7" x14ac:dyDescent="0.3">
      <c r="B9033" s="2"/>
      <c r="D9033" s="9"/>
      <c r="F9033" s="4"/>
      <c r="G9033" s="4"/>
    </row>
    <row r="9034" spans="2:7" x14ac:dyDescent="0.3">
      <c r="B9034" s="2"/>
      <c r="D9034" s="9"/>
      <c r="F9034" s="4"/>
      <c r="G9034" s="4"/>
    </row>
    <row r="9035" spans="2:7" x14ac:dyDescent="0.3">
      <c r="B9035" s="2"/>
      <c r="D9035" s="9"/>
      <c r="F9035" s="4"/>
      <c r="G9035" s="4"/>
    </row>
    <row r="9036" spans="2:7" x14ac:dyDescent="0.3">
      <c r="B9036" s="2"/>
      <c r="D9036" s="9"/>
      <c r="F9036" s="4"/>
      <c r="G9036" s="4"/>
    </row>
    <row r="9037" spans="2:7" x14ac:dyDescent="0.3">
      <c r="B9037" s="2"/>
      <c r="D9037" s="9"/>
      <c r="F9037" s="4"/>
      <c r="G9037" s="4"/>
    </row>
    <row r="9038" spans="2:7" x14ac:dyDescent="0.3">
      <c r="B9038" s="2"/>
      <c r="D9038" s="9"/>
      <c r="F9038" s="4"/>
      <c r="G9038" s="4"/>
    </row>
    <row r="9039" spans="2:7" x14ac:dyDescent="0.3">
      <c r="B9039" s="2"/>
      <c r="D9039" s="9"/>
      <c r="F9039" s="4"/>
      <c r="G9039" s="4"/>
    </row>
    <row r="9040" spans="2:7" x14ac:dyDescent="0.3">
      <c r="B9040" s="2"/>
      <c r="D9040" s="9"/>
      <c r="F9040" s="4"/>
      <c r="G9040" s="4"/>
    </row>
    <row r="9041" spans="2:7" x14ac:dyDescent="0.3">
      <c r="B9041" s="2"/>
      <c r="D9041" s="9"/>
      <c r="F9041" s="4"/>
      <c r="G9041" s="4"/>
    </row>
    <row r="9042" spans="2:7" x14ac:dyDescent="0.3">
      <c r="B9042" s="2"/>
      <c r="D9042" s="9"/>
      <c r="F9042" s="4"/>
      <c r="G9042" s="4"/>
    </row>
    <row r="9043" spans="2:7" x14ac:dyDescent="0.3">
      <c r="B9043" s="2"/>
      <c r="D9043" s="9"/>
      <c r="F9043" s="4"/>
      <c r="G9043" s="4"/>
    </row>
    <row r="9044" spans="2:7" x14ac:dyDescent="0.3">
      <c r="B9044" s="2"/>
      <c r="D9044" s="9"/>
      <c r="F9044" s="4"/>
      <c r="G9044" s="4"/>
    </row>
    <row r="9045" spans="2:7" x14ac:dyDescent="0.3">
      <c r="B9045" s="2"/>
      <c r="D9045" s="9"/>
      <c r="F9045" s="4"/>
      <c r="G9045" s="4"/>
    </row>
    <row r="9046" spans="2:7" x14ac:dyDescent="0.3">
      <c r="B9046" s="2"/>
      <c r="D9046" s="9"/>
      <c r="F9046" s="4"/>
      <c r="G9046" s="4"/>
    </row>
    <row r="9047" spans="2:7" x14ac:dyDescent="0.3">
      <c r="B9047" s="2"/>
      <c r="D9047" s="9"/>
      <c r="F9047" s="4"/>
      <c r="G9047" s="4"/>
    </row>
    <row r="9048" spans="2:7" x14ac:dyDescent="0.3">
      <c r="B9048" s="2"/>
      <c r="D9048" s="9"/>
      <c r="F9048" s="4"/>
      <c r="G9048" s="4"/>
    </row>
    <row r="9049" spans="2:7" x14ac:dyDescent="0.3">
      <c r="B9049" s="2"/>
      <c r="D9049" s="9"/>
      <c r="F9049" s="4"/>
      <c r="G9049" s="4"/>
    </row>
    <row r="9050" spans="2:7" x14ac:dyDescent="0.3">
      <c r="B9050" s="2"/>
      <c r="D9050" s="9"/>
      <c r="F9050" s="4"/>
      <c r="G9050" s="4"/>
    </row>
    <row r="9051" spans="2:7" x14ac:dyDescent="0.3">
      <c r="B9051" s="2"/>
      <c r="D9051" s="9"/>
      <c r="F9051" s="4"/>
      <c r="G9051" s="4"/>
    </row>
    <row r="9052" spans="2:7" x14ac:dyDescent="0.3">
      <c r="B9052" s="2"/>
      <c r="D9052" s="9"/>
      <c r="F9052" s="4"/>
      <c r="G9052" s="4"/>
    </row>
    <row r="9053" spans="2:7" x14ac:dyDescent="0.3">
      <c r="B9053" s="2"/>
      <c r="D9053" s="9"/>
      <c r="F9053" s="4"/>
      <c r="G9053" s="4"/>
    </row>
    <row r="9054" spans="2:7" x14ac:dyDescent="0.3">
      <c r="B9054" s="2"/>
      <c r="D9054" s="9"/>
      <c r="F9054" s="4"/>
      <c r="G9054" s="4"/>
    </row>
    <row r="9055" spans="2:7" x14ac:dyDescent="0.3">
      <c r="B9055" s="2"/>
      <c r="D9055" s="9"/>
      <c r="F9055" s="4"/>
      <c r="G9055" s="4"/>
    </row>
    <row r="9056" spans="2:7" x14ac:dyDescent="0.3">
      <c r="B9056" s="2"/>
      <c r="D9056" s="9"/>
      <c r="F9056" s="4"/>
      <c r="G9056" s="4"/>
    </row>
    <row r="9057" spans="2:7" x14ac:dyDescent="0.3">
      <c r="B9057" s="2"/>
      <c r="D9057" s="9"/>
      <c r="F9057" s="4"/>
      <c r="G9057" s="4"/>
    </row>
    <row r="9058" spans="2:7" x14ac:dyDescent="0.3">
      <c r="B9058" s="2"/>
      <c r="D9058" s="9"/>
      <c r="F9058" s="4"/>
      <c r="G9058" s="4"/>
    </row>
    <row r="9059" spans="2:7" x14ac:dyDescent="0.3">
      <c r="B9059" s="2"/>
      <c r="D9059" s="9"/>
      <c r="F9059" s="4"/>
      <c r="G9059" s="4"/>
    </row>
    <row r="9060" spans="2:7" x14ac:dyDescent="0.3">
      <c r="B9060" s="2"/>
      <c r="D9060" s="9"/>
      <c r="F9060" s="4"/>
      <c r="G9060" s="4"/>
    </row>
    <row r="9061" spans="2:7" x14ac:dyDescent="0.3">
      <c r="B9061" s="2"/>
      <c r="D9061" s="9"/>
      <c r="F9061" s="4"/>
      <c r="G9061" s="4"/>
    </row>
    <row r="9062" spans="2:7" x14ac:dyDescent="0.3">
      <c r="B9062" s="2"/>
      <c r="D9062" s="9"/>
      <c r="F9062" s="4"/>
      <c r="G9062" s="4"/>
    </row>
    <row r="9063" spans="2:7" x14ac:dyDescent="0.3">
      <c r="B9063" s="2"/>
      <c r="D9063" s="9"/>
      <c r="F9063" s="4"/>
      <c r="G9063" s="4"/>
    </row>
    <row r="9064" spans="2:7" x14ac:dyDescent="0.3">
      <c r="B9064" s="2"/>
      <c r="D9064" s="9"/>
      <c r="F9064" s="4"/>
      <c r="G9064" s="4"/>
    </row>
    <row r="9065" spans="2:7" x14ac:dyDescent="0.3">
      <c r="B9065" s="2"/>
      <c r="D9065" s="9"/>
      <c r="F9065" s="4"/>
      <c r="G9065" s="4"/>
    </row>
    <row r="9066" spans="2:7" x14ac:dyDescent="0.3">
      <c r="B9066" s="2"/>
      <c r="D9066" s="9"/>
      <c r="F9066" s="4"/>
      <c r="G9066" s="4"/>
    </row>
    <row r="9067" spans="2:7" x14ac:dyDescent="0.3">
      <c r="B9067" s="2"/>
      <c r="D9067" s="9"/>
      <c r="F9067" s="4"/>
      <c r="G9067" s="4"/>
    </row>
    <row r="9068" spans="2:7" x14ac:dyDescent="0.3">
      <c r="B9068" s="2"/>
      <c r="D9068" s="9"/>
      <c r="F9068" s="4"/>
      <c r="G9068" s="4"/>
    </row>
    <row r="9069" spans="2:7" x14ac:dyDescent="0.3">
      <c r="B9069" s="2"/>
      <c r="D9069" s="9"/>
      <c r="F9069" s="4"/>
      <c r="G9069" s="4"/>
    </row>
    <row r="9070" spans="2:7" x14ac:dyDescent="0.3">
      <c r="B9070" s="2"/>
      <c r="D9070" s="9"/>
      <c r="F9070" s="4"/>
      <c r="G9070" s="4"/>
    </row>
    <row r="9071" spans="2:7" x14ac:dyDescent="0.3">
      <c r="B9071" s="2"/>
      <c r="D9071" s="9"/>
      <c r="F9071" s="4"/>
      <c r="G9071" s="4"/>
    </row>
    <row r="9072" spans="2:7" x14ac:dyDescent="0.3">
      <c r="B9072" s="2"/>
      <c r="D9072" s="9"/>
      <c r="F9072" s="4"/>
      <c r="G9072" s="4"/>
    </row>
    <row r="9073" spans="2:7" x14ac:dyDescent="0.3">
      <c r="B9073" s="2"/>
      <c r="D9073" s="9"/>
      <c r="F9073" s="4"/>
      <c r="G9073" s="4"/>
    </row>
    <row r="9074" spans="2:7" x14ac:dyDescent="0.3">
      <c r="B9074" s="2"/>
      <c r="D9074" s="9"/>
      <c r="F9074" s="4"/>
      <c r="G9074" s="4"/>
    </row>
    <row r="9075" spans="2:7" x14ac:dyDescent="0.3">
      <c r="B9075" s="2"/>
      <c r="D9075" s="9"/>
      <c r="F9075" s="4"/>
      <c r="G9075" s="4"/>
    </row>
    <row r="9076" spans="2:7" x14ac:dyDescent="0.3">
      <c r="B9076" s="2"/>
      <c r="D9076" s="9"/>
      <c r="F9076" s="4"/>
      <c r="G9076" s="4"/>
    </row>
    <row r="9077" spans="2:7" x14ac:dyDescent="0.3">
      <c r="B9077" s="2"/>
      <c r="D9077" s="9"/>
      <c r="F9077" s="4"/>
      <c r="G9077" s="4"/>
    </row>
    <row r="9078" spans="2:7" x14ac:dyDescent="0.3">
      <c r="B9078" s="2"/>
      <c r="D9078" s="9"/>
      <c r="F9078" s="4"/>
      <c r="G9078" s="4"/>
    </row>
    <row r="9079" spans="2:7" x14ac:dyDescent="0.3">
      <c r="B9079" s="2"/>
      <c r="D9079" s="9"/>
      <c r="F9079" s="4"/>
      <c r="G9079" s="4"/>
    </row>
    <row r="9080" spans="2:7" x14ac:dyDescent="0.3">
      <c r="B9080" s="2"/>
      <c r="D9080" s="9"/>
      <c r="F9080" s="4"/>
      <c r="G9080" s="4"/>
    </row>
    <row r="9081" spans="2:7" x14ac:dyDescent="0.3">
      <c r="B9081" s="2"/>
      <c r="D9081" s="9"/>
      <c r="F9081" s="4"/>
      <c r="G9081" s="4"/>
    </row>
    <row r="9082" spans="2:7" x14ac:dyDescent="0.3">
      <c r="B9082" s="2"/>
      <c r="D9082" s="9"/>
      <c r="F9082" s="4"/>
      <c r="G9082" s="4"/>
    </row>
    <row r="9083" spans="2:7" x14ac:dyDescent="0.3">
      <c r="B9083" s="2"/>
      <c r="D9083" s="9"/>
      <c r="F9083" s="4"/>
      <c r="G9083" s="4"/>
    </row>
    <row r="9084" spans="2:7" x14ac:dyDescent="0.3">
      <c r="B9084" s="2"/>
      <c r="D9084" s="9"/>
      <c r="F9084" s="4"/>
      <c r="G9084" s="4"/>
    </row>
    <row r="9085" spans="2:7" x14ac:dyDescent="0.3">
      <c r="B9085" s="2"/>
      <c r="D9085" s="9"/>
      <c r="F9085" s="4"/>
      <c r="G9085" s="4"/>
    </row>
    <row r="9086" spans="2:7" x14ac:dyDescent="0.3">
      <c r="B9086" s="2"/>
      <c r="D9086" s="9"/>
      <c r="F9086" s="4"/>
      <c r="G9086" s="4"/>
    </row>
    <row r="9087" spans="2:7" x14ac:dyDescent="0.3">
      <c r="B9087" s="2"/>
      <c r="D9087" s="9"/>
      <c r="F9087" s="4"/>
      <c r="G9087" s="4"/>
    </row>
    <row r="9088" spans="2:7" x14ac:dyDescent="0.3">
      <c r="B9088" s="2"/>
      <c r="D9088" s="9"/>
      <c r="F9088" s="4"/>
      <c r="G9088" s="4"/>
    </row>
    <row r="9089" spans="2:7" x14ac:dyDescent="0.3">
      <c r="B9089" s="2"/>
      <c r="D9089" s="9"/>
      <c r="F9089" s="4"/>
      <c r="G9089" s="4"/>
    </row>
    <row r="9090" spans="2:7" x14ac:dyDescent="0.3">
      <c r="B9090" s="2"/>
      <c r="D9090" s="9"/>
      <c r="F9090" s="4"/>
      <c r="G9090" s="4"/>
    </row>
    <row r="9091" spans="2:7" x14ac:dyDescent="0.3">
      <c r="B9091" s="2"/>
      <c r="D9091" s="9"/>
      <c r="F9091" s="4"/>
      <c r="G9091" s="4"/>
    </row>
    <row r="9092" spans="2:7" x14ac:dyDescent="0.3">
      <c r="B9092" s="2"/>
      <c r="D9092" s="9"/>
      <c r="F9092" s="4"/>
      <c r="G9092" s="4"/>
    </row>
    <row r="9093" spans="2:7" x14ac:dyDescent="0.3">
      <c r="B9093" s="2"/>
      <c r="D9093" s="9"/>
      <c r="F9093" s="4"/>
      <c r="G9093" s="4"/>
    </row>
    <row r="9094" spans="2:7" x14ac:dyDescent="0.3">
      <c r="B9094" s="2"/>
      <c r="D9094" s="9"/>
      <c r="F9094" s="4"/>
      <c r="G9094" s="4"/>
    </row>
    <row r="9095" spans="2:7" x14ac:dyDescent="0.3">
      <c r="B9095" s="2"/>
      <c r="D9095" s="9"/>
      <c r="F9095" s="4"/>
      <c r="G9095" s="4"/>
    </row>
    <row r="9096" spans="2:7" x14ac:dyDescent="0.3">
      <c r="B9096" s="2"/>
      <c r="D9096" s="9"/>
      <c r="F9096" s="4"/>
      <c r="G9096" s="4"/>
    </row>
    <row r="9097" spans="2:7" x14ac:dyDescent="0.3">
      <c r="B9097" s="2"/>
      <c r="D9097" s="9"/>
      <c r="F9097" s="4"/>
      <c r="G9097" s="4"/>
    </row>
    <row r="9098" spans="2:7" x14ac:dyDescent="0.3">
      <c r="B9098" s="2"/>
      <c r="D9098" s="9"/>
      <c r="F9098" s="4"/>
      <c r="G9098" s="4"/>
    </row>
    <row r="9099" spans="2:7" x14ac:dyDescent="0.3">
      <c r="B9099" s="2"/>
      <c r="D9099" s="9"/>
      <c r="F9099" s="4"/>
      <c r="G9099" s="4"/>
    </row>
    <row r="9100" spans="2:7" x14ac:dyDescent="0.3">
      <c r="B9100" s="2"/>
      <c r="D9100" s="9"/>
      <c r="F9100" s="4"/>
      <c r="G9100" s="4"/>
    </row>
    <row r="9101" spans="2:7" x14ac:dyDescent="0.3">
      <c r="B9101" s="2"/>
      <c r="D9101" s="9"/>
      <c r="F9101" s="4"/>
      <c r="G9101" s="4"/>
    </row>
    <row r="9102" spans="2:7" x14ac:dyDescent="0.3">
      <c r="B9102" s="2"/>
      <c r="D9102" s="9"/>
      <c r="F9102" s="4"/>
      <c r="G9102" s="4"/>
    </row>
    <row r="9103" spans="2:7" x14ac:dyDescent="0.3">
      <c r="B9103" s="2"/>
      <c r="D9103" s="9"/>
      <c r="F9103" s="4"/>
      <c r="G9103" s="4"/>
    </row>
    <row r="9104" spans="2:7" x14ac:dyDescent="0.3">
      <c r="B9104" s="2"/>
      <c r="D9104" s="9"/>
      <c r="F9104" s="4"/>
      <c r="G9104" s="4"/>
    </row>
    <row r="9105" spans="2:7" x14ac:dyDescent="0.3">
      <c r="B9105" s="2"/>
      <c r="D9105" s="9"/>
      <c r="F9105" s="4"/>
      <c r="G9105" s="4"/>
    </row>
    <row r="9106" spans="2:7" x14ac:dyDescent="0.3">
      <c r="B9106" s="2"/>
      <c r="D9106" s="9"/>
      <c r="F9106" s="4"/>
      <c r="G9106" s="4"/>
    </row>
    <row r="9107" spans="2:7" x14ac:dyDescent="0.3">
      <c r="B9107" s="2"/>
      <c r="D9107" s="9"/>
      <c r="F9107" s="4"/>
      <c r="G9107" s="4"/>
    </row>
    <row r="9108" spans="2:7" x14ac:dyDescent="0.3">
      <c r="B9108" s="2"/>
      <c r="D9108" s="9"/>
      <c r="F9108" s="4"/>
      <c r="G9108" s="4"/>
    </row>
    <row r="9109" spans="2:7" x14ac:dyDescent="0.3">
      <c r="B9109" s="2"/>
      <c r="D9109" s="9"/>
      <c r="F9109" s="4"/>
      <c r="G9109" s="4"/>
    </row>
    <row r="9110" spans="2:7" x14ac:dyDescent="0.3">
      <c r="B9110" s="2"/>
      <c r="D9110" s="9"/>
      <c r="F9110" s="4"/>
      <c r="G9110" s="4"/>
    </row>
    <row r="9111" spans="2:7" x14ac:dyDescent="0.3">
      <c r="B9111" s="2"/>
      <c r="D9111" s="9"/>
      <c r="F9111" s="4"/>
      <c r="G9111" s="4"/>
    </row>
    <row r="9112" spans="2:7" x14ac:dyDescent="0.3">
      <c r="B9112" s="2"/>
      <c r="D9112" s="9"/>
      <c r="F9112" s="4"/>
      <c r="G9112" s="4"/>
    </row>
    <row r="9113" spans="2:7" x14ac:dyDescent="0.3">
      <c r="B9113" s="2"/>
      <c r="D9113" s="9"/>
      <c r="F9113" s="4"/>
      <c r="G9113" s="4"/>
    </row>
    <row r="9114" spans="2:7" x14ac:dyDescent="0.3">
      <c r="B9114" s="2"/>
      <c r="D9114" s="9"/>
      <c r="F9114" s="4"/>
      <c r="G9114" s="4"/>
    </row>
    <row r="9115" spans="2:7" x14ac:dyDescent="0.3">
      <c r="B9115" s="2"/>
      <c r="D9115" s="9"/>
      <c r="F9115" s="4"/>
      <c r="G9115" s="4"/>
    </row>
    <row r="9116" spans="2:7" x14ac:dyDescent="0.3">
      <c r="B9116" s="2"/>
      <c r="D9116" s="9"/>
      <c r="F9116" s="4"/>
      <c r="G9116" s="4"/>
    </row>
    <row r="9117" spans="2:7" x14ac:dyDescent="0.3">
      <c r="B9117" s="2"/>
      <c r="D9117" s="9"/>
      <c r="F9117" s="4"/>
      <c r="G9117" s="4"/>
    </row>
    <row r="9118" spans="2:7" x14ac:dyDescent="0.3">
      <c r="B9118" s="2"/>
      <c r="D9118" s="9"/>
      <c r="F9118" s="4"/>
      <c r="G9118" s="4"/>
    </row>
    <row r="9119" spans="2:7" x14ac:dyDescent="0.3">
      <c r="B9119" s="2"/>
      <c r="D9119" s="9"/>
      <c r="F9119" s="4"/>
      <c r="G9119" s="4"/>
    </row>
    <row r="9120" spans="2:7" x14ac:dyDescent="0.3">
      <c r="B9120" s="2"/>
      <c r="D9120" s="9"/>
      <c r="F9120" s="4"/>
      <c r="G9120" s="4"/>
    </row>
    <row r="9121" spans="2:7" x14ac:dyDescent="0.3">
      <c r="B9121" s="2"/>
      <c r="D9121" s="9"/>
      <c r="F9121" s="4"/>
      <c r="G9121" s="4"/>
    </row>
    <row r="9122" spans="2:7" x14ac:dyDescent="0.3">
      <c r="B9122" s="2"/>
      <c r="D9122" s="9"/>
      <c r="F9122" s="4"/>
      <c r="G9122" s="4"/>
    </row>
    <row r="9123" spans="2:7" x14ac:dyDescent="0.3">
      <c r="B9123" s="2"/>
      <c r="D9123" s="9"/>
      <c r="F9123" s="4"/>
      <c r="G9123" s="4"/>
    </row>
    <row r="9124" spans="2:7" x14ac:dyDescent="0.3">
      <c r="B9124" s="2"/>
      <c r="D9124" s="9"/>
      <c r="F9124" s="4"/>
      <c r="G9124" s="4"/>
    </row>
    <row r="9125" spans="2:7" x14ac:dyDescent="0.3">
      <c r="B9125" s="2"/>
      <c r="D9125" s="9"/>
      <c r="F9125" s="4"/>
      <c r="G9125" s="4"/>
    </row>
    <row r="9126" spans="2:7" x14ac:dyDescent="0.3">
      <c r="B9126" s="2"/>
      <c r="D9126" s="9"/>
      <c r="F9126" s="4"/>
      <c r="G9126" s="4"/>
    </row>
    <row r="9127" spans="2:7" x14ac:dyDescent="0.3">
      <c r="B9127" s="2"/>
      <c r="D9127" s="9"/>
      <c r="F9127" s="4"/>
      <c r="G9127" s="4"/>
    </row>
    <row r="9128" spans="2:7" x14ac:dyDescent="0.3">
      <c r="B9128" s="2"/>
      <c r="D9128" s="9"/>
      <c r="F9128" s="4"/>
      <c r="G9128" s="4"/>
    </row>
    <row r="9129" spans="2:7" x14ac:dyDescent="0.3">
      <c r="B9129" s="2"/>
      <c r="D9129" s="9"/>
      <c r="F9129" s="4"/>
      <c r="G9129" s="4"/>
    </row>
    <row r="9130" spans="2:7" x14ac:dyDescent="0.3">
      <c r="B9130" s="2"/>
      <c r="D9130" s="9"/>
      <c r="F9130" s="4"/>
      <c r="G9130" s="4"/>
    </row>
    <row r="9131" spans="2:7" x14ac:dyDescent="0.3">
      <c r="B9131" s="2"/>
      <c r="D9131" s="9"/>
      <c r="F9131" s="4"/>
      <c r="G9131" s="4"/>
    </row>
    <row r="9132" spans="2:7" x14ac:dyDescent="0.3">
      <c r="B9132" s="2"/>
      <c r="D9132" s="9"/>
      <c r="F9132" s="4"/>
      <c r="G9132" s="4"/>
    </row>
    <row r="9133" spans="2:7" x14ac:dyDescent="0.3">
      <c r="B9133" s="2"/>
      <c r="D9133" s="9"/>
      <c r="F9133" s="4"/>
      <c r="G9133" s="4"/>
    </row>
    <row r="9134" spans="2:7" x14ac:dyDescent="0.3">
      <c r="B9134" s="2"/>
      <c r="D9134" s="9"/>
      <c r="F9134" s="4"/>
      <c r="G9134" s="4"/>
    </row>
    <row r="9135" spans="2:7" x14ac:dyDescent="0.3">
      <c r="B9135" s="2"/>
      <c r="D9135" s="9"/>
      <c r="F9135" s="4"/>
      <c r="G9135" s="4"/>
    </row>
    <row r="9136" spans="2:7" x14ac:dyDescent="0.3">
      <c r="B9136" s="2"/>
      <c r="D9136" s="9"/>
      <c r="F9136" s="4"/>
      <c r="G9136" s="4"/>
    </row>
    <row r="9137" spans="2:7" x14ac:dyDescent="0.3">
      <c r="B9137" s="2"/>
      <c r="D9137" s="9"/>
      <c r="F9137" s="4"/>
      <c r="G9137" s="4"/>
    </row>
    <row r="9138" spans="2:7" x14ac:dyDescent="0.3">
      <c r="B9138" s="2"/>
      <c r="D9138" s="9"/>
      <c r="F9138" s="4"/>
      <c r="G9138" s="4"/>
    </row>
    <row r="9139" spans="2:7" x14ac:dyDescent="0.3">
      <c r="B9139" s="2"/>
      <c r="D9139" s="9"/>
      <c r="F9139" s="4"/>
      <c r="G9139" s="4"/>
    </row>
    <row r="9140" spans="2:7" x14ac:dyDescent="0.3">
      <c r="B9140" s="2"/>
      <c r="D9140" s="9"/>
      <c r="F9140" s="4"/>
      <c r="G9140" s="4"/>
    </row>
    <row r="9141" spans="2:7" x14ac:dyDescent="0.3">
      <c r="B9141" s="2"/>
      <c r="D9141" s="9"/>
      <c r="F9141" s="4"/>
      <c r="G9141" s="4"/>
    </row>
    <row r="9142" spans="2:7" x14ac:dyDescent="0.3">
      <c r="B9142" s="2"/>
      <c r="D9142" s="9"/>
      <c r="F9142" s="4"/>
      <c r="G9142" s="4"/>
    </row>
    <row r="9143" spans="2:7" x14ac:dyDescent="0.3">
      <c r="B9143" s="2"/>
      <c r="D9143" s="9"/>
      <c r="F9143" s="4"/>
      <c r="G9143" s="4"/>
    </row>
    <row r="9144" spans="2:7" x14ac:dyDescent="0.3">
      <c r="B9144" s="2"/>
      <c r="D9144" s="9"/>
      <c r="F9144" s="4"/>
      <c r="G9144" s="4"/>
    </row>
    <row r="9145" spans="2:7" x14ac:dyDescent="0.3">
      <c r="B9145" s="2"/>
      <c r="D9145" s="9"/>
      <c r="F9145" s="4"/>
      <c r="G9145" s="4"/>
    </row>
    <row r="9146" spans="2:7" x14ac:dyDescent="0.3">
      <c r="B9146" s="2"/>
      <c r="D9146" s="9"/>
      <c r="F9146" s="4"/>
      <c r="G9146" s="4"/>
    </row>
    <row r="9147" spans="2:7" x14ac:dyDescent="0.3">
      <c r="B9147" s="2"/>
      <c r="D9147" s="9"/>
      <c r="F9147" s="4"/>
      <c r="G9147" s="4"/>
    </row>
    <row r="9148" spans="2:7" x14ac:dyDescent="0.3">
      <c r="B9148" s="2"/>
      <c r="D9148" s="9"/>
      <c r="F9148" s="4"/>
      <c r="G9148" s="4"/>
    </row>
    <row r="9149" spans="2:7" x14ac:dyDescent="0.3">
      <c r="B9149" s="2"/>
      <c r="D9149" s="9"/>
      <c r="F9149" s="4"/>
      <c r="G9149" s="4"/>
    </row>
    <row r="9150" spans="2:7" x14ac:dyDescent="0.3">
      <c r="B9150" s="2"/>
      <c r="D9150" s="9"/>
      <c r="F9150" s="4"/>
      <c r="G9150" s="4"/>
    </row>
    <row r="9151" spans="2:7" x14ac:dyDescent="0.3">
      <c r="B9151" s="2"/>
      <c r="D9151" s="9"/>
      <c r="F9151" s="4"/>
      <c r="G9151" s="4"/>
    </row>
    <row r="9152" spans="2:7" x14ac:dyDescent="0.3">
      <c r="B9152" s="2"/>
      <c r="D9152" s="9"/>
      <c r="F9152" s="4"/>
      <c r="G9152" s="4"/>
    </row>
    <row r="9153" spans="2:7" x14ac:dyDescent="0.3">
      <c r="B9153" s="2"/>
      <c r="D9153" s="9"/>
      <c r="F9153" s="4"/>
      <c r="G9153" s="4"/>
    </row>
    <row r="9154" spans="2:7" x14ac:dyDescent="0.3">
      <c r="B9154" s="2"/>
      <c r="D9154" s="9"/>
      <c r="F9154" s="4"/>
      <c r="G9154" s="4"/>
    </row>
    <row r="9155" spans="2:7" x14ac:dyDescent="0.3">
      <c r="B9155" s="2"/>
      <c r="D9155" s="9"/>
      <c r="F9155" s="4"/>
      <c r="G9155" s="4"/>
    </row>
    <row r="9156" spans="2:7" x14ac:dyDescent="0.3">
      <c r="B9156" s="2"/>
      <c r="D9156" s="9"/>
      <c r="F9156" s="4"/>
      <c r="G9156" s="4"/>
    </row>
    <row r="9157" spans="2:7" x14ac:dyDescent="0.3">
      <c r="B9157" s="2"/>
      <c r="D9157" s="9"/>
      <c r="F9157" s="4"/>
      <c r="G9157" s="4"/>
    </row>
    <row r="9158" spans="2:7" x14ac:dyDescent="0.3">
      <c r="B9158" s="2"/>
      <c r="D9158" s="9"/>
      <c r="F9158" s="4"/>
      <c r="G9158" s="4"/>
    </row>
    <row r="9159" spans="2:7" x14ac:dyDescent="0.3">
      <c r="B9159" s="2"/>
      <c r="D9159" s="9"/>
      <c r="F9159" s="4"/>
      <c r="G9159" s="4"/>
    </row>
    <row r="9160" spans="2:7" x14ac:dyDescent="0.3">
      <c r="B9160" s="2"/>
      <c r="D9160" s="9"/>
      <c r="F9160" s="4"/>
      <c r="G9160" s="4"/>
    </row>
    <row r="9161" spans="2:7" x14ac:dyDescent="0.3">
      <c r="B9161" s="2"/>
      <c r="D9161" s="9"/>
      <c r="F9161" s="4"/>
      <c r="G9161" s="4"/>
    </row>
    <row r="9162" spans="2:7" x14ac:dyDescent="0.3">
      <c r="B9162" s="2"/>
      <c r="D9162" s="9"/>
      <c r="F9162" s="4"/>
      <c r="G9162" s="4"/>
    </row>
    <row r="9163" spans="2:7" x14ac:dyDescent="0.3">
      <c r="B9163" s="2"/>
      <c r="D9163" s="9"/>
      <c r="F9163" s="4"/>
      <c r="G9163" s="4"/>
    </row>
    <row r="9164" spans="2:7" x14ac:dyDescent="0.3">
      <c r="B9164" s="2"/>
      <c r="D9164" s="9"/>
      <c r="F9164" s="4"/>
      <c r="G9164" s="4"/>
    </row>
    <row r="9165" spans="2:7" x14ac:dyDescent="0.3">
      <c r="B9165" s="2"/>
      <c r="D9165" s="9"/>
      <c r="F9165" s="4"/>
      <c r="G9165" s="4"/>
    </row>
    <row r="9166" spans="2:7" x14ac:dyDescent="0.3">
      <c r="B9166" s="2"/>
      <c r="D9166" s="9"/>
      <c r="F9166" s="4"/>
      <c r="G9166" s="4"/>
    </row>
    <row r="9167" spans="2:7" x14ac:dyDescent="0.3">
      <c r="B9167" s="2"/>
      <c r="D9167" s="9"/>
      <c r="F9167" s="4"/>
      <c r="G9167" s="4"/>
    </row>
    <row r="9168" spans="2:7" x14ac:dyDescent="0.3">
      <c r="B9168" s="2"/>
      <c r="D9168" s="9"/>
      <c r="F9168" s="4"/>
      <c r="G9168" s="4"/>
    </row>
    <row r="9169" spans="2:7" x14ac:dyDescent="0.3">
      <c r="B9169" s="2"/>
      <c r="D9169" s="9"/>
      <c r="F9169" s="4"/>
      <c r="G9169" s="4"/>
    </row>
    <row r="9170" spans="2:7" x14ac:dyDescent="0.3">
      <c r="B9170" s="2"/>
      <c r="D9170" s="9"/>
      <c r="F9170" s="4"/>
      <c r="G9170" s="4"/>
    </row>
    <row r="9171" spans="2:7" x14ac:dyDescent="0.3">
      <c r="B9171" s="2"/>
      <c r="D9171" s="9"/>
      <c r="F9171" s="4"/>
      <c r="G9171" s="4"/>
    </row>
    <row r="9172" spans="2:7" x14ac:dyDescent="0.3">
      <c r="B9172" s="2"/>
      <c r="D9172" s="9"/>
      <c r="F9172" s="4"/>
      <c r="G9172" s="4"/>
    </row>
    <row r="9173" spans="2:7" x14ac:dyDescent="0.3">
      <c r="B9173" s="2"/>
      <c r="D9173" s="9"/>
      <c r="F9173" s="4"/>
      <c r="G9173" s="4"/>
    </row>
    <row r="9174" spans="2:7" x14ac:dyDescent="0.3">
      <c r="B9174" s="2"/>
      <c r="D9174" s="9"/>
      <c r="F9174" s="4"/>
      <c r="G9174" s="4"/>
    </row>
    <row r="9175" spans="2:7" x14ac:dyDescent="0.3">
      <c r="B9175" s="2"/>
      <c r="D9175" s="9"/>
      <c r="F9175" s="4"/>
      <c r="G9175" s="4"/>
    </row>
    <row r="9176" spans="2:7" x14ac:dyDescent="0.3">
      <c r="B9176" s="2"/>
      <c r="D9176" s="9"/>
      <c r="F9176" s="4"/>
      <c r="G9176" s="4"/>
    </row>
    <row r="9177" spans="2:7" x14ac:dyDescent="0.3">
      <c r="B9177" s="2"/>
      <c r="D9177" s="9"/>
      <c r="F9177" s="4"/>
      <c r="G9177" s="4"/>
    </row>
    <row r="9178" spans="2:7" x14ac:dyDescent="0.3">
      <c r="B9178" s="2"/>
      <c r="D9178" s="9"/>
      <c r="F9178" s="4"/>
      <c r="G9178" s="4"/>
    </row>
    <row r="9179" spans="2:7" x14ac:dyDescent="0.3">
      <c r="B9179" s="2"/>
      <c r="D9179" s="9"/>
      <c r="F9179" s="4"/>
      <c r="G9179" s="4"/>
    </row>
    <row r="9180" spans="2:7" x14ac:dyDescent="0.3">
      <c r="B9180" s="2"/>
      <c r="D9180" s="9"/>
      <c r="F9180" s="4"/>
      <c r="G9180" s="4"/>
    </row>
    <row r="9181" spans="2:7" x14ac:dyDescent="0.3">
      <c r="B9181" s="2"/>
      <c r="D9181" s="9"/>
      <c r="F9181" s="4"/>
      <c r="G9181" s="4"/>
    </row>
    <row r="9182" spans="2:7" x14ac:dyDescent="0.3">
      <c r="B9182" s="2"/>
      <c r="D9182" s="9"/>
      <c r="F9182" s="4"/>
      <c r="G9182" s="4"/>
    </row>
    <row r="9183" spans="2:7" x14ac:dyDescent="0.3">
      <c r="B9183" s="2"/>
      <c r="D9183" s="9"/>
      <c r="F9183" s="4"/>
      <c r="G9183" s="4"/>
    </row>
    <row r="9184" spans="2:7" x14ac:dyDescent="0.3">
      <c r="B9184" s="2"/>
      <c r="D9184" s="9"/>
      <c r="F9184" s="4"/>
      <c r="G9184" s="4"/>
    </row>
    <row r="9185" spans="2:7" x14ac:dyDescent="0.3">
      <c r="B9185" s="2"/>
      <c r="D9185" s="9"/>
      <c r="F9185" s="4"/>
      <c r="G9185" s="4"/>
    </row>
    <row r="9186" spans="2:7" x14ac:dyDescent="0.3">
      <c r="B9186" s="2"/>
      <c r="D9186" s="9"/>
      <c r="F9186" s="4"/>
      <c r="G9186" s="4"/>
    </row>
    <row r="9187" spans="2:7" x14ac:dyDescent="0.3">
      <c r="B9187" s="2"/>
      <c r="D9187" s="9"/>
      <c r="F9187" s="4"/>
      <c r="G9187" s="4"/>
    </row>
    <row r="9188" spans="2:7" x14ac:dyDescent="0.3">
      <c r="B9188" s="2"/>
      <c r="D9188" s="9"/>
      <c r="F9188" s="4"/>
      <c r="G9188" s="4"/>
    </row>
    <row r="9189" spans="2:7" x14ac:dyDescent="0.3">
      <c r="B9189" s="2"/>
      <c r="D9189" s="9"/>
      <c r="F9189" s="4"/>
      <c r="G9189" s="4"/>
    </row>
    <row r="9190" spans="2:7" x14ac:dyDescent="0.3">
      <c r="B9190" s="2"/>
      <c r="D9190" s="9"/>
      <c r="F9190" s="4"/>
      <c r="G9190" s="4"/>
    </row>
    <row r="9191" spans="2:7" x14ac:dyDescent="0.3">
      <c r="B9191" s="2"/>
      <c r="D9191" s="9"/>
      <c r="F9191" s="4"/>
      <c r="G9191" s="4"/>
    </row>
    <row r="9192" spans="2:7" x14ac:dyDescent="0.3">
      <c r="B9192" s="2"/>
      <c r="D9192" s="9"/>
      <c r="F9192" s="4"/>
      <c r="G9192" s="4"/>
    </row>
    <row r="9193" spans="2:7" x14ac:dyDescent="0.3">
      <c r="B9193" s="2"/>
      <c r="D9193" s="9"/>
      <c r="F9193" s="4"/>
      <c r="G9193" s="4"/>
    </row>
    <row r="9194" spans="2:7" x14ac:dyDescent="0.3">
      <c r="B9194" s="2"/>
      <c r="D9194" s="9"/>
      <c r="F9194" s="4"/>
      <c r="G9194" s="4"/>
    </row>
    <row r="9195" spans="2:7" x14ac:dyDescent="0.3">
      <c r="B9195" s="2"/>
      <c r="D9195" s="9"/>
      <c r="F9195" s="4"/>
      <c r="G9195" s="4"/>
    </row>
    <row r="9196" spans="2:7" x14ac:dyDescent="0.3">
      <c r="B9196" s="2"/>
      <c r="D9196" s="9"/>
      <c r="F9196" s="4"/>
      <c r="G9196" s="4"/>
    </row>
    <row r="9197" spans="2:7" x14ac:dyDescent="0.3">
      <c r="B9197" s="2"/>
      <c r="D9197" s="9"/>
      <c r="F9197" s="4"/>
      <c r="G9197" s="4"/>
    </row>
    <row r="9198" spans="2:7" x14ac:dyDescent="0.3">
      <c r="B9198" s="2"/>
      <c r="D9198" s="9"/>
      <c r="F9198" s="4"/>
      <c r="G9198" s="4"/>
    </row>
    <row r="9199" spans="2:7" x14ac:dyDescent="0.3">
      <c r="B9199" s="2"/>
      <c r="D9199" s="9"/>
      <c r="F9199" s="4"/>
      <c r="G9199" s="4"/>
    </row>
    <row r="9200" spans="2:7" x14ac:dyDescent="0.3">
      <c r="B9200" s="2"/>
      <c r="D9200" s="9"/>
      <c r="F9200" s="4"/>
      <c r="G9200" s="4"/>
    </row>
    <row r="9201" spans="2:7" x14ac:dyDescent="0.3">
      <c r="B9201" s="2"/>
      <c r="D9201" s="9"/>
      <c r="F9201" s="4"/>
      <c r="G9201" s="4"/>
    </row>
    <row r="9202" spans="2:7" x14ac:dyDescent="0.3">
      <c r="B9202" s="2"/>
      <c r="D9202" s="9"/>
      <c r="F9202" s="4"/>
      <c r="G9202" s="4"/>
    </row>
    <row r="9203" spans="2:7" x14ac:dyDescent="0.3">
      <c r="B9203" s="2"/>
      <c r="D9203" s="9"/>
      <c r="F9203" s="4"/>
      <c r="G9203" s="4"/>
    </row>
    <row r="9204" spans="2:7" x14ac:dyDescent="0.3">
      <c r="B9204" s="2"/>
      <c r="D9204" s="9"/>
      <c r="F9204" s="4"/>
      <c r="G9204" s="4"/>
    </row>
    <row r="9205" spans="2:7" x14ac:dyDescent="0.3">
      <c r="B9205" s="2"/>
      <c r="D9205" s="9"/>
      <c r="F9205" s="4"/>
      <c r="G9205" s="4"/>
    </row>
    <row r="9206" spans="2:7" x14ac:dyDescent="0.3">
      <c r="B9206" s="2"/>
      <c r="D9206" s="9"/>
      <c r="F9206" s="4"/>
      <c r="G9206" s="4"/>
    </row>
    <row r="9207" spans="2:7" x14ac:dyDescent="0.3">
      <c r="B9207" s="2"/>
      <c r="D9207" s="9"/>
      <c r="F9207" s="4"/>
      <c r="G9207" s="4"/>
    </row>
    <row r="9208" spans="2:7" x14ac:dyDescent="0.3">
      <c r="B9208" s="2"/>
      <c r="D9208" s="9"/>
      <c r="F9208" s="4"/>
      <c r="G9208" s="4"/>
    </row>
    <row r="9209" spans="2:7" x14ac:dyDescent="0.3">
      <c r="B9209" s="2"/>
      <c r="D9209" s="9"/>
      <c r="F9209" s="4"/>
      <c r="G9209" s="4"/>
    </row>
    <row r="9210" spans="2:7" x14ac:dyDescent="0.3">
      <c r="B9210" s="2"/>
      <c r="D9210" s="9"/>
      <c r="F9210" s="4"/>
      <c r="G9210" s="4"/>
    </row>
    <row r="9211" spans="2:7" x14ac:dyDescent="0.3">
      <c r="B9211" s="2"/>
      <c r="D9211" s="9"/>
      <c r="F9211" s="4"/>
      <c r="G9211" s="4"/>
    </row>
    <row r="9212" spans="2:7" x14ac:dyDescent="0.3">
      <c r="B9212" s="2"/>
      <c r="D9212" s="9"/>
      <c r="F9212" s="4"/>
      <c r="G9212" s="4"/>
    </row>
    <row r="9213" spans="2:7" x14ac:dyDescent="0.3">
      <c r="B9213" s="2"/>
      <c r="D9213" s="9"/>
      <c r="F9213" s="4"/>
      <c r="G9213" s="4"/>
    </row>
    <row r="9214" spans="2:7" x14ac:dyDescent="0.3">
      <c r="B9214" s="2"/>
      <c r="D9214" s="9"/>
      <c r="F9214" s="4"/>
      <c r="G9214" s="4"/>
    </row>
    <row r="9215" spans="2:7" x14ac:dyDescent="0.3">
      <c r="B9215" s="2"/>
      <c r="D9215" s="9"/>
      <c r="F9215" s="4"/>
      <c r="G9215" s="4"/>
    </row>
    <row r="9216" spans="2:7" x14ac:dyDescent="0.3">
      <c r="B9216" s="2"/>
      <c r="D9216" s="9"/>
      <c r="F9216" s="4"/>
      <c r="G9216" s="4"/>
    </row>
    <row r="9217" spans="2:7" x14ac:dyDescent="0.3">
      <c r="B9217" s="2"/>
      <c r="D9217" s="9"/>
      <c r="F9217" s="4"/>
      <c r="G9217" s="4"/>
    </row>
    <row r="9218" spans="2:7" x14ac:dyDescent="0.3">
      <c r="B9218" s="2"/>
      <c r="D9218" s="9"/>
      <c r="F9218" s="4"/>
      <c r="G9218" s="4"/>
    </row>
    <row r="9219" spans="2:7" x14ac:dyDescent="0.3">
      <c r="B9219" s="2"/>
      <c r="D9219" s="9"/>
      <c r="F9219" s="4"/>
      <c r="G9219" s="4"/>
    </row>
    <row r="9220" spans="2:7" x14ac:dyDescent="0.3">
      <c r="B9220" s="2"/>
      <c r="D9220" s="9"/>
      <c r="F9220" s="4"/>
      <c r="G9220" s="4"/>
    </row>
    <row r="9221" spans="2:7" x14ac:dyDescent="0.3">
      <c r="B9221" s="2"/>
      <c r="D9221" s="9"/>
      <c r="F9221" s="4"/>
      <c r="G9221" s="4"/>
    </row>
    <row r="9222" spans="2:7" x14ac:dyDescent="0.3">
      <c r="B9222" s="2"/>
      <c r="D9222" s="9"/>
      <c r="F9222" s="4"/>
      <c r="G9222" s="4"/>
    </row>
    <row r="9223" spans="2:7" x14ac:dyDescent="0.3">
      <c r="B9223" s="2"/>
      <c r="D9223" s="9"/>
      <c r="F9223" s="4"/>
      <c r="G9223" s="4"/>
    </row>
    <row r="9224" spans="2:7" x14ac:dyDescent="0.3">
      <c r="B9224" s="2"/>
      <c r="D9224" s="9"/>
      <c r="F9224" s="4"/>
      <c r="G9224" s="4"/>
    </row>
    <row r="9225" spans="2:7" x14ac:dyDescent="0.3">
      <c r="B9225" s="2"/>
      <c r="D9225" s="9"/>
      <c r="F9225" s="4"/>
      <c r="G9225" s="4"/>
    </row>
    <row r="9226" spans="2:7" x14ac:dyDescent="0.3">
      <c r="B9226" s="2"/>
      <c r="D9226" s="9"/>
      <c r="F9226" s="4"/>
      <c r="G9226" s="4"/>
    </row>
    <row r="9227" spans="2:7" x14ac:dyDescent="0.3">
      <c r="B9227" s="2"/>
      <c r="D9227" s="9"/>
      <c r="F9227" s="4"/>
      <c r="G9227" s="4"/>
    </row>
    <row r="9228" spans="2:7" x14ac:dyDescent="0.3">
      <c r="B9228" s="2"/>
      <c r="D9228" s="9"/>
      <c r="F9228" s="4"/>
      <c r="G9228" s="4"/>
    </row>
    <row r="9229" spans="2:7" x14ac:dyDescent="0.3">
      <c r="B9229" s="2"/>
      <c r="D9229" s="9"/>
      <c r="F9229" s="4"/>
      <c r="G9229" s="4"/>
    </row>
    <row r="9230" spans="2:7" x14ac:dyDescent="0.3">
      <c r="B9230" s="2"/>
      <c r="D9230" s="9"/>
      <c r="F9230" s="4"/>
      <c r="G9230" s="4"/>
    </row>
    <row r="9231" spans="2:7" x14ac:dyDescent="0.3">
      <c r="B9231" s="2"/>
      <c r="D9231" s="9"/>
      <c r="F9231" s="4"/>
      <c r="G9231" s="4"/>
    </row>
    <row r="9232" spans="2:7" x14ac:dyDescent="0.3">
      <c r="B9232" s="2"/>
      <c r="D9232" s="9"/>
      <c r="F9232" s="4"/>
      <c r="G9232" s="4"/>
    </row>
    <row r="9233" spans="2:7" x14ac:dyDescent="0.3">
      <c r="B9233" s="2"/>
      <c r="D9233" s="9"/>
      <c r="F9233" s="4"/>
      <c r="G9233" s="4"/>
    </row>
    <row r="9234" spans="2:7" x14ac:dyDescent="0.3">
      <c r="B9234" s="2"/>
      <c r="D9234" s="9"/>
      <c r="F9234" s="4"/>
      <c r="G9234" s="4"/>
    </row>
    <row r="9235" spans="2:7" x14ac:dyDescent="0.3">
      <c r="B9235" s="2"/>
      <c r="D9235" s="9"/>
      <c r="F9235" s="4"/>
      <c r="G9235" s="4"/>
    </row>
    <row r="9236" spans="2:7" x14ac:dyDescent="0.3">
      <c r="B9236" s="2"/>
      <c r="D9236" s="9"/>
      <c r="F9236" s="4"/>
      <c r="G9236" s="4"/>
    </row>
    <row r="9237" spans="2:7" x14ac:dyDescent="0.3">
      <c r="B9237" s="2"/>
      <c r="D9237" s="9"/>
      <c r="F9237" s="4"/>
      <c r="G9237" s="4"/>
    </row>
    <row r="9238" spans="2:7" x14ac:dyDescent="0.3">
      <c r="B9238" s="2"/>
      <c r="D9238" s="9"/>
      <c r="F9238" s="4"/>
      <c r="G9238" s="4"/>
    </row>
    <row r="9239" spans="2:7" x14ac:dyDescent="0.3">
      <c r="B9239" s="2"/>
      <c r="D9239" s="9"/>
      <c r="F9239" s="4"/>
      <c r="G9239" s="4"/>
    </row>
    <row r="9240" spans="2:7" x14ac:dyDescent="0.3">
      <c r="B9240" s="2"/>
      <c r="D9240" s="9"/>
      <c r="F9240" s="4"/>
      <c r="G9240" s="4"/>
    </row>
    <row r="9241" spans="2:7" x14ac:dyDescent="0.3">
      <c r="B9241" s="2"/>
      <c r="D9241" s="9"/>
      <c r="F9241" s="4"/>
      <c r="G9241" s="4"/>
    </row>
    <row r="9242" spans="2:7" x14ac:dyDescent="0.3">
      <c r="B9242" s="2"/>
      <c r="D9242" s="9"/>
      <c r="F9242" s="4"/>
      <c r="G9242" s="4"/>
    </row>
    <row r="9243" spans="2:7" x14ac:dyDescent="0.3">
      <c r="B9243" s="2"/>
      <c r="D9243" s="9"/>
      <c r="F9243" s="4"/>
      <c r="G9243" s="4"/>
    </row>
    <row r="9244" spans="2:7" x14ac:dyDescent="0.3">
      <c r="B9244" s="2"/>
      <c r="D9244" s="9"/>
      <c r="F9244" s="4"/>
      <c r="G9244" s="4"/>
    </row>
    <row r="9245" spans="2:7" x14ac:dyDescent="0.3">
      <c r="B9245" s="2"/>
      <c r="D9245" s="9"/>
      <c r="F9245" s="4"/>
      <c r="G9245" s="4"/>
    </row>
    <row r="9246" spans="2:7" x14ac:dyDescent="0.3">
      <c r="B9246" s="2"/>
      <c r="D9246" s="9"/>
      <c r="F9246" s="4"/>
      <c r="G9246" s="4"/>
    </row>
    <row r="9247" spans="2:7" x14ac:dyDescent="0.3">
      <c r="B9247" s="2"/>
      <c r="D9247" s="9"/>
      <c r="F9247" s="4"/>
      <c r="G9247" s="4"/>
    </row>
    <row r="9248" spans="2:7" x14ac:dyDescent="0.3">
      <c r="B9248" s="2"/>
      <c r="D9248" s="9"/>
      <c r="F9248" s="4"/>
      <c r="G9248" s="4"/>
    </row>
    <row r="9249" spans="2:7" x14ac:dyDescent="0.3">
      <c r="B9249" s="2"/>
      <c r="D9249" s="9"/>
      <c r="F9249" s="4"/>
      <c r="G9249" s="4"/>
    </row>
    <row r="9250" spans="2:7" x14ac:dyDescent="0.3">
      <c r="B9250" s="2"/>
      <c r="D9250" s="9"/>
      <c r="F9250" s="4"/>
      <c r="G9250" s="4"/>
    </row>
    <row r="9251" spans="2:7" x14ac:dyDescent="0.3">
      <c r="B9251" s="2"/>
      <c r="D9251" s="9"/>
      <c r="F9251" s="4"/>
      <c r="G9251" s="4"/>
    </row>
    <row r="9252" spans="2:7" x14ac:dyDescent="0.3">
      <c r="B9252" s="2"/>
      <c r="D9252" s="9"/>
      <c r="F9252" s="4"/>
      <c r="G9252" s="4"/>
    </row>
    <row r="9253" spans="2:7" x14ac:dyDescent="0.3">
      <c r="B9253" s="2"/>
      <c r="D9253" s="9"/>
      <c r="F9253" s="4"/>
      <c r="G9253" s="4"/>
    </row>
    <row r="9254" spans="2:7" x14ac:dyDescent="0.3">
      <c r="B9254" s="2"/>
      <c r="D9254" s="9"/>
      <c r="F9254" s="4"/>
      <c r="G9254" s="4"/>
    </row>
    <row r="9255" spans="2:7" x14ac:dyDescent="0.3">
      <c r="B9255" s="2"/>
      <c r="D9255" s="9"/>
      <c r="F9255" s="4"/>
      <c r="G9255" s="4"/>
    </row>
    <row r="9256" spans="2:7" x14ac:dyDescent="0.3">
      <c r="B9256" s="2"/>
      <c r="D9256" s="9"/>
      <c r="F9256" s="4"/>
      <c r="G9256" s="4"/>
    </row>
    <row r="9257" spans="2:7" x14ac:dyDescent="0.3">
      <c r="B9257" s="2"/>
      <c r="D9257" s="9"/>
      <c r="F9257" s="4"/>
      <c r="G9257" s="4"/>
    </row>
    <row r="9258" spans="2:7" x14ac:dyDescent="0.3">
      <c r="B9258" s="2"/>
      <c r="D9258" s="9"/>
      <c r="F9258" s="4"/>
      <c r="G9258" s="4"/>
    </row>
    <row r="9259" spans="2:7" x14ac:dyDescent="0.3">
      <c r="B9259" s="2"/>
      <c r="D9259" s="9"/>
      <c r="F9259" s="4"/>
      <c r="G9259" s="4"/>
    </row>
    <row r="9260" spans="2:7" x14ac:dyDescent="0.3">
      <c r="B9260" s="2"/>
      <c r="D9260" s="9"/>
      <c r="F9260" s="4"/>
      <c r="G9260" s="4"/>
    </row>
    <row r="9261" spans="2:7" x14ac:dyDescent="0.3">
      <c r="B9261" s="2"/>
      <c r="D9261" s="9"/>
      <c r="F9261" s="4"/>
      <c r="G9261" s="4"/>
    </row>
    <row r="9262" spans="2:7" x14ac:dyDescent="0.3">
      <c r="B9262" s="2"/>
      <c r="D9262" s="9"/>
      <c r="F9262" s="4"/>
      <c r="G9262" s="4"/>
    </row>
    <row r="9263" spans="2:7" x14ac:dyDescent="0.3">
      <c r="B9263" s="2"/>
      <c r="D9263" s="9"/>
      <c r="F9263" s="4"/>
      <c r="G9263" s="4"/>
    </row>
    <row r="9264" spans="2:7" x14ac:dyDescent="0.3">
      <c r="B9264" s="2"/>
      <c r="D9264" s="9"/>
      <c r="F9264" s="4"/>
      <c r="G9264" s="4"/>
    </row>
    <row r="9265" spans="2:7" x14ac:dyDescent="0.3">
      <c r="B9265" s="2"/>
      <c r="D9265" s="9"/>
      <c r="F9265" s="4"/>
      <c r="G9265" s="4"/>
    </row>
    <row r="9266" spans="2:7" x14ac:dyDescent="0.3">
      <c r="B9266" s="2"/>
      <c r="D9266" s="9"/>
      <c r="F9266" s="4"/>
      <c r="G9266" s="4"/>
    </row>
    <row r="9267" spans="2:7" x14ac:dyDescent="0.3">
      <c r="B9267" s="2"/>
      <c r="D9267" s="9"/>
      <c r="F9267" s="4"/>
      <c r="G9267" s="4"/>
    </row>
    <row r="9268" spans="2:7" x14ac:dyDescent="0.3">
      <c r="B9268" s="2"/>
      <c r="D9268" s="9"/>
      <c r="F9268" s="4"/>
      <c r="G9268" s="4"/>
    </row>
    <row r="9269" spans="2:7" x14ac:dyDescent="0.3">
      <c r="B9269" s="2"/>
      <c r="D9269" s="9"/>
      <c r="F9269" s="4"/>
      <c r="G9269" s="4"/>
    </row>
    <row r="9270" spans="2:7" x14ac:dyDescent="0.3">
      <c r="B9270" s="2"/>
      <c r="D9270" s="9"/>
      <c r="F9270" s="4"/>
      <c r="G9270" s="4"/>
    </row>
    <row r="9271" spans="2:7" x14ac:dyDescent="0.3">
      <c r="B9271" s="2"/>
      <c r="D9271" s="9"/>
      <c r="F9271" s="4"/>
      <c r="G9271" s="4"/>
    </row>
    <row r="9272" spans="2:7" x14ac:dyDescent="0.3">
      <c r="B9272" s="2"/>
      <c r="D9272" s="9"/>
      <c r="F9272" s="4"/>
      <c r="G9272" s="4"/>
    </row>
    <row r="9273" spans="2:7" x14ac:dyDescent="0.3">
      <c r="B9273" s="2"/>
      <c r="D9273" s="9"/>
      <c r="F9273" s="4"/>
      <c r="G9273" s="4"/>
    </row>
    <row r="9274" spans="2:7" x14ac:dyDescent="0.3">
      <c r="B9274" s="2"/>
      <c r="D9274" s="9"/>
      <c r="F9274" s="4"/>
      <c r="G9274" s="4"/>
    </row>
    <row r="9275" spans="2:7" x14ac:dyDescent="0.3">
      <c r="B9275" s="2"/>
      <c r="D9275" s="9"/>
      <c r="F9275" s="4"/>
      <c r="G9275" s="4"/>
    </row>
    <row r="9276" spans="2:7" x14ac:dyDescent="0.3">
      <c r="B9276" s="2"/>
      <c r="D9276" s="9"/>
      <c r="F9276" s="4"/>
      <c r="G9276" s="4"/>
    </row>
    <row r="9277" spans="2:7" x14ac:dyDescent="0.3">
      <c r="B9277" s="2"/>
      <c r="D9277" s="9"/>
      <c r="F9277" s="4"/>
      <c r="G9277" s="4"/>
    </row>
    <row r="9278" spans="2:7" x14ac:dyDescent="0.3">
      <c r="B9278" s="2"/>
      <c r="D9278" s="9"/>
      <c r="F9278" s="4"/>
      <c r="G9278" s="4"/>
    </row>
    <row r="9279" spans="2:7" x14ac:dyDescent="0.3">
      <c r="B9279" s="2"/>
      <c r="D9279" s="9"/>
      <c r="F9279" s="4"/>
      <c r="G9279" s="4"/>
    </row>
    <row r="9280" spans="2:7" x14ac:dyDescent="0.3">
      <c r="B9280" s="2"/>
      <c r="D9280" s="9"/>
      <c r="F9280" s="4"/>
      <c r="G9280" s="4"/>
    </row>
    <row r="9281" spans="2:7" x14ac:dyDescent="0.3">
      <c r="B9281" s="2"/>
      <c r="D9281" s="9"/>
      <c r="F9281" s="4"/>
      <c r="G9281" s="4"/>
    </row>
    <row r="9282" spans="2:7" x14ac:dyDescent="0.3">
      <c r="B9282" s="2"/>
      <c r="D9282" s="9"/>
      <c r="F9282" s="4"/>
      <c r="G9282" s="4"/>
    </row>
    <row r="9283" spans="2:7" x14ac:dyDescent="0.3">
      <c r="B9283" s="2"/>
      <c r="D9283" s="9"/>
      <c r="F9283" s="4"/>
      <c r="G9283" s="4"/>
    </row>
    <row r="9284" spans="2:7" x14ac:dyDescent="0.3">
      <c r="B9284" s="2"/>
      <c r="D9284" s="9"/>
      <c r="F9284" s="4"/>
      <c r="G9284" s="4"/>
    </row>
    <row r="9285" spans="2:7" x14ac:dyDescent="0.3">
      <c r="B9285" s="2"/>
      <c r="D9285" s="9"/>
      <c r="F9285" s="4"/>
      <c r="G9285" s="4"/>
    </row>
    <row r="9286" spans="2:7" x14ac:dyDescent="0.3">
      <c r="B9286" s="2"/>
      <c r="D9286" s="9"/>
      <c r="F9286" s="4"/>
      <c r="G9286" s="4"/>
    </row>
    <row r="9287" spans="2:7" x14ac:dyDescent="0.3">
      <c r="B9287" s="2"/>
      <c r="D9287" s="9"/>
      <c r="F9287" s="4"/>
      <c r="G9287" s="4"/>
    </row>
    <row r="9288" spans="2:7" x14ac:dyDescent="0.3">
      <c r="B9288" s="2"/>
      <c r="D9288" s="9"/>
      <c r="F9288" s="4"/>
      <c r="G9288" s="4"/>
    </row>
    <row r="9289" spans="2:7" x14ac:dyDescent="0.3">
      <c r="B9289" s="2"/>
      <c r="D9289" s="9"/>
      <c r="F9289" s="4"/>
      <c r="G9289" s="4"/>
    </row>
    <row r="9290" spans="2:7" x14ac:dyDescent="0.3">
      <c r="B9290" s="2"/>
      <c r="D9290" s="9"/>
      <c r="F9290" s="4"/>
      <c r="G9290" s="4"/>
    </row>
    <row r="9291" spans="2:7" x14ac:dyDescent="0.3">
      <c r="B9291" s="2"/>
      <c r="D9291" s="9"/>
      <c r="F9291" s="4"/>
      <c r="G9291" s="4"/>
    </row>
    <row r="9292" spans="2:7" x14ac:dyDescent="0.3">
      <c r="B9292" s="2"/>
      <c r="D9292" s="9"/>
      <c r="F9292" s="4"/>
      <c r="G9292" s="4"/>
    </row>
    <row r="9293" spans="2:7" x14ac:dyDescent="0.3">
      <c r="B9293" s="2"/>
      <c r="D9293" s="9"/>
      <c r="F9293" s="4"/>
      <c r="G9293" s="4"/>
    </row>
    <row r="9294" spans="2:7" x14ac:dyDescent="0.3">
      <c r="B9294" s="2"/>
      <c r="D9294" s="9"/>
      <c r="F9294" s="4"/>
      <c r="G9294" s="4"/>
    </row>
    <row r="9295" spans="2:7" x14ac:dyDescent="0.3">
      <c r="B9295" s="2"/>
      <c r="D9295" s="9"/>
      <c r="F9295" s="4"/>
      <c r="G9295" s="4"/>
    </row>
    <row r="9296" spans="2:7" x14ac:dyDescent="0.3">
      <c r="B9296" s="2"/>
      <c r="D9296" s="9"/>
      <c r="F9296" s="4"/>
      <c r="G9296" s="4"/>
    </row>
    <row r="9297" spans="2:7" x14ac:dyDescent="0.3">
      <c r="B9297" s="2"/>
      <c r="D9297" s="9"/>
      <c r="F9297" s="4"/>
      <c r="G9297" s="4"/>
    </row>
    <row r="9298" spans="2:7" x14ac:dyDescent="0.3">
      <c r="B9298" s="2"/>
      <c r="D9298" s="9"/>
      <c r="F9298" s="4"/>
      <c r="G9298" s="4"/>
    </row>
    <row r="9299" spans="2:7" x14ac:dyDescent="0.3">
      <c r="B9299" s="2"/>
      <c r="D9299" s="9"/>
      <c r="F9299" s="4"/>
      <c r="G9299" s="4"/>
    </row>
    <row r="9300" spans="2:7" x14ac:dyDescent="0.3">
      <c r="B9300" s="2"/>
      <c r="D9300" s="9"/>
      <c r="F9300" s="4"/>
      <c r="G9300" s="4"/>
    </row>
    <row r="9301" spans="2:7" x14ac:dyDescent="0.3">
      <c r="B9301" s="2"/>
      <c r="D9301" s="9"/>
      <c r="F9301" s="4"/>
      <c r="G9301" s="4"/>
    </row>
    <row r="9302" spans="2:7" x14ac:dyDescent="0.3">
      <c r="B9302" s="2"/>
      <c r="D9302" s="9"/>
      <c r="F9302" s="4"/>
      <c r="G9302" s="4"/>
    </row>
    <row r="9303" spans="2:7" x14ac:dyDescent="0.3">
      <c r="B9303" s="2"/>
      <c r="D9303" s="9"/>
      <c r="F9303" s="4"/>
      <c r="G9303" s="4"/>
    </row>
    <row r="9304" spans="2:7" x14ac:dyDescent="0.3">
      <c r="B9304" s="2"/>
      <c r="D9304" s="9"/>
      <c r="F9304" s="4"/>
      <c r="G9304" s="4"/>
    </row>
    <row r="9305" spans="2:7" x14ac:dyDescent="0.3">
      <c r="B9305" s="2"/>
      <c r="D9305" s="9"/>
      <c r="F9305" s="4"/>
      <c r="G9305" s="4"/>
    </row>
    <row r="9306" spans="2:7" x14ac:dyDescent="0.3">
      <c r="B9306" s="2"/>
      <c r="D9306" s="9"/>
      <c r="F9306" s="4"/>
      <c r="G9306" s="4"/>
    </row>
    <row r="9307" spans="2:7" x14ac:dyDescent="0.3">
      <c r="B9307" s="2"/>
      <c r="D9307" s="9"/>
      <c r="F9307" s="4"/>
      <c r="G9307" s="4"/>
    </row>
    <row r="9308" spans="2:7" x14ac:dyDescent="0.3">
      <c r="B9308" s="2"/>
      <c r="D9308" s="9"/>
      <c r="F9308" s="4"/>
      <c r="G9308" s="4"/>
    </row>
    <row r="9309" spans="2:7" x14ac:dyDescent="0.3">
      <c r="B9309" s="2"/>
      <c r="D9309" s="9"/>
      <c r="F9309" s="4"/>
      <c r="G9309" s="4"/>
    </row>
    <row r="9310" spans="2:7" x14ac:dyDescent="0.3">
      <c r="B9310" s="2"/>
      <c r="D9310" s="9"/>
      <c r="F9310" s="4"/>
      <c r="G9310" s="4"/>
    </row>
    <row r="9311" spans="2:7" x14ac:dyDescent="0.3">
      <c r="B9311" s="2"/>
      <c r="D9311" s="9"/>
      <c r="F9311" s="4"/>
      <c r="G9311" s="4"/>
    </row>
    <row r="9312" spans="2:7" x14ac:dyDescent="0.3">
      <c r="B9312" s="2"/>
      <c r="D9312" s="9"/>
      <c r="F9312" s="4"/>
      <c r="G9312" s="4"/>
    </row>
    <row r="9313" spans="2:7" x14ac:dyDescent="0.3">
      <c r="B9313" s="2"/>
      <c r="D9313" s="9"/>
      <c r="F9313" s="4"/>
      <c r="G9313" s="4"/>
    </row>
    <row r="9314" spans="2:7" x14ac:dyDescent="0.3">
      <c r="B9314" s="2"/>
      <c r="D9314" s="9"/>
      <c r="F9314" s="4"/>
      <c r="G9314" s="4"/>
    </row>
    <row r="9315" spans="2:7" x14ac:dyDescent="0.3">
      <c r="B9315" s="2"/>
      <c r="D9315" s="9"/>
      <c r="F9315" s="4"/>
      <c r="G9315" s="4"/>
    </row>
    <row r="9316" spans="2:7" x14ac:dyDescent="0.3">
      <c r="B9316" s="2"/>
      <c r="D9316" s="9"/>
      <c r="F9316" s="4"/>
      <c r="G9316" s="4"/>
    </row>
    <row r="9317" spans="2:7" x14ac:dyDescent="0.3">
      <c r="B9317" s="2"/>
      <c r="D9317" s="9"/>
      <c r="F9317" s="4"/>
      <c r="G9317" s="4"/>
    </row>
    <row r="9318" spans="2:7" x14ac:dyDescent="0.3">
      <c r="B9318" s="2"/>
      <c r="D9318" s="9"/>
      <c r="F9318" s="4"/>
      <c r="G9318" s="4"/>
    </row>
    <row r="9319" spans="2:7" x14ac:dyDescent="0.3">
      <c r="B9319" s="2"/>
      <c r="D9319" s="9"/>
      <c r="F9319" s="4"/>
      <c r="G9319" s="4"/>
    </row>
    <row r="9320" spans="2:7" x14ac:dyDescent="0.3">
      <c r="B9320" s="2"/>
      <c r="D9320" s="9"/>
      <c r="F9320" s="4"/>
      <c r="G9320" s="4"/>
    </row>
    <row r="9321" spans="2:7" x14ac:dyDescent="0.3">
      <c r="B9321" s="2"/>
      <c r="D9321" s="9"/>
      <c r="F9321" s="4"/>
      <c r="G9321" s="4"/>
    </row>
    <row r="9322" spans="2:7" x14ac:dyDescent="0.3">
      <c r="B9322" s="2"/>
      <c r="D9322" s="9"/>
      <c r="F9322" s="4"/>
      <c r="G9322" s="4"/>
    </row>
    <row r="9323" spans="2:7" x14ac:dyDescent="0.3">
      <c r="B9323" s="2"/>
      <c r="D9323" s="9"/>
      <c r="F9323" s="4"/>
      <c r="G9323" s="4"/>
    </row>
    <row r="9324" spans="2:7" x14ac:dyDescent="0.3">
      <c r="B9324" s="2"/>
      <c r="D9324" s="9"/>
      <c r="F9324" s="4"/>
      <c r="G9324" s="4"/>
    </row>
    <row r="9325" spans="2:7" x14ac:dyDescent="0.3">
      <c r="B9325" s="2"/>
      <c r="D9325" s="9"/>
      <c r="F9325" s="4"/>
      <c r="G9325" s="4"/>
    </row>
    <row r="9326" spans="2:7" x14ac:dyDescent="0.3">
      <c r="B9326" s="2"/>
      <c r="D9326" s="9"/>
      <c r="F9326" s="4"/>
      <c r="G9326" s="4"/>
    </row>
    <row r="9327" spans="2:7" x14ac:dyDescent="0.3">
      <c r="B9327" s="2"/>
      <c r="D9327" s="9"/>
      <c r="F9327" s="4"/>
      <c r="G9327" s="4"/>
    </row>
    <row r="9328" spans="2:7" x14ac:dyDescent="0.3">
      <c r="B9328" s="2"/>
      <c r="D9328" s="9"/>
      <c r="F9328" s="4"/>
      <c r="G9328" s="4"/>
    </row>
    <row r="9329" spans="2:7" x14ac:dyDescent="0.3">
      <c r="B9329" s="2"/>
      <c r="D9329" s="9"/>
      <c r="F9329" s="4"/>
      <c r="G9329" s="4"/>
    </row>
    <row r="9330" spans="2:7" x14ac:dyDescent="0.3">
      <c r="B9330" s="2"/>
      <c r="D9330" s="9"/>
      <c r="F9330" s="4"/>
      <c r="G9330" s="4"/>
    </row>
    <row r="9331" spans="2:7" x14ac:dyDescent="0.3">
      <c r="B9331" s="2"/>
      <c r="D9331" s="9"/>
      <c r="F9331" s="4"/>
      <c r="G9331" s="4"/>
    </row>
    <row r="9332" spans="2:7" x14ac:dyDescent="0.3">
      <c r="B9332" s="2"/>
      <c r="D9332" s="9"/>
      <c r="F9332" s="4"/>
      <c r="G9332" s="4"/>
    </row>
    <row r="9333" spans="2:7" x14ac:dyDescent="0.3">
      <c r="B9333" s="2"/>
      <c r="D9333" s="9"/>
      <c r="F9333" s="4"/>
      <c r="G9333" s="4"/>
    </row>
    <row r="9334" spans="2:7" x14ac:dyDescent="0.3">
      <c r="B9334" s="2"/>
      <c r="D9334" s="9"/>
      <c r="F9334" s="4"/>
      <c r="G9334" s="4"/>
    </row>
    <row r="9335" spans="2:7" x14ac:dyDescent="0.3">
      <c r="B9335" s="2"/>
      <c r="D9335" s="9"/>
      <c r="F9335" s="4"/>
      <c r="G9335" s="4"/>
    </row>
    <row r="9336" spans="2:7" x14ac:dyDescent="0.3">
      <c r="B9336" s="2"/>
      <c r="D9336" s="9"/>
      <c r="F9336" s="4"/>
      <c r="G9336" s="4"/>
    </row>
    <row r="9337" spans="2:7" x14ac:dyDescent="0.3">
      <c r="B9337" s="2"/>
      <c r="D9337" s="9"/>
      <c r="F9337" s="4"/>
      <c r="G9337" s="4"/>
    </row>
    <row r="9338" spans="2:7" x14ac:dyDescent="0.3">
      <c r="B9338" s="2"/>
      <c r="D9338" s="9"/>
      <c r="F9338" s="4"/>
      <c r="G9338" s="4"/>
    </row>
    <row r="9339" spans="2:7" x14ac:dyDescent="0.3">
      <c r="B9339" s="2"/>
      <c r="D9339" s="9"/>
      <c r="F9339" s="4"/>
      <c r="G9339" s="4"/>
    </row>
    <row r="9340" spans="2:7" x14ac:dyDescent="0.3">
      <c r="B9340" s="2"/>
      <c r="D9340" s="9"/>
      <c r="F9340" s="4"/>
      <c r="G9340" s="4"/>
    </row>
    <row r="9341" spans="2:7" x14ac:dyDescent="0.3">
      <c r="B9341" s="2"/>
      <c r="D9341" s="9"/>
      <c r="F9341" s="4"/>
      <c r="G9341" s="4"/>
    </row>
    <row r="9342" spans="2:7" x14ac:dyDescent="0.3">
      <c r="B9342" s="2"/>
      <c r="D9342" s="9"/>
      <c r="F9342" s="4"/>
      <c r="G9342" s="4"/>
    </row>
    <row r="9343" spans="2:7" x14ac:dyDescent="0.3">
      <c r="B9343" s="2"/>
      <c r="D9343" s="9"/>
      <c r="F9343" s="4"/>
      <c r="G9343" s="4"/>
    </row>
    <row r="9344" spans="2:7" x14ac:dyDescent="0.3">
      <c r="B9344" s="2"/>
      <c r="D9344" s="9"/>
      <c r="F9344" s="4"/>
      <c r="G9344" s="4"/>
    </row>
    <row r="9345" spans="2:7" x14ac:dyDescent="0.3">
      <c r="B9345" s="2"/>
      <c r="D9345" s="9"/>
      <c r="F9345" s="4"/>
      <c r="G9345" s="4"/>
    </row>
    <row r="9346" spans="2:7" x14ac:dyDescent="0.3">
      <c r="B9346" s="2"/>
      <c r="D9346" s="9"/>
      <c r="F9346" s="4"/>
      <c r="G9346" s="4"/>
    </row>
    <row r="9347" spans="2:7" x14ac:dyDescent="0.3">
      <c r="B9347" s="2"/>
      <c r="D9347" s="9"/>
      <c r="F9347" s="4"/>
      <c r="G9347" s="4"/>
    </row>
    <row r="9348" spans="2:7" x14ac:dyDescent="0.3">
      <c r="B9348" s="2"/>
      <c r="D9348" s="9"/>
      <c r="F9348" s="4"/>
      <c r="G9348" s="4"/>
    </row>
    <row r="9349" spans="2:7" x14ac:dyDescent="0.3">
      <c r="B9349" s="2"/>
      <c r="D9349" s="9"/>
      <c r="F9349" s="4"/>
      <c r="G9349" s="4"/>
    </row>
    <row r="9350" spans="2:7" x14ac:dyDescent="0.3">
      <c r="B9350" s="2"/>
      <c r="D9350" s="9"/>
      <c r="F9350" s="4"/>
      <c r="G9350" s="4"/>
    </row>
    <row r="9351" spans="2:7" x14ac:dyDescent="0.3">
      <c r="B9351" s="2"/>
      <c r="D9351" s="9"/>
      <c r="F9351" s="4"/>
      <c r="G9351" s="4"/>
    </row>
    <row r="9352" spans="2:7" x14ac:dyDescent="0.3">
      <c r="B9352" s="2"/>
      <c r="D9352" s="9"/>
      <c r="F9352" s="4"/>
      <c r="G9352" s="4"/>
    </row>
    <row r="9353" spans="2:7" x14ac:dyDescent="0.3">
      <c r="B9353" s="2"/>
      <c r="D9353" s="9"/>
      <c r="F9353" s="4"/>
      <c r="G9353" s="4"/>
    </row>
    <row r="9354" spans="2:7" x14ac:dyDescent="0.3">
      <c r="B9354" s="2"/>
      <c r="D9354" s="9"/>
      <c r="F9354" s="4"/>
      <c r="G9354" s="4"/>
    </row>
    <row r="9355" spans="2:7" x14ac:dyDescent="0.3">
      <c r="B9355" s="2"/>
      <c r="D9355" s="9"/>
      <c r="F9355" s="4"/>
      <c r="G9355" s="4"/>
    </row>
    <row r="9356" spans="2:7" x14ac:dyDescent="0.3">
      <c r="B9356" s="2"/>
      <c r="D9356" s="9"/>
      <c r="F9356" s="4"/>
      <c r="G9356" s="4"/>
    </row>
    <row r="9357" spans="2:7" x14ac:dyDescent="0.3">
      <c r="B9357" s="2"/>
      <c r="D9357" s="9"/>
      <c r="F9357" s="4"/>
      <c r="G9357" s="4"/>
    </row>
    <row r="9358" spans="2:7" x14ac:dyDescent="0.3">
      <c r="B9358" s="2"/>
      <c r="D9358" s="9"/>
      <c r="F9358" s="4"/>
      <c r="G9358" s="4"/>
    </row>
    <row r="9359" spans="2:7" x14ac:dyDescent="0.3">
      <c r="B9359" s="2"/>
      <c r="D9359" s="9"/>
      <c r="F9359" s="4"/>
      <c r="G9359" s="4"/>
    </row>
    <row r="9360" spans="2:7" x14ac:dyDescent="0.3">
      <c r="B9360" s="2"/>
      <c r="D9360" s="9"/>
      <c r="F9360" s="4"/>
      <c r="G9360" s="4"/>
    </row>
    <row r="9361" spans="2:7" x14ac:dyDescent="0.3">
      <c r="B9361" s="2"/>
      <c r="D9361" s="9"/>
      <c r="F9361" s="4"/>
      <c r="G9361" s="4"/>
    </row>
    <row r="9362" spans="2:7" x14ac:dyDescent="0.3">
      <c r="B9362" s="2"/>
      <c r="D9362" s="9"/>
      <c r="F9362" s="4"/>
      <c r="G9362" s="4"/>
    </row>
    <row r="9363" spans="2:7" x14ac:dyDescent="0.3">
      <c r="B9363" s="2"/>
      <c r="D9363" s="9"/>
      <c r="F9363" s="4"/>
      <c r="G9363" s="4"/>
    </row>
    <row r="9364" spans="2:7" x14ac:dyDescent="0.3">
      <c r="B9364" s="2"/>
      <c r="D9364" s="9"/>
      <c r="F9364" s="4"/>
      <c r="G9364" s="4"/>
    </row>
    <row r="9365" spans="2:7" x14ac:dyDescent="0.3">
      <c r="B9365" s="2"/>
      <c r="D9365" s="9"/>
      <c r="F9365" s="4"/>
      <c r="G9365" s="4"/>
    </row>
    <row r="9366" spans="2:7" x14ac:dyDescent="0.3">
      <c r="B9366" s="2"/>
      <c r="D9366" s="9"/>
      <c r="F9366" s="4"/>
      <c r="G9366" s="4"/>
    </row>
    <row r="9367" spans="2:7" x14ac:dyDescent="0.3">
      <c r="B9367" s="2"/>
      <c r="D9367" s="9"/>
      <c r="F9367" s="4"/>
      <c r="G9367" s="4"/>
    </row>
    <row r="9368" spans="2:7" x14ac:dyDescent="0.3">
      <c r="B9368" s="2"/>
      <c r="D9368" s="9"/>
      <c r="F9368" s="4"/>
      <c r="G9368" s="4"/>
    </row>
    <row r="9369" spans="2:7" x14ac:dyDescent="0.3">
      <c r="B9369" s="2"/>
      <c r="D9369" s="9"/>
      <c r="F9369" s="4"/>
      <c r="G9369" s="4"/>
    </row>
    <row r="9370" spans="2:7" x14ac:dyDescent="0.3">
      <c r="B9370" s="2"/>
      <c r="D9370" s="9"/>
      <c r="F9370" s="4"/>
      <c r="G9370" s="4"/>
    </row>
    <row r="9371" spans="2:7" x14ac:dyDescent="0.3">
      <c r="B9371" s="2"/>
      <c r="D9371" s="9"/>
      <c r="F9371" s="4"/>
      <c r="G9371" s="4"/>
    </row>
    <row r="9372" spans="2:7" x14ac:dyDescent="0.3">
      <c r="B9372" s="2"/>
      <c r="D9372" s="9"/>
      <c r="F9372" s="4"/>
      <c r="G9372" s="4"/>
    </row>
    <row r="9373" spans="2:7" x14ac:dyDescent="0.3">
      <c r="B9373" s="2"/>
      <c r="D9373" s="9"/>
      <c r="F9373" s="4"/>
      <c r="G9373" s="4"/>
    </row>
    <row r="9374" spans="2:7" x14ac:dyDescent="0.3">
      <c r="B9374" s="2"/>
      <c r="D9374" s="9"/>
      <c r="F9374" s="4"/>
      <c r="G9374" s="4"/>
    </row>
    <row r="9375" spans="2:7" x14ac:dyDescent="0.3">
      <c r="B9375" s="2"/>
      <c r="D9375" s="9"/>
      <c r="F9375" s="4"/>
      <c r="G9375" s="4"/>
    </row>
    <row r="9376" spans="2:7" x14ac:dyDescent="0.3">
      <c r="B9376" s="2"/>
      <c r="D9376" s="9"/>
      <c r="F9376" s="4"/>
      <c r="G9376" s="4"/>
    </row>
    <row r="9377" spans="2:7" x14ac:dyDescent="0.3">
      <c r="B9377" s="2"/>
      <c r="D9377" s="9"/>
      <c r="F9377" s="4"/>
      <c r="G9377" s="4"/>
    </row>
    <row r="9378" spans="2:7" x14ac:dyDescent="0.3">
      <c r="B9378" s="2"/>
      <c r="D9378" s="9"/>
      <c r="F9378" s="4"/>
      <c r="G9378" s="4"/>
    </row>
    <row r="9379" spans="2:7" x14ac:dyDescent="0.3">
      <c r="B9379" s="2"/>
      <c r="D9379" s="9"/>
      <c r="F9379" s="4"/>
      <c r="G9379" s="4"/>
    </row>
    <row r="9380" spans="2:7" x14ac:dyDescent="0.3">
      <c r="B9380" s="2"/>
      <c r="D9380" s="9"/>
      <c r="F9380" s="4"/>
      <c r="G9380" s="4"/>
    </row>
    <row r="9381" spans="2:7" x14ac:dyDescent="0.3">
      <c r="B9381" s="2"/>
      <c r="D9381" s="9"/>
      <c r="F9381" s="4"/>
      <c r="G9381" s="4"/>
    </row>
    <row r="9382" spans="2:7" x14ac:dyDescent="0.3">
      <c r="B9382" s="2"/>
      <c r="D9382" s="9"/>
      <c r="F9382" s="4"/>
      <c r="G9382" s="4"/>
    </row>
    <row r="9383" spans="2:7" x14ac:dyDescent="0.3">
      <c r="B9383" s="2"/>
      <c r="D9383" s="9"/>
      <c r="F9383" s="4"/>
      <c r="G9383" s="4"/>
    </row>
    <row r="9384" spans="2:7" x14ac:dyDescent="0.3">
      <c r="B9384" s="2"/>
      <c r="D9384" s="9"/>
      <c r="F9384" s="4"/>
      <c r="G9384" s="4"/>
    </row>
    <row r="9385" spans="2:7" x14ac:dyDescent="0.3">
      <c r="B9385" s="2"/>
      <c r="D9385" s="9"/>
      <c r="F9385" s="4"/>
      <c r="G9385" s="4"/>
    </row>
    <row r="9386" spans="2:7" x14ac:dyDescent="0.3">
      <c r="B9386" s="2"/>
      <c r="D9386" s="9"/>
      <c r="F9386" s="4"/>
      <c r="G9386" s="4"/>
    </row>
    <row r="9387" spans="2:7" x14ac:dyDescent="0.3">
      <c r="B9387" s="2"/>
      <c r="D9387" s="9"/>
      <c r="F9387" s="4"/>
      <c r="G9387" s="4"/>
    </row>
    <row r="9388" spans="2:7" x14ac:dyDescent="0.3">
      <c r="B9388" s="2"/>
      <c r="D9388" s="9"/>
      <c r="F9388" s="4"/>
      <c r="G9388" s="4"/>
    </row>
    <row r="9389" spans="2:7" x14ac:dyDescent="0.3">
      <c r="B9389" s="2"/>
      <c r="D9389" s="9"/>
      <c r="F9389" s="4"/>
      <c r="G9389" s="4"/>
    </row>
    <row r="9390" spans="2:7" x14ac:dyDescent="0.3">
      <c r="B9390" s="2"/>
      <c r="D9390" s="9"/>
      <c r="F9390" s="4"/>
      <c r="G9390" s="4"/>
    </row>
    <row r="9391" spans="2:7" x14ac:dyDescent="0.3">
      <c r="B9391" s="2"/>
      <c r="D9391" s="9"/>
      <c r="F9391" s="4"/>
      <c r="G9391" s="4"/>
    </row>
    <row r="9392" spans="2:7" x14ac:dyDescent="0.3">
      <c r="B9392" s="2"/>
      <c r="D9392" s="9"/>
      <c r="F9392" s="4"/>
      <c r="G9392" s="4"/>
    </row>
    <row r="9393" spans="2:7" x14ac:dyDescent="0.3">
      <c r="B9393" s="2"/>
      <c r="D9393" s="9"/>
      <c r="F9393" s="4"/>
      <c r="G9393" s="4"/>
    </row>
    <row r="9394" spans="2:7" x14ac:dyDescent="0.3">
      <c r="B9394" s="2"/>
      <c r="D9394" s="9"/>
      <c r="F9394" s="4"/>
      <c r="G9394" s="4"/>
    </row>
    <row r="9395" spans="2:7" x14ac:dyDescent="0.3">
      <c r="B9395" s="2"/>
      <c r="D9395" s="9"/>
      <c r="F9395" s="4"/>
      <c r="G9395" s="4"/>
    </row>
    <row r="9396" spans="2:7" x14ac:dyDescent="0.3">
      <c r="B9396" s="2"/>
      <c r="D9396" s="9"/>
      <c r="F9396" s="4"/>
      <c r="G9396" s="4"/>
    </row>
    <row r="9397" spans="2:7" x14ac:dyDescent="0.3">
      <c r="B9397" s="2"/>
      <c r="D9397" s="9"/>
      <c r="F9397" s="4"/>
      <c r="G9397" s="4"/>
    </row>
    <row r="9398" spans="2:7" x14ac:dyDescent="0.3">
      <c r="B9398" s="2"/>
      <c r="D9398" s="9"/>
      <c r="F9398" s="4"/>
      <c r="G9398" s="4"/>
    </row>
    <row r="9399" spans="2:7" x14ac:dyDescent="0.3">
      <c r="B9399" s="2"/>
      <c r="D9399" s="9"/>
      <c r="F9399" s="4"/>
      <c r="G9399" s="4"/>
    </row>
    <row r="9400" spans="2:7" x14ac:dyDescent="0.3">
      <c r="B9400" s="2"/>
      <c r="D9400" s="9"/>
      <c r="F9400" s="4"/>
      <c r="G9400" s="4"/>
    </row>
    <row r="9401" spans="2:7" x14ac:dyDescent="0.3">
      <c r="B9401" s="2"/>
      <c r="D9401" s="9"/>
      <c r="F9401" s="4"/>
      <c r="G9401" s="4"/>
    </row>
    <row r="9402" spans="2:7" x14ac:dyDescent="0.3">
      <c r="B9402" s="2"/>
      <c r="D9402" s="9"/>
      <c r="F9402" s="4"/>
      <c r="G9402" s="4"/>
    </row>
    <row r="9403" spans="2:7" x14ac:dyDescent="0.3">
      <c r="B9403" s="2"/>
      <c r="D9403" s="9"/>
      <c r="F9403" s="4"/>
      <c r="G9403" s="4"/>
    </row>
    <row r="9404" spans="2:7" x14ac:dyDescent="0.3">
      <c r="B9404" s="2"/>
      <c r="D9404" s="9"/>
      <c r="F9404" s="4"/>
      <c r="G9404" s="4"/>
    </row>
    <row r="9405" spans="2:7" x14ac:dyDescent="0.3">
      <c r="B9405" s="2"/>
      <c r="D9405" s="9"/>
      <c r="F9405" s="4"/>
      <c r="G9405" s="4"/>
    </row>
    <row r="9406" spans="2:7" x14ac:dyDescent="0.3">
      <c r="B9406" s="2"/>
      <c r="D9406" s="9"/>
      <c r="F9406" s="4"/>
      <c r="G9406" s="4"/>
    </row>
    <row r="9407" spans="2:7" x14ac:dyDescent="0.3">
      <c r="B9407" s="2"/>
      <c r="D9407" s="9"/>
      <c r="F9407" s="4"/>
      <c r="G9407" s="4"/>
    </row>
    <row r="9408" spans="2:7" x14ac:dyDescent="0.3">
      <c r="B9408" s="2"/>
      <c r="D9408" s="9"/>
      <c r="F9408" s="4"/>
      <c r="G9408" s="4"/>
    </row>
    <row r="9409" spans="2:7" x14ac:dyDescent="0.3">
      <c r="B9409" s="2"/>
      <c r="D9409" s="9"/>
      <c r="F9409" s="4"/>
      <c r="G9409" s="4"/>
    </row>
    <row r="9410" spans="2:7" x14ac:dyDescent="0.3">
      <c r="B9410" s="2"/>
      <c r="D9410" s="9"/>
      <c r="F9410" s="4"/>
      <c r="G9410" s="4"/>
    </row>
    <row r="9411" spans="2:7" x14ac:dyDescent="0.3">
      <c r="B9411" s="2"/>
      <c r="D9411" s="9"/>
      <c r="F9411" s="4"/>
      <c r="G9411" s="4"/>
    </row>
    <row r="9412" spans="2:7" x14ac:dyDescent="0.3">
      <c r="B9412" s="2"/>
      <c r="D9412" s="9"/>
      <c r="F9412" s="4"/>
      <c r="G9412" s="4"/>
    </row>
    <row r="9413" spans="2:7" x14ac:dyDescent="0.3">
      <c r="B9413" s="2"/>
      <c r="D9413" s="9"/>
      <c r="F9413" s="4"/>
      <c r="G9413" s="4"/>
    </row>
    <row r="9414" spans="2:7" x14ac:dyDescent="0.3">
      <c r="B9414" s="2"/>
      <c r="D9414" s="9"/>
      <c r="F9414" s="4"/>
      <c r="G9414" s="4"/>
    </row>
    <row r="9415" spans="2:7" x14ac:dyDescent="0.3">
      <c r="B9415" s="2"/>
      <c r="D9415" s="9"/>
      <c r="F9415" s="4"/>
      <c r="G9415" s="4"/>
    </row>
    <row r="9416" spans="2:7" x14ac:dyDescent="0.3">
      <c r="B9416" s="2"/>
      <c r="D9416" s="9"/>
      <c r="F9416" s="4"/>
      <c r="G9416" s="4"/>
    </row>
    <row r="9417" spans="2:7" x14ac:dyDescent="0.3">
      <c r="B9417" s="2"/>
      <c r="D9417" s="9"/>
      <c r="F9417" s="4"/>
      <c r="G9417" s="4"/>
    </row>
    <row r="9418" spans="2:7" x14ac:dyDescent="0.3">
      <c r="B9418" s="2"/>
      <c r="D9418" s="9"/>
      <c r="F9418" s="4"/>
      <c r="G9418" s="4"/>
    </row>
    <row r="9419" spans="2:7" x14ac:dyDescent="0.3">
      <c r="B9419" s="2"/>
      <c r="D9419" s="9"/>
      <c r="F9419" s="4"/>
      <c r="G9419" s="4"/>
    </row>
    <row r="9420" spans="2:7" x14ac:dyDescent="0.3">
      <c r="B9420" s="2"/>
      <c r="D9420" s="9"/>
      <c r="F9420" s="4"/>
      <c r="G9420" s="4"/>
    </row>
    <row r="9421" spans="2:7" x14ac:dyDescent="0.3">
      <c r="B9421" s="2"/>
      <c r="D9421" s="9"/>
      <c r="F9421" s="4"/>
      <c r="G9421" s="4"/>
    </row>
    <row r="9422" spans="2:7" x14ac:dyDescent="0.3">
      <c r="B9422" s="2"/>
      <c r="D9422" s="9"/>
      <c r="F9422" s="4"/>
      <c r="G9422" s="4"/>
    </row>
    <row r="9423" spans="2:7" x14ac:dyDescent="0.3">
      <c r="B9423" s="2"/>
      <c r="D9423" s="9"/>
      <c r="F9423" s="4"/>
      <c r="G9423" s="4"/>
    </row>
    <row r="9424" spans="2:7" x14ac:dyDescent="0.3">
      <c r="B9424" s="2"/>
      <c r="D9424" s="9"/>
      <c r="F9424" s="4"/>
      <c r="G9424" s="4"/>
    </row>
    <row r="9425" spans="2:7" x14ac:dyDescent="0.3">
      <c r="B9425" s="2"/>
      <c r="D9425" s="9"/>
      <c r="F9425" s="4"/>
      <c r="G9425" s="4"/>
    </row>
    <row r="9426" spans="2:7" x14ac:dyDescent="0.3">
      <c r="B9426" s="2"/>
      <c r="D9426" s="9"/>
      <c r="F9426" s="4"/>
      <c r="G9426" s="4"/>
    </row>
    <row r="9427" spans="2:7" x14ac:dyDescent="0.3">
      <c r="B9427" s="2"/>
      <c r="D9427" s="9"/>
      <c r="F9427" s="4"/>
      <c r="G9427" s="4"/>
    </row>
    <row r="9428" spans="2:7" x14ac:dyDescent="0.3">
      <c r="B9428" s="2"/>
      <c r="D9428" s="9"/>
      <c r="F9428" s="4"/>
      <c r="G9428" s="4"/>
    </row>
    <row r="9429" spans="2:7" x14ac:dyDescent="0.3">
      <c r="B9429" s="2"/>
      <c r="D9429" s="9"/>
      <c r="F9429" s="4"/>
      <c r="G9429" s="4"/>
    </row>
    <row r="9430" spans="2:7" x14ac:dyDescent="0.3">
      <c r="B9430" s="2"/>
      <c r="D9430" s="9"/>
      <c r="F9430" s="4"/>
      <c r="G9430" s="4"/>
    </row>
    <row r="9431" spans="2:7" x14ac:dyDescent="0.3">
      <c r="B9431" s="2"/>
      <c r="D9431" s="9"/>
      <c r="F9431" s="4"/>
      <c r="G9431" s="4"/>
    </row>
    <row r="9432" spans="2:7" x14ac:dyDescent="0.3">
      <c r="B9432" s="2"/>
      <c r="D9432" s="9"/>
      <c r="F9432" s="4"/>
      <c r="G9432" s="4"/>
    </row>
    <row r="9433" spans="2:7" x14ac:dyDescent="0.3">
      <c r="B9433" s="2"/>
      <c r="D9433" s="9"/>
      <c r="F9433" s="4"/>
      <c r="G9433" s="4"/>
    </row>
    <row r="9434" spans="2:7" x14ac:dyDescent="0.3">
      <c r="B9434" s="2"/>
      <c r="D9434" s="9"/>
      <c r="F9434" s="4"/>
      <c r="G9434" s="4"/>
    </row>
    <row r="9435" spans="2:7" x14ac:dyDescent="0.3">
      <c r="B9435" s="2"/>
      <c r="D9435" s="9"/>
      <c r="F9435" s="4"/>
      <c r="G9435" s="4"/>
    </row>
    <row r="9436" spans="2:7" x14ac:dyDescent="0.3">
      <c r="B9436" s="2"/>
      <c r="D9436" s="9"/>
      <c r="F9436" s="4"/>
      <c r="G9436" s="4"/>
    </row>
    <row r="9437" spans="2:7" x14ac:dyDescent="0.3">
      <c r="B9437" s="2"/>
      <c r="D9437" s="9"/>
      <c r="F9437" s="4"/>
      <c r="G9437" s="4"/>
    </row>
    <row r="9438" spans="2:7" x14ac:dyDescent="0.3">
      <c r="B9438" s="2"/>
      <c r="D9438" s="9"/>
      <c r="F9438" s="4"/>
      <c r="G9438" s="4"/>
    </row>
    <row r="9439" spans="2:7" x14ac:dyDescent="0.3">
      <c r="B9439" s="2"/>
      <c r="D9439" s="9"/>
      <c r="F9439" s="4"/>
      <c r="G9439" s="4"/>
    </row>
    <row r="9440" spans="2:7" x14ac:dyDescent="0.3">
      <c r="B9440" s="2"/>
      <c r="D9440" s="9"/>
      <c r="F9440" s="4"/>
      <c r="G9440" s="4"/>
    </row>
    <row r="9441" spans="2:7" x14ac:dyDescent="0.3">
      <c r="B9441" s="2"/>
      <c r="D9441" s="9"/>
      <c r="F9441" s="4"/>
      <c r="G9441" s="4"/>
    </row>
    <row r="9442" spans="2:7" x14ac:dyDescent="0.3">
      <c r="B9442" s="2"/>
      <c r="D9442" s="9"/>
      <c r="F9442" s="4"/>
      <c r="G9442" s="4"/>
    </row>
    <row r="9443" spans="2:7" x14ac:dyDescent="0.3">
      <c r="B9443" s="2"/>
      <c r="D9443" s="9"/>
      <c r="F9443" s="4"/>
      <c r="G9443" s="4"/>
    </row>
    <row r="9444" spans="2:7" x14ac:dyDescent="0.3">
      <c r="B9444" s="2"/>
      <c r="D9444" s="9"/>
      <c r="F9444" s="4"/>
      <c r="G9444" s="4"/>
    </row>
    <row r="9445" spans="2:7" x14ac:dyDescent="0.3">
      <c r="B9445" s="2"/>
      <c r="D9445" s="9"/>
      <c r="F9445" s="4"/>
      <c r="G9445" s="4"/>
    </row>
    <row r="9446" spans="2:7" x14ac:dyDescent="0.3">
      <c r="B9446" s="2"/>
      <c r="D9446" s="9"/>
      <c r="F9446" s="4"/>
      <c r="G9446" s="4"/>
    </row>
    <row r="9447" spans="2:7" x14ac:dyDescent="0.3">
      <c r="B9447" s="2"/>
      <c r="D9447" s="9"/>
      <c r="F9447" s="4"/>
      <c r="G9447" s="4"/>
    </row>
    <row r="9448" spans="2:7" x14ac:dyDescent="0.3">
      <c r="B9448" s="2"/>
      <c r="D9448" s="9"/>
      <c r="F9448" s="4"/>
      <c r="G9448" s="4"/>
    </row>
    <row r="9449" spans="2:7" x14ac:dyDescent="0.3">
      <c r="B9449" s="2"/>
      <c r="D9449" s="9"/>
      <c r="F9449" s="4"/>
      <c r="G9449" s="4"/>
    </row>
    <row r="9450" spans="2:7" x14ac:dyDescent="0.3">
      <c r="B9450" s="2"/>
      <c r="D9450" s="9"/>
      <c r="F9450" s="4"/>
      <c r="G9450" s="4"/>
    </row>
    <row r="9451" spans="2:7" x14ac:dyDescent="0.3">
      <c r="B9451" s="2"/>
      <c r="D9451" s="9"/>
      <c r="F9451" s="4"/>
      <c r="G9451" s="4"/>
    </row>
    <row r="9452" spans="2:7" x14ac:dyDescent="0.3">
      <c r="B9452" s="2"/>
      <c r="D9452" s="9"/>
      <c r="F9452" s="4"/>
      <c r="G9452" s="4"/>
    </row>
    <row r="9453" spans="2:7" x14ac:dyDescent="0.3">
      <c r="B9453" s="2"/>
      <c r="D9453" s="9"/>
      <c r="F9453" s="4"/>
      <c r="G9453" s="4"/>
    </row>
    <row r="9454" spans="2:7" x14ac:dyDescent="0.3">
      <c r="B9454" s="2"/>
      <c r="D9454" s="9"/>
      <c r="F9454" s="4"/>
      <c r="G9454" s="4"/>
    </row>
    <row r="9455" spans="2:7" x14ac:dyDescent="0.3">
      <c r="B9455" s="2"/>
      <c r="D9455" s="9"/>
      <c r="F9455" s="4"/>
      <c r="G9455" s="4"/>
    </row>
    <row r="9456" spans="2:7" x14ac:dyDescent="0.3">
      <c r="B9456" s="2"/>
      <c r="D9456" s="9"/>
      <c r="F9456" s="4"/>
      <c r="G9456" s="4"/>
    </row>
    <row r="9457" spans="2:7" x14ac:dyDescent="0.3">
      <c r="B9457" s="2"/>
      <c r="D9457" s="9"/>
      <c r="F9457" s="4"/>
      <c r="G9457" s="4"/>
    </row>
    <row r="9458" spans="2:7" x14ac:dyDescent="0.3">
      <c r="B9458" s="2"/>
      <c r="D9458" s="9"/>
      <c r="F9458" s="4"/>
      <c r="G9458" s="4"/>
    </row>
    <row r="9459" spans="2:7" x14ac:dyDescent="0.3">
      <c r="B9459" s="2"/>
      <c r="D9459" s="9"/>
      <c r="F9459" s="4"/>
      <c r="G9459" s="4"/>
    </row>
    <row r="9460" spans="2:7" x14ac:dyDescent="0.3">
      <c r="B9460" s="2"/>
      <c r="D9460" s="9"/>
      <c r="F9460" s="4"/>
      <c r="G9460" s="4"/>
    </row>
    <row r="9461" spans="2:7" x14ac:dyDescent="0.3">
      <c r="B9461" s="2"/>
      <c r="D9461" s="9"/>
      <c r="F9461" s="4"/>
      <c r="G9461" s="4"/>
    </row>
    <row r="9462" spans="2:7" x14ac:dyDescent="0.3">
      <c r="B9462" s="2"/>
      <c r="D9462" s="9"/>
      <c r="F9462" s="4"/>
      <c r="G9462" s="4"/>
    </row>
    <row r="9463" spans="2:7" x14ac:dyDescent="0.3">
      <c r="B9463" s="2"/>
      <c r="D9463" s="9"/>
      <c r="F9463" s="4"/>
      <c r="G9463" s="4"/>
    </row>
    <row r="9464" spans="2:7" x14ac:dyDescent="0.3">
      <c r="B9464" s="2"/>
      <c r="D9464" s="9"/>
      <c r="F9464" s="4"/>
      <c r="G9464" s="4"/>
    </row>
    <row r="9465" spans="2:7" x14ac:dyDescent="0.3">
      <c r="B9465" s="2"/>
      <c r="D9465" s="9"/>
      <c r="F9465" s="4"/>
      <c r="G9465" s="4"/>
    </row>
    <row r="9466" spans="2:7" x14ac:dyDescent="0.3">
      <c r="B9466" s="2"/>
      <c r="D9466" s="9"/>
      <c r="F9466" s="4"/>
      <c r="G9466" s="4"/>
    </row>
    <row r="9467" spans="2:7" x14ac:dyDescent="0.3">
      <c r="B9467" s="2"/>
      <c r="D9467" s="9"/>
      <c r="F9467" s="4"/>
      <c r="G9467" s="4"/>
    </row>
    <row r="9468" spans="2:7" x14ac:dyDescent="0.3">
      <c r="B9468" s="2"/>
      <c r="D9468" s="9"/>
      <c r="F9468" s="4"/>
      <c r="G9468" s="4"/>
    </row>
    <row r="9469" spans="2:7" x14ac:dyDescent="0.3">
      <c r="B9469" s="2"/>
      <c r="D9469" s="9"/>
      <c r="F9469" s="4"/>
      <c r="G9469" s="4"/>
    </row>
    <row r="9470" spans="2:7" x14ac:dyDescent="0.3">
      <c r="B9470" s="2"/>
      <c r="D9470" s="9"/>
      <c r="F9470" s="4"/>
      <c r="G9470" s="4"/>
    </row>
    <row r="9471" spans="2:7" x14ac:dyDescent="0.3">
      <c r="B9471" s="2"/>
      <c r="D9471" s="9"/>
      <c r="F9471" s="4"/>
      <c r="G9471" s="4"/>
    </row>
    <row r="9472" spans="2:7" x14ac:dyDescent="0.3">
      <c r="B9472" s="2"/>
      <c r="D9472" s="9"/>
      <c r="F9472" s="4"/>
      <c r="G9472" s="4"/>
    </row>
    <row r="9473" spans="2:7" x14ac:dyDescent="0.3">
      <c r="B9473" s="2"/>
      <c r="D9473" s="9"/>
      <c r="F9473" s="4"/>
      <c r="G9473" s="4"/>
    </row>
    <row r="9474" spans="2:7" x14ac:dyDescent="0.3">
      <c r="B9474" s="2"/>
      <c r="D9474" s="9"/>
      <c r="F9474" s="4"/>
      <c r="G9474" s="4"/>
    </row>
    <row r="9475" spans="2:7" x14ac:dyDescent="0.3">
      <c r="B9475" s="2"/>
      <c r="D9475" s="9"/>
      <c r="F9475" s="4"/>
      <c r="G9475" s="4"/>
    </row>
    <row r="9476" spans="2:7" x14ac:dyDescent="0.3">
      <c r="B9476" s="2"/>
      <c r="D9476" s="9"/>
      <c r="F9476" s="4"/>
      <c r="G9476" s="4"/>
    </row>
    <row r="9477" spans="2:7" x14ac:dyDescent="0.3">
      <c r="B9477" s="2"/>
      <c r="D9477" s="9"/>
      <c r="F9477" s="4"/>
      <c r="G9477" s="4"/>
    </row>
    <row r="9478" spans="2:7" x14ac:dyDescent="0.3">
      <c r="B9478" s="2"/>
      <c r="D9478" s="9"/>
      <c r="F9478" s="4"/>
      <c r="G9478" s="4"/>
    </row>
    <row r="9479" spans="2:7" x14ac:dyDescent="0.3">
      <c r="B9479" s="2"/>
      <c r="D9479" s="9"/>
      <c r="F9479" s="4"/>
      <c r="G9479" s="4"/>
    </row>
    <row r="9480" spans="2:7" x14ac:dyDescent="0.3">
      <c r="B9480" s="2"/>
      <c r="D9480" s="9"/>
      <c r="F9480" s="4"/>
      <c r="G9480" s="4"/>
    </row>
    <row r="9481" spans="2:7" x14ac:dyDescent="0.3">
      <c r="B9481" s="2"/>
      <c r="D9481" s="9"/>
      <c r="F9481" s="4"/>
      <c r="G9481" s="4"/>
    </row>
    <row r="9482" spans="2:7" x14ac:dyDescent="0.3">
      <c r="B9482" s="2"/>
      <c r="D9482" s="9"/>
      <c r="F9482" s="4"/>
      <c r="G9482" s="4"/>
    </row>
    <row r="9483" spans="2:7" x14ac:dyDescent="0.3">
      <c r="B9483" s="2"/>
      <c r="D9483" s="9"/>
      <c r="F9483" s="4"/>
      <c r="G9483" s="4"/>
    </row>
    <row r="9484" spans="2:7" x14ac:dyDescent="0.3">
      <c r="B9484" s="2"/>
      <c r="D9484" s="9"/>
      <c r="F9484" s="4"/>
      <c r="G9484" s="4"/>
    </row>
    <row r="9485" spans="2:7" x14ac:dyDescent="0.3">
      <c r="B9485" s="2"/>
      <c r="D9485" s="9"/>
      <c r="F9485" s="4"/>
      <c r="G9485" s="4"/>
    </row>
    <row r="9486" spans="2:7" x14ac:dyDescent="0.3">
      <c r="B9486" s="2"/>
      <c r="D9486" s="9"/>
      <c r="F9486" s="4"/>
      <c r="G9486" s="4"/>
    </row>
    <row r="9487" spans="2:7" x14ac:dyDescent="0.3">
      <c r="B9487" s="2"/>
      <c r="D9487" s="9"/>
      <c r="F9487" s="4"/>
      <c r="G9487" s="4"/>
    </row>
    <row r="9488" spans="2:7" x14ac:dyDescent="0.3">
      <c r="B9488" s="2"/>
      <c r="D9488" s="9"/>
      <c r="F9488" s="4"/>
      <c r="G9488" s="4"/>
    </row>
    <row r="9489" spans="2:7" x14ac:dyDescent="0.3">
      <c r="B9489" s="2"/>
      <c r="D9489" s="9"/>
      <c r="F9489" s="4"/>
      <c r="G9489" s="4"/>
    </row>
    <row r="9490" spans="2:7" x14ac:dyDescent="0.3">
      <c r="B9490" s="2"/>
      <c r="D9490" s="9"/>
      <c r="F9490" s="4"/>
      <c r="G9490" s="4"/>
    </row>
    <row r="9491" spans="2:7" x14ac:dyDescent="0.3">
      <c r="B9491" s="2"/>
      <c r="D9491" s="9"/>
      <c r="F9491" s="4"/>
      <c r="G9491" s="4"/>
    </row>
    <row r="9492" spans="2:7" x14ac:dyDescent="0.3">
      <c r="B9492" s="2"/>
      <c r="D9492" s="9"/>
      <c r="F9492" s="4"/>
      <c r="G9492" s="4"/>
    </row>
    <row r="9493" spans="2:7" x14ac:dyDescent="0.3">
      <c r="B9493" s="2"/>
      <c r="D9493" s="9"/>
      <c r="F9493" s="4"/>
      <c r="G9493" s="4"/>
    </row>
    <row r="9494" spans="2:7" x14ac:dyDescent="0.3">
      <c r="B9494" s="2"/>
      <c r="D9494" s="9"/>
      <c r="F9494" s="4"/>
      <c r="G9494" s="4"/>
    </row>
    <row r="9495" spans="2:7" x14ac:dyDescent="0.3">
      <c r="B9495" s="2"/>
      <c r="D9495" s="9"/>
      <c r="F9495" s="4"/>
      <c r="G9495" s="4"/>
    </row>
    <row r="9496" spans="2:7" x14ac:dyDescent="0.3">
      <c r="B9496" s="2"/>
      <c r="D9496" s="9"/>
      <c r="F9496" s="4"/>
      <c r="G9496" s="4"/>
    </row>
    <row r="9497" spans="2:7" x14ac:dyDescent="0.3">
      <c r="B9497" s="2"/>
      <c r="D9497" s="9"/>
      <c r="F9497" s="4"/>
      <c r="G9497" s="4"/>
    </row>
    <row r="9498" spans="2:7" x14ac:dyDescent="0.3">
      <c r="B9498" s="2"/>
      <c r="D9498" s="9"/>
      <c r="F9498" s="4"/>
      <c r="G9498" s="4"/>
    </row>
    <row r="9499" spans="2:7" x14ac:dyDescent="0.3">
      <c r="B9499" s="2"/>
      <c r="D9499" s="9"/>
      <c r="F9499" s="4"/>
      <c r="G9499" s="4"/>
    </row>
    <row r="9500" spans="2:7" x14ac:dyDescent="0.3">
      <c r="B9500" s="2"/>
      <c r="D9500" s="9"/>
      <c r="F9500" s="4"/>
      <c r="G9500" s="4"/>
    </row>
    <row r="9501" spans="2:7" x14ac:dyDescent="0.3">
      <c r="B9501" s="2"/>
      <c r="D9501" s="9"/>
      <c r="F9501" s="4"/>
      <c r="G9501" s="4"/>
    </row>
    <row r="9502" spans="2:7" x14ac:dyDescent="0.3">
      <c r="B9502" s="2"/>
      <c r="D9502" s="9"/>
      <c r="F9502" s="4"/>
      <c r="G9502" s="4"/>
    </row>
    <row r="9503" spans="2:7" x14ac:dyDescent="0.3">
      <c r="B9503" s="2"/>
      <c r="D9503" s="9"/>
      <c r="F9503" s="4"/>
      <c r="G9503" s="4"/>
    </row>
    <row r="9504" spans="2:7" x14ac:dyDescent="0.3">
      <c r="B9504" s="2"/>
      <c r="D9504" s="9"/>
      <c r="F9504" s="4"/>
      <c r="G9504" s="4"/>
    </row>
    <row r="9505" spans="2:7" x14ac:dyDescent="0.3">
      <c r="B9505" s="2"/>
      <c r="D9505" s="9"/>
      <c r="F9505" s="4"/>
      <c r="G9505" s="4"/>
    </row>
    <row r="9506" spans="2:7" x14ac:dyDescent="0.3">
      <c r="B9506" s="2"/>
      <c r="D9506" s="9"/>
      <c r="F9506" s="4"/>
      <c r="G9506" s="4"/>
    </row>
    <row r="9507" spans="2:7" x14ac:dyDescent="0.3">
      <c r="B9507" s="2"/>
      <c r="D9507" s="9"/>
      <c r="F9507" s="4"/>
      <c r="G9507" s="4"/>
    </row>
    <row r="9508" spans="2:7" x14ac:dyDescent="0.3">
      <c r="B9508" s="2"/>
      <c r="D9508" s="9"/>
      <c r="F9508" s="4"/>
      <c r="G9508" s="4"/>
    </row>
    <row r="9509" spans="2:7" x14ac:dyDescent="0.3">
      <c r="B9509" s="2"/>
      <c r="D9509" s="9"/>
      <c r="F9509" s="4"/>
      <c r="G9509" s="4"/>
    </row>
    <row r="9510" spans="2:7" x14ac:dyDescent="0.3">
      <c r="B9510" s="2"/>
      <c r="D9510" s="9"/>
      <c r="F9510" s="4"/>
      <c r="G9510" s="4"/>
    </row>
    <row r="9511" spans="2:7" x14ac:dyDescent="0.3">
      <c r="B9511" s="2"/>
      <c r="D9511" s="9"/>
      <c r="F9511" s="4"/>
      <c r="G9511" s="4"/>
    </row>
    <row r="9512" spans="2:7" x14ac:dyDescent="0.3">
      <c r="B9512" s="2"/>
      <c r="D9512" s="9"/>
      <c r="F9512" s="4"/>
      <c r="G9512" s="4"/>
    </row>
    <row r="9513" spans="2:7" x14ac:dyDescent="0.3">
      <c r="B9513" s="2"/>
      <c r="D9513" s="9"/>
      <c r="F9513" s="4"/>
      <c r="G9513" s="4"/>
    </row>
    <row r="9514" spans="2:7" x14ac:dyDescent="0.3">
      <c r="B9514" s="2"/>
      <c r="D9514" s="9"/>
      <c r="F9514" s="4"/>
      <c r="G9514" s="4"/>
    </row>
    <row r="9515" spans="2:7" x14ac:dyDescent="0.3">
      <c r="B9515" s="2"/>
      <c r="D9515" s="9"/>
      <c r="F9515" s="4"/>
      <c r="G9515" s="4"/>
    </row>
    <row r="9516" spans="2:7" x14ac:dyDescent="0.3">
      <c r="B9516" s="2"/>
      <c r="D9516" s="9"/>
      <c r="F9516" s="4"/>
      <c r="G9516" s="4"/>
    </row>
    <row r="9517" spans="2:7" x14ac:dyDescent="0.3">
      <c r="B9517" s="2"/>
      <c r="D9517" s="9"/>
      <c r="F9517" s="4"/>
      <c r="G9517" s="4"/>
    </row>
    <row r="9518" spans="2:7" x14ac:dyDescent="0.3">
      <c r="B9518" s="2"/>
      <c r="D9518" s="9"/>
      <c r="F9518" s="4"/>
      <c r="G9518" s="4"/>
    </row>
    <row r="9519" spans="2:7" x14ac:dyDescent="0.3">
      <c r="B9519" s="2"/>
      <c r="D9519" s="9"/>
      <c r="F9519" s="4"/>
      <c r="G9519" s="4"/>
    </row>
    <row r="9520" spans="2:7" x14ac:dyDescent="0.3">
      <c r="B9520" s="2"/>
      <c r="D9520" s="9"/>
      <c r="F9520" s="4"/>
      <c r="G9520" s="4"/>
    </row>
    <row r="9521" spans="2:7" x14ac:dyDescent="0.3">
      <c r="B9521" s="2"/>
      <c r="D9521" s="9"/>
      <c r="F9521" s="4"/>
      <c r="G9521" s="4"/>
    </row>
    <row r="9522" spans="2:7" x14ac:dyDescent="0.3">
      <c r="B9522" s="2"/>
      <c r="D9522" s="9"/>
      <c r="F9522" s="4"/>
      <c r="G9522" s="4"/>
    </row>
    <row r="9523" spans="2:7" x14ac:dyDescent="0.3">
      <c r="B9523" s="2"/>
      <c r="D9523" s="9"/>
      <c r="F9523" s="4"/>
      <c r="G9523" s="4"/>
    </row>
    <row r="9524" spans="2:7" x14ac:dyDescent="0.3">
      <c r="B9524" s="2"/>
      <c r="D9524" s="9"/>
      <c r="F9524" s="4"/>
      <c r="G9524" s="4"/>
    </row>
    <row r="9525" spans="2:7" x14ac:dyDescent="0.3">
      <c r="B9525" s="2"/>
      <c r="D9525" s="9"/>
      <c r="F9525" s="4"/>
      <c r="G9525" s="4"/>
    </row>
    <row r="9526" spans="2:7" x14ac:dyDescent="0.3">
      <c r="B9526" s="2"/>
      <c r="D9526" s="9"/>
      <c r="F9526" s="4"/>
      <c r="G9526" s="4"/>
    </row>
    <row r="9527" spans="2:7" x14ac:dyDescent="0.3">
      <c r="B9527" s="2"/>
      <c r="D9527" s="9"/>
      <c r="F9527" s="4"/>
      <c r="G9527" s="4"/>
    </row>
    <row r="9528" spans="2:7" x14ac:dyDescent="0.3">
      <c r="B9528" s="2"/>
      <c r="D9528" s="9"/>
      <c r="F9528" s="4"/>
      <c r="G9528" s="4"/>
    </row>
    <row r="9529" spans="2:7" x14ac:dyDescent="0.3">
      <c r="B9529" s="2"/>
      <c r="D9529" s="9"/>
      <c r="F9529" s="4"/>
      <c r="G9529" s="4"/>
    </row>
    <row r="9530" spans="2:7" x14ac:dyDescent="0.3">
      <c r="B9530" s="2"/>
      <c r="D9530" s="9"/>
      <c r="F9530" s="4"/>
      <c r="G9530" s="4"/>
    </row>
    <row r="9531" spans="2:7" x14ac:dyDescent="0.3">
      <c r="B9531" s="2"/>
      <c r="D9531" s="9"/>
      <c r="F9531" s="4"/>
      <c r="G9531" s="4"/>
    </row>
    <row r="9532" spans="2:7" x14ac:dyDescent="0.3">
      <c r="B9532" s="2"/>
      <c r="D9532" s="9"/>
      <c r="F9532" s="4"/>
      <c r="G9532" s="4"/>
    </row>
    <row r="9533" spans="2:7" x14ac:dyDescent="0.3">
      <c r="B9533" s="2"/>
      <c r="D9533" s="9"/>
      <c r="F9533" s="4"/>
      <c r="G9533" s="4"/>
    </row>
    <row r="9534" spans="2:7" x14ac:dyDescent="0.3">
      <c r="B9534" s="2"/>
      <c r="D9534" s="9"/>
      <c r="F9534" s="4"/>
      <c r="G9534" s="4"/>
    </row>
    <row r="9535" spans="2:7" x14ac:dyDescent="0.3">
      <c r="B9535" s="2"/>
      <c r="D9535" s="9"/>
      <c r="F9535" s="4"/>
      <c r="G9535" s="4"/>
    </row>
    <row r="9536" spans="2:7" x14ac:dyDescent="0.3">
      <c r="B9536" s="2"/>
      <c r="D9536" s="9"/>
      <c r="F9536" s="4"/>
      <c r="G9536" s="4"/>
    </row>
    <row r="9537" spans="2:7" x14ac:dyDescent="0.3">
      <c r="B9537" s="2"/>
      <c r="D9537" s="9"/>
      <c r="F9537" s="4"/>
      <c r="G9537" s="4"/>
    </row>
    <row r="9538" spans="2:7" x14ac:dyDescent="0.3">
      <c r="B9538" s="2"/>
      <c r="D9538" s="9"/>
      <c r="F9538" s="4"/>
      <c r="G9538" s="4"/>
    </row>
    <row r="9539" spans="2:7" x14ac:dyDescent="0.3">
      <c r="B9539" s="2"/>
      <c r="D9539" s="9"/>
      <c r="F9539" s="4"/>
      <c r="G9539" s="4"/>
    </row>
    <row r="9540" spans="2:7" x14ac:dyDescent="0.3">
      <c r="B9540" s="2"/>
      <c r="D9540" s="9"/>
      <c r="F9540" s="4"/>
      <c r="G9540" s="4"/>
    </row>
    <row r="9541" spans="2:7" x14ac:dyDescent="0.3">
      <c r="B9541" s="2"/>
      <c r="D9541" s="9"/>
      <c r="F9541" s="4"/>
      <c r="G9541" s="4"/>
    </row>
    <row r="9542" spans="2:7" x14ac:dyDescent="0.3">
      <c r="B9542" s="2"/>
      <c r="D9542" s="9"/>
      <c r="F9542" s="4"/>
      <c r="G9542" s="4"/>
    </row>
    <row r="9543" spans="2:7" x14ac:dyDescent="0.3">
      <c r="B9543" s="2"/>
      <c r="D9543" s="9"/>
      <c r="F9543" s="4"/>
      <c r="G9543" s="4"/>
    </row>
    <row r="9544" spans="2:7" x14ac:dyDescent="0.3">
      <c r="B9544" s="2"/>
      <c r="D9544" s="9"/>
      <c r="F9544" s="4"/>
      <c r="G9544" s="4"/>
    </row>
    <row r="9545" spans="2:7" x14ac:dyDescent="0.3">
      <c r="B9545" s="2"/>
      <c r="D9545" s="9"/>
      <c r="F9545" s="4"/>
      <c r="G9545" s="4"/>
    </row>
    <row r="9546" spans="2:7" x14ac:dyDescent="0.3">
      <c r="B9546" s="2"/>
      <c r="D9546" s="9"/>
      <c r="F9546" s="4"/>
      <c r="G9546" s="4"/>
    </row>
    <row r="9547" spans="2:7" x14ac:dyDescent="0.3">
      <c r="B9547" s="2"/>
      <c r="D9547" s="9"/>
      <c r="F9547" s="4"/>
      <c r="G9547" s="4"/>
    </row>
    <row r="9548" spans="2:7" x14ac:dyDescent="0.3">
      <c r="B9548" s="2"/>
      <c r="D9548" s="9"/>
      <c r="F9548" s="4"/>
      <c r="G9548" s="4"/>
    </row>
    <row r="9549" spans="2:7" x14ac:dyDescent="0.3">
      <c r="B9549" s="2"/>
      <c r="D9549" s="9"/>
      <c r="F9549" s="4"/>
      <c r="G9549" s="4"/>
    </row>
    <row r="9550" spans="2:7" x14ac:dyDescent="0.3">
      <c r="B9550" s="2"/>
      <c r="D9550" s="9"/>
      <c r="F9550" s="4"/>
      <c r="G9550" s="4"/>
    </row>
    <row r="9551" spans="2:7" x14ac:dyDescent="0.3">
      <c r="B9551" s="2"/>
      <c r="D9551" s="9"/>
      <c r="F9551" s="4"/>
      <c r="G9551" s="4"/>
    </row>
    <row r="9552" spans="2:7" x14ac:dyDescent="0.3">
      <c r="B9552" s="2"/>
      <c r="D9552" s="9"/>
      <c r="F9552" s="4"/>
      <c r="G9552" s="4"/>
    </row>
    <row r="9553" spans="2:7" x14ac:dyDescent="0.3">
      <c r="B9553" s="2"/>
      <c r="D9553" s="9"/>
      <c r="F9553" s="4"/>
      <c r="G9553" s="4"/>
    </row>
    <row r="9554" spans="2:7" x14ac:dyDescent="0.3">
      <c r="B9554" s="2"/>
      <c r="D9554" s="9"/>
      <c r="F9554" s="4"/>
      <c r="G9554" s="4"/>
    </row>
    <row r="9555" spans="2:7" x14ac:dyDescent="0.3">
      <c r="B9555" s="2"/>
      <c r="D9555" s="9"/>
      <c r="F9555" s="4"/>
      <c r="G9555" s="4"/>
    </row>
    <row r="9556" spans="2:7" x14ac:dyDescent="0.3">
      <c r="B9556" s="2"/>
      <c r="D9556" s="9"/>
      <c r="F9556" s="4"/>
      <c r="G9556" s="4"/>
    </row>
    <row r="9557" spans="2:7" x14ac:dyDescent="0.3">
      <c r="B9557" s="2"/>
      <c r="D9557" s="9"/>
      <c r="F9557" s="4"/>
      <c r="G9557" s="4"/>
    </row>
    <row r="9558" spans="2:7" x14ac:dyDescent="0.3">
      <c r="B9558" s="2"/>
      <c r="D9558" s="9"/>
      <c r="F9558" s="4"/>
      <c r="G9558" s="4"/>
    </row>
    <row r="9559" spans="2:7" x14ac:dyDescent="0.3">
      <c r="B9559" s="2"/>
      <c r="D9559" s="9"/>
      <c r="F9559" s="4"/>
      <c r="G9559" s="4"/>
    </row>
    <row r="9560" spans="2:7" x14ac:dyDescent="0.3">
      <c r="B9560" s="2"/>
      <c r="D9560" s="9"/>
      <c r="F9560" s="4"/>
      <c r="G9560" s="4"/>
    </row>
    <row r="9561" spans="2:7" x14ac:dyDescent="0.3">
      <c r="B9561" s="2"/>
      <c r="D9561" s="9"/>
      <c r="F9561" s="4"/>
      <c r="G9561" s="4"/>
    </row>
    <row r="9562" spans="2:7" x14ac:dyDescent="0.3">
      <c r="B9562" s="2"/>
      <c r="D9562" s="9"/>
      <c r="F9562" s="4"/>
      <c r="G9562" s="4"/>
    </row>
    <row r="9563" spans="2:7" x14ac:dyDescent="0.3">
      <c r="B9563" s="2"/>
      <c r="D9563" s="9"/>
      <c r="F9563" s="4"/>
      <c r="G9563" s="4"/>
    </row>
    <row r="9564" spans="2:7" x14ac:dyDescent="0.3">
      <c r="B9564" s="2"/>
      <c r="D9564" s="9"/>
      <c r="F9564" s="4"/>
      <c r="G9564" s="4"/>
    </row>
    <row r="9565" spans="2:7" x14ac:dyDescent="0.3">
      <c r="B9565" s="2"/>
      <c r="D9565" s="9"/>
      <c r="F9565" s="4"/>
      <c r="G9565" s="4"/>
    </row>
    <row r="9566" spans="2:7" x14ac:dyDescent="0.3">
      <c r="B9566" s="2"/>
      <c r="D9566" s="9"/>
      <c r="F9566" s="4"/>
      <c r="G9566" s="4"/>
    </row>
    <row r="9567" spans="2:7" x14ac:dyDescent="0.3">
      <c r="B9567" s="2"/>
      <c r="D9567" s="9"/>
      <c r="F9567" s="4"/>
      <c r="G9567" s="4"/>
    </row>
    <row r="9568" spans="2:7" x14ac:dyDescent="0.3">
      <c r="B9568" s="2"/>
      <c r="D9568" s="9"/>
      <c r="F9568" s="4"/>
      <c r="G9568" s="4"/>
    </row>
    <row r="9569" spans="2:7" x14ac:dyDescent="0.3">
      <c r="B9569" s="2"/>
      <c r="D9569" s="9"/>
      <c r="F9569" s="4"/>
      <c r="G9569" s="4"/>
    </row>
    <row r="9570" spans="2:7" x14ac:dyDescent="0.3">
      <c r="B9570" s="2"/>
      <c r="D9570" s="9"/>
      <c r="F9570" s="4"/>
      <c r="G9570" s="4"/>
    </row>
    <row r="9571" spans="2:7" x14ac:dyDescent="0.3">
      <c r="B9571" s="2"/>
      <c r="D9571" s="9"/>
      <c r="F9571" s="4"/>
      <c r="G9571" s="4"/>
    </row>
    <row r="9572" spans="2:7" x14ac:dyDescent="0.3">
      <c r="B9572" s="2"/>
      <c r="D9572" s="9"/>
      <c r="F9572" s="4"/>
      <c r="G9572" s="4"/>
    </row>
    <row r="9573" spans="2:7" x14ac:dyDescent="0.3">
      <c r="B9573" s="2"/>
      <c r="D9573" s="9"/>
      <c r="F9573" s="4"/>
      <c r="G9573" s="4"/>
    </row>
    <row r="9574" spans="2:7" x14ac:dyDescent="0.3">
      <c r="B9574" s="2"/>
      <c r="D9574" s="9"/>
      <c r="F9574" s="4"/>
      <c r="G9574" s="4"/>
    </row>
    <row r="9575" spans="2:7" x14ac:dyDescent="0.3">
      <c r="B9575" s="2"/>
      <c r="D9575" s="9"/>
      <c r="F9575" s="4"/>
      <c r="G9575" s="4"/>
    </row>
    <row r="9576" spans="2:7" x14ac:dyDescent="0.3">
      <c r="B9576" s="2"/>
      <c r="D9576" s="9"/>
      <c r="F9576" s="4"/>
      <c r="G9576" s="4"/>
    </row>
    <row r="9577" spans="2:7" x14ac:dyDescent="0.3">
      <c r="B9577" s="2"/>
      <c r="D9577" s="9"/>
      <c r="F9577" s="4"/>
      <c r="G9577" s="4"/>
    </row>
    <row r="9578" spans="2:7" x14ac:dyDescent="0.3">
      <c r="B9578" s="2"/>
      <c r="D9578" s="9"/>
      <c r="F9578" s="4"/>
      <c r="G9578" s="4"/>
    </row>
    <row r="9579" spans="2:7" x14ac:dyDescent="0.3">
      <c r="B9579" s="2"/>
      <c r="D9579" s="9"/>
      <c r="F9579" s="4"/>
      <c r="G9579" s="4"/>
    </row>
    <row r="9580" spans="2:7" x14ac:dyDescent="0.3">
      <c r="B9580" s="2"/>
      <c r="D9580" s="9"/>
      <c r="F9580" s="4"/>
      <c r="G9580" s="4"/>
    </row>
    <row r="9581" spans="2:7" x14ac:dyDescent="0.3">
      <c r="B9581" s="2"/>
      <c r="D9581" s="9"/>
      <c r="F9581" s="4"/>
      <c r="G9581" s="4"/>
    </row>
    <row r="9582" spans="2:7" x14ac:dyDescent="0.3">
      <c r="B9582" s="2"/>
      <c r="D9582" s="9"/>
      <c r="F9582" s="4"/>
      <c r="G9582" s="4"/>
    </row>
    <row r="9583" spans="2:7" x14ac:dyDescent="0.3">
      <c r="B9583" s="2"/>
      <c r="D9583" s="9"/>
      <c r="F9583" s="4"/>
      <c r="G9583" s="4"/>
    </row>
    <row r="9584" spans="2:7" x14ac:dyDescent="0.3">
      <c r="B9584" s="2"/>
      <c r="D9584" s="9"/>
      <c r="F9584" s="4"/>
      <c r="G9584" s="4"/>
    </row>
    <row r="9585" spans="2:7" x14ac:dyDescent="0.3">
      <c r="B9585" s="2"/>
      <c r="D9585" s="9"/>
      <c r="F9585" s="4"/>
      <c r="G9585" s="4"/>
    </row>
    <row r="9586" spans="2:7" x14ac:dyDescent="0.3">
      <c r="B9586" s="2"/>
      <c r="D9586" s="9"/>
      <c r="F9586" s="4"/>
      <c r="G9586" s="4"/>
    </row>
    <row r="9587" spans="2:7" x14ac:dyDescent="0.3">
      <c r="B9587" s="2"/>
      <c r="D9587" s="9"/>
      <c r="F9587" s="4"/>
      <c r="G9587" s="4"/>
    </row>
    <row r="9588" spans="2:7" x14ac:dyDescent="0.3">
      <c r="B9588" s="2"/>
      <c r="D9588" s="9"/>
      <c r="F9588" s="4"/>
      <c r="G9588" s="4"/>
    </row>
    <row r="9589" spans="2:7" x14ac:dyDescent="0.3">
      <c r="B9589" s="2"/>
      <c r="D9589" s="9"/>
      <c r="F9589" s="4"/>
      <c r="G9589" s="4"/>
    </row>
    <row r="9590" spans="2:7" x14ac:dyDescent="0.3">
      <c r="B9590" s="2"/>
      <c r="D9590" s="9"/>
      <c r="F9590" s="4"/>
      <c r="G9590" s="4"/>
    </row>
    <row r="9591" spans="2:7" x14ac:dyDescent="0.3">
      <c r="B9591" s="2"/>
      <c r="D9591" s="9"/>
      <c r="F9591" s="4"/>
      <c r="G9591" s="4"/>
    </row>
    <row r="9592" spans="2:7" x14ac:dyDescent="0.3">
      <c r="B9592" s="2"/>
      <c r="D9592" s="9"/>
      <c r="F9592" s="4"/>
      <c r="G9592" s="4"/>
    </row>
    <row r="9593" spans="2:7" x14ac:dyDescent="0.3">
      <c r="B9593" s="2"/>
      <c r="D9593" s="9"/>
      <c r="F9593" s="4"/>
      <c r="G9593" s="4"/>
    </row>
    <row r="9594" spans="2:7" x14ac:dyDescent="0.3">
      <c r="B9594" s="2"/>
      <c r="D9594" s="9"/>
      <c r="F9594" s="4"/>
      <c r="G9594" s="4"/>
    </row>
    <row r="9595" spans="2:7" x14ac:dyDescent="0.3">
      <c r="B9595" s="2"/>
      <c r="D9595" s="9"/>
      <c r="F9595" s="4"/>
      <c r="G9595" s="4"/>
    </row>
    <row r="9596" spans="2:7" x14ac:dyDescent="0.3">
      <c r="B9596" s="2"/>
      <c r="D9596" s="9"/>
      <c r="F9596" s="4"/>
      <c r="G9596" s="4"/>
    </row>
    <row r="9597" spans="2:7" x14ac:dyDescent="0.3">
      <c r="B9597" s="2"/>
      <c r="D9597" s="9"/>
      <c r="F9597" s="4"/>
      <c r="G9597" s="4"/>
    </row>
    <row r="9598" spans="2:7" x14ac:dyDescent="0.3">
      <c r="B9598" s="2"/>
      <c r="D9598" s="9"/>
      <c r="F9598" s="4"/>
      <c r="G9598" s="4"/>
    </row>
    <row r="9599" spans="2:7" x14ac:dyDescent="0.3">
      <c r="B9599" s="2"/>
      <c r="D9599" s="9"/>
      <c r="F9599" s="4"/>
      <c r="G9599" s="4"/>
    </row>
    <row r="9600" spans="2:7" x14ac:dyDescent="0.3">
      <c r="B9600" s="2"/>
      <c r="D9600" s="9"/>
      <c r="F9600" s="4"/>
      <c r="G9600" s="4"/>
    </row>
    <row r="9601" spans="2:7" x14ac:dyDescent="0.3">
      <c r="B9601" s="2"/>
      <c r="D9601" s="9"/>
      <c r="F9601" s="4"/>
      <c r="G9601" s="4"/>
    </row>
    <row r="9602" spans="2:7" x14ac:dyDescent="0.3">
      <c r="B9602" s="2"/>
      <c r="D9602" s="9"/>
      <c r="F9602" s="4"/>
      <c r="G9602" s="4"/>
    </row>
    <row r="9603" spans="2:7" x14ac:dyDescent="0.3">
      <c r="B9603" s="2"/>
      <c r="D9603" s="9"/>
      <c r="F9603" s="4"/>
      <c r="G9603" s="4"/>
    </row>
    <row r="9604" spans="2:7" x14ac:dyDescent="0.3">
      <c r="B9604" s="2"/>
      <c r="D9604" s="9"/>
      <c r="F9604" s="4"/>
      <c r="G9604" s="4"/>
    </row>
    <row r="9605" spans="2:7" x14ac:dyDescent="0.3">
      <c r="B9605" s="2"/>
      <c r="D9605" s="9"/>
      <c r="F9605" s="4"/>
      <c r="G9605" s="4"/>
    </row>
    <row r="9606" spans="2:7" x14ac:dyDescent="0.3">
      <c r="B9606" s="2"/>
      <c r="D9606" s="9"/>
      <c r="F9606" s="4"/>
      <c r="G9606" s="4"/>
    </row>
    <row r="9607" spans="2:7" x14ac:dyDescent="0.3">
      <c r="B9607" s="2"/>
      <c r="D9607" s="9"/>
      <c r="F9607" s="4"/>
      <c r="G9607" s="4"/>
    </row>
    <row r="9608" spans="2:7" x14ac:dyDescent="0.3">
      <c r="B9608" s="2"/>
      <c r="D9608" s="9"/>
      <c r="F9608" s="4"/>
      <c r="G9608" s="4"/>
    </row>
    <row r="9609" spans="2:7" x14ac:dyDescent="0.3">
      <c r="B9609" s="2"/>
      <c r="D9609" s="9"/>
      <c r="F9609" s="4"/>
      <c r="G9609" s="4"/>
    </row>
    <row r="9610" spans="2:7" x14ac:dyDescent="0.3">
      <c r="B9610" s="2"/>
      <c r="D9610" s="9"/>
      <c r="F9610" s="4"/>
      <c r="G9610" s="4"/>
    </row>
    <row r="9611" spans="2:7" x14ac:dyDescent="0.3">
      <c r="B9611" s="2"/>
      <c r="D9611" s="9"/>
      <c r="F9611" s="4"/>
      <c r="G9611" s="4"/>
    </row>
    <row r="9612" spans="2:7" x14ac:dyDescent="0.3">
      <c r="B9612" s="2"/>
      <c r="D9612" s="9"/>
      <c r="F9612" s="4"/>
      <c r="G9612" s="4"/>
    </row>
    <row r="9613" spans="2:7" x14ac:dyDescent="0.3">
      <c r="B9613" s="2"/>
      <c r="D9613" s="9"/>
      <c r="F9613" s="4"/>
      <c r="G9613" s="4"/>
    </row>
    <row r="9614" spans="2:7" x14ac:dyDescent="0.3">
      <c r="B9614" s="2"/>
      <c r="D9614" s="9"/>
      <c r="F9614" s="4"/>
      <c r="G9614" s="4"/>
    </row>
    <row r="9615" spans="2:7" x14ac:dyDescent="0.3">
      <c r="B9615" s="2"/>
      <c r="D9615" s="9"/>
      <c r="F9615" s="4"/>
      <c r="G9615" s="4"/>
    </row>
    <row r="9616" spans="2:7" x14ac:dyDescent="0.3">
      <c r="B9616" s="2"/>
      <c r="D9616" s="9"/>
      <c r="F9616" s="4"/>
      <c r="G9616" s="4"/>
    </row>
    <row r="9617" spans="2:7" x14ac:dyDescent="0.3">
      <c r="B9617" s="2"/>
      <c r="D9617" s="9"/>
      <c r="F9617" s="4"/>
      <c r="G9617" s="4"/>
    </row>
    <row r="9618" spans="2:7" x14ac:dyDescent="0.3">
      <c r="B9618" s="2"/>
      <c r="D9618" s="9"/>
      <c r="F9618" s="4"/>
      <c r="G9618" s="4"/>
    </row>
    <row r="9619" spans="2:7" x14ac:dyDescent="0.3">
      <c r="B9619" s="2"/>
      <c r="D9619" s="9"/>
      <c r="F9619" s="4"/>
      <c r="G9619" s="4"/>
    </row>
    <row r="9620" spans="2:7" x14ac:dyDescent="0.3">
      <c r="B9620" s="2"/>
      <c r="D9620" s="9"/>
      <c r="F9620" s="4"/>
      <c r="G9620" s="4"/>
    </row>
    <row r="9621" spans="2:7" x14ac:dyDescent="0.3">
      <c r="B9621" s="2"/>
      <c r="D9621" s="9"/>
      <c r="F9621" s="4"/>
      <c r="G9621" s="4"/>
    </row>
    <row r="9622" spans="2:7" x14ac:dyDescent="0.3">
      <c r="B9622" s="2"/>
      <c r="D9622" s="9"/>
      <c r="F9622" s="4"/>
      <c r="G9622" s="4"/>
    </row>
    <row r="9623" spans="2:7" x14ac:dyDescent="0.3">
      <c r="B9623" s="2"/>
      <c r="D9623" s="9"/>
      <c r="F9623" s="4"/>
      <c r="G9623" s="4"/>
    </row>
    <row r="9624" spans="2:7" x14ac:dyDescent="0.3">
      <c r="B9624" s="2"/>
      <c r="D9624" s="9"/>
      <c r="F9624" s="4"/>
      <c r="G9624" s="4"/>
    </row>
    <row r="9625" spans="2:7" x14ac:dyDescent="0.3">
      <c r="B9625" s="2"/>
      <c r="D9625" s="9"/>
      <c r="F9625" s="4"/>
      <c r="G9625" s="4"/>
    </row>
    <row r="9626" spans="2:7" x14ac:dyDescent="0.3">
      <c r="B9626" s="2"/>
      <c r="D9626" s="9"/>
      <c r="F9626" s="4"/>
      <c r="G9626" s="4"/>
    </row>
    <row r="9627" spans="2:7" x14ac:dyDescent="0.3">
      <c r="B9627" s="2"/>
      <c r="D9627" s="9"/>
      <c r="F9627" s="4"/>
      <c r="G9627" s="4"/>
    </row>
    <row r="9628" spans="2:7" x14ac:dyDescent="0.3">
      <c r="B9628" s="2"/>
      <c r="D9628" s="9"/>
      <c r="F9628" s="4"/>
      <c r="G9628" s="4"/>
    </row>
    <row r="9629" spans="2:7" x14ac:dyDescent="0.3">
      <c r="B9629" s="2"/>
      <c r="D9629" s="9"/>
      <c r="F9629" s="4"/>
      <c r="G9629" s="4"/>
    </row>
    <row r="9630" spans="2:7" x14ac:dyDescent="0.3">
      <c r="B9630" s="2"/>
      <c r="D9630" s="9"/>
      <c r="F9630" s="4"/>
      <c r="G9630" s="4"/>
    </row>
    <row r="9631" spans="2:7" x14ac:dyDescent="0.3">
      <c r="B9631" s="2"/>
      <c r="D9631" s="9"/>
      <c r="F9631" s="4"/>
      <c r="G9631" s="4"/>
    </row>
    <row r="9632" spans="2:7" x14ac:dyDescent="0.3">
      <c r="B9632" s="2"/>
      <c r="D9632" s="9"/>
      <c r="F9632" s="4"/>
      <c r="G9632" s="4"/>
    </row>
    <row r="9633" spans="2:7" x14ac:dyDescent="0.3">
      <c r="B9633" s="2"/>
      <c r="D9633" s="9"/>
      <c r="F9633" s="4"/>
      <c r="G9633" s="4"/>
    </row>
    <row r="9634" spans="2:7" x14ac:dyDescent="0.3">
      <c r="B9634" s="2"/>
      <c r="D9634" s="9"/>
      <c r="F9634" s="4"/>
      <c r="G9634" s="4"/>
    </row>
    <row r="9635" spans="2:7" x14ac:dyDescent="0.3">
      <c r="B9635" s="2"/>
      <c r="D9635" s="9"/>
      <c r="F9635" s="4"/>
      <c r="G9635" s="4"/>
    </row>
    <row r="9636" spans="2:7" x14ac:dyDescent="0.3">
      <c r="B9636" s="2"/>
      <c r="D9636" s="9"/>
      <c r="F9636" s="4"/>
      <c r="G9636" s="4"/>
    </row>
    <row r="9637" spans="2:7" x14ac:dyDescent="0.3">
      <c r="B9637" s="2"/>
      <c r="D9637" s="9"/>
      <c r="F9637" s="4"/>
      <c r="G9637" s="4"/>
    </row>
    <row r="9638" spans="2:7" x14ac:dyDescent="0.3">
      <c r="B9638" s="2"/>
      <c r="D9638" s="9"/>
      <c r="F9638" s="4"/>
      <c r="G9638" s="4"/>
    </row>
    <row r="9639" spans="2:7" x14ac:dyDescent="0.3">
      <c r="B9639" s="2"/>
      <c r="D9639" s="9"/>
      <c r="F9639" s="4"/>
      <c r="G9639" s="4"/>
    </row>
    <row r="9640" spans="2:7" x14ac:dyDescent="0.3">
      <c r="B9640" s="2"/>
      <c r="D9640" s="9"/>
      <c r="F9640" s="4"/>
      <c r="G9640" s="4"/>
    </row>
    <row r="9641" spans="2:7" x14ac:dyDescent="0.3">
      <c r="B9641" s="2"/>
      <c r="D9641" s="9"/>
      <c r="F9641" s="4"/>
      <c r="G9641" s="4"/>
    </row>
    <row r="9642" spans="2:7" x14ac:dyDescent="0.3">
      <c r="B9642" s="2"/>
      <c r="D9642" s="9"/>
      <c r="F9642" s="4"/>
      <c r="G9642" s="4"/>
    </row>
    <row r="9643" spans="2:7" x14ac:dyDescent="0.3">
      <c r="B9643" s="2"/>
      <c r="D9643" s="9"/>
      <c r="F9643" s="4"/>
      <c r="G9643" s="4"/>
    </row>
    <row r="9644" spans="2:7" x14ac:dyDescent="0.3">
      <c r="B9644" s="2"/>
      <c r="D9644" s="9"/>
      <c r="F9644" s="4"/>
      <c r="G9644" s="4"/>
    </row>
    <row r="9645" spans="2:7" x14ac:dyDescent="0.3">
      <c r="B9645" s="2"/>
      <c r="D9645" s="9"/>
      <c r="F9645" s="4"/>
      <c r="G9645" s="4"/>
    </row>
    <row r="9646" spans="2:7" x14ac:dyDescent="0.3">
      <c r="B9646" s="2"/>
      <c r="D9646" s="9"/>
      <c r="F9646" s="4"/>
      <c r="G9646" s="4"/>
    </row>
    <row r="9647" spans="2:7" x14ac:dyDescent="0.3">
      <c r="B9647" s="2"/>
      <c r="D9647" s="9"/>
      <c r="F9647" s="4"/>
      <c r="G9647" s="4"/>
    </row>
    <row r="9648" spans="2:7" x14ac:dyDescent="0.3">
      <c r="B9648" s="2"/>
      <c r="D9648" s="9"/>
      <c r="F9648" s="4"/>
      <c r="G9648" s="4"/>
    </row>
    <row r="9649" spans="2:7" x14ac:dyDescent="0.3">
      <c r="B9649" s="2"/>
      <c r="D9649" s="9"/>
      <c r="F9649" s="4"/>
      <c r="G9649" s="4"/>
    </row>
    <row r="9650" spans="2:7" x14ac:dyDescent="0.3">
      <c r="B9650" s="2"/>
      <c r="D9650" s="9"/>
      <c r="F9650" s="4"/>
      <c r="G9650" s="4"/>
    </row>
    <row r="9651" spans="2:7" x14ac:dyDescent="0.3">
      <c r="B9651" s="2"/>
      <c r="D9651" s="9"/>
      <c r="F9651" s="4"/>
      <c r="G9651" s="4"/>
    </row>
    <row r="9652" spans="2:7" x14ac:dyDescent="0.3">
      <c r="B9652" s="2"/>
      <c r="D9652" s="9"/>
      <c r="F9652" s="4"/>
      <c r="G9652" s="4"/>
    </row>
    <row r="9653" spans="2:7" x14ac:dyDescent="0.3">
      <c r="B9653" s="2"/>
      <c r="D9653" s="9"/>
      <c r="F9653" s="4"/>
      <c r="G9653" s="4"/>
    </row>
    <row r="9654" spans="2:7" x14ac:dyDescent="0.3">
      <c r="B9654" s="2"/>
      <c r="D9654" s="9"/>
      <c r="F9654" s="4"/>
      <c r="G9654" s="4"/>
    </row>
    <row r="9655" spans="2:7" x14ac:dyDescent="0.3">
      <c r="B9655" s="2"/>
      <c r="D9655" s="9"/>
      <c r="F9655" s="4"/>
      <c r="G9655" s="4"/>
    </row>
    <row r="9656" spans="2:7" x14ac:dyDescent="0.3">
      <c r="B9656" s="2"/>
      <c r="D9656" s="9"/>
      <c r="F9656" s="4"/>
      <c r="G9656" s="4"/>
    </row>
    <row r="9657" spans="2:7" x14ac:dyDescent="0.3">
      <c r="B9657" s="2"/>
      <c r="D9657" s="9"/>
      <c r="F9657" s="4"/>
      <c r="G9657" s="4"/>
    </row>
    <row r="9658" spans="2:7" x14ac:dyDescent="0.3">
      <c r="B9658" s="2"/>
      <c r="D9658" s="9"/>
      <c r="F9658" s="4"/>
      <c r="G9658" s="4"/>
    </row>
    <row r="9659" spans="2:7" x14ac:dyDescent="0.3">
      <c r="B9659" s="2"/>
      <c r="D9659" s="9"/>
      <c r="F9659" s="4"/>
      <c r="G9659" s="4"/>
    </row>
    <row r="9660" spans="2:7" x14ac:dyDescent="0.3">
      <c r="B9660" s="2"/>
      <c r="D9660" s="9"/>
      <c r="F9660" s="4"/>
      <c r="G9660" s="4"/>
    </row>
    <row r="9661" spans="2:7" x14ac:dyDescent="0.3">
      <c r="B9661" s="2"/>
      <c r="D9661" s="9"/>
      <c r="F9661" s="4"/>
      <c r="G9661" s="4"/>
    </row>
    <row r="9662" spans="2:7" x14ac:dyDescent="0.3">
      <c r="B9662" s="2"/>
      <c r="D9662" s="9"/>
      <c r="F9662" s="4"/>
      <c r="G9662" s="4"/>
    </row>
    <row r="9663" spans="2:7" x14ac:dyDescent="0.3">
      <c r="B9663" s="2"/>
      <c r="D9663" s="9"/>
      <c r="F9663" s="4"/>
      <c r="G9663" s="4"/>
    </row>
    <row r="9664" spans="2:7" x14ac:dyDescent="0.3">
      <c r="B9664" s="2"/>
      <c r="D9664" s="9"/>
      <c r="F9664" s="4"/>
      <c r="G9664" s="4"/>
    </row>
    <row r="9665" spans="2:7" x14ac:dyDescent="0.3">
      <c r="B9665" s="2"/>
      <c r="D9665" s="9"/>
      <c r="F9665" s="4"/>
      <c r="G9665" s="4"/>
    </row>
    <row r="9666" spans="2:7" x14ac:dyDescent="0.3">
      <c r="B9666" s="2"/>
      <c r="D9666" s="9"/>
      <c r="F9666" s="4"/>
      <c r="G9666" s="4"/>
    </row>
    <row r="9667" spans="2:7" x14ac:dyDescent="0.3">
      <c r="B9667" s="2"/>
      <c r="D9667" s="9"/>
      <c r="F9667" s="4"/>
      <c r="G9667" s="4"/>
    </row>
    <row r="9668" spans="2:7" x14ac:dyDescent="0.3">
      <c r="B9668" s="2"/>
      <c r="D9668" s="9"/>
      <c r="F9668" s="4"/>
      <c r="G9668" s="4"/>
    </row>
    <row r="9669" spans="2:7" x14ac:dyDescent="0.3">
      <c r="B9669" s="2"/>
      <c r="D9669" s="9"/>
      <c r="F9669" s="4"/>
      <c r="G9669" s="4"/>
    </row>
    <row r="9670" spans="2:7" x14ac:dyDescent="0.3">
      <c r="B9670" s="2"/>
      <c r="D9670" s="9"/>
      <c r="F9670" s="4"/>
      <c r="G9670" s="4"/>
    </row>
    <row r="9671" spans="2:7" x14ac:dyDescent="0.3">
      <c r="B9671" s="2"/>
      <c r="D9671" s="9"/>
      <c r="F9671" s="4"/>
      <c r="G9671" s="4"/>
    </row>
    <row r="9672" spans="2:7" x14ac:dyDescent="0.3">
      <c r="B9672" s="2"/>
      <c r="D9672" s="9"/>
      <c r="F9672" s="4"/>
      <c r="G9672" s="4"/>
    </row>
    <row r="9673" spans="2:7" x14ac:dyDescent="0.3">
      <c r="B9673" s="2"/>
      <c r="D9673" s="9"/>
      <c r="F9673" s="4"/>
      <c r="G9673" s="4"/>
    </row>
    <row r="9674" spans="2:7" x14ac:dyDescent="0.3">
      <c r="B9674" s="2"/>
      <c r="D9674" s="9"/>
      <c r="F9674" s="4"/>
      <c r="G9674" s="4"/>
    </row>
    <row r="9675" spans="2:7" x14ac:dyDescent="0.3">
      <c r="B9675" s="2"/>
      <c r="D9675" s="9"/>
      <c r="F9675" s="4"/>
      <c r="G9675" s="4"/>
    </row>
    <row r="9676" spans="2:7" x14ac:dyDescent="0.3">
      <c r="B9676" s="2"/>
      <c r="D9676" s="9"/>
      <c r="F9676" s="4"/>
      <c r="G9676" s="4"/>
    </row>
    <row r="9677" spans="2:7" x14ac:dyDescent="0.3">
      <c r="B9677" s="2"/>
      <c r="D9677" s="9"/>
      <c r="F9677" s="4"/>
      <c r="G9677" s="4"/>
    </row>
    <row r="9678" spans="2:7" x14ac:dyDescent="0.3">
      <c r="B9678" s="2"/>
      <c r="D9678" s="9"/>
      <c r="F9678" s="4"/>
      <c r="G9678" s="4"/>
    </row>
    <row r="9679" spans="2:7" x14ac:dyDescent="0.3">
      <c r="B9679" s="2"/>
      <c r="D9679" s="9"/>
      <c r="F9679" s="4"/>
      <c r="G9679" s="4"/>
    </row>
    <row r="9680" spans="2:7" x14ac:dyDescent="0.3">
      <c r="B9680" s="2"/>
      <c r="D9680" s="9"/>
      <c r="F9680" s="4"/>
      <c r="G9680" s="4"/>
    </row>
    <row r="9681" spans="2:7" x14ac:dyDescent="0.3">
      <c r="B9681" s="2"/>
      <c r="D9681" s="9"/>
      <c r="F9681" s="4"/>
      <c r="G9681" s="4"/>
    </row>
    <row r="9682" spans="2:7" x14ac:dyDescent="0.3">
      <c r="B9682" s="2"/>
      <c r="D9682" s="9"/>
      <c r="F9682" s="4"/>
      <c r="G9682" s="4"/>
    </row>
    <row r="9683" spans="2:7" x14ac:dyDescent="0.3">
      <c r="B9683" s="2"/>
      <c r="D9683" s="9"/>
      <c r="F9683" s="4"/>
      <c r="G9683" s="4"/>
    </row>
    <row r="9684" spans="2:7" x14ac:dyDescent="0.3">
      <c r="B9684" s="2"/>
      <c r="D9684" s="9"/>
      <c r="F9684" s="4"/>
      <c r="G9684" s="4"/>
    </row>
    <row r="9685" spans="2:7" x14ac:dyDescent="0.3">
      <c r="B9685" s="2"/>
      <c r="D9685" s="9"/>
      <c r="F9685" s="4"/>
      <c r="G9685" s="4"/>
    </row>
    <row r="9686" spans="2:7" x14ac:dyDescent="0.3">
      <c r="B9686" s="2"/>
      <c r="D9686" s="9"/>
      <c r="F9686" s="4"/>
      <c r="G9686" s="4"/>
    </row>
    <row r="9687" spans="2:7" x14ac:dyDescent="0.3">
      <c r="B9687" s="2"/>
      <c r="D9687" s="9"/>
      <c r="F9687" s="4"/>
      <c r="G9687" s="4"/>
    </row>
    <row r="9688" spans="2:7" x14ac:dyDescent="0.3">
      <c r="B9688" s="2"/>
      <c r="D9688" s="9"/>
      <c r="F9688" s="4"/>
      <c r="G9688" s="4"/>
    </row>
    <row r="9689" spans="2:7" x14ac:dyDescent="0.3">
      <c r="B9689" s="2"/>
      <c r="D9689" s="9"/>
      <c r="F9689" s="4"/>
      <c r="G9689" s="4"/>
    </row>
    <row r="9690" spans="2:7" x14ac:dyDescent="0.3">
      <c r="B9690" s="2"/>
      <c r="D9690" s="9"/>
      <c r="F9690" s="4"/>
      <c r="G9690" s="4"/>
    </row>
    <row r="9691" spans="2:7" x14ac:dyDescent="0.3">
      <c r="B9691" s="2"/>
      <c r="D9691" s="9"/>
      <c r="F9691" s="4"/>
      <c r="G9691" s="4"/>
    </row>
    <row r="9692" spans="2:7" x14ac:dyDescent="0.3">
      <c r="B9692" s="2"/>
      <c r="D9692" s="9"/>
      <c r="F9692" s="4"/>
      <c r="G9692" s="4"/>
    </row>
    <row r="9693" spans="2:7" x14ac:dyDescent="0.3">
      <c r="B9693" s="2"/>
      <c r="D9693" s="9"/>
      <c r="F9693" s="4"/>
      <c r="G9693" s="4"/>
    </row>
    <row r="9694" spans="2:7" x14ac:dyDescent="0.3">
      <c r="B9694" s="2"/>
      <c r="D9694" s="9"/>
      <c r="F9694" s="4"/>
      <c r="G9694" s="4"/>
    </row>
    <row r="9695" spans="2:7" x14ac:dyDescent="0.3">
      <c r="B9695" s="2"/>
      <c r="D9695" s="9"/>
      <c r="F9695" s="4"/>
      <c r="G9695" s="4"/>
    </row>
    <row r="9696" spans="2:7" x14ac:dyDescent="0.3">
      <c r="B9696" s="2"/>
      <c r="D9696" s="9"/>
      <c r="F9696" s="4"/>
      <c r="G9696" s="4"/>
    </row>
    <row r="9697" spans="2:7" x14ac:dyDescent="0.3">
      <c r="B9697" s="2"/>
      <c r="D9697" s="9"/>
      <c r="F9697" s="4"/>
      <c r="G9697" s="4"/>
    </row>
    <row r="9698" spans="2:7" x14ac:dyDescent="0.3">
      <c r="B9698" s="2"/>
      <c r="D9698" s="9"/>
      <c r="F9698" s="4"/>
      <c r="G9698" s="4"/>
    </row>
    <row r="9699" spans="2:7" x14ac:dyDescent="0.3">
      <c r="B9699" s="2"/>
      <c r="D9699" s="9"/>
      <c r="F9699" s="4"/>
      <c r="G9699" s="4"/>
    </row>
    <row r="9700" spans="2:7" x14ac:dyDescent="0.3">
      <c r="B9700" s="2"/>
      <c r="D9700" s="9"/>
      <c r="F9700" s="4"/>
      <c r="G9700" s="4"/>
    </row>
    <row r="9701" spans="2:7" x14ac:dyDescent="0.3">
      <c r="B9701" s="2"/>
      <c r="D9701" s="9"/>
      <c r="F9701" s="4"/>
      <c r="G9701" s="4"/>
    </row>
    <row r="9702" spans="2:7" x14ac:dyDescent="0.3">
      <c r="B9702" s="2"/>
      <c r="D9702" s="9"/>
      <c r="F9702" s="4"/>
      <c r="G9702" s="4"/>
    </row>
    <row r="9703" spans="2:7" x14ac:dyDescent="0.3">
      <c r="B9703" s="2"/>
      <c r="D9703" s="9"/>
      <c r="F9703" s="4"/>
      <c r="G9703" s="4"/>
    </row>
    <row r="9704" spans="2:7" x14ac:dyDescent="0.3">
      <c r="B9704" s="2"/>
      <c r="D9704" s="9"/>
      <c r="F9704" s="4"/>
      <c r="G9704" s="4"/>
    </row>
    <row r="9705" spans="2:7" x14ac:dyDescent="0.3">
      <c r="B9705" s="2"/>
      <c r="D9705" s="9"/>
      <c r="F9705" s="4"/>
      <c r="G9705" s="4"/>
    </row>
    <row r="9706" spans="2:7" x14ac:dyDescent="0.3">
      <c r="B9706" s="2"/>
      <c r="D9706" s="9"/>
      <c r="F9706" s="4"/>
      <c r="G9706" s="4"/>
    </row>
    <row r="9707" spans="2:7" x14ac:dyDescent="0.3">
      <c r="B9707" s="2"/>
      <c r="D9707" s="9"/>
      <c r="F9707" s="4"/>
      <c r="G9707" s="4"/>
    </row>
    <row r="9708" spans="2:7" x14ac:dyDescent="0.3">
      <c r="B9708" s="2"/>
      <c r="D9708" s="9"/>
      <c r="F9708" s="4"/>
      <c r="G9708" s="4"/>
    </row>
    <row r="9709" spans="2:7" x14ac:dyDescent="0.3">
      <c r="B9709" s="2"/>
      <c r="D9709" s="9"/>
      <c r="F9709" s="4"/>
      <c r="G9709" s="4"/>
    </row>
    <row r="9710" spans="2:7" x14ac:dyDescent="0.3">
      <c r="B9710" s="2"/>
      <c r="D9710" s="9"/>
      <c r="F9710" s="4"/>
      <c r="G9710" s="4"/>
    </row>
    <row r="9711" spans="2:7" x14ac:dyDescent="0.3">
      <c r="B9711" s="2"/>
      <c r="D9711" s="9"/>
      <c r="F9711" s="4"/>
      <c r="G9711" s="4"/>
    </row>
    <row r="9712" spans="2:7" x14ac:dyDescent="0.3">
      <c r="B9712" s="2"/>
      <c r="D9712" s="9"/>
      <c r="F9712" s="4"/>
      <c r="G9712" s="4"/>
    </row>
    <row r="9713" spans="2:7" x14ac:dyDescent="0.3">
      <c r="B9713" s="2"/>
      <c r="D9713" s="9"/>
      <c r="F9713" s="4"/>
      <c r="G9713" s="4"/>
    </row>
    <row r="9714" spans="2:7" x14ac:dyDescent="0.3">
      <c r="B9714" s="2"/>
      <c r="D9714" s="9"/>
      <c r="F9714" s="4"/>
      <c r="G9714" s="4"/>
    </row>
    <row r="9715" spans="2:7" x14ac:dyDescent="0.3">
      <c r="B9715" s="2"/>
      <c r="D9715" s="9"/>
      <c r="F9715" s="4"/>
      <c r="G9715" s="4"/>
    </row>
    <row r="9716" spans="2:7" x14ac:dyDescent="0.3">
      <c r="B9716" s="2"/>
      <c r="D9716" s="9"/>
      <c r="F9716" s="4"/>
      <c r="G9716" s="4"/>
    </row>
    <row r="9717" spans="2:7" x14ac:dyDescent="0.3">
      <c r="B9717" s="2"/>
      <c r="D9717" s="9"/>
      <c r="F9717" s="4"/>
      <c r="G9717" s="4"/>
    </row>
    <row r="9718" spans="2:7" x14ac:dyDescent="0.3">
      <c r="B9718" s="2"/>
      <c r="D9718" s="9"/>
      <c r="F9718" s="4"/>
      <c r="G9718" s="4"/>
    </row>
    <row r="9719" spans="2:7" x14ac:dyDescent="0.3">
      <c r="B9719" s="2"/>
      <c r="D9719" s="9"/>
      <c r="F9719" s="4"/>
      <c r="G9719" s="4"/>
    </row>
    <row r="9720" spans="2:7" x14ac:dyDescent="0.3">
      <c r="B9720" s="2"/>
      <c r="D9720" s="9"/>
      <c r="F9720" s="4"/>
      <c r="G9720" s="4"/>
    </row>
    <row r="9721" spans="2:7" x14ac:dyDescent="0.3">
      <c r="B9721" s="2"/>
      <c r="D9721" s="9"/>
      <c r="F9721" s="4"/>
      <c r="G9721" s="4"/>
    </row>
    <row r="9722" spans="2:7" x14ac:dyDescent="0.3">
      <c r="B9722" s="2"/>
      <c r="D9722" s="9"/>
      <c r="F9722" s="4"/>
      <c r="G9722" s="4"/>
    </row>
    <row r="9723" spans="2:7" x14ac:dyDescent="0.3">
      <c r="B9723" s="2"/>
      <c r="D9723" s="9"/>
      <c r="F9723" s="4"/>
      <c r="G9723" s="4"/>
    </row>
    <row r="9724" spans="2:7" x14ac:dyDescent="0.3">
      <c r="B9724" s="2"/>
      <c r="D9724" s="9"/>
      <c r="F9724" s="4"/>
      <c r="G9724" s="4"/>
    </row>
    <row r="9725" spans="2:7" x14ac:dyDescent="0.3">
      <c r="B9725" s="2"/>
      <c r="D9725" s="9"/>
      <c r="F9725" s="4"/>
      <c r="G9725" s="4"/>
    </row>
    <row r="9726" spans="2:7" x14ac:dyDescent="0.3">
      <c r="B9726" s="2"/>
      <c r="D9726" s="9"/>
      <c r="F9726" s="4"/>
      <c r="G9726" s="4"/>
    </row>
    <row r="9727" spans="2:7" x14ac:dyDescent="0.3">
      <c r="B9727" s="2"/>
      <c r="D9727" s="9"/>
      <c r="F9727" s="4"/>
      <c r="G9727" s="4"/>
    </row>
    <row r="9728" spans="2:7" x14ac:dyDescent="0.3">
      <c r="B9728" s="2"/>
      <c r="D9728" s="9"/>
      <c r="F9728" s="4"/>
      <c r="G9728" s="4"/>
    </row>
    <row r="9729" spans="2:7" x14ac:dyDescent="0.3">
      <c r="B9729" s="2"/>
      <c r="D9729" s="9"/>
      <c r="F9729" s="4"/>
      <c r="G9729" s="4"/>
    </row>
    <row r="9730" spans="2:7" x14ac:dyDescent="0.3">
      <c r="B9730" s="2"/>
      <c r="D9730" s="9"/>
      <c r="F9730" s="4"/>
      <c r="G9730" s="4"/>
    </row>
    <row r="9731" spans="2:7" x14ac:dyDescent="0.3">
      <c r="B9731" s="2"/>
      <c r="D9731" s="9"/>
      <c r="F9731" s="4"/>
      <c r="G9731" s="4"/>
    </row>
    <row r="9732" spans="2:7" x14ac:dyDescent="0.3">
      <c r="B9732" s="2"/>
      <c r="D9732" s="9"/>
      <c r="F9732" s="4"/>
      <c r="G9732" s="4"/>
    </row>
    <row r="9733" spans="2:7" x14ac:dyDescent="0.3">
      <c r="B9733" s="2"/>
      <c r="D9733" s="9"/>
      <c r="F9733" s="4"/>
      <c r="G9733" s="4"/>
    </row>
    <row r="9734" spans="2:7" x14ac:dyDescent="0.3">
      <c r="B9734" s="2"/>
      <c r="D9734" s="9"/>
      <c r="F9734" s="4"/>
      <c r="G9734" s="4"/>
    </row>
    <row r="9735" spans="2:7" x14ac:dyDescent="0.3">
      <c r="B9735" s="2"/>
      <c r="D9735" s="9"/>
      <c r="F9735" s="4"/>
      <c r="G9735" s="4"/>
    </row>
    <row r="9736" spans="2:7" x14ac:dyDescent="0.3">
      <c r="B9736" s="2"/>
      <c r="D9736" s="9"/>
      <c r="F9736" s="4"/>
      <c r="G9736" s="4"/>
    </row>
    <row r="9737" spans="2:7" x14ac:dyDescent="0.3">
      <c r="B9737" s="2"/>
      <c r="D9737" s="9"/>
      <c r="F9737" s="4"/>
      <c r="G9737" s="4"/>
    </row>
    <row r="9738" spans="2:7" x14ac:dyDescent="0.3">
      <c r="B9738" s="2"/>
      <c r="D9738" s="9"/>
      <c r="F9738" s="4"/>
      <c r="G9738" s="4"/>
    </row>
    <row r="9739" spans="2:7" x14ac:dyDescent="0.3">
      <c r="B9739" s="2"/>
      <c r="D9739" s="9"/>
      <c r="F9739" s="4"/>
      <c r="G9739" s="4"/>
    </row>
    <row r="9740" spans="2:7" x14ac:dyDescent="0.3">
      <c r="B9740" s="2"/>
      <c r="D9740" s="9"/>
      <c r="F9740" s="4"/>
      <c r="G9740" s="4"/>
    </row>
    <row r="9741" spans="2:7" x14ac:dyDescent="0.3">
      <c r="B9741" s="2"/>
      <c r="D9741" s="9"/>
      <c r="F9741" s="4"/>
      <c r="G9741" s="4"/>
    </row>
    <row r="9742" spans="2:7" x14ac:dyDescent="0.3">
      <c r="B9742" s="2"/>
      <c r="D9742" s="9"/>
      <c r="F9742" s="4"/>
      <c r="G9742" s="4"/>
    </row>
    <row r="9743" spans="2:7" x14ac:dyDescent="0.3">
      <c r="B9743" s="2"/>
      <c r="D9743" s="9"/>
      <c r="F9743" s="4"/>
      <c r="G9743" s="4"/>
    </row>
    <row r="9744" spans="2:7" x14ac:dyDescent="0.3">
      <c r="B9744" s="2"/>
      <c r="D9744" s="9"/>
      <c r="F9744" s="4"/>
      <c r="G9744" s="4"/>
    </row>
    <row r="9745" spans="2:7" x14ac:dyDescent="0.3">
      <c r="B9745" s="2"/>
      <c r="D9745" s="9"/>
      <c r="F9745" s="4"/>
      <c r="G9745" s="4"/>
    </row>
    <row r="9746" spans="2:7" x14ac:dyDescent="0.3">
      <c r="B9746" s="2"/>
      <c r="D9746" s="9"/>
      <c r="F9746" s="4"/>
      <c r="G9746" s="4"/>
    </row>
    <row r="9747" spans="2:7" x14ac:dyDescent="0.3">
      <c r="B9747" s="2"/>
      <c r="D9747" s="9"/>
      <c r="F9747" s="4"/>
      <c r="G9747" s="4"/>
    </row>
    <row r="9748" spans="2:7" x14ac:dyDescent="0.3">
      <c r="B9748" s="2"/>
      <c r="D9748" s="9"/>
      <c r="F9748" s="4"/>
      <c r="G9748" s="4"/>
    </row>
    <row r="9749" spans="2:7" x14ac:dyDescent="0.3">
      <c r="B9749" s="2"/>
      <c r="D9749" s="9"/>
      <c r="F9749" s="4"/>
      <c r="G9749" s="4"/>
    </row>
    <row r="9750" spans="2:7" x14ac:dyDescent="0.3">
      <c r="B9750" s="2"/>
      <c r="D9750" s="9"/>
      <c r="F9750" s="4"/>
      <c r="G9750" s="4"/>
    </row>
    <row r="9751" spans="2:7" x14ac:dyDescent="0.3">
      <c r="B9751" s="2"/>
      <c r="D9751" s="9"/>
      <c r="F9751" s="4"/>
      <c r="G9751" s="4"/>
    </row>
    <row r="9752" spans="2:7" x14ac:dyDescent="0.3">
      <c r="B9752" s="2"/>
      <c r="D9752" s="9"/>
      <c r="F9752" s="4"/>
      <c r="G9752" s="4"/>
    </row>
    <row r="9753" spans="2:7" x14ac:dyDescent="0.3">
      <c r="B9753" s="2"/>
      <c r="D9753" s="9"/>
      <c r="F9753" s="4"/>
      <c r="G9753" s="4"/>
    </row>
    <row r="9754" spans="2:7" x14ac:dyDescent="0.3">
      <c r="B9754" s="2"/>
      <c r="D9754" s="9"/>
      <c r="F9754" s="4"/>
      <c r="G9754" s="4"/>
    </row>
    <row r="9755" spans="2:7" x14ac:dyDescent="0.3">
      <c r="B9755" s="2"/>
      <c r="D9755" s="9"/>
      <c r="F9755" s="4"/>
      <c r="G9755" s="4"/>
    </row>
    <row r="9756" spans="2:7" x14ac:dyDescent="0.3">
      <c r="B9756" s="2"/>
      <c r="D9756" s="9"/>
      <c r="F9756" s="4"/>
      <c r="G9756" s="4"/>
    </row>
    <row r="9757" spans="2:7" x14ac:dyDescent="0.3">
      <c r="B9757" s="2"/>
      <c r="D9757" s="9"/>
      <c r="F9757" s="4"/>
      <c r="G9757" s="4"/>
    </row>
    <row r="9758" spans="2:7" x14ac:dyDescent="0.3">
      <c r="B9758" s="2"/>
      <c r="D9758" s="9"/>
      <c r="F9758" s="4"/>
      <c r="G9758" s="4"/>
    </row>
    <row r="9759" spans="2:7" x14ac:dyDescent="0.3">
      <c r="B9759" s="2"/>
      <c r="D9759" s="9"/>
      <c r="F9759" s="4"/>
      <c r="G9759" s="4"/>
    </row>
    <row r="9760" spans="2:7" x14ac:dyDescent="0.3">
      <c r="B9760" s="2"/>
      <c r="D9760" s="9"/>
      <c r="F9760" s="4"/>
      <c r="G9760" s="4"/>
    </row>
    <row r="9761" spans="2:7" x14ac:dyDescent="0.3">
      <c r="B9761" s="2"/>
      <c r="D9761" s="9"/>
      <c r="F9761" s="4"/>
      <c r="G9761" s="4"/>
    </row>
    <row r="9762" spans="2:7" x14ac:dyDescent="0.3">
      <c r="B9762" s="2"/>
      <c r="D9762" s="9"/>
      <c r="F9762" s="4"/>
      <c r="G9762" s="4"/>
    </row>
    <row r="9763" spans="2:7" x14ac:dyDescent="0.3">
      <c r="B9763" s="2"/>
      <c r="D9763" s="9"/>
      <c r="F9763" s="4"/>
      <c r="G9763" s="4"/>
    </row>
    <row r="9764" spans="2:7" x14ac:dyDescent="0.3">
      <c r="B9764" s="2"/>
      <c r="D9764" s="9"/>
      <c r="F9764" s="4"/>
      <c r="G9764" s="4"/>
    </row>
    <row r="9765" spans="2:7" x14ac:dyDescent="0.3">
      <c r="B9765" s="2"/>
      <c r="D9765" s="9"/>
      <c r="F9765" s="4"/>
      <c r="G9765" s="4"/>
    </row>
    <row r="9766" spans="2:7" x14ac:dyDescent="0.3">
      <c r="B9766" s="2"/>
      <c r="D9766" s="9"/>
      <c r="F9766" s="4"/>
      <c r="G9766" s="4"/>
    </row>
    <row r="9767" spans="2:7" x14ac:dyDescent="0.3">
      <c r="B9767" s="2"/>
      <c r="D9767" s="9"/>
      <c r="F9767" s="4"/>
      <c r="G9767" s="4"/>
    </row>
    <row r="9768" spans="2:7" x14ac:dyDescent="0.3">
      <c r="B9768" s="2"/>
      <c r="D9768" s="9"/>
      <c r="F9768" s="4"/>
      <c r="G9768" s="4"/>
    </row>
    <row r="9769" spans="2:7" x14ac:dyDescent="0.3">
      <c r="B9769" s="2"/>
      <c r="D9769" s="9"/>
      <c r="F9769" s="4"/>
      <c r="G9769" s="4"/>
    </row>
    <row r="9770" spans="2:7" x14ac:dyDescent="0.3">
      <c r="B9770" s="2"/>
      <c r="D9770" s="9"/>
      <c r="F9770" s="4"/>
      <c r="G9770" s="4"/>
    </row>
    <row r="9771" spans="2:7" x14ac:dyDescent="0.3">
      <c r="B9771" s="2"/>
      <c r="D9771" s="9"/>
      <c r="F9771" s="4"/>
      <c r="G9771" s="4"/>
    </row>
    <row r="9772" spans="2:7" x14ac:dyDescent="0.3">
      <c r="B9772" s="2"/>
      <c r="D9772" s="9"/>
      <c r="F9772" s="4"/>
      <c r="G9772" s="4"/>
    </row>
    <row r="9773" spans="2:7" x14ac:dyDescent="0.3">
      <c r="B9773" s="2"/>
      <c r="D9773" s="9"/>
      <c r="F9773" s="4"/>
      <c r="G9773" s="4"/>
    </row>
    <row r="9774" spans="2:7" x14ac:dyDescent="0.3">
      <c r="B9774" s="2"/>
      <c r="D9774" s="9"/>
      <c r="F9774" s="4"/>
      <c r="G9774" s="4"/>
    </row>
    <row r="9775" spans="2:7" x14ac:dyDescent="0.3">
      <c r="B9775" s="2"/>
      <c r="D9775" s="9"/>
      <c r="F9775" s="4"/>
      <c r="G9775" s="4"/>
    </row>
    <row r="9776" spans="2:7" x14ac:dyDescent="0.3">
      <c r="B9776" s="2"/>
      <c r="D9776" s="9"/>
      <c r="F9776" s="4"/>
      <c r="G9776" s="4"/>
    </row>
    <row r="9777" spans="2:7" x14ac:dyDescent="0.3">
      <c r="B9777" s="2"/>
      <c r="D9777" s="9"/>
      <c r="F9777" s="4"/>
      <c r="G9777" s="4"/>
    </row>
    <row r="9778" spans="2:7" x14ac:dyDescent="0.3">
      <c r="B9778" s="2"/>
      <c r="D9778" s="9"/>
      <c r="F9778" s="4"/>
      <c r="G9778" s="4"/>
    </row>
    <row r="9779" spans="2:7" x14ac:dyDescent="0.3">
      <c r="B9779" s="2"/>
      <c r="D9779" s="9"/>
      <c r="F9779" s="4"/>
      <c r="G9779" s="4"/>
    </row>
    <row r="9780" spans="2:7" x14ac:dyDescent="0.3">
      <c r="B9780" s="2"/>
      <c r="D9780" s="9"/>
      <c r="F9780" s="4"/>
      <c r="G9780" s="4"/>
    </row>
    <row r="9781" spans="2:7" x14ac:dyDescent="0.3">
      <c r="B9781" s="2"/>
      <c r="D9781" s="9"/>
      <c r="F9781" s="4"/>
      <c r="G9781" s="4"/>
    </row>
    <row r="9782" spans="2:7" x14ac:dyDescent="0.3">
      <c r="B9782" s="2"/>
      <c r="D9782" s="9"/>
      <c r="F9782" s="4"/>
      <c r="G9782" s="4"/>
    </row>
    <row r="9783" spans="2:7" x14ac:dyDescent="0.3">
      <c r="B9783" s="2"/>
      <c r="D9783" s="9"/>
      <c r="F9783" s="4"/>
      <c r="G9783" s="4"/>
    </row>
    <row r="9784" spans="2:7" x14ac:dyDescent="0.3">
      <c r="B9784" s="2"/>
      <c r="D9784" s="9"/>
      <c r="F9784" s="4"/>
      <c r="G9784" s="4"/>
    </row>
    <row r="9785" spans="2:7" x14ac:dyDescent="0.3">
      <c r="B9785" s="2"/>
      <c r="D9785" s="9"/>
      <c r="F9785" s="4"/>
      <c r="G9785" s="4"/>
    </row>
    <row r="9786" spans="2:7" x14ac:dyDescent="0.3">
      <c r="B9786" s="2"/>
      <c r="D9786" s="9"/>
      <c r="F9786" s="4"/>
      <c r="G9786" s="4"/>
    </row>
    <row r="9787" spans="2:7" x14ac:dyDescent="0.3">
      <c r="B9787" s="2"/>
      <c r="D9787" s="9"/>
      <c r="F9787" s="4"/>
      <c r="G9787" s="4"/>
    </row>
    <row r="9788" spans="2:7" x14ac:dyDescent="0.3">
      <c r="B9788" s="2"/>
      <c r="D9788" s="9"/>
      <c r="F9788" s="4"/>
      <c r="G9788" s="4"/>
    </row>
    <row r="9789" spans="2:7" x14ac:dyDescent="0.3">
      <c r="B9789" s="2"/>
      <c r="D9789" s="9"/>
      <c r="F9789" s="4"/>
      <c r="G9789" s="4"/>
    </row>
    <row r="9790" spans="2:7" x14ac:dyDescent="0.3">
      <c r="B9790" s="2"/>
      <c r="D9790" s="9"/>
      <c r="F9790" s="4"/>
      <c r="G9790" s="4"/>
    </row>
    <row r="9791" spans="2:7" x14ac:dyDescent="0.3">
      <c r="B9791" s="2"/>
      <c r="D9791" s="9"/>
      <c r="F9791" s="4"/>
      <c r="G9791" s="4"/>
    </row>
    <row r="9792" spans="2:7" x14ac:dyDescent="0.3">
      <c r="B9792" s="2"/>
      <c r="D9792" s="9"/>
      <c r="F9792" s="4"/>
      <c r="G9792" s="4"/>
    </row>
    <row r="9793" spans="2:7" x14ac:dyDescent="0.3">
      <c r="B9793" s="2"/>
      <c r="D9793" s="9"/>
      <c r="F9793" s="4"/>
      <c r="G9793" s="4"/>
    </row>
    <row r="9794" spans="2:7" x14ac:dyDescent="0.3">
      <c r="B9794" s="2"/>
      <c r="D9794" s="9"/>
      <c r="F9794" s="4"/>
      <c r="G9794" s="4"/>
    </row>
    <row r="9795" spans="2:7" x14ac:dyDescent="0.3">
      <c r="B9795" s="2"/>
      <c r="D9795" s="9"/>
      <c r="F9795" s="4"/>
      <c r="G9795" s="4"/>
    </row>
    <row r="9796" spans="2:7" x14ac:dyDescent="0.3">
      <c r="B9796" s="2"/>
      <c r="D9796" s="9"/>
      <c r="F9796" s="4"/>
      <c r="G9796" s="4"/>
    </row>
    <row r="9797" spans="2:7" x14ac:dyDescent="0.3">
      <c r="B9797" s="2"/>
      <c r="D9797" s="9"/>
      <c r="F9797" s="4"/>
      <c r="G9797" s="4"/>
    </row>
    <row r="9798" spans="2:7" x14ac:dyDescent="0.3">
      <c r="B9798" s="2"/>
      <c r="D9798" s="9"/>
      <c r="F9798" s="4"/>
      <c r="G9798" s="4"/>
    </row>
    <row r="9799" spans="2:7" x14ac:dyDescent="0.3">
      <c r="B9799" s="2"/>
      <c r="D9799" s="9"/>
      <c r="F9799" s="4"/>
      <c r="G9799" s="4"/>
    </row>
    <row r="9800" spans="2:7" x14ac:dyDescent="0.3">
      <c r="B9800" s="2"/>
      <c r="D9800" s="9"/>
      <c r="F9800" s="4"/>
      <c r="G9800" s="4"/>
    </row>
    <row r="9801" spans="2:7" x14ac:dyDescent="0.3">
      <c r="B9801" s="2"/>
      <c r="D9801" s="9"/>
      <c r="F9801" s="4"/>
      <c r="G9801" s="4"/>
    </row>
    <row r="9802" spans="2:7" x14ac:dyDescent="0.3">
      <c r="B9802" s="2"/>
      <c r="D9802" s="9"/>
      <c r="F9802" s="4"/>
      <c r="G9802" s="4"/>
    </row>
    <row r="9803" spans="2:7" x14ac:dyDescent="0.3">
      <c r="B9803" s="2"/>
      <c r="D9803" s="9"/>
      <c r="F9803" s="4"/>
      <c r="G9803" s="4"/>
    </row>
    <row r="9804" spans="2:7" x14ac:dyDescent="0.3">
      <c r="B9804" s="2"/>
      <c r="D9804" s="9"/>
      <c r="F9804" s="4"/>
      <c r="G9804" s="4"/>
    </row>
    <row r="9805" spans="2:7" x14ac:dyDescent="0.3">
      <c r="B9805" s="2"/>
      <c r="D9805" s="9"/>
      <c r="F9805" s="4"/>
      <c r="G9805" s="4"/>
    </row>
    <row r="9806" spans="2:7" x14ac:dyDescent="0.3">
      <c r="B9806" s="2"/>
      <c r="D9806" s="9"/>
      <c r="F9806" s="4"/>
      <c r="G9806" s="4"/>
    </row>
    <row r="9807" spans="2:7" x14ac:dyDescent="0.3">
      <c r="B9807" s="2"/>
      <c r="D9807" s="9"/>
      <c r="F9807" s="4"/>
      <c r="G9807" s="4"/>
    </row>
    <row r="9808" spans="2:7" x14ac:dyDescent="0.3">
      <c r="B9808" s="2"/>
      <c r="D9808" s="9"/>
      <c r="F9808" s="4"/>
      <c r="G9808" s="4"/>
    </row>
    <row r="9809" spans="2:7" x14ac:dyDescent="0.3">
      <c r="B9809" s="2"/>
      <c r="D9809" s="9"/>
      <c r="F9809" s="4"/>
      <c r="G9809" s="4"/>
    </row>
    <row r="9810" spans="2:7" x14ac:dyDescent="0.3">
      <c r="B9810" s="2"/>
      <c r="D9810" s="9"/>
      <c r="F9810" s="4"/>
      <c r="G9810" s="4"/>
    </row>
    <row r="9811" spans="2:7" x14ac:dyDescent="0.3">
      <c r="B9811" s="2"/>
      <c r="D9811" s="9"/>
      <c r="F9811" s="4"/>
      <c r="G9811" s="4"/>
    </row>
    <row r="9812" spans="2:7" x14ac:dyDescent="0.3">
      <c r="B9812" s="2"/>
      <c r="D9812" s="9"/>
      <c r="F9812" s="4"/>
      <c r="G9812" s="4"/>
    </row>
    <row r="9813" spans="2:7" x14ac:dyDescent="0.3">
      <c r="B9813" s="2"/>
      <c r="D9813" s="9"/>
      <c r="F9813" s="4"/>
      <c r="G9813" s="4"/>
    </row>
    <row r="9814" spans="2:7" x14ac:dyDescent="0.3">
      <c r="B9814" s="2"/>
      <c r="D9814" s="9"/>
      <c r="F9814" s="4"/>
      <c r="G9814" s="4"/>
    </row>
    <row r="9815" spans="2:7" x14ac:dyDescent="0.3">
      <c r="B9815" s="2"/>
      <c r="D9815" s="9"/>
      <c r="F9815" s="4"/>
      <c r="G9815" s="4"/>
    </row>
    <row r="9816" spans="2:7" x14ac:dyDescent="0.3">
      <c r="B9816" s="2"/>
      <c r="D9816" s="9"/>
      <c r="F9816" s="4"/>
      <c r="G9816" s="4"/>
    </row>
    <row r="9817" spans="2:7" x14ac:dyDescent="0.3">
      <c r="B9817" s="2"/>
      <c r="D9817" s="9"/>
      <c r="F9817" s="4"/>
      <c r="G9817" s="4"/>
    </row>
    <row r="9818" spans="2:7" x14ac:dyDescent="0.3">
      <c r="B9818" s="2"/>
      <c r="D9818" s="9"/>
      <c r="F9818" s="4"/>
      <c r="G9818" s="4"/>
    </row>
    <row r="9819" spans="2:7" x14ac:dyDescent="0.3">
      <c r="B9819" s="2"/>
      <c r="D9819" s="9"/>
      <c r="F9819" s="4"/>
      <c r="G9819" s="4"/>
    </row>
    <row r="9820" spans="2:7" x14ac:dyDescent="0.3">
      <c r="B9820" s="2"/>
      <c r="D9820" s="9"/>
      <c r="F9820" s="4"/>
      <c r="G9820" s="4"/>
    </row>
    <row r="9821" spans="2:7" x14ac:dyDescent="0.3">
      <c r="B9821" s="2"/>
      <c r="D9821" s="9"/>
      <c r="F9821" s="4"/>
      <c r="G9821" s="4"/>
    </row>
    <row r="9822" spans="2:7" x14ac:dyDescent="0.3">
      <c r="B9822" s="2"/>
      <c r="D9822" s="9"/>
      <c r="F9822" s="4"/>
      <c r="G9822" s="4"/>
    </row>
    <row r="9823" spans="2:7" x14ac:dyDescent="0.3">
      <c r="B9823" s="2"/>
      <c r="D9823" s="9"/>
      <c r="F9823" s="4"/>
      <c r="G9823" s="4"/>
    </row>
    <row r="9824" spans="2:7" x14ac:dyDescent="0.3">
      <c r="B9824" s="2"/>
      <c r="D9824" s="9"/>
      <c r="F9824" s="4"/>
      <c r="G9824" s="4"/>
    </row>
    <row r="9825" spans="2:7" x14ac:dyDescent="0.3">
      <c r="B9825" s="2"/>
      <c r="D9825" s="9"/>
      <c r="F9825" s="4"/>
      <c r="G9825" s="4"/>
    </row>
    <row r="9826" spans="2:7" x14ac:dyDescent="0.3">
      <c r="B9826" s="2"/>
      <c r="D9826" s="9"/>
      <c r="F9826" s="4"/>
      <c r="G9826" s="4"/>
    </row>
    <row r="9827" spans="2:7" x14ac:dyDescent="0.3">
      <c r="B9827" s="2"/>
      <c r="D9827" s="9"/>
      <c r="F9827" s="4"/>
      <c r="G9827" s="4"/>
    </row>
    <row r="9828" spans="2:7" x14ac:dyDescent="0.3">
      <c r="B9828" s="2"/>
      <c r="D9828" s="9"/>
      <c r="F9828" s="4"/>
      <c r="G9828" s="4"/>
    </row>
    <row r="9829" spans="2:7" x14ac:dyDescent="0.3">
      <c r="B9829" s="2"/>
      <c r="D9829" s="9"/>
      <c r="F9829" s="4"/>
      <c r="G9829" s="4"/>
    </row>
    <row r="9830" spans="2:7" x14ac:dyDescent="0.3">
      <c r="B9830" s="2"/>
      <c r="D9830" s="9"/>
      <c r="F9830" s="4"/>
      <c r="G9830" s="4"/>
    </row>
    <row r="9831" spans="2:7" x14ac:dyDescent="0.3">
      <c r="B9831" s="2"/>
      <c r="D9831" s="9"/>
      <c r="F9831" s="4"/>
      <c r="G9831" s="4"/>
    </row>
    <row r="9832" spans="2:7" x14ac:dyDescent="0.3">
      <c r="B9832" s="2"/>
      <c r="D9832" s="9"/>
      <c r="F9832" s="4"/>
      <c r="G9832" s="4"/>
    </row>
    <row r="9833" spans="2:7" x14ac:dyDescent="0.3">
      <c r="B9833" s="2"/>
      <c r="D9833" s="9"/>
      <c r="F9833" s="4"/>
      <c r="G9833" s="4"/>
    </row>
    <row r="9834" spans="2:7" x14ac:dyDescent="0.3">
      <c r="B9834" s="2"/>
      <c r="D9834" s="9"/>
      <c r="F9834" s="4"/>
      <c r="G9834" s="4"/>
    </row>
    <row r="9835" spans="2:7" x14ac:dyDescent="0.3">
      <c r="B9835" s="2"/>
      <c r="D9835" s="9"/>
      <c r="F9835" s="4"/>
      <c r="G9835" s="4"/>
    </row>
    <row r="9836" spans="2:7" x14ac:dyDescent="0.3">
      <c r="B9836" s="2"/>
      <c r="D9836" s="9"/>
      <c r="F9836" s="4"/>
      <c r="G9836" s="4"/>
    </row>
    <row r="9837" spans="2:7" x14ac:dyDescent="0.3">
      <c r="B9837" s="2"/>
      <c r="D9837" s="9"/>
      <c r="F9837" s="4"/>
      <c r="G9837" s="4"/>
    </row>
    <row r="9838" spans="2:7" x14ac:dyDescent="0.3">
      <c r="B9838" s="2"/>
      <c r="D9838" s="9"/>
      <c r="F9838" s="4"/>
      <c r="G9838" s="4"/>
    </row>
    <row r="9839" spans="2:7" x14ac:dyDescent="0.3">
      <c r="B9839" s="2"/>
      <c r="D9839" s="9"/>
      <c r="F9839" s="4"/>
      <c r="G9839" s="4"/>
    </row>
    <row r="9840" spans="2:7" x14ac:dyDescent="0.3">
      <c r="B9840" s="2"/>
      <c r="D9840" s="9"/>
      <c r="F9840" s="4"/>
      <c r="G9840" s="4"/>
    </row>
    <row r="9841" spans="2:7" x14ac:dyDescent="0.3">
      <c r="B9841" s="2"/>
      <c r="D9841" s="9"/>
      <c r="F9841" s="4"/>
      <c r="G9841" s="4"/>
    </row>
    <row r="9842" spans="2:7" x14ac:dyDescent="0.3">
      <c r="B9842" s="2"/>
      <c r="D9842" s="9"/>
      <c r="F9842" s="4"/>
      <c r="G9842" s="4"/>
    </row>
    <row r="9843" spans="2:7" x14ac:dyDescent="0.3">
      <c r="B9843" s="2"/>
      <c r="D9843" s="9"/>
      <c r="F9843" s="4"/>
      <c r="G9843" s="4"/>
    </row>
    <row r="9844" spans="2:7" x14ac:dyDescent="0.3">
      <c r="B9844" s="2"/>
      <c r="D9844" s="9"/>
      <c r="F9844" s="4"/>
      <c r="G9844" s="4"/>
    </row>
    <row r="9845" spans="2:7" x14ac:dyDescent="0.3">
      <c r="B9845" s="2"/>
      <c r="D9845" s="9"/>
      <c r="F9845" s="4"/>
      <c r="G9845" s="4"/>
    </row>
    <row r="9846" spans="2:7" x14ac:dyDescent="0.3">
      <c r="B9846" s="2"/>
      <c r="D9846" s="9"/>
      <c r="F9846" s="4"/>
      <c r="G9846" s="4"/>
    </row>
    <row r="9847" spans="2:7" x14ac:dyDescent="0.3">
      <c r="B9847" s="2"/>
      <c r="D9847" s="9"/>
      <c r="F9847" s="4"/>
      <c r="G9847" s="4"/>
    </row>
    <row r="9848" spans="2:7" x14ac:dyDescent="0.3">
      <c r="B9848" s="2"/>
      <c r="D9848" s="9"/>
      <c r="F9848" s="4"/>
      <c r="G9848" s="4"/>
    </row>
    <row r="9849" spans="2:7" x14ac:dyDescent="0.3">
      <c r="B9849" s="2"/>
      <c r="D9849" s="9"/>
      <c r="F9849" s="4"/>
      <c r="G9849" s="4"/>
    </row>
    <row r="9850" spans="2:7" x14ac:dyDescent="0.3">
      <c r="B9850" s="2"/>
      <c r="D9850" s="9"/>
      <c r="F9850" s="4"/>
      <c r="G9850" s="4"/>
    </row>
    <row r="9851" spans="2:7" x14ac:dyDescent="0.3">
      <c r="B9851" s="2"/>
      <c r="D9851" s="9"/>
      <c r="F9851" s="4"/>
      <c r="G9851" s="4"/>
    </row>
    <row r="9852" spans="2:7" x14ac:dyDescent="0.3">
      <c r="B9852" s="2"/>
      <c r="D9852" s="9"/>
      <c r="F9852" s="4"/>
      <c r="G9852" s="4"/>
    </row>
    <row r="9853" spans="2:7" x14ac:dyDescent="0.3">
      <c r="B9853" s="2"/>
      <c r="D9853" s="9"/>
      <c r="F9853" s="4"/>
      <c r="G9853" s="4"/>
    </row>
    <row r="9854" spans="2:7" x14ac:dyDescent="0.3">
      <c r="B9854" s="2"/>
      <c r="D9854" s="9"/>
      <c r="F9854" s="4"/>
      <c r="G9854" s="4"/>
    </row>
    <row r="9855" spans="2:7" x14ac:dyDescent="0.3">
      <c r="B9855" s="2"/>
      <c r="D9855" s="9"/>
      <c r="F9855" s="4"/>
      <c r="G9855" s="4"/>
    </row>
    <row r="9856" spans="2:7" x14ac:dyDescent="0.3">
      <c r="B9856" s="2"/>
      <c r="D9856" s="9"/>
      <c r="F9856" s="4"/>
      <c r="G9856" s="4"/>
    </row>
    <row r="9857" spans="2:7" x14ac:dyDescent="0.3">
      <c r="B9857" s="2"/>
      <c r="D9857" s="9"/>
      <c r="F9857" s="4"/>
      <c r="G9857" s="4"/>
    </row>
    <row r="9858" spans="2:7" x14ac:dyDescent="0.3">
      <c r="B9858" s="2"/>
      <c r="D9858" s="9"/>
      <c r="F9858" s="4"/>
      <c r="G9858" s="4"/>
    </row>
    <row r="9859" spans="2:7" x14ac:dyDescent="0.3">
      <c r="B9859" s="2"/>
      <c r="D9859" s="9"/>
      <c r="F9859" s="4"/>
      <c r="G9859" s="4"/>
    </row>
    <row r="9860" spans="2:7" x14ac:dyDescent="0.3">
      <c r="B9860" s="2"/>
      <c r="D9860" s="9"/>
      <c r="F9860" s="4"/>
      <c r="G9860" s="4"/>
    </row>
    <row r="9861" spans="2:7" x14ac:dyDescent="0.3">
      <c r="B9861" s="2"/>
      <c r="D9861" s="9"/>
      <c r="F9861" s="4"/>
      <c r="G9861" s="4"/>
    </row>
    <row r="9862" spans="2:7" x14ac:dyDescent="0.3">
      <c r="B9862" s="2"/>
      <c r="D9862" s="9"/>
      <c r="F9862" s="4"/>
      <c r="G9862" s="4"/>
    </row>
    <row r="9863" spans="2:7" x14ac:dyDescent="0.3">
      <c r="B9863" s="2"/>
      <c r="D9863" s="9"/>
      <c r="F9863" s="4"/>
      <c r="G9863" s="4"/>
    </row>
    <row r="9864" spans="2:7" x14ac:dyDescent="0.3">
      <c r="B9864" s="2"/>
      <c r="D9864" s="9"/>
      <c r="F9864" s="4"/>
      <c r="G9864" s="4"/>
    </row>
    <row r="9865" spans="2:7" x14ac:dyDescent="0.3">
      <c r="B9865" s="2"/>
      <c r="D9865" s="9"/>
      <c r="F9865" s="4"/>
      <c r="G9865" s="4"/>
    </row>
    <row r="9866" spans="2:7" x14ac:dyDescent="0.3">
      <c r="B9866" s="2"/>
      <c r="D9866" s="9"/>
      <c r="F9866" s="4"/>
      <c r="G9866" s="4"/>
    </row>
    <row r="9867" spans="2:7" x14ac:dyDescent="0.3">
      <c r="B9867" s="2"/>
      <c r="D9867" s="9"/>
      <c r="F9867" s="4"/>
      <c r="G9867" s="4"/>
    </row>
    <row r="9868" spans="2:7" x14ac:dyDescent="0.3">
      <c r="B9868" s="2"/>
      <c r="D9868" s="9"/>
      <c r="F9868" s="4"/>
      <c r="G9868" s="4"/>
    </row>
    <row r="9869" spans="2:7" x14ac:dyDescent="0.3">
      <c r="B9869" s="2"/>
      <c r="D9869" s="9"/>
      <c r="F9869" s="4"/>
      <c r="G9869" s="4"/>
    </row>
    <row r="9870" spans="2:7" x14ac:dyDescent="0.3">
      <c r="B9870" s="2"/>
      <c r="D9870" s="9"/>
      <c r="F9870" s="4"/>
      <c r="G9870" s="4"/>
    </row>
    <row r="9871" spans="2:7" x14ac:dyDescent="0.3">
      <c r="B9871" s="2"/>
      <c r="D9871" s="9"/>
      <c r="F9871" s="4"/>
      <c r="G9871" s="4"/>
    </row>
    <row r="9872" spans="2:7" x14ac:dyDescent="0.3">
      <c r="B9872" s="2"/>
      <c r="D9872" s="9"/>
      <c r="F9872" s="4"/>
      <c r="G9872" s="4"/>
    </row>
    <row r="9873" spans="2:7" x14ac:dyDescent="0.3">
      <c r="B9873" s="2"/>
      <c r="D9873" s="9"/>
      <c r="F9873" s="4"/>
      <c r="G9873" s="4"/>
    </row>
    <row r="9874" spans="2:7" x14ac:dyDescent="0.3">
      <c r="B9874" s="2"/>
      <c r="D9874" s="9"/>
      <c r="F9874" s="4"/>
      <c r="G9874" s="4"/>
    </row>
    <row r="9875" spans="2:7" x14ac:dyDescent="0.3">
      <c r="B9875" s="2"/>
      <c r="D9875" s="9"/>
      <c r="F9875" s="4"/>
      <c r="G9875" s="4"/>
    </row>
    <row r="9876" spans="2:7" x14ac:dyDescent="0.3">
      <c r="B9876" s="2"/>
      <c r="D9876" s="9"/>
      <c r="F9876" s="4"/>
      <c r="G9876" s="4"/>
    </row>
    <row r="9877" spans="2:7" x14ac:dyDescent="0.3">
      <c r="B9877" s="2"/>
      <c r="D9877" s="9"/>
      <c r="F9877" s="4"/>
      <c r="G9877" s="4"/>
    </row>
    <row r="9878" spans="2:7" x14ac:dyDescent="0.3">
      <c r="B9878" s="2"/>
      <c r="D9878" s="9"/>
      <c r="F9878" s="4"/>
      <c r="G9878" s="4"/>
    </row>
    <row r="9879" spans="2:7" x14ac:dyDescent="0.3">
      <c r="B9879" s="2"/>
      <c r="D9879" s="9"/>
      <c r="F9879" s="4"/>
      <c r="G9879" s="4"/>
    </row>
    <row r="9880" spans="2:7" x14ac:dyDescent="0.3">
      <c r="B9880" s="2"/>
      <c r="D9880" s="9"/>
      <c r="F9880" s="4"/>
      <c r="G9880" s="4"/>
    </row>
    <row r="9881" spans="2:7" x14ac:dyDescent="0.3">
      <c r="B9881" s="2"/>
      <c r="D9881" s="9"/>
      <c r="F9881" s="4"/>
      <c r="G9881" s="4"/>
    </row>
    <row r="9882" spans="2:7" x14ac:dyDescent="0.3">
      <c r="B9882" s="2"/>
      <c r="D9882" s="9"/>
      <c r="F9882" s="4"/>
      <c r="G9882" s="4"/>
    </row>
    <row r="9883" spans="2:7" x14ac:dyDescent="0.3">
      <c r="B9883" s="2"/>
      <c r="D9883" s="9"/>
      <c r="F9883" s="4"/>
      <c r="G9883" s="4"/>
    </row>
    <row r="9884" spans="2:7" x14ac:dyDescent="0.3">
      <c r="B9884" s="2"/>
      <c r="D9884" s="9"/>
      <c r="F9884" s="4"/>
      <c r="G9884" s="4"/>
    </row>
    <row r="9885" spans="2:7" x14ac:dyDescent="0.3">
      <c r="B9885" s="2"/>
      <c r="D9885" s="9"/>
      <c r="F9885" s="4"/>
      <c r="G9885" s="4"/>
    </row>
    <row r="9886" spans="2:7" x14ac:dyDescent="0.3">
      <c r="B9886" s="2"/>
      <c r="D9886" s="9"/>
      <c r="F9886" s="4"/>
      <c r="G9886" s="4"/>
    </row>
    <row r="9887" spans="2:7" x14ac:dyDescent="0.3">
      <c r="B9887" s="2"/>
      <c r="D9887" s="9"/>
      <c r="F9887" s="4"/>
      <c r="G9887" s="4"/>
    </row>
    <row r="9888" spans="2:7" x14ac:dyDescent="0.3">
      <c r="B9888" s="2"/>
      <c r="D9888" s="9"/>
      <c r="F9888" s="4"/>
      <c r="G9888" s="4"/>
    </row>
    <row r="9889" spans="2:7" x14ac:dyDescent="0.3">
      <c r="B9889" s="2"/>
      <c r="D9889" s="9"/>
      <c r="F9889" s="4"/>
      <c r="G9889" s="4"/>
    </row>
    <row r="9890" spans="2:7" x14ac:dyDescent="0.3">
      <c r="B9890" s="2"/>
      <c r="D9890" s="9"/>
      <c r="F9890" s="4"/>
      <c r="G9890" s="4"/>
    </row>
    <row r="9891" spans="2:7" x14ac:dyDescent="0.3">
      <c r="B9891" s="2"/>
      <c r="D9891" s="9"/>
      <c r="F9891" s="4"/>
      <c r="G9891" s="4"/>
    </row>
    <row r="9892" spans="2:7" x14ac:dyDescent="0.3">
      <c r="B9892" s="2"/>
      <c r="D9892" s="9"/>
      <c r="F9892" s="4"/>
      <c r="G9892" s="4"/>
    </row>
    <row r="9893" spans="2:7" x14ac:dyDescent="0.3">
      <c r="B9893" s="2"/>
      <c r="D9893" s="9"/>
      <c r="F9893" s="4"/>
      <c r="G9893" s="4"/>
    </row>
    <row r="9894" spans="2:7" x14ac:dyDescent="0.3">
      <c r="B9894" s="2"/>
      <c r="D9894" s="9"/>
      <c r="F9894" s="4"/>
      <c r="G9894" s="4"/>
    </row>
    <row r="9895" spans="2:7" x14ac:dyDescent="0.3">
      <c r="B9895" s="2"/>
      <c r="D9895" s="9"/>
      <c r="F9895" s="4"/>
      <c r="G9895" s="4"/>
    </row>
    <row r="9896" spans="2:7" x14ac:dyDescent="0.3">
      <c r="B9896" s="2"/>
      <c r="D9896" s="9"/>
      <c r="F9896" s="4"/>
      <c r="G9896" s="4"/>
    </row>
    <row r="9897" spans="2:7" x14ac:dyDescent="0.3">
      <c r="B9897" s="2"/>
      <c r="D9897" s="9"/>
      <c r="F9897" s="4"/>
      <c r="G9897" s="4"/>
    </row>
    <row r="9898" spans="2:7" x14ac:dyDescent="0.3">
      <c r="B9898" s="2"/>
      <c r="D9898" s="9"/>
      <c r="F9898" s="4"/>
      <c r="G9898" s="4"/>
    </row>
    <row r="9899" spans="2:7" x14ac:dyDescent="0.3">
      <c r="B9899" s="2"/>
      <c r="D9899" s="9"/>
      <c r="F9899" s="4"/>
      <c r="G9899" s="4"/>
    </row>
    <row r="9900" spans="2:7" x14ac:dyDescent="0.3">
      <c r="B9900" s="2"/>
      <c r="D9900" s="9"/>
      <c r="F9900" s="4"/>
      <c r="G9900" s="4"/>
    </row>
    <row r="9901" spans="2:7" x14ac:dyDescent="0.3">
      <c r="B9901" s="2"/>
      <c r="D9901" s="9"/>
      <c r="F9901" s="4"/>
      <c r="G9901" s="4"/>
    </row>
    <row r="9902" spans="2:7" x14ac:dyDescent="0.3">
      <c r="B9902" s="2"/>
      <c r="D9902" s="9"/>
      <c r="F9902" s="4"/>
      <c r="G9902" s="4"/>
    </row>
    <row r="9903" spans="2:7" x14ac:dyDescent="0.3">
      <c r="B9903" s="2"/>
      <c r="D9903" s="9"/>
      <c r="F9903" s="4"/>
      <c r="G9903" s="4"/>
    </row>
    <row r="9904" spans="2:7" x14ac:dyDescent="0.3">
      <c r="B9904" s="2"/>
      <c r="D9904" s="9"/>
      <c r="F9904" s="4"/>
      <c r="G9904" s="4"/>
    </row>
    <row r="9905" spans="2:7" x14ac:dyDescent="0.3">
      <c r="B9905" s="2"/>
      <c r="D9905" s="9"/>
      <c r="F9905" s="4"/>
      <c r="G9905" s="4"/>
    </row>
    <row r="9906" spans="2:7" x14ac:dyDescent="0.3">
      <c r="B9906" s="2"/>
      <c r="D9906" s="9"/>
      <c r="F9906" s="4"/>
      <c r="G9906" s="4"/>
    </row>
    <row r="9907" spans="2:7" x14ac:dyDescent="0.3">
      <c r="B9907" s="2"/>
      <c r="D9907" s="9"/>
      <c r="F9907" s="4"/>
      <c r="G9907" s="4"/>
    </row>
    <row r="9908" spans="2:7" x14ac:dyDescent="0.3">
      <c r="B9908" s="2"/>
      <c r="D9908" s="9"/>
      <c r="F9908" s="4"/>
      <c r="G9908" s="4"/>
    </row>
    <row r="9909" spans="2:7" x14ac:dyDescent="0.3">
      <c r="B9909" s="2"/>
      <c r="D9909" s="9"/>
      <c r="F9909" s="4"/>
      <c r="G9909" s="4"/>
    </row>
    <row r="9910" spans="2:7" x14ac:dyDescent="0.3">
      <c r="B9910" s="2"/>
      <c r="D9910" s="9"/>
      <c r="F9910" s="4"/>
      <c r="G9910" s="4"/>
    </row>
    <row r="9911" spans="2:7" x14ac:dyDescent="0.3">
      <c r="B9911" s="2"/>
      <c r="D9911" s="9"/>
      <c r="F9911" s="4"/>
      <c r="G9911" s="4"/>
    </row>
    <row r="9912" spans="2:7" x14ac:dyDescent="0.3">
      <c r="B9912" s="2"/>
      <c r="D9912" s="9"/>
      <c r="F9912" s="4"/>
      <c r="G9912" s="4"/>
    </row>
    <row r="9913" spans="2:7" x14ac:dyDescent="0.3">
      <c r="B9913" s="2"/>
      <c r="D9913" s="9"/>
      <c r="F9913" s="4"/>
      <c r="G9913" s="4"/>
    </row>
    <row r="9914" spans="2:7" x14ac:dyDescent="0.3">
      <c r="B9914" s="2"/>
      <c r="D9914" s="9"/>
      <c r="F9914" s="4"/>
      <c r="G9914" s="4"/>
    </row>
    <row r="9915" spans="2:7" x14ac:dyDescent="0.3">
      <c r="B9915" s="2"/>
      <c r="D9915" s="9"/>
      <c r="F9915" s="4"/>
      <c r="G9915" s="4"/>
    </row>
    <row r="9916" spans="2:7" x14ac:dyDescent="0.3">
      <c r="B9916" s="2"/>
      <c r="D9916" s="9"/>
      <c r="F9916" s="4"/>
      <c r="G9916" s="4"/>
    </row>
    <row r="9917" spans="2:7" x14ac:dyDescent="0.3">
      <c r="B9917" s="2"/>
      <c r="D9917" s="9"/>
      <c r="F9917" s="4"/>
      <c r="G9917" s="4"/>
    </row>
    <row r="9918" spans="2:7" x14ac:dyDescent="0.3">
      <c r="B9918" s="2"/>
      <c r="D9918" s="9"/>
      <c r="F9918" s="4"/>
      <c r="G9918" s="4"/>
    </row>
    <row r="9919" spans="2:7" x14ac:dyDescent="0.3">
      <c r="B9919" s="2"/>
      <c r="D9919" s="9"/>
      <c r="F9919" s="4"/>
      <c r="G9919" s="4"/>
    </row>
    <row r="9920" spans="2:7" x14ac:dyDescent="0.3">
      <c r="B9920" s="2"/>
      <c r="D9920" s="9"/>
      <c r="F9920" s="4"/>
      <c r="G9920" s="4"/>
    </row>
    <row r="9921" spans="2:7" x14ac:dyDescent="0.3">
      <c r="B9921" s="2"/>
      <c r="D9921" s="9"/>
      <c r="F9921" s="4"/>
      <c r="G9921" s="4"/>
    </row>
    <row r="9922" spans="2:7" x14ac:dyDescent="0.3">
      <c r="B9922" s="2"/>
      <c r="D9922" s="9"/>
      <c r="F9922" s="4"/>
      <c r="G9922" s="4"/>
    </row>
    <row r="9923" spans="2:7" x14ac:dyDescent="0.3">
      <c r="B9923" s="2"/>
      <c r="D9923" s="9"/>
      <c r="F9923" s="4"/>
      <c r="G9923" s="4"/>
    </row>
    <row r="9924" spans="2:7" x14ac:dyDescent="0.3">
      <c r="B9924" s="2"/>
      <c r="D9924" s="9"/>
      <c r="F9924" s="4"/>
      <c r="G9924" s="4"/>
    </row>
    <row r="9925" spans="2:7" x14ac:dyDescent="0.3">
      <c r="B9925" s="2"/>
      <c r="D9925" s="9"/>
      <c r="F9925" s="4"/>
      <c r="G9925" s="4"/>
    </row>
    <row r="9926" spans="2:7" x14ac:dyDescent="0.3">
      <c r="B9926" s="2"/>
      <c r="D9926" s="9"/>
      <c r="F9926" s="4"/>
      <c r="G9926" s="4"/>
    </row>
    <row r="9927" spans="2:7" x14ac:dyDescent="0.3">
      <c r="B9927" s="2"/>
      <c r="D9927" s="9"/>
      <c r="F9927" s="4"/>
      <c r="G9927" s="4"/>
    </row>
    <row r="9928" spans="2:7" x14ac:dyDescent="0.3">
      <c r="B9928" s="2"/>
      <c r="D9928" s="9"/>
      <c r="F9928" s="4"/>
      <c r="G9928" s="4"/>
    </row>
    <row r="9929" spans="2:7" x14ac:dyDescent="0.3">
      <c r="B9929" s="2"/>
      <c r="D9929" s="9"/>
      <c r="F9929" s="4"/>
      <c r="G9929" s="4"/>
    </row>
    <row r="9930" spans="2:7" x14ac:dyDescent="0.3">
      <c r="B9930" s="2"/>
      <c r="D9930" s="9"/>
      <c r="F9930" s="4"/>
      <c r="G9930" s="4"/>
    </row>
    <row r="9931" spans="2:7" x14ac:dyDescent="0.3">
      <c r="B9931" s="2"/>
      <c r="D9931" s="9"/>
      <c r="F9931" s="4"/>
      <c r="G9931" s="4"/>
    </row>
    <row r="9932" spans="2:7" x14ac:dyDescent="0.3">
      <c r="B9932" s="2"/>
      <c r="D9932" s="9"/>
      <c r="F9932" s="4"/>
      <c r="G9932" s="4"/>
    </row>
    <row r="9933" spans="2:7" x14ac:dyDescent="0.3">
      <c r="B9933" s="2"/>
      <c r="D9933" s="9"/>
      <c r="F9933" s="4"/>
      <c r="G9933" s="4"/>
    </row>
    <row r="9934" spans="2:7" x14ac:dyDescent="0.3">
      <c r="B9934" s="2"/>
      <c r="D9934" s="9"/>
      <c r="F9934" s="4"/>
      <c r="G9934" s="4"/>
    </row>
    <row r="9935" spans="2:7" x14ac:dyDescent="0.3">
      <c r="B9935" s="2"/>
      <c r="D9935" s="9"/>
      <c r="F9935" s="4"/>
      <c r="G9935" s="4"/>
    </row>
    <row r="9936" spans="2:7" x14ac:dyDescent="0.3">
      <c r="B9936" s="2"/>
      <c r="D9936" s="9"/>
      <c r="F9936" s="4"/>
      <c r="G9936" s="4"/>
    </row>
    <row r="9937" spans="2:7" x14ac:dyDescent="0.3">
      <c r="B9937" s="2"/>
      <c r="D9937" s="9"/>
      <c r="F9937" s="4"/>
      <c r="G9937" s="4"/>
    </row>
    <row r="9938" spans="2:7" x14ac:dyDescent="0.3">
      <c r="B9938" s="2"/>
      <c r="D9938" s="9"/>
      <c r="F9938" s="4"/>
      <c r="G9938" s="4"/>
    </row>
    <row r="9939" spans="2:7" x14ac:dyDescent="0.3">
      <c r="B9939" s="2"/>
      <c r="D9939" s="9"/>
      <c r="F9939" s="4"/>
      <c r="G9939" s="4"/>
    </row>
    <row r="9940" spans="2:7" x14ac:dyDescent="0.3">
      <c r="B9940" s="2"/>
      <c r="D9940" s="9"/>
      <c r="F9940" s="4"/>
      <c r="G9940" s="4"/>
    </row>
    <row r="9941" spans="2:7" x14ac:dyDescent="0.3">
      <c r="B9941" s="2"/>
      <c r="D9941" s="9"/>
      <c r="F9941" s="4"/>
      <c r="G9941" s="4"/>
    </row>
    <row r="9942" spans="2:7" x14ac:dyDescent="0.3">
      <c r="B9942" s="2"/>
      <c r="D9942" s="9"/>
      <c r="F9942" s="4"/>
      <c r="G9942" s="4"/>
    </row>
    <row r="9943" spans="2:7" x14ac:dyDescent="0.3">
      <c r="B9943" s="2"/>
      <c r="D9943" s="9"/>
      <c r="F9943" s="4"/>
      <c r="G9943" s="4"/>
    </row>
    <row r="9944" spans="2:7" x14ac:dyDescent="0.3">
      <c r="B9944" s="2"/>
      <c r="D9944" s="9"/>
      <c r="F9944" s="4"/>
      <c r="G9944" s="4"/>
    </row>
    <row r="9945" spans="2:7" x14ac:dyDescent="0.3">
      <c r="B9945" s="2"/>
      <c r="D9945" s="9"/>
      <c r="F9945" s="4"/>
      <c r="G9945" s="4"/>
    </row>
    <row r="9946" spans="2:7" x14ac:dyDescent="0.3">
      <c r="B9946" s="2"/>
      <c r="D9946" s="9"/>
      <c r="F9946" s="4"/>
      <c r="G9946" s="4"/>
    </row>
    <row r="9947" spans="2:7" x14ac:dyDescent="0.3">
      <c r="B9947" s="2"/>
      <c r="D9947" s="9"/>
      <c r="F9947" s="4"/>
      <c r="G9947" s="4"/>
    </row>
    <row r="9948" spans="2:7" x14ac:dyDescent="0.3">
      <c r="B9948" s="2"/>
      <c r="D9948" s="9"/>
      <c r="F9948" s="4"/>
      <c r="G9948" s="4"/>
    </row>
    <row r="9949" spans="2:7" x14ac:dyDescent="0.3">
      <c r="B9949" s="2"/>
      <c r="D9949" s="9"/>
      <c r="F9949" s="4"/>
      <c r="G9949" s="4"/>
    </row>
    <row r="9950" spans="2:7" x14ac:dyDescent="0.3">
      <c r="B9950" s="2"/>
      <c r="D9950" s="9"/>
      <c r="F9950" s="4"/>
      <c r="G9950" s="4"/>
    </row>
    <row r="9951" spans="2:7" x14ac:dyDescent="0.3">
      <c r="B9951" s="2"/>
      <c r="D9951" s="9"/>
      <c r="F9951" s="4"/>
      <c r="G9951" s="4"/>
    </row>
    <row r="9952" spans="2:7" x14ac:dyDescent="0.3">
      <c r="B9952" s="2"/>
      <c r="D9952" s="9"/>
      <c r="F9952" s="4"/>
      <c r="G9952" s="4"/>
    </row>
    <row r="9953" spans="2:7" x14ac:dyDescent="0.3">
      <c r="B9953" s="2"/>
      <c r="D9953" s="9"/>
      <c r="F9953" s="4"/>
      <c r="G9953" s="4"/>
    </row>
    <row r="9954" spans="2:7" x14ac:dyDescent="0.3">
      <c r="B9954" s="2"/>
      <c r="D9954" s="9"/>
      <c r="F9954" s="4"/>
      <c r="G9954" s="4"/>
    </row>
    <row r="9955" spans="2:7" x14ac:dyDescent="0.3">
      <c r="B9955" s="2"/>
      <c r="D9955" s="9"/>
      <c r="F9955" s="4"/>
      <c r="G9955" s="4"/>
    </row>
    <row r="9956" spans="2:7" x14ac:dyDescent="0.3">
      <c r="B9956" s="2"/>
      <c r="D9956" s="9"/>
      <c r="F9956" s="4"/>
      <c r="G9956" s="4"/>
    </row>
    <row r="9957" spans="2:7" x14ac:dyDescent="0.3">
      <c r="B9957" s="2"/>
      <c r="D9957" s="9"/>
      <c r="F9957" s="4"/>
      <c r="G9957" s="4"/>
    </row>
    <row r="9958" spans="2:7" x14ac:dyDescent="0.3">
      <c r="B9958" s="2"/>
      <c r="D9958" s="9"/>
      <c r="F9958" s="4"/>
      <c r="G9958" s="4"/>
    </row>
    <row r="9959" spans="2:7" x14ac:dyDescent="0.3">
      <c r="B9959" s="2"/>
      <c r="D9959" s="9"/>
      <c r="F9959" s="4"/>
      <c r="G9959" s="4"/>
    </row>
    <row r="9960" spans="2:7" x14ac:dyDescent="0.3">
      <c r="B9960" s="2"/>
      <c r="D9960" s="9"/>
      <c r="F9960" s="4"/>
      <c r="G9960" s="4"/>
    </row>
    <row r="9961" spans="2:7" x14ac:dyDescent="0.3">
      <c r="B9961" s="2"/>
      <c r="D9961" s="9"/>
      <c r="F9961" s="4"/>
      <c r="G9961" s="4"/>
    </row>
    <row r="9962" spans="2:7" x14ac:dyDescent="0.3">
      <c r="B9962" s="2"/>
      <c r="D9962" s="9"/>
      <c r="F9962" s="4"/>
      <c r="G9962" s="4"/>
    </row>
    <row r="9963" spans="2:7" x14ac:dyDescent="0.3">
      <c r="B9963" s="2"/>
      <c r="D9963" s="9"/>
      <c r="F9963" s="4"/>
      <c r="G9963" s="4"/>
    </row>
    <row r="9964" spans="2:7" x14ac:dyDescent="0.3">
      <c r="B9964" s="2"/>
      <c r="D9964" s="9"/>
      <c r="F9964" s="4"/>
      <c r="G9964" s="4"/>
    </row>
    <row r="9965" spans="2:7" x14ac:dyDescent="0.3">
      <c r="B9965" s="2"/>
      <c r="D9965" s="9"/>
      <c r="F9965" s="4"/>
      <c r="G9965" s="4"/>
    </row>
    <row r="9966" spans="2:7" x14ac:dyDescent="0.3">
      <c r="B9966" s="2"/>
      <c r="D9966" s="9"/>
      <c r="F9966" s="4"/>
      <c r="G9966" s="4"/>
    </row>
    <row r="9967" spans="2:7" x14ac:dyDescent="0.3">
      <c r="B9967" s="2"/>
      <c r="D9967" s="9"/>
      <c r="F9967" s="4"/>
      <c r="G9967" s="4"/>
    </row>
    <row r="9968" spans="2:7" x14ac:dyDescent="0.3">
      <c r="B9968" s="2"/>
      <c r="D9968" s="9"/>
      <c r="F9968" s="4"/>
      <c r="G9968" s="4"/>
    </row>
    <row r="9969" spans="2:7" x14ac:dyDescent="0.3">
      <c r="B9969" s="2"/>
      <c r="D9969" s="9"/>
      <c r="F9969" s="4"/>
      <c r="G9969" s="4"/>
    </row>
    <row r="9970" spans="2:7" x14ac:dyDescent="0.3">
      <c r="B9970" s="2"/>
      <c r="D9970" s="9"/>
      <c r="F9970" s="4"/>
      <c r="G9970" s="4"/>
    </row>
    <row r="9971" spans="2:7" x14ac:dyDescent="0.3">
      <c r="B9971" s="2"/>
      <c r="D9971" s="9"/>
      <c r="F9971" s="4"/>
      <c r="G9971" s="4"/>
    </row>
    <row r="9972" spans="2:7" x14ac:dyDescent="0.3">
      <c r="B9972" s="2"/>
      <c r="D9972" s="9"/>
      <c r="F9972" s="4"/>
      <c r="G9972" s="4"/>
    </row>
    <row r="9973" spans="2:7" x14ac:dyDescent="0.3">
      <c r="B9973" s="2"/>
      <c r="D9973" s="9"/>
      <c r="F9973" s="4"/>
      <c r="G9973" s="4"/>
    </row>
    <row r="9974" spans="2:7" x14ac:dyDescent="0.3">
      <c r="B9974" s="2"/>
      <c r="D9974" s="9"/>
      <c r="F9974" s="4"/>
      <c r="G9974" s="4"/>
    </row>
    <row r="9975" spans="2:7" x14ac:dyDescent="0.3">
      <c r="B9975" s="2"/>
      <c r="D9975" s="9"/>
      <c r="F9975" s="4"/>
      <c r="G9975" s="4"/>
    </row>
    <row r="9976" spans="2:7" x14ac:dyDescent="0.3">
      <c r="B9976" s="2"/>
      <c r="D9976" s="9"/>
      <c r="F9976" s="4"/>
      <c r="G9976" s="4"/>
    </row>
    <row r="9977" spans="2:7" x14ac:dyDescent="0.3">
      <c r="B9977" s="2"/>
      <c r="D9977" s="9"/>
      <c r="F9977" s="4"/>
      <c r="G9977" s="4"/>
    </row>
    <row r="9978" spans="2:7" x14ac:dyDescent="0.3">
      <c r="B9978" s="2"/>
      <c r="D9978" s="9"/>
      <c r="F9978" s="4"/>
      <c r="G9978" s="4"/>
    </row>
    <row r="9979" spans="2:7" x14ac:dyDescent="0.3">
      <c r="B9979" s="2"/>
      <c r="D9979" s="9"/>
      <c r="F9979" s="4"/>
      <c r="G9979" s="4"/>
    </row>
    <row r="9980" spans="2:7" x14ac:dyDescent="0.3">
      <c r="B9980" s="2"/>
      <c r="D9980" s="9"/>
      <c r="F9980" s="4"/>
      <c r="G9980" s="4"/>
    </row>
    <row r="9981" spans="2:7" x14ac:dyDescent="0.3">
      <c r="B9981" s="2"/>
      <c r="D9981" s="9"/>
      <c r="F9981" s="4"/>
      <c r="G9981" s="4"/>
    </row>
    <row r="9982" spans="2:7" x14ac:dyDescent="0.3">
      <c r="B9982" s="2"/>
      <c r="D9982" s="9"/>
      <c r="F9982" s="4"/>
      <c r="G9982" s="4"/>
    </row>
    <row r="9983" spans="2:7" x14ac:dyDescent="0.3">
      <c r="B9983" s="2"/>
      <c r="D9983" s="9"/>
      <c r="F9983" s="4"/>
      <c r="G9983" s="4"/>
    </row>
    <row r="9984" spans="2:7" x14ac:dyDescent="0.3">
      <c r="B9984" s="2"/>
      <c r="D9984" s="9"/>
      <c r="F9984" s="4"/>
      <c r="G9984" s="4"/>
    </row>
    <row r="9985" spans="2:7" x14ac:dyDescent="0.3">
      <c r="B9985" s="2"/>
      <c r="D9985" s="9"/>
      <c r="F9985" s="4"/>
      <c r="G9985" s="4"/>
    </row>
    <row r="9986" spans="2:7" x14ac:dyDescent="0.3">
      <c r="B9986" s="2"/>
      <c r="D9986" s="9"/>
      <c r="F9986" s="4"/>
      <c r="G9986" s="4"/>
    </row>
    <row r="9987" spans="2:7" x14ac:dyDescent="0.3">
      <c r="B9987" s="2"/>
      <c r="D9987" s="9"/>
      <c r="F9987" s="4"/>
      <c r="G9987" s="4"/>
    </row>
    <row r="9988" spans="2:7" x14ac:dyDescent="0.3">
      <c r="B9988" s="2"/>
      <c r="D9988" s="9"/>
      <c r="F9988" s="4"/>
      <c r="G9988" s="4"/>
    </row>
    <row r="9989" spans="2:7" x14ac:dyDescent="0.3">
      <c r="B9989" s="2"/>
      <c r="D9989" s="9"/>
      <c r="F9989" s="4"/>
      <c r="G9989" s="4"/>
    </row>
    <row r="9990" spans="2:7" x14ac:dyDescent="0.3">
      <c r="B9990" s="2"/>
      <c r="D9990" s="9"/>
      <c r="F9990" s="4"/>
      <c r="G9990" s="4"/>
    </row>
    <row r="9991" spans="2:7" x14ac:dyDescent="0.3">
      <c r="B9991" s="2"/>
      <c r="D9991" s="9"/>
      <c r="F9991" s="4"/>
      <c r="G9991" s="4"/>
    </row>
    <row r="9992" spans="2:7" x14ac:dyDescent="0.3">
      <c r="B9992" s="2"/>
      <c r="D9992" s="9"/>
      <c r="F9992" s="4"/>
      <c r="G9992" s="4"/>
    </row>
    <row r="9993" spans="2:7" x14ac:dyDescent="0.3">
      <c r="B9993" s="2"/>
      <c r="D9993" s="9"/>
      <c r="F9993" s="4"/>
      <c r="G9993" s="4"/>
    </row>
    <row r="9994" spans="2:7" x14ac:dyDescent="0.3">
      <c r="B9994" s="2"/>
      <c r="D9994" s="9"/>
      <c r="F9994" s="4"/>
      <c r="G9994" s="4"/>
    </row>
    <row r="9995" spans="2:7" x14ac:dyDescent="0.3">
      <c r="B9995" s="2"/>
      <c r="D9995" s="9"/>
      <c r="F9995" s="4"/>
      <c r="G9995" s="4"/>
    </row>
    <row r="9996" spans="2:7" x14ac:dyDescent="0.3">
      <c r="B9996" s="2"/>
      <c r="D9996" s="9"/>
      <c r="F9996" s="4"/>
      <c r="G9996" s="4"/>
    </row>
    <row r="9997" spans="2:7" x14ac:dyDescent="0.3">
      <c r="B9997" s="2"/>
      <c r="D9997" s="9"/>
      <c r="F9997" s="4"/>
      <c r="G9997" s="4"/>
    </row>
    <row r="9998" spans="2:7" x14ac:dyDescent="0.3">
      <c r="B9998" s="2"/>
      <c r="D9998" s="9"/>
      <c r="F9998" s="4"/>
      <c r="G9998" s="4"/>
    </row>
    <row r="9999" spans="2:7" x14ac:dyDescent="0.3">
      <c r="B9999" s="2"/>
      <c r="D9999" s="9"/>
      <c r="F9999" s="4"/>
      <c r="G9999" s="4"/>
    </row>
    <row r="10000" spans="2:7" x14ac:dyDescent="0.3">
      <c r="B10000" s="2"/>
      <c r="D10000" s="9"/>
      <c r="F10000" s="4"/>
      <c r="G10000" s="4"/>
    </row>
    <row r="10001" spans="2:7" x14ac:dyDescent="0.3">
      <c r="B10001" s="2"/>
      <c r="D10001" s="9"/>
      <c r="F10001" s="4"/>
      <c r="G10001" s="4"/>
    </row>
    <row r="10002" spans="2:7" x14ac:dyDescent="0.3">
      <c r="B10002" s="2"/>
      <c r="D10002" s="9"/>
      <c r="F10002" s="4"/>
      <c r="G10002" s="4"/>
    </row>
    <row r="10003" spans="2:7" x14ac:dyDescent="0.3">
      <c r="B10003" s="2"/>
      <c r="D10003" s="9"/>
      <c r="F10003" s="4"/>
      <c r="G10003" s="4"/>
    </row>
    <row r="10004" spans="2:7" x14ac:dyDescent="0.3">
      <c r="B10004" s="2"/>
      <c r="D10004" s="9"/>
      <c r="F10004" s="4"/>
      <c r="G10004" s="4"/>
    </row>
    <row r="10005" spans="2:7" x14ac:dyDescent="0.3">
      <c r="B10005" s="2"/>
      <c r="D10005" s="9"/>
      <c r="F10005" s="4"/>
      <c r="G10005" s="4"/>
    </row>
    <row r="10006" spans="2:7" x14ac:dyDescent="0.3">
      <c r="B10006" s="2"/>
      <c r="D10006" s="9"/>
      <c r="F10006" s="4"/>
      <c r="G10006" s="4"/>
    </row>
    <row r="10007" spans="2:7" x14ac:dyDescent="0.3">
      <c r="B10007" s="2"/>
      <c r="D10007" s="9"/>
      <c r="F10007" s="4"/>
      <c r="G10007" s="4"/>
    </row>
    <row r="10008" spans="2:7" x14ac:dyDescent="0.3">
      <c r="B10008" s="2"/>
      <c r="D10008" s="9"/>
      <c r="F10008" s="4"/>
      <c r="G10008" s="4"/>
    </row>
    <row r="10009" spans="2:7" x14ac:dyDescent="0.3">
      <c r="B10009" s="2"/>
      <c r="D10009" s="9"/>
      <c r="F10009" s="4"/>
      <c r="G10009" s="4"/>
    </row>
    <row r="10010" spans="2:7" x14ac:dyDescent="0.3">
      <c r="B10010" s="2"/>
      <c r="D10010" s="9"/>
      <c r="F10010" s="4"/>
      <c r="G10010" s="4"/>
    </row>
    <row r="10011" spans="2:7" x14ac:dyDescent="0.3">
      <c r="B10011" s="2"/>
      <c r="D10011" s="9"/>
      <c r="F10011" s="4"/>
      <c r="G10011" s="4"/>
    </row>
    <row r="10012" spans="2:7" x14ac:dyDescent="0.3">
      <c r="B10012" s="2"/>
      <c r="D10012" s="9"/>
      <c r="F10012" s="4"/>
      <c r="G10012" s="4"/>
    </row>
    <row r="10013" spans="2:7" x14ac:dyDescent="0.3">
      <c r="B10013" s="2"/>
      <c r="D10013" s="9"/>
      <c r="F10013" s="4"/>
      <c r="G10013" s="4"/>
    </row>
    <row r="10014" spans="2:7" x14ac:dyDescent="0.3">
      <c r="B10014" s="2"/>
      <c r="D10014" s="9"/>
      <c r="F10014" s="4"/>
      <c r="G10014" s="4"/>
    </row>
    <row r="10015" spans="2:7" x14ac:dyDescent="0.3">
      <c r="B10015" s="2"/>
      <c r="D10015" s="9"/>
      <c r="F10015" s="4"/>
      <c r="G10015" s="4"/>
    </row>
    <row r="10016" spans="2:7" x14ac:dyDescent="0.3">
      <c r="B10016" s="2"/>
      <c r="D10016" s="9"/>
      <c r="F10016" s="4"/>
      <c r="G10016" s="4"/>
    </row>
    <row r="10017" spans="2:7" x14ac:dyDescent="0.3">
      <c r="B10017" s="2"/>
      <c r="D10017" s="9"/>
      <c r="F10017" s="4"/>
      <c r="G10017" s="4"/>
    </row>
    <row r="10018" spans="2:7" x14ac:dyDescent="0.3">
      <c r="B10018" s="2"/>
      <c r="D10018" s="9"/>
      <c r="F10018" s="4"/>
      <c r="G10018" s="4"/>
    </row>
    <row r="10019" spans="2:7" x14ac:dyDescent="0.3">
      <c r="B10019" s="2"/>
      <c r="D10019" s="9"/>
      <c r="F10019" s="4"/>
      <c r="G10019" s="4"/>
    </row>
    <row r="10020" spans="2:7" x14ac:dyDescent="0.3">
      <c r="B10020" s="2"/>
      <c r="D10020" s="9"/>
      <c r="F10020" s="4"/>
      <c r="G10020" s="4"/>
    </row>
    <row r="10021" spans="2:7" x14ac:dyDescent="0.3">
      <c r="B10021" s="2"/>
      <c r="D10021" s="9"/>
      <c r="F10021" s="4"/>
      <c r="G10021" s="4"/>
    </row>
    <row r="10022" spans="2:7" x14ac:dyDescent="0.3">
      <c r="B10022" s="2"/>
      <c r="D10022" s="9"/>
      <c r="F10022" s="4"/>
      <c r="G10022" s="4"/>
    </row>
    <row r="10023" spans="2:7" x14ac:dyDescent="0.3">
      <c r="B10023" s="2"/>
      <c r="D10023" s="9"/>
      <c r="F10023" s="4"/>
      <c r="G10023" s="4"/>
    </row>
    <row r="10024" spans="2:7" x14ac:dyDescent="0.3">
      <c r="B10024" s="2"/>
      <c r="D10024" s="9"/>
      <c r="F10024" s="4"/>
      <c r="G10024" s="4"/>
    </row>
    <row r="10025" spans="2:7" x14ac:dyDescent="0.3">
      <c r="B10025" s="2"/>
      <c r="D10025" s="9"/>
      <c r="F10025" s="4"/>
      <c r="G10025" s="4"/>
    </row>
    <row r="10026" spans="2:7" x14ac:dyDescent="0.3">
      <c r="B10026" s="2"/>
      <c r="D10026" s="9"/>
      <c r="F10026" s="4"/>
      <c r="G10026" s="4"/>
    </row>
    <row r="10027" spans="2:7" x14ac:dyDescent="0.3">
      <c r="B10027" s="2"/>
      <c r="D10027" s="9"/>
      <c r="F10027" s="4"/>
      <c r="G10027" s="4"/>
    </row>
    <row r="10028" spans="2:7" x14ac:dyDescent="0.3">
      <c r="B10028" s="2"/>
      <c r="D10028" s="9"/>
      <c r="F10028" s="4"/>
      <c r="G10028" s="4"/>
    </row>
    <row r="10029" spans="2:7" x14ac:dyDescent="0.3">
      <c r="B10029" s="2"/>
      <c r="D10029" s="9"/>
      <c r="F10029" s="4"/>
      <c r="G10029" s="4"/>
    </row>
    <row r="10030" spans="2:7" x14ac:dyDescent="0.3">
      <c r="B10030" s="2"/>
      <c r="D10030" s="9"/>
      <c r="F10030" s="4"/>
      <c r="G10030" s="4"/>
    </row>
    <row r="10031" spans="2:7" x14ac:dyDescent="0.3">
      <c r="B10031" s="2"/>
      <c r="D10031" s="9"/>
      <c r="F10031" s="4"/>
      <c r="G10031" s="4"/>
    </row>
    <row r="10032" spans="2:7" x14ac:dyDescent="0.3">
      <c r="B10032" s="2"/>
      <c r="D10032" s="9"/>
      <c r="F10032" s="4"/>
      <c r="G10032" s="4"/>
    </row>
    <row r="10033" spans="2:7" x14ac:dyDescent="0.3">
      <c r="B10033" s="2"/>
      <c r="D10033" s="9"/>
      <c r="F10033" s="4"/>
      <c r="G10033" s="4"/>
    </row>
    <row r="10034" spans="2:7" x14ac:dyDescent="0.3">
      <c r="B10034" s="2"/>
      <c r="D10034" s="9"/>
      <c r="F10034" s="4"/>
      <c r="G10034" s="4"/>
    </row>
    <row r="10035" spans="2:7" x14ac:dyDescent="0.3">
      <c r="B10035" s="2"/>
      <c r="D10035" s="9"/>
      <c r="F10035" s="4"/>
      <c r="G10035" s="4"/>
    </row>
    <row r="10036" spans="2:7" x14ac:dyDescent="0.3">
      <c r="B10036" s="2"/>
      <c r="D10036" s="9"/>
      <c r="F10036" s="4"/>
      <c r="G10036" s="4"/>
    </row>
    <row r="10037" spans="2:7" x14ac:dyDescent="0.3">
      <c r="B10037" s="2"/>
      <c r="D10037" s="9"/>
      <c r="F10037" s="4"/>
      <c r="G10037" s="4"/>
    </row>
    <row r="10038" spans="2:7" x14ac:dyDescent="0.3">
      <c r="B10038" s="2"/>
      <c r="D10038" s="9"/>
      <c r="F10038" s="4"/>
      <c r="G10038" s="4"/>
    </row>
    <row r="10039" spans="2:7" x14ac:dyDescent="0.3">
      <c r="B10039" s="2"/>
      <c r="D10039" s="9"/>
      <c r="F10039" s="4"/>
      <c r="G10039" s="4"/>
    </row>
    <row r="10040" spans="2:7" x14ac:dyDescent="0.3">
      <c r="B10040" s="2"/>
      <c r="D10040" s="9"/>
      <c r="F10040" s="4"/>
      <c r="G10040" s="4"/>
    </row>
    <row r="10041" spans="2:7" x14ac:dyDescent="0.3">
      <c r="B10041" s="2"/>
      <c r="D10041" s="9"/>
      <c r="F10041" s="4"/>
      <c r="G10041" s="4"/>
    </row>
    <row r="10042" spans="2:7" x14ac:dyDescent="0.3">
      <c r="B10042" s="2"/>
      <c r="D10042" s="9"/>
      <c r="F10042" s="4"/>
      <c r="G10042" s="4"/>
    </row>
    <row r="10043" spans="2:7" x14ac:dyDescent="0.3">
      <c r="B10043" s="2"/>
      <c r="D10043" s="9"/>
      <c r="F10043" s="4"/>
      <c r="G10043" s="4"/>
    </row>
    <row r="10044" spans="2:7" x14ac:dyDescent="0.3">
      <c r="B10044" s="2"/>
      <c r="D10044" s="9"/>
      <c r="F10044" s="4"/>
      <c r="G10044" s="4"/>
    </row>
    <row r="10045" spans="2:7" x14ac:dyDescent="0.3">
      <c r="B10045" s="2"/>
      <c r="D10045" s="9"/>
      <c r="F10045" s="4"/>
      <c r="G10045" s="4"/>
    </row>
    <row r="10046" spans="2:7" x14ac:dyDescent="0.3">
      <c r="B10046" s="2"/>
      <c r="D10046" s="9"/>
      <c r="F10046" s="4"/>
      <c r="G10046" s="4"/>
    </row>
    <row r="10047" spans="2:7" x14ac:dyDescent="0.3">
      <c r="B10047" s="2"/>
      <c r="D10047" s="9"/>
      <c r="F10047" s="4"/>
      <c r="G10047" s="4"/>
    </row>
    <row r="10048" spans="2:7" x14ac:dyDescent="0.3">
      <c r="B10048" s="2"/>
      <c r="D10048" s="9"/>
      <c r="F10048" s="4"/>
      <c r="G10048" s="4"/>
    </row>
    <row r="10049" spans="2:7" x14ac:dyDescent="0.3">
      <c r="B10049" s="2"/>
      <c r="D10049" s="9"/>
      <c r="F10049" s="4"/>
      <c r="G10049" s="4"/>
    </row>
    <row r="10050" spans="2:7" x14ac:dyDescent="0.3">
      <c r="B10050" s="2"/>
      <c r="D10050" s="9"/>
      <c r="F10050" s="4"/>
      <c r="G10050" s="4"/>
    </row>
    <row r="10051" spans="2:7" x14ac:dyDescent="0.3">
      <c r="B10051" s="2"/>
      <c r="D10051" s="9"/>
      <c r="F10051" s="4"/>
      <c r="G10051" s="4"/>
    </row>
    <row r="10052" spans="2:7" x14ac:dyDescent="0.3">
      <c r="B10052" s="2"/>
      <c r="D10052" s="9"/>
      <c r="F10052" s="4"/>
      <c r="G10052" s="4"/>
    </row>
    <row r="10053" spans="2:7" x14ac:dyDescent="0.3">
      <c r="B10053" s="2"/>
      <c r="D10053" s="9"/>
      <c r="F10053" s="4"/>
      <c r="G10053" s="4"/>
    </row>
    <row r="10054" spans="2:7" x14ac:dyDescent="0.3">
      <c r="B10054" s="2"/>
      <c r="D10054" s="9"/>
      <c r="F10054" s="4"/>
      <c r="G10054" s="4"/>
    </row>
    <row r="10055" spans="2:7" x14ac:dyDescent="0.3">
      <c r="B10055" s="2"/>
      <c r="D10055" s="9"/>
      <c r="F10055" s="4"/>
      <c r="G10055" s="4"/>
    </row>
    <row r="10056" spans="2:7" x14ac:dyDescent="0.3">
      <c r="B10056" s="2"/>
      <c r="D10056" s="9"/>
      <c r="F10056" s="4"/>
      <c r="G10056" s="4"/>
    </row>
    <row r="10057" spans="2:7" x14ac:dyDescent="0.3">
      <c r="B10057" s="2"/>
      <c r="D10057" s="9"/>
      <c r="F10057" s="4"/>
      <c r="G10057" s="4"/>
    </row>
    <row r="10058" spans="2:7" x14ac:dyDescent="0.3">
      <c r="B10058" s="2"/>
      <c r="D10058" s="9"/>
      <c r="F10058" s="4"/>
      <c r="G10058" s="4"/>
    </row>
    <row r="10059" spans="2:7" x14ac:dyDescent="0.3">
      <c r="B10059" s="2"/>
      <c r="D10059" s="9"/>
      <c r="F10059" s="4"/>
      <c r="G10059" s="4"/>
    </row>
    <row r="10060" spans="2:7" x14ac:dyDescent="0.3">
      <c r="B10060" s="2"/>
      <c r="D10060" s="9"/>
      <c r="F10060" s="4"/>
      <c r="G10060" s="4"/>
    </row>
    <row r="10061" spans="2:7" x14ac:dyDescent="0.3">
      <c r="B10061" s="2"/>
      <c r="D10061" s="9"/>
      <c r="F10061" s="4"/>
      <c r="G10061" s="4"/>
    </row>
    <row r="10062" spans="2:7" x14ac:dyDescent="0.3">
      <c r="B10062" s="2"/>
      <c r="D10062" s="9"/>
      <c r="F10062" s="4"/>
      <c r="G10062" s="4"/>
    </row>
    <row r="10063" spans="2:7" x14ac:dyDescent="0.3">
      <c r="B10063" s="2"/>
      <c r="D10063" s="9"/>
      <c r="F10063" s="4"/>
      <c r="G10063" s="4"/>
    </row>
    <row r="10064" spans="2:7" x14ac:dyDescent="0.3">
      <c r="B10064" s="2"/>
      <c r="D10064" s="9"/>
      <c r="F10064" s="4"/>
      <c r="G10064" s="4"/>
    </row>
    <row r="10065" spans="2:7" x14ac:dyDescent="0.3">
      <c r="B10065" s="2"/>
      <c r="D10065" s="9"/>
      <c r="F10065" s="4"/>
      <c r="G10065" s="4"/>
    </row>
    <row r="10066" spans="2:7" x14ac:dyDescent="0.3">
      <c r="B10066" s="2"/>
      <c r="D10066" s="9"/>
      <c r="F10066" s="4"/>
      <c r="G10066" s="4"/>
    </row>
    <row r="10067" spans="2:7" x14ac:dyDescent="0.3">
      <c r="B10067" s="2"/>
      <c r="D10067" s="9"/>
      <c r="F10067" s="4"/>
      <c r="G10067" s="4"/>
    </row>
    <row r="10068" spans="2:7" x14ac:dyDescent="0.3">
      <c r="B10068" s="2"/>
      <c r="D10068" s="9"/>
      <c r="F10068" s="4"/>
      <c r="G10068" s="4"/>
    </row>
    <row r="10069" spans="2:7" x14ac:dyDescent="0.3">
      <c r="B10069" s="2"/>
      <c r="D10069" s="9"/>
      <c r="F10069" s="4"/>
      <c r="G10069" s="4"/>
    </row>
    <row r="10070" spans="2:7" x14ac:dyDescent="0.3">
      <c r="B10070" s="2"/>
      <c r="D10070" s="9"/>
      <c r="F10070" s="4"/>
      <c r="G10070" s="4"/>
    </row>
    <row r="10071" spans="2:7" x14ac:dyDescent="0.3">
      <c r="B10071" s="2"/>
      <c r="D10071" s="9"/>
      <c r="F10071" s="4"/>
      <c r="G10071" s="4"/>
    </row>
    <row r="10072" spans="2:7" x14ac:dyDescent="0.3">
      <c r="B10072" s="2"/>
      <c r="D10072" s="9"/>
      <c r="F10072" s="4"/>
      <c r="G10072" s="4"/>
    </row>
    <row r="10073" spans="2:7" x14ac:dyDescent="0.3">
      <c r="B10073" s="2"/>
      <c r="D10073" s="9"/>
      <c r="F10073" s="4"/>
      <c r="G10073" s="4"/>
    </row>
    <row r="10074" spans="2:7" x14ac:dyDescent="0.3">
      <c r="B10074" s="2"/>
      <c r="D10074" s="9"/>
      <c r="F10074" s="4"/>
      <c r="G10074" s="4"/>
    </row>
    <row r="10075" spans="2:7" x14ac:dyDescent="0.3">
      <c r="B10075" s="2"/>
      <c r="D10075" s="9"/>
      <c r="F10075" s="4"/>
      <c r="G10075" s="4"/>
    </row>
    <row r="10076" spans="2:7" x14ac:dyDescent="0.3">
      <c r="B10076" s="2"/>
      <c r="D10076" s="9"/>
      <c r="F10076" s="4"/>
      <c r="G10076" s="4"/>
    </row>
    <row r="10077" spans="2:7" x14ac:dyDescent="0.3">
      <c r="B10077" s="2"/>
      <c r="D10077" s="9"/>
      <c r="F10077" s="4"/>
      <c r="G10077" s="4"/>
    </row>
    <row r="10078" spans="2:7" x14ac:dyDescent="0.3">
      <c r="B10078" s="2"/>
      <c r="D10078" s="9"/>
      <c r="F10078" s="4"/>
      <c r="G10078" s="4"/>
    </row>
    <row r="10079" spans="2:7" x14ac:dyDescent="0.3">
      <c r="B10079" s="2"/>
      <c r="D10079" s="9"/>
      <c r="F10079" s="4"/>
      <c r="G10079" s="4"/>
    </row>
    <row r="10080" spans="2:7" x14ac:dyDescent="0.3">
      <c r="B10080" s="2"/>
      <c r="D10080" s="9"/>
      <c r="F10080" s="4"/>
      <c r="G10080" s="4"/>
    </row>
    <row r="10081" spans="2:7" x14ac:dyDescent="0.3">
      <c r="B10081" s="2"/>
      <c r="D10081" s="9"/>
      <c r="F10081" s="4"/>
      <c r="G10081" s="4"/>
    </row>
    <row r="10082" spans="2:7" x14ac:dyDescent="0.3">
      <c r="B10082" s="2"/>
      <c r="D10082" s="9"/>
      <c r="F10082" s="4"/>
      <c r="G10082" s="4"/>
    </row>
    <row r="10083" spans="2:7" x14ac:dyDescent="0.3">
      <c r="B10083" s="2"/>
      <c r="D10083" s="9"/>
      <c r="F10083" s="4"/>
      <c r="G10083" s="4"/>
    </row>
    <row r="10084" spans="2:7" x14ac:dyDescent="0.3">
      <c r="B10084" s="2"/>
      <c r="D10084" s="9"/>
      <c r="F10084" s="4"/>
      <c r="G10084" s="4"/>
    </row>
    <row r="10085" spans="2:7" x14ac:dyDescent="0.3">
      <c r="B10085" s="2"/>
      <c r="D10085" s="9"/>
      <c r="F10085" s="4"/>
      <c r="G10085" s="4"/>
    </row>
    <row r="10086" spans="2:7" x14ac:dyDescent="0.3">
      <c r="B10086" s="2"/>
      <c r="D10086" s="9"/>
      <c r="F10086" s="4"/>
      <c r="G10086" s="4"/>
    </row>
    <row r="10087" spans="2:7" x14ac:dyDescent="0.3">
      <c r="B10087" s="2"/>
      <c r="D10087" s="9"/>
      <c r="F10087" s="4"/>
      <c r="G10087" s="4"/>
    </row>
    <row r="10088" spans="2:7" x14ac:dyDescent="0.3">
      <c r="B10088" s="2"/>
      <c r="D10088" s="9"/>
      <c r="F10088" s="4"/>
      <c r="G10088" s="4"/>
    </row>
    <row r="10089" spans="2:7" x14ac:dyDescent="0.3">
      <c r="B10089" s="2"/>
      <c r="D10089" s="9"/>
      <c r="F10089" s="4"/>
      <c r="G10089" s="4"/>
    </row>
    <row r="10090" spans="2:7" x14ac:dyDescent="0.3">
      <c r="B10090" s="2"/>
      <c r="D10090" s="9"/>
      <c r="F10090" s="4"/>
      <c r="G10090" s="4"/>
    </row>
    <row r="10091" spans="2:7" x14ac:dyDescent="0.3">
      <c r="B10091" s="2"/>
      <c r="D10091" s="9"/>
      <c r="F10091" s="4"/>
      <c r="G10091" s="4"/>
    </row>
    <row r="10092" spans="2:7" x14ac:dyDescent="0.3">
      <c r="B10092" s="2"/>
      <c r="D10092" s="9"/>
      <c r="F10092" s="4"/>
      <c r="G10092" s="4"/>
    </row>
    <row r="10093" spans="2:7" x14ac:dyDescent="0.3">
      <c r="B10093" s="2"/>
      <c r="D10093" s="9"/>
      <c r="F10093" s="4"/>
      <c r="G10093" s="4"/>
    </row>
    <row r="10094" spans="2:7" x14ac:dyDescent="0.3">
      <c r="B10094" s="2"/>
      <c r="D10094" s="9"/>
      <c r="F10094" s="4"/>
      <c r="G10094" s="4"/>
    </row>
    <row r="10095" spans="2:7" x14ac:dyDescent="0.3">
      <c r="B10095" s="2"/>
      <c r="D10095" s="9"/>
      <c r="F10095" s="4"/>
      <c r="G10095" s="4"/>
    </row>
    <row r="10096" spans="2:7" x14ac:dyDescent="0.3">
      <c r="B10096" s="2"/>
      <c r="D10096" s="9"/>
      <c r="F10096" s="4"/>
      <c r="G10096" s="4"/>
    </row>
    <row r="10097" spans="2:7" x14ac:dyDescent="0.3">
      <c r="B10097" s="2"/>
      <c r="D10097" s="9"/>
      <c r="F10097" s="4"/>
      <c r="G10097" s="4"/>
    </row>
    <row r="10098" spans="2:7" x14ac:dyDescent="0.3">
      <c r="B10098" s="2"/>
      <c r="D10098" s="9"/>
      <c r="F10098" s="4"/>
      <c r="G10098" s="4"/>
    </row>
    <row r="10099" spans="2:7" x14ac:dyDescent="0.3">
      <c r="B10099" s="2"/>
      <c r="D10099" s="9"/>
      <c r="F10099" s="4"/>
      <c r="G10099" s="4"/>
    </row>
    <row r="10100" spans="2:7" x14ac:dyDescent="0.3">
      <c r="B10100" s="2"/>
      <c r="D10100" s="9"/>
      <c r="F10100" s="4"/>
      <c r="G10100" s="4"/>
    </row>
    <row r="10101" spans="2:7" x14ac:dyDescent="0.3">
      <c r="B10101" s="2"/>
      <c r="D10101" s="9"/>
      <c r="F10101" s="4"/>
      <c r="G10101" s="4"/>
    </row>
    <row r="10102" spans="2:7" x14ac:dyDescent="0.3">
      <c r="B10102" s="2"/>
      <c r="D10102" s="9"/>
      <c r="F10102" s="4"/>
      <c r="G10102" s="4"/>
    </row>
    <row r="10103" spans="2:7" x14ac:dyDescent="0.3">
      <c r="B10103" s="2"/>
      <c r="D10103" s="9"/>
      <c r="F10103" s="4"/>
      <c r="G10103" s="4"/>
    </row>
    <row r="10104" spans="2:7" x14ac:dyDescent="0.3">
      <c r="B10104" s="2"/>
      <c r="D10104" s="9"/>
      <c r="F10104" s="4"/>
      <c r="G10104" s="4"/>
    </row>
    <row r="10105" spans="2:7" x14ac:dyDescent="0.3">
      <c r="B10105" s="2"/>
      <c r="D10105" s="9"/>
      <c r="F10105" s="4"/>
      <c r="G10105" s="4"/>
    </row>
    <row r="10106" spans="2:7" x14ac:dyDescent="0.3">
      <c r="B10106" s="2"/>
      <c r="D10106" s="9"/>
      <c r="F10106" s="4"/>
      <c r="G10106" s="4"/>
    </row>
    <row r="10107" spans="2:7" x14ac:dyDescent="0.3">
      <c r="B10107" s="2"/>
      <c r="D10107" s="9"/>
      <c r="F10107" s="4"/>
      <c r="G10107" s="4"/>
    </row>
    <row r="10108" spans="2:7" x14ac:dyDescent="0.3">
      <c r="B10108" s="2"/>
      <c r="D10108" s="9"/>
      <c r="F10108" s="4"/>
      <c r="G10108" s="4"/>
    </row>
    <row r="10109" spans="2:7" x14ac:dyDescent="0.3">
      <c r="B10109" s="2"/>
      <c r="D10109" s="9"/>
      <c r="F10109" s="4"/>
      <c r="G10109" s="4"/>
    </row>
    <row r="10110" spans="2:7" x14ac:dyDescent="0.3">
      <c r="B10110" s="2"/>
      <c r="D10110" s="9"/>
      <c r="F10110" s="4"/>
      <c r="G10110" s="4"/>
    </row>
    <row r="10111" spans="2:7" x14ac:dyDescent="0.3">
      <c r="B10111" s="2"/>
      <c r="D10111" s="9"/>
      <c r="F10111" s="4"/>
      <c r="G10111" s="4"/>
    </row>
    <row r="10112" spans="2:7" x14ac:dyDescent="0.3">
      <c r="B10112" s="2"/>
      <c r="D10112" s="9"/>
      <c r="F10112" s="4"/>
      <c r="G10112" s="4"/>
    </row>
    <row r="10113" spans="2:7" x14ac:dyDescent="0.3">
      <c r="B10113" s="2"/>
      <c r="D10113" s="9"/>
      <c r="F10113" s="4"/>
      <c r="G10113" s="4"/>
    </row>
    <row r="10114" spans="2:7" x14ac:dyDescent="0.3">
      <c r="B10114" s="2"/>
      <c r="D10114" s="9"/>
      <c r="F10114" s="4"/>
      <c r="G10114" s="4"/>
    </row>
    <row r="10115" spans="2:7" x14ac:dyDescent="0.3">
      <c r="B10115" s="2"/>
      <c r="D10115" s="9"/>
      <c r="F10115" s="4"/>
      <c r="G10115" s="4"/>
    </row>
    <row r="10116" spans="2:7" x14ac:dyDescent="0.3">
      <c r="B10116" s="2"/>
      <c r="D10116" s="9"/>
      <c r="F10116" s="4"/>
      <c r="G10116" s="4"/>
    </row>
    <row r="10117" spans="2:7" x14ac:dyDescent="0.3">
      <c r="B10117" s="2"/>
      <c r="D10117" s="9"/>
      <c r="F10117" s="4"/>
      <c r="G10117" s="4"/>
    </row>
    <row r="10118" spans="2:7" x14ac:dyDescent="0.3">
      <c r="B10118" s="2"/>
      <c r="D10118" s="9"/>
      <c r="F10118" s="4"/>
      <c r="G10118" s="4"/>
    </row>
    <row r="10119" spans="2:7" x14ac:dyDescent="0.3">
      <c r="B10119" s="2"/>
      <c r="D10119" s="9"/>
      <c r="F10119" s="4"/>
      <c r="G10119" s="4"/>
    </row>
    <row r="10120" spans="2:7" x14ac:dyDescent="0.3">
      <c r="B10120" s="2"/>
      <c r="D10120" s="9"/>
      <c r="F10120" s="4"/>
      <c r="G10120" s="4"/>
    </row>
    <row r="10121" spans="2:7" x14ac:dyDescent="0.3">
      <c r="B10121" s="2"/>
      <c r="D10121" s="9"/>
      <c r="F10121" s="4"/>
      <c r="G10121" s="4"/>
    </row>
    <row r="10122" spans="2:7" x14ac:dyDescent="0.3">
      <c r="B10122" s="2"/>
      <c r="D10122" s="9"/>
      <c r="F10122" s="4"/>
      <c r="G10122" s="4"/>
    </row>
    <row r="10123" spans="2:7" x14ac:dyDescent="0.3">
      <c r="B10123" s="2"/>
      <c r="D10123" s="9"/>
      <c r="F10123" s="4"/>
      <c r="G10123" s="4"/>
    </row>
    <row r="10124" spans="2:7" x14ac:dyDescent="0.3">
      <c r="B10124" s="2"/>
      <c r="D10124" s="9"/>
      <c r="F10124" s="4"/>
      <c r="G10124" s="4"/>
    </row>
    <row r="10125" spans="2:7" x14ac:dyDescent="0.3">
      <c r="B10125" s="2"/>
      <c r="D10125" s="9"/>
      <c r="F10125" s="4"/>
      <c r="G10125" s="4"/>
    </row>
    <row r="10126" spans="2:7" x14ac:dyDescent="0.3">
      <c r="B10126" s="2"/>
      <c r="D10126" s="9"/>
      <c r="F10126" s="4"/>
      <c r="G10126" s="4"/>
    </row>
    <row r="10127" spans="2:7" x14ac:dyDescent="0.3">
      <c r="B10127" s="2"/>
      <c r="D10127" s="9"/>
      <c r="F10127" s="4"/>
      <c r="G10127" s="4"/>
    </row>
    <row r="10128" spans="2:7" x14ac:dyDescent="0.3">
      <c r="B10128" s="2"/>
      <c r="D10128" s="9"/>
      <c r="F10128" s="4"/>
      <c r="G10128" s="4"/>
    </row>
    <row r="10129" spans="2:7" x14ac:dyDescent="0.3">
      <c r="B10129" s="2"/>
      <c r="D10129" s="9"/>
      <c r="F10129" s="4"/>
      <c r="G10129" s="4"/>
    </row>
    <row r="10130" spans="2:7" x14ac:dyDescent="0.3">
      <c r="B10130" s="2"/>
      <c r="D10130" s="9"/>
      <c r="F10130" s="4"/>
      <c r="G10130" s="4"/>
    </row>
    <row r="10131" spans="2:7" x14ac:dyDescent="0.3">
      <c r="B10131" s="2"/>
      <c r="D10131" s="9"/>
      <c r="F10131" s="4"/>
      <c r="G10131" s="4"/>
    </row>
    <row r="10132" spans="2:7" x14ac:dyDescent="0.3">
      <c r="B10132" s="2"/>
      <c r="D10132" s="9"/>
      <c r="F10132" s="4"/>
      <c r="G10132" s="4"/>
    </row>
    <row r="10133" spans="2:7" x14ac:dyDescent="0.3">
      <c r="B10133" s="2"/>
      <c r="D10133" s="9"/>
      <c r="F10133" s="4"/>
      <c r="G10133" s="4"/>
    </row>
    <row r="10134" spans="2:7" x14ac:dyDescent="0.3">
      <c r="B10134" s="2"/>
      <c r="D10134" s="9"/>
      <c r="F10134" s="4"/>
      <c r="G10134" s="4"/>
    </row>
    <row r="10135" spans="2:7" x14ac:dyDescent="0.3">
      <c r="B10135" s="2"/>
      <c r="D10135" s="9"/>
      <c r="F10135" s="4"/>
      <c r="G10135" s="4"/>
    </row>
    <row r="10136" spans="2:7" x14ac:dyDescent="0.3">
      <c r="B10136" s="2"/>
      <c r="D10136" s="9"/>
      <c r="F10136" s="4"/>
      <c r="G10136" s="4"/>
    </row>
    <row r="10137" spans="2:7" x14ac:dyDescent="0.3">
      <c r="B10137" s="2"/>
      <c r="D10137" s="9"/>
      <c r="F10137" s="4"/>
      <c r="G10137" s="4"/>
    </row>
    <row r="10138" spans="2:7" x14ac:dyDescent="0.3">
      <c r="B10138" s="2"/>
      <c r="D10138" s="9"/>
      <c r="F10138" s="4"/>
      <c r="G10138" s="4"/>
    </row>
    <row r="10139" spans="2:7" x14ac:dyDescent="0.3">
      <c r="B10139" s="2"/>
      <c r="D10139" s="9"/>
      <c r="F10139" s="4"/>
      <c r="G10139" s="4"/>
    </row>
    <row r="10140" spans="2:7" x14ac:dyDescent="0.3">
      <c r="B10140" s="2"/>
      <c r="D10140" s="9"/>
      <c r="F10140" s="4"/>
      <c r="G10140" s="4"/>
    </row>
    <row r="10141" spans="2:7" x14ac:dyDescent="0.3">
      <c r="B10141" s="2"/>
      <c r="D10141" s="9"/>
      <c r="F10141" s="4"/>
      <c r="G10141" s="4"/>
    </row>
    <row r="10142" spans="2:7" x14ac:dyDescent="0.3">
      <c r="B10142" s="2"/>
      <c r="D10142" s="9"/>
      <c r="F10142" s="4"/>
      <c r="G10142" s="4"/>
    </row>
    <row r="10143" spans="2:7" x14ac:dyDescent="0.3">
      <c r="B10143" s="2"/>
      <c r="D10143" s="9"/>
      <c r="F10143" s="4"/>
      <c r="G10143" s="4"/>
    </row>
    <row r="10144" spans="2:7" x14ac:dyDescent="0.3">
      <c r="B10144" s="2"/>
      <c r="D10144" s="9"/>
      <c r="F10144" s="4"/>
      <c r="G10144" s="4"/>
    </row>
    <row r="10145" spans="2:7" x14ac:dyDescent="0.3">
      <c r="B10145" s="2"/>
      <c r="D10145" s="9"/>
      <c r="F10145" s="4"/>
      <c r="G10145" s="4"/>
    </row>
    <row r="10146" spans="2:7" x14ac:dyDescent="0.3">
      <c r="B10146" s="2"/>
      <c r="D10146" s="9"/>
      <c r="F10146" s="4"/>
      <c r="G10146" s="4"/>
    </row>
    <row r="10147" spans="2:7" x14ac:dyDescent="0.3">
      <c r="B10147" s="2"/>
      <c r="D10147" s="9"/>
      <c r="F10147" s="4"/>
      <c r="G10147" s="4"/>
    </row>
    <row r="10148" spans="2:7" x14ac:dyDescent="0.3">
      <c r="B10148" s="2"/>
      <c r="D10148" s="9"/>
      <c r="F10148" s="4"/>
      <c r="G10148" s="4"/>
    </row>
    <row r="10149" spans="2:7" x14ac:dyDescent="0.3">
      <c r="B10149" s="2"/>
      <c r="D10149" s="9"/>
      <c r="F10149" s="4"/>
      <c r="G10149" s="4"/>
    </row>
    <row r="10150" spans="2:7" x14ac:dyDescent="0.3">
      <c r="B10150" s="2"/>
      <c r="D10150" s="9"/>
      <c r="F10150" s="4"/>
      <c r="G10150" s="4"/>
    </row>
    <row r="10151" spans="2:7" x14ac:dyDescent="0.3">
      <c r="B10151" s="2"/>
      <c r="D10151" s="9"/>
      <c r="F10151" s="4"/>
      <c r="G10151" s="4"/>
    </row>
    <row r="10152" spans="2:7" x14ac:dyDescent="0.3">
      <c r="B10152" s="2"/>
      <c r="D10152" s="9"/>
      <c r="F10152" s="4"/>
      <c r="G10152" s="4"/>
    </row>
    <row r="10153" spans="2:7" x14ac:dyDescent="0.3">
      <c r="B10153" s="2"/>
      <c r="D10153" s="9"/>
      <c r="F10153" s="4"/>
      <c r="G10153" s="4"/>
    </row>
    <row r="10154" spans="2:7" x14ac:dyDescent="0.3">
      <c r="B10154" s="2"/>
      <c r="D10154" s="9"/>
      <c r="F10154" s="4"/>
      <c r="G10154" s="4"/>
    </row>
    <row r="10155" spans="2:7" x14ac:dyDescent="0.3">
      <c r="B10155" s="2"/>
      <c r="D10155" s="9"/>
      <c r="F10155" s="4"/>
      <c r="G10155" s="4"/>
    </row>
    <row r="10156" spans="2:7" x14ac:dyDescent="0.3">
      <c r="B10156" s="2"/>
      <c r="D10156" s="9"/>
      <c r="F10156" s="4"/>
      <c r="G10156" s="4"/>
    </row>
    <row r="10157" spans="2:7" x14ac:dyDescent="0.3">
      <c r="B10157" s="2"/>
      <c r="D10157" s="9"/>
      <c r="F10157" s="4"/>
      <c r="G10157" s="4"/>
    </row>
    <row r="10158" spans="2:7" x14ac:dyDescent="0.3">
      <c r="B10158" s="2"/>
      <c r="D10158" s="9"/>
      <c r="F10158" s="4"/>
      <c r="G10158" s="4"/>
    </row>
    <row r="10159" spans="2:7" x14ac:dyDescent="0.3">
      <c r="B10159" s="2"/>
      <c r="D10159" s="9"/>
      <c r="F10159" s="4"/>
      <c r="G10159" s="4"/>
    </row>
    <row r="10160" spans="2:7" x14ac:dyDescent="0.3">
      <c r="B10160" s="2"/>
      <c r="D10160" s="9"/>
      <c r="F10160" s="4"/>
      <c r="G10160" s="4"/>
    </row>
    <row r="10161" spans="2:7" x14ac:dyDescent="0.3">
      <c r="B10161" s="2"/>
      <c r="D10161" s="9"/>
      <c r="F10161" s="4"/>
      <c r="G10161" s="4"/>
    </row>
    <row r="10162" spans="2:7" x14ac:dyDescent="0.3">
      <c r="B10162" s="2"/>
      <c r="D10162" s="9"/>
      <c r="F10162" s="4"/>
      <c r="G10162" s="4"/>
    </row>
    <row r="10163" spans="2:7" x14ac:dyDescent="0.3">
      <c r="B10163" s="2"/>
      <c r="D10163" s="9"/>
      <c r="F10163" s="4"/>
      <c r="G10163" s="4"/>
    </row>
    <row r="10164" spans="2:7" x14ac:dyDescent="0.3">
      <c r="B10164" s="2"/>
      <c r="D10164" s="9"/>
      <c r="F10164" s="4"/>
      <c r="G10164" s="4"/>
    </row>
    <row r="10165" spans="2:7" x14ac:dyDescent="0.3">
      <c r="B10165" s="2"/>
      <c r="D10165" s="9"/>
      <c r="F10165" s="4"/>
      <c r="G10165" s="4"/>
    </row>
    <row r="10166" spans="2:7" x14ac:dyDescent="0.3">
      <c r="B10166" s="2"/>
      <c r="D10166" s="9"/>
      <c r="F10166" s="4"/>
      <c r="G10166" s="4"/>
    </row>
    <row r="10167" spans="2:7" x14ac:dyDescent="0.3">
      <c r="B10167" s="2"/>
      <c r="D10167" s="9"/>
      <c r="F10167" s="4"/>
      <c r="G10167" s="4"/>
    </row>
    <row r="10168" spans="2:7" x14ac:dyDescent="0.3">
      <c r="B10168" s="2"/>
      <c r="D10168" s="9"/>
      <c r="F10168" s="4"/>
      <c r="G10168" s="4"/>
    </row>
    <row r="10169" spans="2:7" x14ac:dyDescent="0.3">
      <c r="B10169" s="2"/>
      <c r="D10169" s="9"/>
      <c r="F10169" s="4"/>
      <c r="G10169" s="4"/>
    </row>
    <row r="10170" spans="2:7" x14ac:dyDescent="0.3">
      <c r="B10170" s="2"/>
      <c r="D10170" s="9"/>
      <c r="F10170" s="4"/>
      <c r="G10170" s="4"/>
    </row>
    <row r="10171" spans="2:7" x14ac:dyDescent="0.3">
      <c r="B10171" s="2"/>
      <c r="D10171" s="9"/>
      <c r="F10171" s="4"/>
      <c r="G10171" s="4"/>
    </row>
    <row r="10172" spans="2:7" x14ac:dyDescent="0.3">
      <c r="B10172" s="2"/>
      <c r="D10172" s="9"/>
      <c r="F10172" s="4"/>
      <c r="G10172" s="4"/>
    </row>
    <row r="10173" spans="2:7" x14ac:dyDescent="0.3">
      <c r="B10173" s="2"/>
      <c r="D10173" s="9"/>
      <c r="F10173" s="4"/>
      <c r="G10173" s="4"/>
    </row>
    <row r="10174" spans="2:7" x14ac:dyDescent="0.3">
      <c r="B10174" s="2"/>
      <c r="D10174" s="9"/>
      <c r="F10174" s="4"/>
      <c r="G10174" s="4"/>
    </row>
    <row r="10175" spans="2:7" x14ac:dyDescent="0.3">
      <c r="B10175" s="2"/>
      <c r="D10175" s="9"/>
      <c r="F10175" s="4"/>
      <c r="G10175" s="4"/>
    </row>
    <row r="10176" spans="2:7" x14ac:dyDescent="0.3">
      <c r="B10176" s="2"/>
      <c r="D10176" s="9"/>
      <c r="F10176" s="4"/>
      <c r="G10176" s="4"/>
    </row>
    <row r="10177" spans="2:7" x14ac:dyDescent="0.3">
      <c r="B10177" s="2"/>
      <c r="D10177" s="9"/>
      <c r="F10177" s="4"/>
      <c r="G10177" s="4"/>
    </row>
    <row r="10178" spans="2:7" x14ac:dyDescent="0.3">
      <c r="B10178" s="2"/>
      <c r="D10178" s="9"/>
      <c r="F10178" s="4"/>
      <c r="G10178" s="4"/>
    </row>
    <row r="10179" spans="2:7" x14ac:dyDescent="0.3">
      <c r="B10179" s="2"/>
      <c r="D10179" s="9"/>
      <c r="F10179" s="4"/>
      <c r="G10179" s="4"/>
    </row>
    <row r="10180" spans="2:7" x14ac:dyDescent="0.3">
      <c r="B10180" s="2"/>
      <c r="D10180" s="9"/>
      <c r="F10180" s="4"/>
      <c r="G10180" s="4"/>
    </row>
    <row r="10181" spans="2:7" x14ac:dyDescent="0.3">
      <c r="B10181" s="2"/>
      <c r="D10181" s="9"/>
      <c r="F10181" s="4"/>
      <c r="G10181" s="4"/>
    </row>
    <row r="10182" spans="2:7" x14ac:dyDescent="0.3">
      <c r="B10182" s="2"/>
      <c r="D10182" s="9"/>
      <c r="F10182" s="4"/>
      <c r="G10182" s="4"/>
    </row>
    <row r="10183" spans="2:7" x14ac:dyDescent="0.3">
      <c r="B10183" s="2"/>
      <c r="D10183" s="9"/>
      <c r="F10183" s="4"/>
      <c r="G10183" s="4"/>
    </row>
    <row r="10184" spans="2:7" x14ac:dyDescent="0.3">
      <c r="B10184" s="2"/>
      <c r="D10184" s="9"/>
      <c r="F10184" s="4"/>
      <c r="G10184" s="4"/>
    </row>
    <row r="10185" spans="2:7" x14ac:dyDescent="0.3">
      <c r="B10185" s="2"/>
      <c r="D10185" s="9"/>
      <c r="F10185" s="4"/>
      <c r="G10185" s="4"/>
    </row>
    <row r="10186" spans="2:7" x14ac:dyDescent="0.3">
      <c r="B10186" s="2"/>
      <c r="D10186" s="9"/>
      <c r="F10186" s="4"/>
      <c r="G10186" s="4"/>
    </row>
    <row r="10187" spans="2:7" x14ac:dyDescent="0.3">
      <c r="B10187" s="2"/>
      <c r="D10187" s="9"/>
      <c r="F10187" s="4"/>
      <c r="G10187" s="4"/>
    </row>
    <row r="10188" spans="2:7" x14ac:dyDescent="0.3">
      <c r="B10188" s="2"/>
      <c r="D10188" s="9"/>
      <c r="F10188" s="4"/>
      <c r="G10188" s="4"/>
    </row>
    <row r="10189" spans="2:7" x14ac:dyDescent="0.3">
      <c r="B10189" s="2"/>
      <c r="D10189" s="9"/>
      <c r="F10189" s="4"/>
      <c r="G10189" s="4"/>
    </row>
    <row r="10190" spans="2:7" x14ac:dyDescent="0.3">
      <c r="B10190" s="2"/>
      <c r="D10190" s="9"/>
      <c r="F10190" s="4"/>
      <c r="G10190" s="4"/>
    </row>
    <row r="10191" spans="2:7" x14ac:dyDescent="0.3">
      <c r="B10191" s="2"/>
      <c r="D10191" s="9"/>
      <c r="F10191" s="4"/>
      <c r="G10191" s="4"/>
    </row>
    <row r="10192" spans="2:7" x14ac:dyDescent="0.3">
      <c r="B10192" s="2"/>
      <c r="D10192" s="9"/>
      <c r="F10192" s="4"/>
      <c r="G10192" s="4"/>
    </row>
    <row r="10193" spans="2:7" x14ac:dyDescent="0.3">
      <c r="B10193" s="2"/>
      <c r="D10193" s="9"/>
      <c r="F10193" s="4"/>
      <c r="G10193" s="4"/>
    </row>
    <row r="10194" spans="2:7" x14ac:dyDescent="0.3">
      <c r="B10194" s="2"/>
      <c r="D10194" s="9"/>
      <c r="F10194" s="4"/>
      <c r="G10194" s="4"/>
    </row>
    <row r="10195" spans="2:7" x14ac:dyDescent="0.3">
      <c r="B10195" s="2"/>
      <c r="D10195" s="9"/>
      <c r="F10195" s="4"/>
      <c r="G10195" s="4"/>
    </row>
    <row r="10196" spans="2:7" x14ac:dyDescent="0.3">
      <c r="B10196" s="2"/>
      <c r="D10196" s="9"/>
      <c r="F10196" s="4"/>
      <c r="G10196" s="4"/>
    </row>
    <row r="10197" spans="2:7" x14ac:dyDescent="0.3">
      <c r="B10197" s="2"/>
      <c r="D10197" s="9"/>
      <c r="F10197" s="4"/>
      <c r="G10197" s="4"/>
    </row>
    <row r="10198" spans="2:7" x14ac:dyDescent="0.3">
      <c r="B10198" s="2"/>
      <c r="D10198" s="9"/>
      <c r="F10198" s="4"/>
      <c r="G10198" s="4"/>
    </row>
    <row r="10199" spans="2:7" x14ac:dyDescent="0.3">
      <c r="B10199" s="2"/>
      <c r="D10199" s="9"/>
      <c r="F10199" s="4"/>
      <c r="G10199" s="4"/>
    </row>
    <row r="10200" spans="2:7" x14ac:dyDescent="0.3">
      <c r="B10200" s="2"/>
      <c r="D10200" s="9"/>
      <c r="F10200" s="4"/>
      <c r="G10200" s="4"/>
    </row>
    <row r="10201" spans="2:7" x14ac:dyDescent="0.3">
      <c r="B10201" s="2"/>
      <c r="D10201" s="9"/>
      <c r="F10201" s="4"/>
      <c r="G10201" s="4"/>
    </row>
    <row r="10202" spans="2:7" x14ac:dyDescent="0.3">
      <c r="B10202" s="2"/>
      <c r="D10202" s="9"/>
      <c r="F10202" s="4"/>
      <c r="G10202" s="4"/>
    </row>
    <row r="10203" spans="2:7" x14ac:dyDescent="0.3">
      <c r="B10203" s="2"/>
      <c r="D10203" s="9"/>
      <c r="F10203" s="4"/>
      <c r="G10203" s="4"/>
    </row>
    <row r="10204" spans="2:7" x14ac:dyDescent="0.3">
      <c r="B10204" s="2"/>
      <c r="D10204" s="9"/>
      <c r="F10204" s="4"/>
      <c r="G10204" s="4"/>
    </row>
    <row r="10205" spans="2:7" x14ac:dyDescent="0.3">
      <c r="B10205" s="2"/>
      <c r="D10205" s="9"/>
      <c r="F10205" s="4"/>
      <c r="G10205" s="4"/>
    </row>
    <row r="10206" spans="2:7" x14ac:dyDescent="0.3">
      <c r="B10206" s="2"/>
      <c r="D10206" s="9"/>
      <c r="F10206" s="4"/>
      <c r="G10206" s="4"/>
    </row>
    <row r="10207" spans="2:7" x14ac:dyDescent="0.3">
      <c r="B10207" s="2"/>
      <c r="D10207" s="9"/>
      <c r="F10207" s="4"/>
      <c r="G10207" s="4"/>
    </row>
    <row r="10208" spans="2:7" x14ac:dyDescent="0.3">
      <c r="B10208" s="2"/>
      <c r="D10208" s="9"/>
      <c r="F10208" s="4"/>
      <c r="G10208" s="4"/>
    </row>
    <row r="10209" spans="2:7" x14ac:dyDescent="0.3">
      <c r="B10209" s="2"/>
      <c r="D10209" s="9"/>
      <c r="F10209" s="4"/>
      <c r="G10209" s="4"/>
    </row>
    <row r="10210" spans="2:7" x14ac:dyDescent="0.3">
      <c r="B10210" s="2"/>
      <c r="D10210" s="9"/>
      <c r="F10210" s="4"/>
      <c r="G10210" s="4"/>
    </row>
    <row r="10211" spans="2:7" x14ac:dyDescent="0.3">
      <c r="B10211" s="2"/>
      <c r="D10211" s="9"/>
      <c r="F10211" s="4"/>
      <c r="G10211" s="4"/>
    </row>
    <row r="10212" spans="2:7" x14ac:dyDescent="0.3">
      <c r="B10212" s="2"/>
      <c r="D10212" s="9"/>
      <c r="F10212" s="4"/>
      <c r="G10212" s="4"/>
    </row>
    <row r="10213" spans="2:7" x14ac:dyDescent="0.3">
      <c r="B10213" s="2"/>
      <c r="D10213" s="9"/>
      <c r="F10213" s="4"/>
      <c r="G10213" s="4"/>
    </row>
    <row r="10214" spans="2:7" x14ac:dyDescent="0.3">
      <c r="B10214" s="2"/>
      <c r="D10214" s="9"/>
      <c r="F10214" s="4"/>
      <c r="G10214" s="4"/>
    </row>
    <row r="10215" spans="2:7" x14ac:dyDescent="0.3">
      <c r="B10215" s="2"/>
      <c r="D10215" s="9"/>
      <c r="F10215" s="4"/>
      <c r="G10215" s="4"/>
    </row>
    <row r="10216" spans="2:7" x14ac:dyDescent="0.3">
      <c r="B10216" s="2"/>
      <c r="D10216" s="9"/>
      <c r="F10216" s="4"/>
      <c r="G10216" s="4"/>
    </row>
    <row r="10217" spans="2:7" x14ac:dyDescent="0.3">
      <c r="B10217" s="2"/>
      <c r="D10217" s="9"/>
      <c r="F10217" s="4"/>
      <c r="G10217" s="4"/>
    </row>
    <row r="10218" spans="2:7" x14ac:dyDescent="0.3">
      <c r="B10218" s="2"/>
      <c r="D10218" s="9"/>
      <c r="F10218" s="4"/>
      <c r="G10218" s="4"/>
    </row>
    <row r="10219" spans="2:7" x14ac:dyDescent="0.3">
      <c r="B10219" s="2"/>
      <c r="D10219" s="9"/>
      <c r="F10219" s="4"/>
      <c r="G10219" s="4"/>
    </row>
    <row r="10220" spans="2:7" x14ac:dyDescent="0.3">
      <c r="B10220" s="2"/>
      <c r="D10220" s="9"/>
      <c r="F10220" s="4"/>
      <c r="G10220" s="4"/>
    </row>
    <row r="10221" spans="2:7" x14ac:dyDescent="0.3">
      <c r="B10221" s="2"/>
      <c r="D10221" s="9"/>
      <c r="F10221" s="4"/>
      <c r="G10221" s="4"/>
    </row>
    <row r="10222" spans="2:7" x14ac:dyDescent="0.3">
      <c r="B10222" s="2"/>
      <c r="D10222" s="9"/>
      <c r="F10222" s="4"/>
      <c r="G10222" s="4"/>
    </row>
    <row r="10223" spans="2:7" x14ac:dyDescent="0.3">
      <c r="B10223" s="2"/>
      <c r="D10223" s="9"/>
      <c r="F10223" s="4"/>
      <c r="G10223" s="4"/>
    </row>
    <row r="10224" spans="2:7" x14ac:dyDescent="0.3">
      <c r="B10224" s="2"/>
      <c r="D10224" s="9"/>
      <c r="F10224" s="4"/>
      <c r="G10224" s="4"/>
    </row>
    <row r="10225" spans="2:7" x14ac:dyDescent="0.3">
      <c r="B10225" s="2"/>
      <c r="D10225" s="9"/>
      <c r="F10225" s="4"/>
      <c r="G10225" s="4"/>
    </row>
    <row r="10226" spans="2:7" x14ac:dyDescent="0.3">
      <c r="B10226" s="2"/>
      <c r="D10226" s="9"/>
      <c r="F10226" s="4"/>
      <c r="G10226" s="4"/>
    </row>
    <row r="10227" spans="2:7" x14ac:dyDescent="0.3">
      <c r="B10227" s="2"/>
      <c r="D10227" s="9"/>
      <c r="F10227" s="4"/>
      <c r="G10227" s="4"/>
    </row>
    <row r="10228" spans="2:7" x14ac:dyDescent="0.3">
      <c r="B10228" s="2"/>
      <c r="D10228" s="9"/>
      <c r="F10228" s="4"/>
      <c r="G10228" s="4"/>
    </row>
    <row r="10229" spans="2:7" x14ac:dyDescent="0.3">
      <c r="B10229" s="2"/>
      <c r="D10229" s="9"/>
      <c r="F10229" s="4"/>
      <c r="G10229" s="4"/>
    </row>
    <row r="10230" spans="2:7" x14ac:dyDescent="0.3">
      <c r="B10230" s="2"/>
      <c r="D10230" s="9"/>
      <c r="F10230" s="4"/>
      <c r="G10230" s="4"/>
    </row>
    <row r="10231" spans="2:7" x14ac:dyDescent="0.3">
      <c r="B10231" s="2"/>
      <c r="D10231" s="9"/>
      <c r="F10231" s="4"/>
      <c r="G10231" s="4"/>
    </row>
    <row r="10232" spans="2:7" x14ac:dyDescent="0.3">
      <c r="B10232" s="2"/>
      <c r="D10232" s="9"/>
      <c r="F10232" s="4"/>
      <c r="G10232" s="4"/>
    </row>
    <row r="10233" spans="2:7" x14ac:dyDescent="0.3">
      <c r="B10233" s="2"/>
      <c r="D10233" s="9"/>
      <c r="F10233" s="4"/>
      <c r="G10233" s="4"/>
    </row>
    <row r="10234" spans="2:7" x14ac:dyDescent="0.3">
      <c r="B10234" s="2"/>
      <c r="D10234" s="9"/>
      <c r="F10234" s="4"/>
      <c r="G10234" s="4"/>
    </row>
    <row r="10235" spans="2:7" x14ac:dyDescent="0.3">
      <c r="B10235" s="2"/>
      <c r="D10235" s="9"/>
      <c r="F10235" s="4"/>
      <c r="G10235" s="4"/>
    </row>
    <row r="10236" spans="2:7" x14ac:dyDescent="0.3">
      <c r="B10236" s="2"/>
      <c r="D10236" s="9"/>
      <c r="F10236" s="4"/>
      <c r="G10236" s="4"/>
    </row>
    <row r="10237" spans="2:7" x14ac:dyDescent="0.3">
      <c r="B10237" s="2"/>
      <c r="D10237" s="9"/>
      <c r="F10237" s="4"/>
      <c r="G10237" s="4"/>
    </row>
    <row r="10238" spans="2:7" x14ac:dyDescent="0.3">
      <c r="B10238" s="2"/>
      <c r="D10238" s="9"/>
      <c r="F10238" s="4"/>
      <c r="G10238" s="4"/>
    </row>
    <row r="10239" spans="2:7" x14ac:dyDescent="0.3">
      <c r="B10239" s="2"/>
      <c r="D10239" s="9"/>
      <c r="F10239" s="4"/>
      <c r="G10239" s="4"/>
    </row>
    <row r="10240" spans="2:7" x14ac:dyDescent="0.3">
      <c r="B10240" s="2"/>
      <c r="D10240" s="9"/>
      <c r="F10240" s="4"/>
      <c r="G10240" s="4"/>
    </row>
    <row r="10241" spans="2:7" x14ac:dyDescent="0.3">
      <c r="B10241" s="2"/>
      <c r="D10241" s="9"/>
      <c r="F10241" s="4"/>
      <c r="G10241" s="4"/>
    </row>
    <row r="10242" spans="2:7" x14ac:dyDescent="0.3">
      <c r="B10242" s="2"/>
      <c r="D10242" s="9"/>
      <c r="F10242" s="4"/>
      <c r="G10242" s="4"/>
    </row>
    <row r="10243" spans="2:7" x14ac:dyDescent="0.3">
      <c r="B10243" s="2"/>
      <c r="D10243" s="9"/>
      <c r="F10243" s="4"/>
      <c r="G10243" s="4"/>
    </row>
    <row r="10244" spans="2:7" x14ac:dyDescent="0.3">
      <c r="B10244" s="2"/>
      <c r="D10244" s="9"/>
      <c r="F10244" s="4"/>
      <c r="G10244" s="4"/>
    </row>
    <row r="10245" spans="2:7" x14ac:dyDescent="0.3">
      <c r="B10245" s="2"/>
      <c r="D10245" s="9"/>
      <c r="F10245" s="4"/>
      <c r="G10245" s="4"/>
    </row>
    <row r="10246" spans="2:7" x14ac:dyDescent="0.3">
      <c r="B10246" s="2"/>
      <c r="D10246" s="9"/>
      <c r="F10246" s="4"/>
      <c r="G10246" s="4"/>
    </row>
    <row r="10247" spans="2:7" x14ac:dyDescent="0.3">
      <c r="B10247" s="2"/>
      <c r="D10247" s="9"/>
      <c r="F10247" s="4"/>
      <c r="G10247" s="4"/>
    </row>
    <row r="10248" spans="2:7" x14ac:dyDescent="0.3">
      <c r="B10248" s="2"/>
      <c r="D10248" s="9"/>
      <c r="F10248" s="4"/>
      <c r="G10248" s="4"/>
    </row>
    <row r="10249" spans="2:7" x14ac:dyDescent="0.3">
      <c r="B10249" s="2"/>
      <c r="D10249" s="9"/>
      <c r="F10249" s="4"/>
      <c r="G10249" s="4"/>
    </row>
    <row r="10250" spans="2:7" x14ac:dyDescent="0.3">
      <c r="B10250" s="2"/>
      <c r="D10250" s="9"/>
      <c r="F10250" s="4"/>
      <c r="G10250" s="4"/>
    </row>
    <row r="10251" spans="2:7" x14ac:dyDescent="0.3">
      <c r="B10251" s="2"/>
      <c r="D10251" s="9"/>
      <c r="F10251" s="4"/>
      <c r="G10251" s="4"/>
    </row>
    <row r="10252" spans="2:7" x14ac:dyDescent="0.3">
      <c r="B10252" s="2"/>
      <c r="D10252" s="9"/>
      <c r="F10252" s="4"/>
      <c r="G10252" s="4"/>
    </row>
    <row r="10253" spans="2:7" x14ac:dyDescent="0.3">
      <c r="B10253" s="2"/>
      <c r="D10253" s="9"/>
      <c r="F10253" s="4"/>
      <c r="G10253" s="4"/>
    </row>
    <row r="10254" spans="2:7" x14ac:dyDescent="0.3">
      <c r="B10254" s="2"/>
      <c r="D10254" s="9"/>
      <c r="F10254" s="4"/>
      <c r="G10254" s="4"/>
    </row>
    <row r="10255" spans="2:7" x14ac:dyDescent="0.3">
      <c r="B10255" s="2"/>
      <c r="D10255" s="9"/>
      <c r="F10255" s="4"/>
      <c r="G10255" s="4"/>
    </row>
    <row r="10256" spans="2:7" x14ac:dyDescent="0.3">
      <c r="B10256" s="2"/>
      <c r="D10256" s="9"/>
      <c r="F10256" s="4"/>
      <c r="G10256" s="4"/>
    </row>
    <row r="10257" spans="2:7" x14ac:dyDescent="0.3">
      <c r="B10257" s="2"/>
      <c r="D10257" s="9"/>
      <c r="F10257" s="4"/>
      <c r="G10257" s="4"/>
    </row>
    <row r="10258" spans="2:7" x14ac:dyDescent="0.3">
      <c r="B10258" s="2"/>
      <c r="D10258" s="9"/>
      <c r="F10258" s="4"/>
      <c r="G10258" s="4"/>
    </row>
    <row r="10259" spans="2:7" x14ac:dyDescent="0.3">
      <c r="B10259" s="2"/>
      <c r="D10259" s="9"/>
      <c r="F10259" s="4"/>
      <c r="G10259" s="4"/>
    </row>
    <row r="10260" spans="2:7" x14ac:dyDescent="0.3">
      <c r="B10260" s="2"/>
      <c r="D10260" s="9"/>
      <c r="F10260" s="4"/>
      <c r="G10260" s="4"/>
    </row>
    <row r="10261" spans="2:7" x14ac:dyDescent="0.3">
      <c r="B10261" s="2"/>
      <c r="D10261" s="9"/>
      <c r="F10261" s="4"/>
      <c r="G10261" s="4"/>
    </row>
    <row r="10262" spans="2:7" x14ac:dyDescent="0.3">
      <c r="B10262" s="2"/>
      <c r="D10262" s="9"/>
      <c r="F10262" s="4"/>
      <c r="G10262" s="4"/>
    </row>
    <row r="10263" spans="2:7" x14ac:dyDescent="0.3">
      <c r="B10263" s="2"/>
      <c r="D10263" s="9"/>
      <c r="F10263" s="4"/>
      <c r="G10263" s="4"/>
    </row>
    <row r="10264" spans="2:7" x14ac:dyDescent="0.3">
      <c r="B10264" s="2"/>
      <c r="D10264" s="9"/>
      <c r="F10264" s="4"/>
      <c r="G10264" s="4"/>
    </row>
    <row r="10265" spans="2:7" x14ac:dyDescent="0.3">
      <c r="B10265" s="2"/>
      <c r="D10265" s="9"/>
      <c r="F10265" s="4"/>
      <c r="G10265" s="4"/>
    </row>
    <row r="10266" spans="2:7" x14ac:dyDescent="0.3">
      <c r="B10266" s="2"/>
      <c r="D10266" s="9"/>
      <c r="F10266" s="4"/>
      <c r="G10266" s="4"/>
    </row>
    <row r="10267" spans="2:7" x14ac:dyDescent="0.3">
      <c r="B10267" s="2"/>
      <c r="D10267" s="9"/>
      <c r="F10267" s="4"/>
      <c r="G10267" s="4"/>
    </row>
    <row r="10268" spans="2:7" x14ac:dyDescent="0.3">
      <c r="B10268" s="2"/>
      <c r="D10268" s="9"/>
      <c r="F10268" s="4"/>
      <c r="G10268" s="4"/>
    </row>
    <row r="10269" spans="2:7" x14ac:dyDescent="0.3">
      <c r="B10269" s="2"/>
      <c r="D10269" s="9"/>
      <c r="F10269" s="4"/>
      <c r="G10269" s="4"/>
    </row>
    <row r="10270" spans="2:7" x14ac:dyDescent="0.3">
      <c r="B10270" s="2"/>
      <c r="D10270" s="9"/>
      <c r="F10270" s="4"/>
      <c r="G10270" s="4"/>
    </row>
    <row r="10271" spans="2:7" x14ac:dyDescent="0.3">
      <c r="B10271" s="2"/>
      <c r="D10271" s="9"/>
      <c r="F10271" s="4"/>
      <c r="G10271" s="4"/>
    </row>
    <row r="10272" spans="2:7" x14ac:dyDescent="0.3">
      <c r="B10272" s="2"/>
      <c r="D10272" s="9"/>
      <c r="F10272" s="4"/>
      <c r="G10272" s="4"/>
    </row>
    <row r="10273" spans="2:7" x14ac:dyDescent="0.3">
      <c r="B10273" s="2"/>
      <c r="D10273" s="9"/>
      <c r="F10273" s="4"/>
      <c r="G10273" s="4"/>
    </row>
    <row r="10274" spans="2:7" x14ac:dyDescent="0.3">
      <c r="B10274" s="2"/>
      <c r="D10274" s="9"/>
      <c r="F10274" s="4"/>
      <c r="G10274" s="4"/>
    </row>
    <row r="10275" spans="2:7" x14ac:dyDescent="0.3">
      <c r="B10275" s="2"/>
      <c r="D10275" s="9"/>
      <c r="F10275" s="4"/>
      <c r="G10275" s="4"/>
    </row>
    <row r="10276" spans="2:7" x14ac:dyDescent="0.3">
      <c r="B10276" s="2"/>
      <c r="D10276" s="9"/>
      <c r="F10276" s="4"/>
      <c r="G10276" s="4"/>
    </row>
    <row r="10277" spans="2:7" x14ac:dyDescent="0.3">
      <c r="B10277" s="2"/>
      <c r="D10277" s="9"/>
      <c r="F10277" s="4"/>
      <c r="G10277" s="4"/>
    </row>
    <row r="10278" spans="2:7" x14ac:dyDescent="0.3">
      <c r="B10278" s="2"/>
      <c r="D10278" s="9"/>
      <c r="F10278" s="4"/>
      <c r="G10278" s="4"/>
    </row>
    <row r="10279" spans="2:7" x14ac:dyDescent="0.3">
      <c r="B10279" s="2"/>
      <c r="D10279" s="9"/>
      <c r="F10279" s="4"/>
      <c r="G10279" s="4"/>
    </row>
    <row r="10280" spans="2:7" x14ac:dyDescent="0.3">
      <c r="B10280" s="2"/>
      <c r="D10280" s="9"/>
      <c r="F10280" s="4"/>
      <c r="G10280" s="4"/>
    </row>
    <row r="10281" spans="2:7" x14ac:dyDescent="0.3">
      <c r="B10281" s="2"/>
      <c r="D10281" s="9"/>
      <c r="F10281" s="4"/>
      <c r="G10281" s="4"/>
    </row>
    <row r="10282" spans="2:7" x14ac:dyDescent="0.3">
      <c r="B10282" s="2"/>
      <c r="D10282" s="9"/>
      <c r="F10282" s="4"/>
      <c r="G10282" s="4"/>
    </row>
    <row r="10283" spans="2:7" x14ac:dyDescent="0.3">
      <c r="B10283" s="2"/>
      <c r="D10283" s="9"/>
      <c r="F10283" s="4"/>
      <c r="G10283" s="4"/>
    </row>
    <row r="10284" spans="2:7" x14ac:dyDescent="0.3">
      <c r="B10284" s="2"/>
      <c r="D10284" s="9"/>
      <c r="F10284" s="4"/>
      <c r="G10284" s="4"/>
    </row>
    <row r="10285" spans="2:7" x14ac:dyDescent="0.3">
      <c r="B10285" s="2"/>
      <c r="D10285" s="9"/>
      <c r="F10285" s="4"/>
      <c r="G10285" s="4"/>
    </row>
    <row r="10286" spans="2:7" x14ac:dyDescent="0.3">
      <c r="B10286" s="2"/>
      <c r="D10286" s="9"/>
      <c r="F10286" s="4"/>
      <c r="G10286" s="4"/>
    </row>
    <row r="10287" spans="2:7" x14ac:dyDescent="0.3">
      <c r="B10287" s="2"/>
      <c r="D10287" s="9"/>
      <c r="F10287" s="4"/>
      <c r="G10287" s="4"/>
    </row>
    <row r="10288" spans="2:7" x14ac:dyDescent="0.3">
      <c r="B10288" s="2"/>
      <c r="D10288" s="9"/>
      <c r="F10288" s="4"/>
      <c r="G10288" s="4"/>
    </row>
    <row r="10289" spans="2:7" x14ac:dyDescent="0.3">
      <c r="B10289" s="2"/>
      <c r="D10289" s="9"/>
      <c r="F10289" s="4"/>
      <c r="G10289" s="4"/>
    </row>
    <row r="10290" spans="2:7" x14ac:dyDescent="0.3">
      <c r="B10290" s="2"/>
      <c r="D10290" s="9"/>
      <c r="F10290" s="4"/>
      <c r="G10290" s="4"/>
    </row>
    <row r="10291" spans="2:7" x14ac:dyDescent="0.3">
      <c r="B10291" s="2"/>
      <c r="D10291" s="9"/>
      <c r="F10291" s="4"/>
      <c r="G10291" s="4"/>
    </row>
    <row r="10292" spans="2:7" x14ac:dyDescent="0.3">
      <c r="B10292" s="2"/>
      <c r="D10292" s="9"/>
      <c r="F10292" s="4"/>
      <c r="G10292" s="4"/>
    </row>
    <row r="10293" spans="2:7" x14ac:dyDescent="0.3">
      <c r="B10293" s="2"/>
      <c r="D10293" s="9"/>
      <c r="F10293" s="4"/>
      <c r="G10293" s="4"/>
    </row>
    <row r="10294" spans="2:7" x14ac:dyDescent="0.3">
      <c r="B10294" s="2"/>
      <c r="D10294" s="9"/>
      <c r="F10294" s="4"/>
      <c r="G10294" s="4"/>
    </row>
    <row r="10295" spans="2:7" x14ac:dyDescent="0.3">
      <c r="B10295" s="2"/>
      <c r="D10295" s="9"/>
      <c r="F10295" s="4"/>
      <c r="G10295" s="4"/>
    </row>
    <row r="10296" spans="2:7" x14ac:dyDescent="0.3">
      <c r="B10296" s="2"/>
      <c r="D10296" s="9"/>
      <c r="F10296" s="4"/>
      <c r="G10296" s="4"/>
    </row>
    <row r="10297" spans="2:7" x14ac:dyDescent="0.3">
      <c r="B10297" s="2"/>
      <c r="D10297" s="9"/>
      <c r="F10297" s="4"/>
      <c r="G10297" s="4"/>
    </row>
    <row r="10298" spans="2:7" x14ac:dyDescent="0.3">
      <c r="B10298" s="2"/>
      <c r="D10298" s="9"/>
      <c r="F10298" s="4"/>
      <c r="G10298" s="4"/>
    </row>
    <row r="10299" spans="2:7" x14ac:dyDescent="0.3">
      <c r="B10299" s="2"/>
      <c r="D10299" s="9"/>
      <c r="F10299" s="4"/>
      <c r="G10299" s="4"/>
    </row>
    <row r="10300" spans="2:7" x14ac:dyDescent="0.3">
      <c r="B10300" s="2"/>
      <c r="D10300" s="9"/>
      <c r="F10300" s="4"/>
      <c r="G10300" s="4"/>
    </row>
    <row r="10301" spans="2:7" x14ac:dyDescent="0.3">
      <c r="B10301" s="2"/>
      <c r="D10301" s="9"/>
      <c r="F10301" s="4"/>
      <c r="G10301" s="4"/>
    </row>
    <row r="10302" spans="2:7" x14ac:dyDescent="0.3">
      <c r="B10302" s="2"/>
      <c r="D10302" s="9"/>
      <c r="F10302" s="4"/>
      <c r="G10302" s="4"/>
    </row>
    <row r="10303" spans="2:7" x14ac:dyDescent="0.3">
      <c r="B10303" s="2"/>
      <c r="D10303" s="9"/>
      <c r="F10303" s="4"/>
      <c r="G10303" s="4"/>
    </row>
    <row r="10304" spans="2:7" x14ac:dyDescent="0.3">
      <c r="B10304" s="2"/>
      <c r="D10304" s="9"/>
      <c r="F10304" s="4"/>
      <c r="G10304" s="4"/>
    </row>
    <row r="10305" spans="2:7" x14ac:dyDescent="0.3">
      <c r="B10305" s="2"/>
      <c r="D10305" s="9"/>
      <c r="F10305" s="4"/>
      <c r="G10305" s="4"/>
    </row>
    <row r="10306" spans="2:7" x14ac:dyDescent="0.3">
      <c r="B10306" s="2"/>
      <c r="D10306" s="9"/>
      <c r="F10306" s="4"/>
      <c r="G10306" s="4"/>
    </row>
    <row r="10307" spans="2:7" x14ac:dyDescent="0.3">
      <c r="B10307" s="2"/>
      <c r="D10307" s="9"/>
      <c r="F10307" s="4"/>
      <c r="G10307" s="4"/>
    </row>
    <row r="10308" spans="2:7" x14ac:dyDescent="0.3">
      <c r="B10308" s="2"/>
      <c r="D10308" s="9"/>
      <c r="F10308" s="4"/>
      <c r="G10308" s="4"/>
    </row>
    <row r="10309" spans="2:7" x14ac:dyDescent="0.3">
      <c r="B10309" s="2"/>
      <c r="D10309" s="9"/>
      <c r="F10309" s="4"/>
      <c r="G10309" s="4"/>
    </row>
    <row r="10310" spans="2:7" x14ac:dyDescent="0.3">
      <c r="B10310" s="2"/>
      <c r="D10310" s="9"/>
      <c r="F10310" s="4"/>
      <c r="G10310" s="4"/>
    </row>
    <row r="10311" spans="2:7" x14ac:dyDescent="0.3">
      <c r="B10311" s="2"/>
      <c r="D10311" s="9"/>
      <c r="F10311" s="4"/>
      <c r="G10311" s="4"/>
    </row>
    <row r="10312" spans="2:7" x14ac:dyDescent="0.3">
      <c r="B10312" s="2"/>
      <c r="D10312" s="9"/>
      <c r="F10312" s="4"/>
      <c r="G10312" s="4"/>
    </row>
    <row r="10313" spans="2:7" x14ac:dyDescent="0.3">
      <c r="B10313" s="2"/>
      <c r="D10313" s="9"/>
      <c r="F10313" s="4"/>
      <c r="G10313" s="4"/>
    </row>
    <row r="10314" spans="2:7" x14ac:dyDescent="0.3">
      <c r="B10314" s="2"/>
      <c r="D10314" s="9"/>
      <c r="F10314" s="4"/>
      <c r="G10314" s="4"/>
    </row>
    <row r="10315" spans="2:7" x14ac:dyDescent="0.3">
      <c r="B10315" s="2"/>
      <c r="D10315" s="9"/>
      <c r="F10315" s="4"/>
      <c r="G10315" s="4"/>
    </row>
    <row r="10316" spans="2:7" x14ac:dyDescent="0.3">
      <c r="B10316" s="2"/>
      <c r="D10316" s="9"/>
      <c r="F10316" s="4"/>
      <c r="G10316" s="4"/>
    </row>
    <row r="10317" spans="2:7" x14ac:dyDescent="0.3">
      <c r="B10317" s="2"/>
      <c r="D10317" s="9"/>
      <c r="F10317" s="4"/>
      <c r="G10317" s="4"/>
    </row>
    <row r="10318" spans="2:7" x14ac:dyDescent="0.3">
      <c r="B10318" s="2"/>
      <c r="D10318" s="9"/>
      <c r="F10318" s="4"/>
      <c r="G10318" s="4"/>
    </row>
    <row r="10319" spans="2:7" x14ac:dyDescent="0.3">
      <c r="B10319" s="2"/>
      <c r="D10319" s="9"/>
      <c r="F10319" s="4"/>
      <c r="G10319" s="4"/>
    </row>
    <row r="10320" spans="2:7" x14ac:dyDescent="0.3">
      <c r="B10320" s="2"/>
      <c r="D10320" s="9"/>
      <c r="F10320" s="4"/>
      <c r="G10320" s="4"/>
    </row>
    <row r="10321" spans="2:7" x14ac:dyDescent="0.3">
      <c r="B10321" s="2"/>
      <c r="D10321" s="9"/>
      <c r="F10321" s="4"/>
      <c r="G10321" s="4"/>
    </row>
    <row r="10322" spans="2:7" x14ac:dyDescent="0.3">
      <c r="B10322" s="2"/>
      <c r="D10322" s="9"/>
      <c r="F10322" s="4"/>
      <c r="G10322" s="4"/>
    </row>
    <row r="10323" spans="2:7" x14ac:dyDescent="0.3">
      <c r="B10323" s="2"/>
      <c r="D10323" s="9"/>
      <c r="F10323" s="4"/>
      <c r="G10323" s="4"/>
    </row>
    <row r="10324" spans="2:7" x14ac:dyDescent="0.3">
      <c r="B10324" s="2"/>
      <c r="D10324" s="9"/>
      <c r="F10324" s="4"/>
      <c r="G10324" s="4"/>
    </row>
    <row r="10325" spans="2:7" x14ac:dyDescent="0.3">
      <c r="B10325" s="2"/>
      <c r="D10325" s="9"/>
      <c r="F10325" s="4"/>
      <c r="G10325" s="4"/>
    </row>
    <row r="10326" spans="2:7" x14ac:dyDescent="0.3">
      <c r="B10326" s="2"/>
      <c r="D10326" s="9"/>
      <c r="F10326" s="4"/>
      <c r="G10326" s="4"/>
    </row>
    <row r="10327" spans="2:7" x14ac:dyDescent="0.3">
      <c r="B10327" s="2"/>
      <c r="D10327" s="9"/>
      <c r="F10327" s="4"/>
      <c r="G10327" s="4"/>
    </row>
    <row r="10328" spans="2:7" x14ac:dyDescent="0.3">
      <c r="B10328" s="2"/>
      <c r="D10328" s="9"/>
      <c r="F10328" s="4"/>
      <c r="G10328" s="4"/>
    </row>
    <row r="10329" spans="2:7" x14ac:dyDescent="0.3">
      <c r="B10329" s="2"/>
      <c r="D10329" s="9"/>
      <c r="F10329" s="4"/>
      <c r="G10329" s="4"/>
    </row>
    <row r="10330" spans="2:7" x14ac:dyDescent="0.3">
      <c r="B10330" s="2"/>
      <c r="D10330" s="9"/>
      <c r="F10330" s="4"/>
      <c r="G10330" s="4"/>
    </row>
    <row r="10331" spans="2:7" x14ac:dyDescent="0.3">
      <c r="B10331" s="2"/>
      <c r="D10331" s="9"/>
      <c r="F10331" s="4"/>
      <c r="G10331" s="4"/>
    </row>
    <row r="10332" spans="2:7" x14ac:dyDescent="0.3">
      <c r="B10332" s="2"/>
      <c r="D10332" s="9"/>
      <c r="F10332" s="4"/>
      <c r="G10332" s="4"/>
    </row>
    <row r="10333" spans="2:7" x14ac:dyDescent="0.3">
      <c r="B10333" s="2"/>
      <c r="D10333" s="9"/>
      <c r="F10333" s="4"/>
      <c r="G10333" s="4"/>
    </row>
    <row r="10334" spans="2:7" x14ac:dyDescent="0.3">
      <c r="B10334" s="2"/>
      <c r="D10334" s="9"/>
      <c r="F10334" s="4"/>
      <c r="G10334" s="4"/>
    </row>
    <row r="10335" spans="2:7" x14ac:dyDescent="0.3">
      <c r="B10335" s="2"/>
      <c r="D10335" s="9"/>
      <c r="F10335" s="4"/>
      <c r="G10335" s="4"/>
    </row>
    <row r="10336" spans="2:7" x14ac:dyDescent="0.3">
      <c r="B10336" s="2"/>
      <c r="D10336" s="9"/>
      <c r="F10336" s="4"/>
      <c r="G10336" s="4"/>
    </row>
    <row r="10337" spans="2:7" x14ac:dyDescent="0.3">
      <c r="B10337" s="2"/>
      <c r="D10337" s="9"/>
      <c r="F10337" s="4"/>
      <c r="G10337" s="4"/>
    </row>
    <row r="10338" spans="2:7" x14ac:dyDescent="0.3">
      <c r="B10338" s="2"/>
      <c r="D10338" s="9"/>
      <c r="F10338" s="4"/>
      <c r="G10338" s="4"/>
    </row>
    <row r="10339" spans="2:7" x14ac:dyDescent="0.3">
      <c r="B10339" s="2"/>
      <c r="D10339" s="9"/>
      <c r="F10339" s="4"/>
      <c r="G10339" s="4"/>
    </row>
    <row r="10340" spans="2:7" x14ac:dyDescent="0.3">
      <c r="B10340" s="2"/>
      <c r="D10340" s="9"/>
      <c r="F10340" s="4"/>
      <c r="G10340" s="4"/>
    </row>
    <row r="10341" spans="2:7" x14ac:dyDescent="0.3">
      <c r="B10341" s="2"/>
      <c r="D10341" s="9"/>
      <c r="F10341" s="4"/>
      <c r="G10341" s="4"/>
    </row>
    <row r="10342" spans="2:7" x14ac:dyDescent="0.3">
      <c r="B10342" s="2"/>
      <c r="D10342" s="9"/>
      <c r="F10342" s="4"/>
      <c r="G10342" s="4"/>
    </row>
    <row r="10343" spans="2:7" x14ac:dyDescent="0.3">
      <c r="B10343" s="2"/>
      <c r="D10343" s="9"/>
      <c r="F10343" s="4"/>
      <c r="G10343" s="4"/>
    </row>
    <row r="10344" spans="2:7" x14ac:dyDescent="0.3">
      <c r="B10344" s="2"/>
      <c r="D10344" s="9"/>
      <c r="F10344" s="4"/>
      <c r="G10344" s="4"/>
    </row>
    <row r="10345" spans="2:7" x14ac:dyDescent="0.3">
      <c r="B10345" s="2"/>
      <c r="D10345" s="9"/>
      <c r="F10345" s="4"/>
      <c r="G10345" s="4"/>
    </row>
    <row r="10346" spans="2:7" x14ac:dyDescent="0.3">
      <c r="B10346" s="2"/>
      <c r="D10346" s="9"/>
      <c r="F10346" s="4"/>
      <c r="G10346" s="4"/>
    </row>
    <row r="10347" spans="2:7" x14ac:dyDescent="0.3">
      <c r="B10347" s="2"/>
      <c r="D10347" s="9"/>
      <c r="F10347" s="4"/>
      <c r="G10347" s="4"/>
    </row>
    <row r="10348" spans="2:7" x14ac:dyDescent="0.3">
      <c r="B10348" s="2"/>
      <c r="D10348" s="9"/>
      <c r="F10348" s="4"/>
      <c r="G10348" s="4"/>
    </row>
    <row r="10349" spans="2:7" x14ac:dyDescent="0.3">
      <c r="B10349" s="2"/>
      <c r="D10349" s="9"/>
      <c r="F10349" s="4"/>
      <c r="G10349" s="4"/>
    </row>
    <row r="10350" spans="2:7" x14ac:dyDescent="0.3">
      <c r="B10350" s="2"/>
      <c r="D10350" s="9"/>
      <c r="F10350" s="4"/>
      <c r="G10350" s="4"/>
    </row>
    <row r="10351" spans="2:7" x14ac:dyDescent="0.3">
      <c r="B10351" s="2"/>
      <c r="D10351" s="9"/>
      <c r="F10351" s="4"/>
      <c r="G10351" s="4"/>
    </row>
    <row r="10352" spans="2:7" x14ac:dyDescent="0.3">
      <c r="B10352" s="2"/>
      <c r="D10352" s="9"/>
      <c r="F10352" s="4"/>
      <c r="G10352" s="4"/>
    </row>
    <row r="10353" spans="2:7" x14ac:dyDescent="0.3">
      <c r="B10353" s="2"/>
      <c r="D10353" s="9"/>
      <c r="F10353" s="4"/>
      <c r="G10353" s="4"/>
    </row>
    <row r="10354" spans="2:7" x14ac:dyDescent="0.3">
      <c r="B10354" s="2"/>
      <c r="D10354" s="9"/>
      <c r="F10354" s="4"/>
      <c r="G10354" s="4"/>
    </row>
    <row r="10355" spans="2:7" x14ac:dyDescent="0.3">
      <c r="B10355" s="2"/>
      <c r="D10355" s="9"/>
      <c r="F10355" s="4"/>
      <c r="G10355" s="4"/>
    </row>
    <row r="10356" spans="2:7" x14ac:dyDescent="0.3">
      <c r="B10356" s="2"/>
      <c r="D10356" s="9"/>
      <c r="F10356" s="4"/>
      <c r="G10356" s="4"/>
    </row>
    <row r="10357" spans="2:7" x14ac:dyDescent="0.3">
      <c r="B10357" s="2"/>
      <c r="D10357" s="9"/>
      <c r="F10357" s="4"/>
      <c r="G10357" s="4"/>
    </row>
    <row r="10358" spans="2:7" x14ac:dyDescent="0.3">
      <c r="B10358" s="2"/>
      <c r="D10358" s="9"/>
      <c r="F10358" s="4"/>
      <c r="G10358" s="4"/>
    </row>
    <row r="10359" spans="2:7" x14ac:dyDescent="0.3">
      <c r="B10359" s="2"/>
      <c r="D10359" s="9"/>
      <c r="F10359" s="4"/>
      <c r="G10359" s="4"/>
    </row>
    <row r="10360" spans="2:7" x14ac:dyDescent="0.3">
      <c r="B10360" s="2"/>
      <c r="D10360" s="9"/>
      <c r="F10360" s="4"/>
      <c r="G10360" s="4"/>
    </row>
    <row r="10361" spans="2:7" x14ac:dyDescent="0.3">
      <c r="B10361" s="2"/>
      <c r="D10361" s="9"/>
      <c r="F10361" s="4"/>
      <c r="G10361" s="4"/>
    </row>
    <row r="10362" spans="2:7" x14ac:dyDescent="0.3">
      <c r="B10362" s="2"/>
      <c r="D10362" s="9"/>
      <c r="F10362" s="4"/>
      <c r="G10362" s="4"/>
    </row>
    <row r="10363" spans="2:7" x14ac:dyDescent="0.3">
      <c r="B10363" s="2"/>
      <c r="D10363" s="9"/>
      <c r="F10363" s="4"/>
      <c r="G10363" s="4"/>
    </row>
    <row r="10364" spans="2:7" x14ac:dyDescent="0.3">
      <c r="B10364" s="2"/>
      <c r="D10364" s="9"/>
      <c r="F10364" s="4"/>
      <c r="G10364" s="4"/>
    </row>
    <row r="10365" spans="2:7" x14ac:dyDescent="0.3">
      <c r="B10365" s="2"/>
      <c r="D10365" s="9"/>
      <c r="F10365" s="4"/>
      <c r="G10365" s="4"/>
    </row>
    <row r="10366" spans="2:7" x14ac:dyDescent="0.3">
      <c r="B10366" s="2"/>
      <c r="D10366" s="9"/>
      <c r="F10366" s="4"/>
      <c r="G10366" s="4"/>
    </row>
    <row r="10367" spans="2:7" x14ac:dyDescent="0.3">
      <c r="B10367" s="2"/>
      <c r="D10367" s="9"/>
      <c r="F10367" s="4"/>
      <c r="G10367" s="4"/>
    </row>
    <row r="10368" spans="2:7" x14ac:dyDescent="0.3">
      <c r="B10368" s="2"/>
      <c r="D10368" s="9"/>
      <c r="F10368" s="4"/>
      <c r="G10368" s="4"/>
    </row>
    <row r="10369" spans="2:7" x14ac:dyDescent="0.3">
      <c r="B10369" s="2"/>
      <c r="D10369" s="9"/>
      <c r="F10369" s="4"/>
      <c r="G10369" s="4"/>
    </row>
    <row r="10370" spans="2:7" x14ac:dyDescent="0.3">
      <c r="B10370" s="2"/>
      <c r="D10370" s="9"/>
      <c r="F10370" s="4"/>
      <c r="G10370" s="4"/>
    </row>
    <row r="10371" spans="2:7" x14ac:dyDescent="0.3">
      <c r="B10371" s="2"/>
      <c r="D10371" s="9"/>
      <c r="F10371" s="4"/>
      <c r="G10371" s="4"/>
    </row>
    <row r="10372" spans="2:7" x14ac:dyDescent="0.3">
      <c r="B10372" s="2"/>
      <c r="D10372" s="9"/>
      <c r="F10372" s="4"/>
      <c r="G10372" s="4"/>
    </row>
    <row r="10373" spans="2:7" x14ac:dyDescent="0.3">
      <c r="B10373" s="2"/>
      <c r="D10373" s="9"/>
      <c r="F10373" s="4"/>
      <c r="G10373" s="4"/>
    </row>
    <row r="10374" spans="2:7" x14ac:dyDescent="0.3">
      <c r="B10374" s="2"/>
      <c r="D10374" s="9"/>
      <c r="F10374" s="4"/>
      <c r="G10374" s="4"/>
    </row>
    <row r="10375" spans="2:7" x14ac:dyDescent="0.3">
      <c r="B10375" s="2"/>
      <c r="D10375" s="9"/>
      <c r="F10375" s="4"/>
      <c r="G10375" s="4"/>
    </row>
    <row r="10376" spans="2:7" x14ac:dyDescent="0.3">
      <c r="B10376" s="2"/>
      <c r="D10376" s="9"/>
      <c r="F10376" s="4"/>
      <c r="G10376" s="4"/>
    </row>
    <row r="10377" spans="2:7" x14ac:dyDescent="0.3">
      <c r="B10377" s="2"/>
      <c r="D10377" s="9"/>
      <c r="F10377" s="4"/>
      <c r="G10377" s="4"/>
    </row>
    <row r="10378" spans="2:7" x14ac:dyDescent="0.3">
      <c r="B10378" s="2"/>
      <c r="D10378" s="9"/>
      <c r="F10378" s="4"/>
      <c r="G10378" s="4"/>
    </row>
    <row r="10379" spans="2:7" x14ac:dyDescent="0.3">
      <c r="B10379" s="2"/>
      <c r="D10379" s="9"/>
      <c r="F10379" s="4"/>
      <c r="G10379" s="4"/>
    </row>
    <row r="10380" spans="2:7" x14ac:dyDescent="0.3">
      <c r="B10380" s="2"/>
      <c r="D10380" s="9"/>
      <c r="F10380" s="4"/>
      <c r="G10380" s="4"/>
    </row>
    <row r="10381" spans="2:7" x14ac:dyDescent="0.3">
      <c r="B10381" s="2"/>
      <c r="D10381" s="9"/>
      <c r="F10381" s="4"/>
      <c r="G10381" s="4"/>
    </row>
    <row r="10382" spans="2:7" x14ac:dyDescent="0.3">
      <c r="B10382" s="2"/>
      <c r="D10382" s="9"/>
      <c r="F10382" s="4"/>
      <c r="G10382" s="4"/>
    </row>
    <row r="10383" spans="2:7" x14ac:dyDescent="0.3">
      <c r="B10383" s="2"/>
      <c r="D10383" s="9"/>
      <c r="F10383" s="4"/>
      <c r="G10383" s="4"/>
    </row>
    <row r="10384" spans="2:7" x14ac:dyDescent="0.3">
      <c r="B10384" s="2"/>
      <c r="D10384" s="9"/>
      <c r="F10384" s="4"/>
      <c r="G10384" s="4"/>
    </row>
    <row r="10385" spans="2:7" x14ac:dyDescent="0.3">
      <c r="B10385" s="2"/>
      <c r="D10385" s="9"/>
      <c r="F10385" s="4"/>
      <c r="G10385" s="4"/>
    </row>
    <row r="10386" spans="2:7" x14ac:dyDescent="0.3">
      <c r="B10386" s="2"/>
      <c r="D10386" s="9"/>
      <c r="F10386" s="4"/>
      <c r="G10386" s="4"/>
    </row>
    <row r="10387" spans="2:7" x14ac:dyDescent="0.3">
      <c r="B10387" s="2"/>
      <c r="D10387" s="9"/>
      <c r="F10387" s="4"/>
      <c r="G10387" s="4"/>
    </row>
    <row r="10388" spans="2:7" x14ac:dyDescent="0.3">
      <c r="B10388" s="2"/>
      <c r="D10388" s="9"/>
      <c r="F10388" s="4"/>
      <c r="G10388" s="4"/>
    </row>
    <row r="10389" spans="2:7" x14ac:dyDescent="0.3">
      <c r="B10389" s="2"/>
      <c r="D10389" s="9"/>
      <c r="F10389" s="4"/>
      <c r="G10389" s="4"/>
    </row>
    <row r="10390" spans="2:7" x14ac:dyDescent="0.3">
      <c r="B10390" s="2"/>
      <c r="D10390" s="9"/>
      <c r="F10390" s="4"/>
      <c r="G10390" s="4"/>
    </row>
    <row r="10391" spans="2:7" x14ac:dyDescent="0.3">
      <c r="B10391" s="2"/>
      <c r="D10391" s="9"/>
      <c r="F10391" s="4"/>
      <c r="G10391" s="4"/>
    </row>
    <row r="10392" spans="2:7" x14ac:dyDescent="0.3">
      <c r="B10392" s="2"/>
      <c r="D10392" s="9"/>
      <c r="F10392" s="4"/>
      <c r="G10392" s="4"/>
    </row>
    <row r="10393" spans="2:7" x14ac:dyDescent="0.3">
      <c r="B10393" s="2"/>
      <c r="D10393" s="9"/>
      <c r="F10393" s="4"/>
      <c r="G10393" s="4"/>
    </row>
    <row r="10394" spans="2:7" x14ac:dyDescent="0.3">
      <c r="B10394" s="2"/>
      <c r="D10394" s="9"/>
      <c r="F10394" s="4"/>
      <c r="G10394" s="4"/>
    </row>
    <row r="10395" spans="2:7" x14ac:dyDescent="0.3">
      <c r="B10395" s="2"/>
      <c r="D10395" s="9"/>
      <c r="F10395" s="4"/>
      <c r="G10395" s="4"/>
    </row>
    <row r="10396" spans="2:7" x14ac:dyDescent="0.3">
      <c r="B10396" s="2"/>
      <c r="D10396" s="9"/>
      <c r="F10396" s="4"/>
      <c r="G10396" s="4"/>
    </row>
    <row r="10397" spans="2:7" x14ac:dyDescent="0.3">
      <c r="B10397" s="2"/>
      <c r="D10397" s="9"/>
      <c r="F10397" s="4"/>
      <c r="G10397" s="4"/>
    </row>
    <row r="10398" spans="2:7" x14ac:dyDescent="0.3">
      <c r="B10398" s="2"/>
      <c r="D10398" s="9"/>
      <c r="F10398" s="4"/>
      <c r="G10398" s="4"/>
    </row>
    <row r="10399" spans="2:7" x14ac:dyDescent="0.3">
      <c r="B10399" s="2"/>
      <c r="D10399" s="9"/>
      <c r="F10399" s="4"/>
      <c r="G10399" s="4"/>
    </row>
    <row r="10400" spans="2:7" x14ac:dyDescent="0.3">
      <c r="B10400" s="2"/>
      <c r="D10400" s="9"/>
      <c r="F10400" s="4"/>
      <c r="G10400" s="4"/>
    </row>
    <row r="10401" spans="2:7" x14ac:dyDescent="0.3">
      <c r="B10401" s="2"/>
      <c r="D10401" s="9"/>
      <c r="F10401" s="4"/>
      <c r="G10401" s="4"/>
    </row>
    <row r="10402" spans="2:7" x14ac:dyDescent="0.3">
      <c r="B10402" s="2"/>
      <c r="D10402" s="9"/>
      <c r="F10402" s="4"/>
      <c r="G10402" s="4"/>
    </row>
    <row r="10403" spans="2:7" x14ac:dyDescent="0.3">
      <c r="B10403" s="2"/>
      <c r="D10403" s="9"/>
      <c r="F10403" s="4"/>
      <c r="G10403" s="4"/>
    </row>
    <row r="10404" spans="2:7" x14ac:dyDescent="0.3">
      <c r="B10404" s="2"/>
      <c r="D10404" s="9"/>
      <c r="F10404" s="4"/>
      <c r="G10404" s="4"/>
    </row>
    <row r="10405" spans="2:7" x14ac:dyDescent="0.3">
      <c r="B10405" s="2"/>
      <c r="D10405" s="9"/>
      <c r="F10405" s="4"/>
      <c r="G10405" s="4"/>
    </row>
    <row r="10406" spans="2:7" x14ac:dyDescent="0.3">
      <c r="B10406" s="2"/>
      <c r="D10406" s="9"/>
      <c r="F10406" s="4"/>
      <c r="G10406" s="4"/>
    </row>
    <row r="10407" spans="2:7" x14ac:dyDescent="0.3">
      <c r="B10407" s="2"/>
      <c r="D10407" s="9"/>
      <c r="F10407" s="4"/>
      <c r="G10407" s="4"/>
    </row>
    <row r="10408" spans="2:7" x14ac:dyDescent="0.3">
      <c r="B10408" s="2"/>
      <c r="D10408" s="9"/>
      <c r="F10408" s="4"/>
      <c r="G10408" s="4"/>
    </row>
    <row r="10409" spans="2:7" x14ac:dyDescent="0.3">
      <c r="B10409" s="2"/>
      <c r="D10409" s="9"/>
      <c r="F10409" s="4"/>
      <c r="G10409" s="4"/>
    </row>
    <row r="10410" spans="2:7" x14ac:dyDescent="0.3">
      <c r="B10410" s="2"/>
      <c r="D10410" s="9"/>
      <c r="F10410" s="4"/>
      <c r="G10410" s="4"/>
    </row>
    <row r="10411" spans="2:7" x14ac:dyDescent="0.3">
      <c r="B10411" s="2"/>
      <c r="D10411" s="9"/>
      <c r="F10411" s="4"/>
      <c r="G10411" s="4"/>
    </row>
    <row r="10412" spans="2:7" x14ac:dyDescent="0.3">
      <c r="B10412" s="2"/>
      <c r="D10412" s="9"/>
      <c r="F10412" s="4"/>
      <c r="G10412" s="4"/>
    </row>
    <row r="10413" spans="2:7" x14ac:dyDescent="0.3">
      <c r="B10413" s="2"/>
      <c r="D10413" s="9"/>
      <c r="F10413" s="4"/>
      <c r="G10413" s="4"/>
    </row>
    <row r="10414" spans="2:7" x14ac:dyDescent="0.3">
      <c r="B10414" s="2"/>
      <c r="D10414" s="9"/>
      <c r="F10414" s="4"/>
      <c r="G10414" s="4"/>
    </row>
    <row r="10415" spans="2:7" x14ac:dyDescent="0.3">
      <c r="B10415" s="2"/>
      <c r="D10415" s="9"/>
      <c r="F10415" s="4"/>
      <c r="G10415" s="4"/>
    </row>
    <row r="10416" spans="2:7" x14ac:dyDescent="0.3">
      <c r="B10416" s="2"/>
      <c r="D10416" s="9"/>
      <c r="F10416" s="4"/>
      <c r="G10416" s="4"/>
    </row>
    <row r="10417" spans="2:7" x14ac:dyDescent="0.3">
      <c r="B10417" s="2"/>
      <c r="D10417" s="9"/>
      <c r="F10417" s="4"/>
      <c r="G10417" s="4"/>
    </row>
    <row r="10418" spans="2:7" x14ac:dyDescent="0.3">
      <c r="B10418" s="2"/>
      <c r="D10418" s="9"/>
      <c r="F10418" s="4"/>
      <c r="G10418" s="4"/>
    </row>
    <row r="10419" spans="2:7" x14ac:dyDescent="0.3">
      <c r="B10419" s="2"/>
      <c r="D10419" s="9"/>
      <c r="F10419" s="4"/>
      <c r="G10419" s="4"/>
    </row>
    <row r="10420" spans="2:7" x14ac:dyDescent="0.3">
      <c r="B10420" s="2"/>
      <c r="D10420" s="9"/>
      <c r="F10420" s="4"/>
      <c r="G10420" s="4"/>
    </row>
    <row r="10421" spans="2:7" x14ac:dyDescent="0.3">
      <c r="B10421" s="2"/>
      <c r="D10421" s="9"/>
      <c r="F10421" s="4"/>
      <c r="G10421" s="4"/>
    </row>
    <row r="10422" spans="2:7" x14ac:dyDescent="0.3">
      <c r="B10422" s="2"/>
      <c r="D10422" s="9"/>
      <c r="F10422" s="4"/>
      <c r="G10422" s="4"/>
    </row>
    <row r="10423" spans="2:7" x14ac:dyDescent="0.3">
      <c r="B10423" s="2"/>
      <c r="D10423" s="9"/>
      <c r="F10423" s="4"/>
      <c r="G10423" s="4"/>
    </row>
    <row r="10424" spans="2:7" x14ac:dyDescent="0.3">
      <c r="B10424" s="2"/>
      <c r="D10424" s="9"/>
      <c r="F10424" s="4"/>
      <c r="G10424" s="4"/>
    </row>
    <row r="10425" spans="2:7" x14ac:dyDescent="0.3">
      <c r="B10425" s="2"/>
      <c r="D10425" s="9"/>
      <c r="F10425" s="4"/>
      <c r="G10425" s="4"/>
    </row>
    <row r="10426" spans="2:7" x14ac:dyDescent="0.3">
      <c r="B10426" s="2"/>
      <c r="D10426" s="9"/>
      <c r="F10426" s="4"/>
      <c r="G10426" s="4"/>
    </row>
    <row r="10427" spans="2:7" x14ac:dyDescent="0.3">
      <c r="B10427" s="2"/>
      <c r="D10427" s="9"/>
      <c r="F10427" s="4"/>
      <c r="G10427" s="4"/>
    </row>
    <row r="10428" spans="2:7" x14ac:dyDescent="0.3">
      <c r="B10428" s="2"/>
      <c r="D10428" s="9"/>
      <c r="F10428" s="4"/>
      <c r="G10428" s="4"/>
    </row>
    <row r="10429" spans="2:7" x14ac:dyDescent="0.3">
      <c r="B10429" s="2"/>
      <c r="D10429" s="9"/>
      <c r="F10429" s="4"/>
      <c r="G10429" s="4"/>
    </row>
    <row r="10430" spans="2:7" x14ac:dyDescent="0.3">
      <c r="B10430" s="2"/>
      <c r="D10430" s="9"/>
      <c r="F10430" s="4"/>
      <c r="G10430" s="4"/>
    </row>
    <row r="10431" spans="2:7" x14ac:dyDescent="0.3">
      <c r="B10431" s="2"/>
      <c r="D10431" s="9"/>
      <c r="F10431" s="4"/>
      <c r="G10431" s="4"/>
    </row>
    <row r="10432" spans="2:7" x14ac:dyDescent="0.3">
      <c r="B10432" s="2"/>
      <c r="D10432" s="9"/>
      <c r="F10432" s="4"/>
      <c r="G10432" s="4"/>
    </row>
    <row r="10433" spans="2:7" x14ac:dyDescent="0.3">
      <c r="B10433" s="2"/>
      <c r="D10433" s="9"/>
      <c r="F10433" s="4"/>
      <c r="G10433" s="4"/>
    </row>
    <row r="10434" spans="2:7" x14ac:dyDescent="0.3">
      <c r="B10434" s="2"/>
      <c r="D10434" s="9"/>
      <c r="F10434" s="4"/>
      <c r="G10434" s="4"/>
    </row>
    <row r="10435" spans="2:7" x14ac:dyDescent="0.3">
      <c r="B10435" s="2"/>
      <c r="D10435" s="9"/>
      <c r="F10435" s="4"/>
      <c r="G10435" s="4"/>
    </row>
    <row r="10436" spans="2:7" x14ac:dyDescent="0.3">
      <c r="B10436" s="2"/>
      <c r="D10436" s="9"/>
      <c r="F10436" s="4"/>
      <c r="G10436" s="4"/>
    </row>
    <row r="10437" spans="2:7" x14ac:dyDescent="0.3">
      <c r="B10437" s="2"/>
      <c r="D10437" s="9"/>
      <c r="F10437" s="4"/>
      <c r="G10437" s="4"/>
    </row>
    <row r="10438" spans="2:7" x14ac:dyDescent="0.3">
      <c r="B10438" s="2"/>
      <c r="D10438" s="9"/>
      <c r="F10438" s="4"/>
      <c r="G10438" s="4"/>
    </row>
    <row r="10439" spans="2:7" x14ac:dyDescent="0.3">
      <c r="B10439" s="2"/>
      <c r="D10439" s="9"/>
      <c r="F10439" s="4"/>
      <c r="G10439" s="4"/>
    </row>
    <row r="10440" spans="2:7" x14ac:dyDescent="0.3">
      <c r="B10440" s="2"/>
      <c r="D10440" s="9"/>
      <c r="F10440" s="4"/>
      <c r="G10440" s="4"/>
    </row>
    <row r="10441" spans="2:7" x14ac:dyDescent="0.3">
      <c r="B10441" s="2"/>
      <c r="D10441" s="9"/>
      <c r="F10441" s="4"/>
      <c r="G10441" s="4"/>
    </row>
    <row r="10442" spans="2:7" x14ac:dyDescent="0.3">
      <c r="B10442" s="2"/>
      <c r="D10442" s="9"/>
      <c r="F10442" s="4"/>
      <c r="G10442" s="4"/>
    </row>
    <row r="10443" spans="2:7" x14ac:dyDescent="0.3">
      <c r="B10443" s="2"/>
      <c r="D10443" s="9"/>
      <c r="F10443" s="4"/>
      <c r="G10443" s="4"/>
    </row>
    <row r="10444" spans="2:7" x14ac:dyDescent="0.3">
      <c r="B10444" s="2"/>
      <c r="D10444" s="9"/>
      <c r="F10444" s="4"/>
      <c r="G10444" s="4"/>
    </row>
    <row r="10445" spans="2:7" x14ac:dyDescent="0.3">
      <c r="B10445" s="2"/>
      <c r="D10445" s="9"/>
      <c r="F10445" s="4"/>
      <c r="G10445" s="4"/>
    </row>
    <row r="10446" spans="2:7" x14ac:dyDescent="0.3">
      <c r="B10446" s="2"/>
      <c r="D10446" s="9"/>
      <c r="F10446" s="4"/>
      <c r="G10446" s="4"/>
    </row>
    <row r="10447" spans="2:7" x14ac:dyDescent="0.3">
      <c r="B10447" s="2"/>
      <c r="D10447" s="9"/>
      <c r="F10447" s="4"/>
      <c r="G10447" s="4"/>
    </row>
    <row r="10448" spans="2:7" x14ac:dyDescent="0.3">
      <c r="B10448" s="2"/>
      <c r="D10448" s="9"/>
      <c r="F10448" s="4"/>
      <c r="G10448" s="4"/>
    </row>
    <row r="10449" spans="2:7" x14ac:dyDescent="0.3">
      <c r="B10449" s="2"/>
      <c r="D10449" s="9"/>
      <c r="F10449" s="4"/>
      <c r="G10449" s="4"/>
    </row>
    <row r="10450" spans="2:7" x14ac:dyDescent="0.3">
      <c r="B10450" s="2"/>
      <c r="D10450" s="9"/>
      <c r="F10450" s="4"/>
      <c r="G10450" s="4"/>
    </row>
    <row r="10451" spans="2:7" x14ac:dyDescent="0.3">
      <c r="B10451" s="2"/>
      <c r="D10451" s="9"/>
      <c r="F10451" s="4"/>
      <c r="G10451" s="4"/>
    </row>
    <row r="10452" spans="2:7" x14ac:dyDescent="0.3">
      <c r="B10452" s="2"/>
      <c r="D10452" s="9"/>
      <c r="F10452" s="4"/>
      <c r="G10452" s="4"/>
    </row>
    <row r="10453" spans="2:7" x14ac:dyDescent="0.3">
      <c r="B10453" s="2"/>
      <c r="D10453" s="9"/>
      <c r="F10453" s="4"/>
      <c r="G10453" s="4"/>
    </row>
    <row r="10454" spans="2:7" x14ac:dyDescent="0.3">
      <c r="B10454" s="2"/>
      <c r="D10454" s="9"/>
      <c r="F10454" s="4"/>
      <c r="G10454" s="4"/>
    </row>
    <row r="10455" spans="2:7" x14ac:dyDescent="0.3">
      <c r="B10455" s="2"/>
      <c r="D10455" s="9"/>
      <c r="F10455" s="4"/>
      <c r="G10455" s="4"/>
    </row>
    <row r="10456" spans="2:7" x14ac:dyDescent="0.3">
      <c r="B10456" s="2"/>
      <c r="D10456" s="9"/>
      <c r="F10456" s="4"/>
      <c r="G10456" s="4"/>
    </row>
    <row r="10457" spans="2:7" x14ac:dyDescent="0.3">
      <c r="B10457" s="2"/>
      <c r="D10457" s="9"/>
      <c r="F10457" s="4"/>
      <c r="G10457" s="4"/>
    </row>
    <row r="10458" spans="2:7" x14ac:dyDescent="0.3">
      <c r="B10458" s="2"/>
      <c r="D10458" s="9"/>
      <c r="F10458" s="4"/>
      <c r="G10458" s="4"/>
    </row>
    <row r="10459" spans="2:7" x14ac:dyDescent="0.3">
      <c r="B10459" s="2"/>
      <c r="D10459" s="9"/>
      <c r="F10459" s="4"/>
      <c r="G10459" s="4"/>
    </row>
    <row r="10460" spans="2:7" x14ac:dyDescent="0.3">
      <c r="B10460" s="2"/>
      <c r="D10460" s="9"/>
      <c r="F10460" s="4"/>
      <c r="G10460" s="4"/>
    </row>
    <row r="10461" spans="2:7" x14ac:dyDescent="0.3">
      <c r="B10461" s="2"/>
      <c r="D10461" s="9"/>
      <c r="F10461" s="4"/>
      <c r="G10461" s="4"/>
    </row>
    <row r="10462" spans="2:7" x14ac:dyDescent="0.3">
      <c r="B10462" s="2"/>
      <c r="D10462" s="9"/>
      <c r="F10462" s="4"/>
      <c r="G10462" s="4"/>
    </row>
    <row r="10463" spans="2:7" x14ac:dyDescent="0.3">
      <c r="B10463" s="2"/>
      <c r="D10463" s="9"/>
      <c r="F10463" s="4"/>
      <c r="G10463" s="4"/>
    </row>
    <row r="10464" spans="2:7" x14ac:dyDescent="0.3">
      <c r="B10464" s="2"/>
      <c r="D10464" s="9"/>
      <c r="F10464" s="4"/>
      <c r="G10464" s="4"/>
    </row>
    <row r="10465" spans="2:7" x14ac:dyDescent="0.3">
      <c r="B10465" s="2"/>
      <c r="D10465" s="9"/>
      <c r="F10465" s="4"/>
      <c r="G10465" s="4"/>
    </row>
    <row r="10466" spans="2:7" x14ac:dyDescent="0.3">
      <c r="B10466" s="2"/>
      <c r="D10466" s="9"/>
      <c r="F10466" s="4"/>
      <c r="G10466" s="4"/>
    </row>
    <row r="10467" spans="2:7" x14ac:dyDescent="0.3">
      <c r="B10467" s="2"/>
      <c r="D10467" s="9"/>
      <c r="F10467" s="4"/>
      <c r="G10467" s="4"/>
    </row>
    <row r="10468" spans="2:7" x14ac:dyDescent="0.3">
      <c r="B10468" s="2"/>
      <c r="D10468" s="9"/>
      <c r="F10468" s="4"/>
      <c r="G10468" s="4"/>
    </row>
    <row r="10469" spans="2:7" x14ac:dyDescent="0.3">
      <c r="B10469" s="2"/>
      <c r="D10469" s="9"/>
      <c r="F10469" s="4"/>
      <c r="G10469" s="4"/>
    </row>
    <row r="10470" spans="2:7" x14ac:dyDescent="0.3">
      <c r="B10470" s="2"/>
      <c r="D10470" s="9"/>
      <c r="F10470" s="4"/>
      <c r="G10470" s="4"/>
    </row>
    <row r="10471" spans="2:7" x14ac:dyDescent="0.3">
      <c r="B10471" s="2"/>
      <c r="D10471" s="9"/>
      <c r="F10471" s="4"/>
      <c r="G10471" s="4"/>
    </row>
    <row r="10472" spans="2:7" x14ac:dyDescent="0.3">
      <c r="B10472" s="2"/>
      <c r="D10472" s="9"/>
      <c r="F10472" s="4"/>
      <c r="G10472" s="4"/>
    </row>
    <row r="10473" spans="2:7" x14ac:dyDescent="0.3">
      <c r="B10473" s="2"/>
      <c r="D10473" s="9"/>
      <c r="F10473" s="4"/>
      <c r="G10473" s="4"/>
    </row>
    <row r="10474" spans="2:7" x14ac:dyDescent="0.3">
      <c r="B10474" s="2"/>
      <c r="D10474" s="9"/>
      <c r="F10474" s="4"/>
      <c r="G10474" s="4"/>
    </row>
    <row r="10475" spans="2:7" x14ac:dyDescent="0.3">
      <c r="B10475" s="2"/>
      <c r="D10475" s="9"/>
      <c r="F10475" s="4"/>
      <c r="G10475" s="4"/>
    </row>
    <row r="10476" spans="2:7" x14ac:dyDescent="0.3">
      <c r="B10476" s="2"/>
      <c r="D10476" s="9"/>
      <c r="F10476" s="4"/>
      <c r="G10476" s="4"/>
    </row>
    <row r="10477" spans="2:7" x14ac:dyDescent="0.3">
      <c r="B10477" s="2"/>
      <c r="D10477" s="9"/>
      <c r="F10477" s="4"/>
      <c r="G10477" s="4"/>
    </row>
    <row r="10478" spans="2:7" x14ac:dyDescent="0.3">
      <c r="B10478" s="2"/>
      <c r="D10478" s="9"/>
      <c r="F10478" s="4"/>
      <c r="G10478" s="4"/>
    </row>
    <row r="10479" spans="2:7" x14ac:dyDescent="0.3">
      <c r="B10479" s="2"/>
      <c r="D10479" s="9"/>
      <c r="F10479" s="4"/>
      <c r="G10479" s="4"/>
    </row>
    <row r="10480" spans="2:7" x14ac:dyDescent="0.3">
      <c r="B10480" s="2"/>
      <c r="D10480" s="9"/>
      <c r="F10480" s="4"/>
      <c r="G10480" s="4"/>
    </row>
    <row r="10481" spans="2:7" x14ac:dyDescent="0.3">
      <c r="B10481" s="2"/>
      <c r="D10481" s="9"/>
      <c r="F10481" s="4"/>
      <c r="G10481" s="4"/>
    </row>
    <row r="10482" spans="2:7" x14ac:dyDescent="0.3">
      <c r="B10482" s="2"/>
      <c r="D10482" s="9"/>
      <c r="F10482" s="4"/>
      <c r="G10482" s="4"/>
    </row>
    <row r="10483" spans="2:7" x14ac:dyDescent="0.3">
      <c r="B10483" s="2"/>
      <c r="D10483" s="9"/>
      <c r="F10483" s="4"/>
      <c r="G10483" s="4"/>
    </row>
    <row r="10484" spans="2:7" x14ac:dyDescent="0.3">
      <c r="B10484" s="2"/>
      <c r="D10484" s="9"/>
      <c r="F10484" s="4"/>
      <c r="G10484" s="4"/>
    </row>
    <row r="10485" spans="2:7" x14ac:dyDescent="0.3">
      <c r="B10485" s="2"/>
      <c r="D10485" s="9"/>
      <c r="F10485" s="4"/>
      <c r="G10485" s="4"/>
    </row>
    <row r="10486" spans="2:7" x14ac:dyDescent="0.3">
      <c r="B10486" s="2"/>
      <c r="D10486" s="9"/>
      <c r="F10486" s="4"/>
      <c r="G10486" s="4"/>
    </row>
    <row r="10487" spans="2:7" x14ac:dyDescent="0.3">
      <c r="B10487" s="2"/>
      <c r="D10487" s="9"/>
      <c r="F10487" s="4"/>
      <c r="G10487" s="4"/>
    </row>
    <row r="10488" spans="2:7" x14ac:dyDescent="0.3">
      <c r="B10488" s="2"/>
      <c r="D10488" s="9"/>
      <c r="F10488" s="4"/>
      <c r="G10488" s="4"/>
    </row>
    <row r="10489" spans="2:7" x14ac:dyDescent="0.3">
      <c r="B10489" s="2"/>
      <c r="D10489" s="9"/>
      <c r="F10489" s="4"/>
      <c r="G10489" s="4"/>
    </row>
    <row r="10490" spans="2:7" x14ac:dyDescent="0.3">
      <c r="B10490" s="2"/>
      <c r="D10490" s="9"/>
      <c r="F10490" s="4"/>
      <c r="G10490" s="4"/>
    </row>
    <row r="10491" spans="2:7" x14ac:dyDescent="0.3">
      <c r="B10491" s="2"/>
      <c r="D10491" s="9"/>
      <c r="F10491" s="4"/>
      <c r="G10491" s="4"/>
    </row>
    <row r="10492" spans="2:7" x14ac:dyDescent="0.3">
      <c r="B10492" s="2"/>
      <c r="D10492" s="9"/>
      <c r="F10492" s="4"/>
      <c r="G10492" s="4"/>
    </row>
    <row r="10493" spans="2:7" x14ac:dyDescent="0.3">
      <c r="B10493" s="2"/>
      <c r="D10493" s="9"/>
      <c r="F10493" s="4"/>
      <c r="G10493" s="4"/>
    </row>
    <row r="10494" spans="2:7" x14ac:dyDescent="0.3">
      <c r="B10494" s="2"/>
      <c r="D10494" s="9"/>
      <c r="F10494" s="4"/>
      <c r="G10494" s="4"/>
    </row>
    <row r="10495" spans="2:7" x14ac:dyDescent="0.3">
      <c r="B10495" s="2"/>
      <c r="D10495" s="9"/>
      <c r="F10495" s="4"/>
      <c r="G10495" s="4"/>
    </row>
    <row r="10496" spans="2:7" x14ac:dyDescent="0.3">
      <c r="B10496" s="2"/>
      <c r="D10496" s="9"/>
      <c r="F10496" s="4"/>
      <c r="G10496" s="4"/>
    </row>
    <row r="10497" spans="2:7" x14ac:dyDescent="0.3">
      <c r="B10497" s="2"/>
      <c r="D10497" s="9"/>
      <c r="F10497" s="4"/>
      <c r="G10497" s="4"/>
    </row>
    <row r="10498" spans="2:7" x14ac:dyDescent="0.3">
      <c r="B10498" s="2"/>
      <c r="D10498" s="9"/>
      <c r="F10498" s="4"/>
      <c r="G10498" s="4"/>
    </row>
    <row r="10499" spans="2:7" x14ac:dyDescent="0.3">
      <c r="B10499" s="2"/>
      <c r="D10499" s="9"/>
      <c r="F10499" s="4"/>
      <c r="G10499" s="4"/>
    </row>
    <row r="10500" spans="2:7" x14ac:dyDescent="0.3">
      <c r="B10500" s="2"/>
      <c r="D10500" s="9"/>
      <c r="F10500" s="4"/>
      <c r="G10500" s="4"/>
    </row>
    <row r="10501" spans="2:7" x14ac:dyDescent="0.3">
      <c r="B10501" s="2"/>
      <c r="D10501" s="9"/>
      <c r="F10501" s="4"/>
      <c r="G10501" s="4"/>
    </row>
    <row r="10502" spans="2:7" x14ac:dyDescent="0.3">
      <c r="B10502" s="2"/>
      <c r="D10502" s="9"/>
      <c r="F10502" s="4"/>
      <c r="G10502" s="4"/>
    </row>
    <row r="10503" spans="2:7" x14ac:dyDescent="0.3">
      <c r="B10503" s="2"/>
      <c r="D10503" s="9"/>
      <c r="F10503" s="4"/>
      <c r="G10503" s="4"/>
    </row>
    <row r="10504" spans="2:7" x14ac:dyDescent="0.3">
      <c r="B10504" s="2"/>
      <c r="D10504" s="9"/>
      <c r="F10504" s="4"/>
      <c r="G10504" s="4"/>
    </row>
    <row r="10505" spans="2:7" x14ac:dyDescent="0.3">
      <c r="B10505" s="2"/>
      <c r="D10505" s="9"/>
      <c r="F10505" s="4"/>
      <c r="G10505" s="4"/>
    </row>
    <row r="10506" spans="2:7" x14ac:dyDescent="0.3">
      <c r="B10506" s="2"/>
      <c r="D10506" s="9"/>
      <c r="F10506" s="4"/>
      <c r="G10506" s="4"/>
    </row>
    <row r="10507" spans="2:7" x14ac:dyDescent="0.3">
      <c r="B10507" s="2"/>
      <c r="D10507" s="9"/>
      <c r="F10507" s="4"/>
      <c r="G10507" s="4"/>
    </row>
    <row r="10508" spans="2:7" x14ac:dyDescent="0.3">
      <c r="B10508" s="2"/>
      <c r="D10508" s="9"/>
      <c r="F10508" s="4"/>
      <c r="G10508" s="4"/>
    </row>
    <row r="10509" spans="2:7" x14ac:dyDescent="0.3">
      <c r="B10509" s="2"/>
      <c r="D10509" s="9"/>
      <c r="F10509" s="4"/>
      <c r="G10509" s="4"/>
    </row>
    <row r="10510" spans="2:7" x14ac:dyDescent="0.3">
      <c r="B10510" s="2"/>
      <c r="D10510" s="9"/>
      <c r="F10510" s="4"/>
      <c r="G10510" s="4"/>
    </row>
    <row r="10511" spans="2:7" x14ac:dyDescent="0.3">
      <c r="B10511" s="2"/>
      <c r="D10511" s="9"/>
      <c r="F10511" s="4"/>
      <c r="G10511" s="4"/>
    </row>
    <row r="10512" spans="2:7" x14ac:dyDescent="0.3">
      <c r="B10512" s="2"/>
      <c r="D10512" s="9"/>
      <c r="F10512" s="4"/>
      <c r="G10512" s="4"/>
    </row>
    <row r="10513" spans="2:7" x14ac:dyDescent="0.3">
      <c r="B10513" s="2"/>
      <c r="D10513" s="9"/>
      <c r="F10513" s="4"/>
      <c r="G10513" s="4"/>
    </row>
    <row r="10514" spans="2:7" x14ac:dyDescent="0.3">
      <c r="B10514" s="2"/>
      <c r="D10514" s="9"/>
      <c r="F10514" s="4"/>
      <c r="G10514" s="4"/>
    </row>
    <row r="10515" spans="2:7" x14ac:dyDescent="0.3">
      <c r="B10515" s="2"/>
      <c r="D10515" s="9"/>
      <c r="F10515" s="4"/>
      <c r="G10515" s="4"/>
    </row>
    <row r="10516" spans="2:7" x14ac:dyDescent="0.3">
      <c r="B10516" s="2"/>
      <c r="D10516" s="9"/>
      <c r="F10516" s="4"/>
      <c r="G10516" s="4"/>
    </row>
    <row r="10517" spans="2:7" x14ac:dyDescent="0.3">
      <c r="B10517" s="2"/>
      <c r="D10517" s="9"/>
      <c r="F10517" s="4"/>
      <c r="G10517" s="4"/>
    </row>
    <row r="10518" spans="2:7" x14ac:dyDescent="0.3">
      <c r="B10518" s="2"/>
      <c r="D10518" s="9"/>
      <c r="F10518" s="4"/>
      <c r="G10518" s="4"/>
    </row>
    <row r="10519" spans="2:7" x14ac:dyDescent="0.3">
      <c r="B10519" s="2"/>
      <c r="D10519" s="9"/>
      <c r="F10519" s="4"/>
      <c r="G10519" s="4"/>
    </row>
    <row r="10520" spans="2:7" x14ac:dyDescent="0.3">
      <c r="B10520" s="2"/>
      <c r="D10520" s="9"/>
      <c r="F10520" s="4"/>
      <c r="G10520" s="4"/>
    </row>
    <row r="10521" spans="2:7" x14ac:dyDescent="0.3">
      <c r="B10521" s="2"/>
      <c r="D10521" s="9"/>
      <c r="F10521" s="4"/>
      <c r="G10521" s="4"/>
    </row>
    <row r="10522" spans="2:7" x14ac:dyDescent="0.3">
      <c r="B10522" s="2"/>
      <c r="D10522" s="9"/>
      <c r="F10522" s="4"/>
      <c r="G10522" s="4"/>
    </row>
    <row r="10523" spans="2:7" x14ac:dyDescent="0.3">
      <c r="B10523" s="2"/>
      <c r="D10523" s="9"/>
      <c r="F10523" s="4"/>
      <c r="G10523" s="4"/>
    </row>
    <row r="10524" spans="2:7" x14ac:dyDescent="0.3">
      <c r="B10524" s="2"/>
      <c r="D10524" s="9"/>
      <c r="F10524" s="4"/>
      <c r="G10524" s="4"/>
    </row>
    <row r="10525" spans="2:7" x14ac:dyDescent="0.3">
      <c r="B10525" s="2"/>
      <c r="D10525" s="9"/>
      <c r="F10525" s="4"/>
      <c r="G10525" s="4"/>
    </row>
    <row r="10526" spans="2:7" x14ac:dyDescent="0.3">
      <c r="B10526" s="2"/>
      <c r="D10526" s="9"/>
      <c r="F10526" s="4"/>
      <c r="G10526" s="4"/>
    </row>
    <row r="10527" spans="2:7" x14ac:dyDescent="0.3">
      <c r="B10527" s="2"/>
      <c r="D10527" s="9"/>
      <c r="F10527" s="4"/>
      <c r="G10527" s="4"/>
    </row>
    <row r="10528" spans="2:7" x14ac:dyDescent="0.3">
      <c r="B10528" s="2"/>
      <c r="D10528" s="9"/>
      <c r="F10528" s="4"/>
      <c r="G10528" s="4"/>
    </row>
    <row r="10529" spans="2:7" x14ac:dyDescent="0.3">
      <c r="B10529" s="2"/>
      <c r="D10529" s="9"/>
      <c r="F10529" s="4"/>
      <c r="G10529" s="4"/>
    </row>
    <row r="10530" spans="2:7" x14ac:dyDescent="0.3">
      <c r="B10530" s="2"/>
      <c r="D10530" s="9"/>
      <c r="F10530" s="4"/>
      <c r="G10530" s="4"/>
    </row>
    <row r="10531" spans="2:7" x14ac:dyDescent="0.3">
      <c r="B10531" s="2"/>
      <c r="D10531" s="9"/>
      <c r="F10531" s="4"/>
      <c r="G10531" s="4"/>
    </row>
    <row r="10532" spans="2:7" x14ac:dyDescent="0.3">
      <c r="B10532" s="2"/>
      <c r="D10532" s="9"/>
      <c r="F10532" s="4"/>
      <c r="G10532" s="4"/>
    </row>
    <row r="10533" spans="2:7" x14ac:dyDescent="0.3">
      <c r="B10533" s="2"/>
      <c r="D10533" s="9"/>
      <c r="F10533" s="4"/>
      <c r="G10533" s="4"/>
    </row>
    <row r="10534" spans="2:7" x14ac:dyDescent="0.3">
      <c r="B10534" s="2"/>
      <c r="D10534" s="9"/>
      <c r="F10534" s="4"/>
      <c r="G10534" s="4"/>
    </row>
    <row r="10535" spans="2:7" x14ac:dyDescent="0.3">
      <c r="B10535" s="2"/>
      <c r="D10535" s="9"/>
      <c r="F10535" s="4"/>
      <c r="G10535" s="4"/>
    </row>
    <row r="10536" spans="2:7" x14ac:dyDescent="0.3">
      <c r="B10536" s="2"/>
      <c r="D10536" s="9"/>
      <c r="F10536" s="4"/>
      <c r="G10536" s="4"/>
    </row>
    <row r="10537" spans="2:7" x14ac:dyDescent="0.3">
      <c r="B10537" s="2"/>
      <c r="D10537" s="9"/>
      <c r="F10537" s="4"/>
      <c r="G10537" s="4"/>
    </row>
    <row r="10538" spans="2:7" x14ac:dyDescent="0.3">
      <c r="B10538" s="2"/>
      <c r="D10538" s="9"/>
      <c r="F10538" s="4"/>
      <c r="G10538" s="4"/>
    </row>
    <row r="10539" spans="2:7" x14ac:dyDescent="0.3">
      <c r="B10539" s="2"/>
      <c r="D10539" s="9"/>
      <c r="F10539" s="4"/>
      <c r="G10539" s="4"/>
    </row>
    <row r="10540" spans="2:7" x14ac:dyDescent="0.3">
      <c r="B10540" s="2"/>
      <c r="D10540" s="9"/>
      <c r="F10540" s="4"/>
      <c r="G10540" s="4"/>
    </row>
    <row r="10541" spans="2:7" x14ac:dyDescent="0.3">
      <c r="B10541" s="2"/>
      <c r="D10541" s="9"/>
      <c r="F10541" s="4"/>
      <c r="G10541" s="4"/>
    </row>
    <row r="10542" spans="2:7" x14ac:dyDescent="0.3">
      <c r="B10542" s="2"/>
      <c r="D10542" s="9"/>
      <c r="F10542" s="4"/>
      <c r="G10542" s="4"/>
    </row>
    <row r="10543" spans="2:7" x14ac:dyDescent="0.3">
      <c r="B10543" s="2"/>
      <c r="D10543" s="9"/>
      <c r="F10543" s="4"/>
      <c r="G10543" s="4"/>
    </row>
    <row r="10544" spans="2:7" x14ac:dyDescent="0.3">
      <c r="B10544" s="2"/>
      <c r="D10544" s="9"/>
      <c r="F10544" s="4"/>
      <c r="G10544" s="4"/>
    </row>
    <row r="10545" spans="2:7" x14ac:dyDescent="0.3">
      <c r="B10545" s="2"/>
      <c r="D10545" s="9"/>
      <c r="F10545" s="4"/>
      <c r="G10545" s="4"/>
    </row>
    <row r="10546" spans="2:7" x14ac:dyDescent="0.3">
      <c r="B10546" s="2"/>
      <c r="D10546" s="9"/>
      <c r="F10546" s="4"/>
      <c r="G10546" s="4"/>
    </row>
    <row r="10547" spans="2:7" x14ac:dyDescent="0.3">
      <c r="B10547" s="2"/>
      <c r="D10547" s="9"/>
      <c r="F10547" s="4"/>
      <c r="G10547" s="4"/>
    </row>
    <row r="10548" spans="2:7" x14ac:dyDescent="0.3">
      <c r="B10548" s="2"/>
      <c r="D10548" s="9"/>
      <c r="F10548" s="4"/>
      <c r="G10548" s="4"/>
    </row>
    <row r="10549" spans="2:7" x14ac:dyDescent="0.3">
      <c r="B10549" s="2"/>
      <c r="D10549" s="9"/>
      <c r="F10549" s="4"/>
      <c r="G10549" s="4"/>
    </row>
    <row r="10550" spans="2:7" x14ac:dyDescent="0.3">
      <c r="B10550" s="2"/>
      <c r="D10550" s="9"/>
      <c r="F10550" s="4"/>
      <c r="G10550" s="4"/>
    </row>
    <row r="10551" spans="2:7" x14ac:dyDescent="0.3">
      <c r="B10551" s="2"/>
      <c r="D10551" s="9"/>
      <c r="F10551" s="4"/>
      <c r="G10551" s="4"/>
    </row>
    <row r="10552" spans="2:7" x14ac:dyDescent="0.3">
      <c r="B10552" s="2"/>
      <c r="D10552" s="9"/>
      <c r="F10552" s="4"/>
      <c r="G10552" s="4"/>
    </row>
    <row r="10553" spans="2:7" x14ac:dyDescent="0.3">
      <c r="B10553" s="2"/>
      <c r="D10553" s="9"/>
      <c r="F10553" s="4"/>
      <c r="G10553" s="4"/>
    </row>
    <row r="10554" spans="2:7" x14ac:dyDescent="0.3">
      <c r="B10554" s="2"/>
      <c r="D10554" s="9"/>
      <c r="F10554" s="4"/>
      <c r="G10554" s="4"/>
    </row>
    <row r="10555" spans="2:7" x14ac:dyDescent="0.3">
      <c r="B10555" s="2"/>
      <c r="D10555" s="9"/>
      <c r="F10555" s="4"/>
      <c r="G10555" s="4"/>
    </row>
    <row r="10556" spans="2:7" x14ac:dyDescent="0.3">
      <c r="B10556" s="2"/>
      <c r="D10556" s="9"/>
      <c r="F10556" s="4"/>
      <c r="G10556" s="4"/>
    </row>
    <row r="10557" spans="2:7" x14ac:dyDescent="0.3">
      <c r="B10557" s="2"/>
      <c r="D10557" s="9"/>
      <c r="F10557" s="4"/>
      <c r="G10557" s="4"/>
    </row>
    <row r="10558" spans="2:7" x14ac:dyDescent="0.3">
      <c r="B10558" s="2"/>
      <c r="D10558" s="9"/>
      <c r="F10558" s="4"/>
      <c r="G10558" s="4"/>
    </row>
    <row r="10559" spans="2:7" x14ac:dyDescent="0.3">
      <c r="B10559" s="2"/>
      <c r="D10559" s="9"/>
      <c r="F10559" s="4"/>
      <c r="G10559" s="4"/>
    </row>
    <row r="10560" spans="2:7" x14ac:dyDescent="0.3">
      <c r="B10560" s="2"/>
      <c r="D10560" s="9"/>
      <c r="F10560" s="4"/>
      <c r="G10560" s="4"/>
    </row>
    <row r="10561" spans="2:7" x14ac:dyDescent="0.3">
      <c r="B10561" s="2"/>
      <c r="D10561" s="9"/>
      <c r="F10561" s="4"/>
      <c r="G10561" s="4"/>
    </row>
    <row r="10562" spans="2:7" x14ac:dyDescent="0.3">
      <c r="B10562" s="2"/>
      <c r="D10562" s="9"/>
      <c r="F10562" s="4"/>
      <c r="G10562" s="4"/>
    </row>
    <row r="10563" spans="2:7" x14ac:dyDescent="0.3">
      <c r="B10563" s="2"/>
      <c r="D10563" s="9"/>
      <c r="F10563" s="4"/>
      <c r="G10563" s="4"/>
    </row>
    <row r="10564" spans="2:7" x14ac:dyDescent="0.3">
      <c r="B10564" s="2"/>
      <c r="D10564" s="9"/>
      <c r="F10564" s="4"/>
      <c r="G10564" s="4"/>
    </row>
    <row r="10565" spans="2:7" x14ac:dyDescent="0.3">
      <c r="B10565" s="2"/>
      <c r="D10565" s="9"/>
      <c r="F10565" s="4"/>
      <c r="G10565" s="4"/>
    </row>
    <row r="10566" spans="2:7" x14ac:dyDescent="0.3">
      <c r="B10566" s="2"/>
      <c r="D10566" s="9"/>
      <c r="F10566" s="4"/>
      <c r="G10566" s="4"/>
    </row>
    <row r="10567" spans="2:7" x14ac:dyDescent="0.3">
      <c r="B10567" s="2"/>
      <c r="D10567" s="9"/>
      <c r="F10567" s="4"/>
      <c r="G10567" s="4"/>
    </row>
    <row r="10568" spans="2:7" x14ac:dyDescent="0.3">
      <c r="B10568" s="2"/>
      <c r="D10568" s="9"/>
      <c r="F10568" s="4"/>
      <c r="G10568" s="4"/>
    </row>
    <row r="10569" spans="2:7" x14ac:dyDescent="0.3">
      <c r="B10569" s="2"/>
      <c r="D10569" s="9"/>
      <c r="F10569" s="4"/>
      <c r="G10569" s="4"/>
    </row>
    <row r="10570" spans="2:7" x14ac:dyDescent="0.3">
      <c r="B10570" s="2"/>
      <c r="D10570" s="9"/>
      <c r="F10570" s="4"/>
      <c r="G10570" s="4"/>
    </row>
    <row r="10571" spans="2:7" x14ac:dyDescent="0.3">
      <c r="B10571" s="2"/>
      <c r="D10571" s="9"/>
      <c r="F10571" s="4"/>
      <c r="G10571" s="4"/>
    </row>
    <row r="10572" spans="2:7" x14ac:dyDescent="0.3">
      <c r="B10572" s="2"/>
      <c r="D10572" s="9"/>
      <c r="F10572" s="4"/>
      <c r="G10572" s="4"/>
    </row>
    <row r="10573" spans="2:7" x14ac:dyDescent="0.3">
      <c r="B10573" s="2"/>
      <c r="D10573" s="9"/>
      <c r="F10573" s="4"/>
      <c r="G10573" s="4"/>
    </row>
    <row r="10574" spans="2:7" x14ac:dyDescent="0.3">
      <c r="B10574" s="2"/>
      <c r="D10574" s="9"/>
      <c r="F10574" s="4"/>
      <c r="G10574" s="4"/>
    </row>
    <row r="10575" spans="2:7" x14ac:dyDescent="0.3">
      <c r="B10575" s="2"/>
      <c r="D10575" s="9"/>
      <c r="F10575" s="4"/>
      <c r="G10575" s="4"/>
    </row>
    <row r="10576" spans="2:7" x14ac:dyDescent="0.3">
      <c r="B10576" s="2"/>
      <c r="D10576" s="9"/>
      <c r="F10576" s="4"/>
      <c r="G10576" s="4"/>
    </row>
    <row r="10577" spans="2:7" x14ac:dyDescent="0.3">
      <c r="B10577" s="2"/>
      <c r="D10577" s="9"/>
      <c r="F10577" s="4"/>
      <c r="G10577" s="4"/>
    </row>
    <row r="10578" spans="2:7" x14ac:dyDescent="0.3">
      <c r="B10578" s="2"/>
      <c r="D10578" s="9"/>
      <c r="F10578" s="4"/>
      <c r="G10578" s="4"/>
    </row>
    <row r="10579" spans="2:7" x14ac:dyDescent="0.3">
      <c r="B10579" s="2"/>
      <c r="D10579" s="9"/>
      <c r="F10579" s="4"/>
      <c r="G10579" s="4"/>
    </row>
    <row r="10580" spans="2:7" x14ac:dyDescent="0.3">
      <c r="B10580" s="2"/>
      <c r="D10580" s="9"/>
      <c r="F10580" s="4"/>
      <c r="G10580" s="4"/>
    </row>
    <row r="10581" spans="2:7" x14ac:dyDescent="0.3">
      <c r="B10581" s="2"/>
      <c r="D10581" s="9"/>
      <c r="F10581" s="4"/>
      <c r="G10581" s="4"/>
    </row>
    <row r="10582" spans="2:7" x14ac:dyDescent="0.3">
      <c r="B10582" s="2"/>
      <c r="D10582" s="9"/>
      <c r="F10582" s="4"/>
      <c r="G10582" s="4"/>
    </row>
    <row r="10583" spans="2:7" x14ac:dyDescent="0.3">
      <c r="B10583" s="2"/>
      <c r="D10583" s="9"/>
      <c r="F10583" s="4"/>
      <c r="G10583" s="4"/>
    </row>
    <row r="10584" spans="2:7" x14ac:dyDescent="0.3">
      <c r="B10584" s="2"/>
      <c r="D10584" s="9"/>
      <c r="F10584" s="4"/>
      <c r="G10584" s="4"/>
    </row>
    <row r="10585" spans="2:7" x14ac:dyDescent="0.3">
      <c r="B10585" s="2"/>
      <c r="D10585" s="9"/>
      <c r="F10585" s="4"/>
      <c r="G10585" s="4"/>
    </row>
    <row r="10586" spans="2:7" x14ac:dyDescent="0.3">
      <c r="B10586" s="2"/>
      <c r="D10586" s="9"/>
      <c r="F10586" s="4"/>
      <c r="G10586" s="4"/>
    </row>
    <row r="10587" spans="2:7" x14ac:dyDescent="0.3">
      <c r="B10587" s="2"/>
      <c r="D10587" s="9"/>
      <c r="F10587" s="4"/>
      <c r="G10587" s="4"/>
    </row>
    <row r="10588" spans="2:7" x14ac:dyDescent="0.3">
      <c r="B10588" s="2"/>
      <c r="D10588" s="9"/>
      <c r="F10588" s="4"/>
      <c r="G10588" s="4"/>
    </row>
    <row r="10589" spans="2:7" x14ac:dyDescent="0.3">
      <c r="B10589" s="2"/>
      <c r="D10589" s="9"/>
      <c r="F10589" s="4"/>
      <c r="G10589" s="4"/>
    </row>
    <row r="10590" spans="2:7" x14ac:dyDescent="0.3">
      <c r="B10590" s="2"/>
      <c r="D10590" s="9"/>
      <c r="F10590" s="4"/>
      <c r="G10590" s="4"/>
    </row>
    <row r="10591" spans="2:7" x14ac:dyDescent="0.3">
      <c r="B10591" s="2"/>
      <c r="D10591" s="9"/>
      <c r="F10591" s="4"/>
      <c r="G10591" s="4"/>
    </row>
    <row r="10592" spans="2:7" x14ac:dyDescent="0.3">
      <c r="B10592" s="2"/>
      <c r="D10592" s="9"/>
      <c r="F10592" s="4"/>
      <c r="G10592" s="4"/>
    </row>
    <row r="10593" spans="2:7" x14ac:dyDescent="0.3">
      <c r="B10593" s="2"/>
      <c r="D10593" s="9"/>
      <c r="F10593" s="4"/>
      <c r="G10593" s="4"/>
    </row>
    <row r="10594" spans="2:7" x14ac:dyDescent="0.3">
      <c r="B10594" s="2"/>
      <c r="D10594" s="9"/>
      <c r="F10594" s="4"/>
      <c r="G10594" s="4"/>
    </row>
    <row r="10595" spans="2:7" x14ac:dyDescent="0.3">
      <c r="B10595" s="2"/>
      <c r="D10595" s="9"/>
      <c r="F10595" s="4"/>
      <c r="G10595" s="4"/>
    </row>
    <row r="10596" spans="2:7" x14ac:dyDescent="0.3">
      <c r="B10596" s="2"/>
      <c r="D10596" s="9"/>
      <c r="F10596" s="4"/>
      <c r="G10596" s="4"/>
    </row>
    <row r="10597" spans="2:7" x14ac:dyDescent="0.3">
      <c r="B10597" s="2"/>
      <c r="D10597" s="9"/>
      <c r="F10597" s="4"/>
      <c r="G10597" s="4"/>
    </row>
    <row r="10598" spans="2:7" x14ac:dyDescent="0.3">
      <c r="B10598" s="2"/>
      <c r="D10598" s="9"/>
      <c r="F10598" s="4"/>
      <c r="G10598" s="4"/>
    </row>
    <row r="10599" spans="2:7" x14ac:dyDescent="0.3">
      <c r="B10599" s="2"/>
      <c r="D10599" s="9"/>
      <c r="F10599" s="4"/>
      <c r="G10599" s="4"/>
    </row>
    <row r="10600" spans="2:7" x14ac:dyDescent="0.3">
      <c r="B10600" s="2"/>
      <c r="D10600" s="9"/>
      <c r="F10600" s="4"/>
      <c r="G10600" s="4"/>
    </row>
    <row r="10601" spans="2:7" x14ac:dyDescent="0.3">
      <c r="B10601" s="2"/>
      <c r="D10601" s="9"/>
      <c r="F10601" s="4"/>
      <c r="G10601" s="4"/>
    </row>
    <row r="10602" spans="2:7" x14ac:dyDescent="0.3">
      <c r="B10602" s="2"/>
      <c r="D10602" s="9"/>
      <c r="F10602" s="4"/>
      <c r="G10602" s="4"/>
    </row>
    <row r="10603" spans="2:7" x14ac:dyDescent="0.3">
      <c r="B10603" s="2"/>
      <c r="D10603" s="9"/>
      <c r="F10603" s="4"/>
      <c r="G10603" s="4"/>
    </row>
    <row r="10604" spans="2:7" x14ac:dyDescent="0.3">
      <c r="B10604" s="2"/>
      <c r="D10604" s="9"/>
      <c r="F10604" s="4"/>
      <c r="G10604" s="4"/>
    </row>
    <row r="10605" spans="2:7" x14ac:dyDescent="0.3">
      <c r="B10605" s="2"/>
      <c r="D10605" s="9"/>
      <c r="F10605" s="4"/>
      <c r="G10605" s="4"/>
    </row>
    <row r="10606" spans="2:7" x14ac:dyDescent="0.3">
      <c r="B10606" s="2"/>
      <c r="D10606" s="9"/>
      <c r="F10606" s="4"/>
      <c r="G10606" s="4"/>
    </row>
    <row r="10607" spans="2:7" x14ac:dyDescent="0.3">
      <c r="B10607" s="2"/>
      <c r="D10607" s="9"/>
      <c r="F10607" s="4"/>
      <c r="G10607" s="4"/>
    </row>
    <row r="10608" spans="2:7" x14ac:dyDescent="0.3">
      <c r="B10608" s="2"/>
      <c r="D10608" s="9"/>
      <c r="F10608" s="4"/>
      <c r="G10608" s="4"/>
    </row>
    <row r="10609" spans="2:7" x14ac:dyDescent="0.3">
      <c r="B10609" s="2"/>
      <c r="D10609" s="9"/>
      <c r="F10609" s="4"/>
      <c r="G10609" s="4"/>
    </row>
    <row r="10610" spans="2:7" x14ac:dyDescent="0.3">
      <c r="B10610" s="2"/>
      <c r="D10610" s="9"/>
      <c r="F10610" s="4"/>
      <c r="G10610" s="4"/>
    </row>
    <row r="10611" spans="2:7" x14ac:dyDescent="0.3">
      <c r="B10611" s="2"/>
      <c r="D10611" s="9"/>
      <c r="F10611" s="4"/>
      <c r="G10611" s="4"/>
    </row>
    <row r="10612" spans="2:7" x14ac:dyDescent="0.3">
      <c r="B10612" s="2"/>
      <c r="D10612" s="9"/>
      <c r="F10612" s="4"/>
      <c r="G10612" s="4"/>
    </row>
    <row r="10613" spans="2:7" x14ac:dyDescent="0.3">
      <c r="B10613" s="2"/>
      <c r="D10613" s="9"/>
      <c r="F10613" s="4"/>
      <c r="G10613" s="4"/>
    </row>
    <row r="10614" spans="2:7" x14ac:dyDescent="0.3">
      <c r="B10614" s="2"/>
      <c r="D10614" s="9"/>
      <c r="F10614" s="4"/>
      <c r="G10614" s="4"/>
    </row>
    <row r="10615" spans="2:7" x14ac:dyDescent="0.3">
      <c r="B10615" s="2"/>
      <c r="D10615" s="9"/>
      <c r="F10615" s="4"/>
      <c r="G10615" s="4"/>
    </row>
    <row r="10616" spans="2:7" x14ac:dyDescent="0.3">
      <c r="B10616" s="2"/>
      <c r="D10616" s="9"/>
      <c r="F10616" s="4"/>
      <c r="G10616" s="4"/>
    </row>
    <row r="10617" spans="2:7" x14ac:dyDescent="0.3">
      <c r="B10617" s="2"/>
      <c r="D10617" s="9"/>
      <c r="F10617" s="4"/>
      <c r="G10617" s="4"/>
    </row>
    <row r="10618" spans="2:7" x14ac:dyDescent="0.3">
      <c r="B10618" s="2"/>
      <c r="D10618" s="9"/>
      <c r="F10618" s="4"/>
      <c r="G10618" s="4"/>
    </row>
    <row r="10619" spans="2:7" x14ac:dyDescent="0.3">
      <c r="B10619" s="2"/>
      <c r="D10619" s="9"/>
      <c r="F10619" s="4"/>
      <c r="G10619" s="4"/>
    </row>
    <row r="10620" spans="2:7" x14ac:dyDescent="0.3">
      <c r="B10620" s="2"/>
      <c r="D10620" s="9"/>
      <c r="F10620" s="4"/>
      <c r="G10620" s="4"/>
    </row>
    <row r="10621" spans="2:7" x14ac:dyDescent="0.3">
      <c r="B10621" s="2"/>
      <c r="D10621" s="9"/>
      <c r="F10621" s="4"/>
      <c r="G10621" s="4"/>
    </row>
    <row r="10622" spans="2:7" x14ac:dyDescent="0.3">
      <c r="B10622" s="2"/>
      <c r="D10622" s="9"/>
      <c r="F10622" s="4"/>
      <c r="G10622" s="4"/>
    </row>
    <row r="10623" spans="2:7" x14ac:dyDescent="0.3">
      <c r="B10623" s="2"/>
      <c r="D10623" s="9"/>
      <c r="F10623" s="4"/>
      <c r="G10623" s="4"/>
    </row>
    <row r="10624" spans="2:7" x14ac:dyDescent="0.3">
      <c r="B10624" s="2"/>
      <c r="D10624" s="9"/>
      <c r="F10624" s="4"/>
      <c r="G10624" s="4"/>
    </row>
    <row r="10625" spans="2:7" x14ac:dyDescent="0.3">
      <c r="B10625" s="2"/>
      <c r="D10625" s="9"/>
      <c r="F10625" s="4"/>
      <c r="G10625" s="4"/>
    </row>
    <row r="10626" spans="2:7" x14ac:dyDescent="0.3">
      <c r="B10626" s="2"/>
      <c r="D10626" s="9"/>
      <c r="F10626" s="4"/>
      <c r="G10626" s="4"/>
    </row>
    <row r="10627" spans="2:7" x14ac:dyDescent="0.3">
      <c r="B10627" s="2"/>
      <c r="D10627" s="9"/>
      <c r="F10627" s="4"/>
      <c r="G10627" s="4"/>
    </row>
    <row r="10628" spans="2:7" x14ac:dyDescent="0.3">
      <c r="B10628" s="2"/>
      <c r="D10628" s="9"/>
      <c r="F10628" s="4"/>
      <c r="G10628" s="4"/>
    </row>
    <row r="10629" spans="2:7" x14ac:dyDescent="0.3">
      <c r="B10629" s="2"/>
      <c r="D10629" s="9"/>
      <c r="F10629" s="4"/>
      <c r="G10629" s="4"/>
    </row>
    <row r="10630" spans="2:7" x14ac:dyDescent="0.3">
      <c r="B10630" s="2"/>
      <c r="D10630" s="9"/>
      <c r="F10630" s="4"/>
      <c r="G10630" s="4"/>
    </row>
    <row r="10631" spans="2:7" x14ac:dyDescent="0.3">
      <c r="B10631" s="2"/>
      <c r="D10631" s="9"/>
      <c r="F10631" s="4"/>
      <c r="G10631" s="4"/>
    </row>
    <row r="10632" spans="2:7" x14ac:dyDescent="0.3">
      <c r="B10632" s="2"/>
      <c r="D10632" s="9"/>
      <c r="F10632" s="4"/>
      <c r="G10632" s="4"/>
    </row>
    <row r="10633" spans="2:7" x14ac:dyDescent="0.3">
      <c r="B10633" s="2"/>
      <c r="D10633" s="9"/>
      <c r="F10633" s="4"/>
      <c r="G10633" s="4"/>
    </row>
    <row r="10634" spans="2:7" x14ac:dyDescent="0.3">
      <c r="B10634" s="2"/>
      <c r="D10634" s="9"/>
      <c r="F10634" s="4"/>
      <c r="G10634" s="4"/>
    </row>
    <row r="10635" spans="2:7" x14ac:dyDescent="0.3">
      <c r="B10635" s="2"/>
      <c r="D10635" s="9"/>
      <c r="F10635" s="4"/>
      <c r="G10635" s="4"/>
    </row>
    <row r="10636" spans="2:7" x14ac:dyDescent="0.3">
      <c r="B10636" s="2"/>
      <c r="D10636" s="9"/>
      <c r="F10636" s="4"/>
      <c r="G10636" s="4"/>
    </row>
    <row r="10637" spans="2:7" x14ac:dyDescent="0.3">
      <c r="B10637" s="2"/>
      <c r="D10637" s="9"/>
      <c r="F10637" s="4"/>
      <c r="G10637" s="4"/>
    </row>
    <row r="10638" spans="2:7" x14ac:dyDescent="0.3">
      <c r="B10638" s="2"/>
      <c r="D10638" s="9"/>
      <c r="F10638" s="4"/>
      <c r="G10638" s="4"/>
    </row>
    <row r="10639" spans="2:7" x14ac:dyDescent="0.3">
      <c r="B10639" s="2"/>
      <c r="D10639" s="9"/>
      <c r="F10639" s="4"/>
      <c r="G10639" s="4"/>
    </row>
    <row r="10640" spans="2:7" x14ac:dyDescent="0.3">
      <c r="B10640" s="2"/>
      <c r="D10640" s="9"/>
      <c r="F10640" s="4"/>
      <c r="G10640" s="4"/>
    </row>
    <row r="10641" spans="2:7" x14ac:dyDescent="0.3">
      <c r="B10641" s="2"/>
      <c r="D10641" s="9"/>
      <c r="F10641" s="4"/>
      <c r="G10641" s="4"/>
    </row>
    <row r="10642" spans="2:7" x14ac:dyDescent="0.3">
      <c r="B10642" s="2"/>
      <c r="D10642" s="9"/>
      <c r="F10642" s="4"/>
      <c r="G10642" s="4"/>
    </row>
    <row r="10643" spans="2:7" x14ac:dyDescent="0.3">
      <c r="B10643" s="2"/>
      <c r="D10643" s="9"/>
      <c r="F10643" s="4"/>
      <c r="G10643" s="4"/>
    </row>
    <row r="10644" spans="2:7" x14ac:dyDescent="0.3">
      <c r="B10644" s="2"/>
      <c r="D10644" s="9"/>
      <c r="F10644" s="4"/>
      <c r="G10644" s="4"/>
    </row>
    <row r="10645" spans="2:7" x14ac:dyDescent="0.3">
      <c r="B10645" s="2"/>
      <c r="D10645" s="9"/>
      <c r="F10645" s="4"/>
      <c r="G10645" s="4"/>
    </row>
    <row r="10646" spans="2:7" x14ac:dyDescent="0.3">
      <c r="B10646" s="2"/>
      <c r="D10646" s="9"/>
      <c r="F10646" s="4"/>
      <c r="G10646" s="4"/>
    </row>
    <row r="10647" spans="2:7" x14ac:dyDescent="0.3">
      <c r="B10647" s="2"/>
      <c r="D10647" s="9"/>
      <c r="F10647" s="4"/>
      <c r="G10647" s="4"/>
    </row>
    <row r="10648" spans="2:7" x14ac:dyDescent="0.3">
      <c r="B10648" s="2"/>
      <c r="D10648" s="9"/>
      <c r="F10648" s="4"/>
      <c r="G10648" s="4"/>
    </row>
    <row r="10649" spans="2:7" x14ac:dyDescent="0.3">
      <c r="B10649" s="2"/>
      <c r="D10649" s="9"/>
      <c r="F10649" s="4"/>
      <c r="G10649" s="4"/>
    </row>
    <row r="10650" spans="2:7" x14ac:dyDescent="0.3">
      <c r="B10650" s="2"/>
      <c r="D10650" s="9"/>
      <c r="F10650" s="4"/>
      <c r="G10650" s="4"/>
    </row>
    <row r="10651" spans="2:7" x14ac:dyDescent="0.3">
      <c r="B10651" s="2"/>
      <c r="D10651" s="9"/>
      <c r="F10651" s="4"/>
      <c r="G10651" s="4"/>
    </row>
    <row r="10652" spans="2:7" x14ac:dyDescent="0.3">
      <c r="B10652" s="2"/>
      <c r="D10652" s="9"/>
      <c r="F10652" s="4"/>
      <c r="G10652" s="4"/>
    </row>
    <row r="10653" spans="2:7" x14ac:dyDescent="0.3">
      <c r="B10653" s="2"/>
      <c r="D10653" s="9"/>
      <c r="F10653" s="4"/>
      <c r="G10653" s="4"/>
    </row>
    <row r="10654" spans="2:7" x14ac:dyDescent="0.3">
      <c r="B10654" s="2"/>
      <c r="D10654" s="9"/>
      <c r="F10654" s="4"/>
      <c r="G10654" s="4"/>
    </row>
    <row r="10655" spans="2:7" x14ac:dyDescent="0.3">
      <c r="B10655" s="2"/>
      <c r="D10655" s="9"/>
      <c r="F10655" s="4"/>
      <c r="G10655" s="4"/>
    </row>
    <row r="10656" spans="2:7" x14ac:dyDescent="0.3">
      <c r="B10656" s="2"/>
      <c r="D10656" s="9"/>
      <c r="F10656" s="4"/>
      <c r="G10656" s="4"/>
    </row>
    <row r="10657" spans="2:7" x14ac:dyDescent="0.3">
      <c r="B10657" s="2"/>
      <c r="D10657" s="9"/>
      <c r="F10657" s="4"/>
      <c r="G10657" s="4"/>
    </row>
    <row r="10658" spans="2:7" x14ac:dyDescent="0.3">
      <c r="B10658" s="2"/>
      <c r="D10658" s="9"/>
      <c r="F10658" s="4"/>
      <c r="G10658" s="4"/>
    </row>
    <row r="10659" spans="2:7" x14ac:dyDescent="0.3">
      <c r="B10659" s="2"/>
      <c r="D10659" s="9"/>
      <c r="F10659" s="4"/>
      <c r="G10659" s="4"/>
    </row>
    <row r="10660" spans="2:7" x14ac:dyDescent="0.3">
      <c r="B10660" s="2"/>
      <c r="D10660" s="9"/>
      <c r="F10660" s="4"/>
      <c r="G10660" s="4"/>
    </row>
    <row r="10661" spans="2:7" x14ac:dyDescent="0.3">
      <c r="B10661" s="2"/>
      <c r="D10661" s="9"/>
      <c r="F10661" s="4"/>
      <c r="G10661" s="4"/>
    </row>
    <row r="10662" spans="2:7" x14ac:dyDescent="0.3">
      <c r="B10662" s="2"/>
      <c r="D10662" s="9"/>
      <c r="F10662" s="4"/>
      <c r="G10662" s="4"/>
    </row>
    <row r="10663" spans="2:7" x14ac:dyDescent="0.3">
      <c r="B10663" s="2"/>
      <c r="D10663" s="9"/>
      <c r="F10663" s="4"/>
      <c r="G10663" s="4"/>
    </row>
    <row r="10664" spans="2:7" x14ac:dyDescent="0.3">
      <c r="B10664" s="2"/>
      <c r="D10664" s="9"/>
      <c r="F10664" s="4"/>
      <c r="G10664" s="4"/>
    </row>
    <row r="10665" spans="2:7" x14ac:dyDescent="0.3">
      <c r="B10665" s="2"/>
      <c r="D10665" s="9"/>
      <c r="F10665" s="4"/>
      <c r="G10665" s="4"/>
    </row>
    <row r="10666" spans="2:7" x14ac:dyDescent="0.3">
      <c r="B10666" s="2"/>
      <c r="D10666" s="9"/>
      <c r="F10666" s="4"/>
      <c r="G10666" s="4"/>
    </row>
    <row r="10667" spans="2:7" x14ac:dyDescent="0.3">
      <c r="B10667" s="2"/>
      <c r="D10667" s="9"/>
      <c r="F10667" s="4"/>
      <c r="G10667" s="4"/>
    </row>
    <row r="10668" spans="2:7" x14ac:dyDescent="0.3">
      <c r="B10668" s="2"/>
      <c r="D10668" s="9"/>
      <c r="F10668" s="4"/>
      <c r="G10668" s="4"/>
    </row>
    <row r="10669" spans="2:7" x14ac:dyDescent="0.3">
      <c r="B10669" s="2"/>
      <c r="D10669" s="9"/>
      <c r="F10669" s="4"/>
      <c r="G10669" s="4"/>
    </row>
    <row r="10670" spans="2:7" x14ac:dyDescent="0.3">
      <c r="B10670" s="2"/>
      <c r="D10670" s="9"/>
      <c r="F10670" s="4"/>
      <c r="G10670" s="4"/>
    </row>
    <row r="10671" spans="2:7" x14ac:dyDescent="0.3">
      <c r="B10671" s="2"/>
      <c r="D10671" s="9"/>
      <c r="F10671" s="4"/>
      <c r="G10671" s="4"/>
    </row>
    <row r="10672" spans="2:7" x14ac:dyDescent="0.3">
      <c r="B10672" s="2"/>
      <c r="D10672" s="9"/>
      <c r="F10672" s="4"/>
      <c r="G10672" s="4"/>
    </row>
    <row r="10673" spans="2:7" x14ac:dyDescent="0.3">
      <c r="B10673" s="2"/>
      <c r="D10673" s="9"/>
      <c r="F10673" s="4"/>
      <c r="G10673" s="4"/>
    </row>
    <row r="10674" spans="2:7" x14ac:dyDescent="0.3">
      <c r="B10674" s="2"/>
      <c r="D10674" s="9"/>
      <c r="F10674" s="4"/>
      <c r="G10674" s="4"/>
    </row>
    <row r="10675" spans="2:7" x14ac:dyDescent="0.3">
      <c r="B10675" s="2"/>
      <c r="D10675" s="9"/>
      <c r="F10675" s="4"/>
      <c r="G10675" s="4"/>
    </row>
    <row r="10676" spans="2:7" x14ac:dyDescent="0.3">
      <c r="B10676" s="2"/>
      <c r="D10676" s="9"/>
      <c r="F10676" s="4"/>
      <c r="G10676" s="4"/>
    </row>
    <row r="10677" spans="2:7" x14ac:dyDescent="0.3">
      <c r="B10677" s="2"/>
      <c r="D10677" s="9"/>
      <c r="F10677" s="4"/>
      <c r="G10677" s="4"/>
    </row>
    <row r="10678" spans="2:7" x14ac:dyDescent="0.3">
      <c r="B10678" s="2"/>
      <c r="D10678" s="9"/>
      <c r="F10678" s="4"/>
      <c r="G10678" s="4"/>
    </row>
    <row r="10679" spans="2:7" x14ac:dyDescent="0.3">
      <c r="B10679" s="2"/>
      <c r="D10679" s="9"/>
      <c r="F10679" s="4"/>
      <c r="G10679" s="4"/>
    </row>
    <row r="10680" spans="2:7" x14ac:dyDescent="0.3">
      <c r="B10680" s="2"/>
      <c r="D10680" s="9"/>
      <c r="F10680" s="4"/>
      <c r="G10680" s="4"/>
    </row>
    <row r="10681" spans="2:7" x14ac:dyDescent="0.3">
      <c r="B10681" s="2"/>
      <c r="D10681" s="9"/>
      <c r="F10681" s="4"/>
      <c r="G10681" s="4"/>
    </row>
    <row r="10682" spans="2:7" x14ac:dyDescent="0.3">
      <c r="B10682" s="2"/>
      <c r="D10682" s="9"/>
      <c r="F10682" s="4"/>
      <c r="G10682" s="4"/>
    </row>
    <row r="10683" spans="2:7" x14ac:dyDescent="0.3">
      <c r="B10683" s="2"/>
      <c r="D10683" s="9"/>
      <c r="F10683" s="4"/>
      <c r="G10683" s="4"/>
    </row>
    <row r="10684" spans="2:7" x14ac:dyDescent="0.3">
      <c r="B10684" s="2"/>
      <c r="D10684" s="9"/>
      <c r="F10684" s="4"/>
      <c r="G10684" s="4"/>
    </row>
    <row r="10685" spans="2:7" x14ac:dyDescent="0.3">
      <c r="B10685" s="2"/>
      <c r="D10685" s="9"/>
      <c r="F10685" s="4"/>
      <c r="G10685" s="4"/>
    </row>
    <row r="10686" spans="2:7" x14ac:dyDescent="0.3">
      <c r="B10686" s="2"/>
      <c r="D10686" s="9"/>
      <c r="F10686" s="4"/>
      <c r="G10686" s="4"/>
    </row>
    <row r="10687" spans="2:7" x14ac:dyDescent="0.3">
      <c r="B10687" s="2"/>
      <c r="D10687" s="9"/>
      <c r="F10687" s="4"/>
      <c r="G10687" s="4"/>
    </row>
    <row r="10688" spans="2:7" x14ac:dyDescent="0.3">
      <c r="B10688" s="2"/>
      <c r="D10688" s="9"/>
      <c r="F10688" s="4"/>
      <c r="G10688" s="4"/>
    </row>
    <row r="10689" spans="2:7" x14ac:dyDescent="0.3">
      <c r="B10689" s="2"/>
      <c r="D10689" s="9"/>
      <c r="F10689" s="4"/>
      <c r="G10689" s="4"/>
    </row>
    <row r="10690" spans="2:7" x14ac:dyDescent="0.3">
      <c r="B10690" s="2"/>
      <c r="D10690" s="9"/>
      <c r="F10690" s="4"/>
      <c r="G10690" s="4"/>
    </row>
    <row r="10691" spans="2:7" x14ac:dyDescent="0.3">
      <c r="B10691" s="2"/>
      <c r="D10691" s="9"/>
      <c r="F10691" s="4"/>
      <c r="G10691" s="4"/>
    </row>
    <row r="10692" spans="2:7" x14ac:dyDescent="0.3">
      <c r="B10692" s="2"/>
      <c r="D10692" s="9"/>
      <c r="F10692" s="4"/>
      <c r="G10692" s="4"/>
    </row>
    <row r="10693" spans="2:7" x14ac:dyDescent="0.3">
      <c r="B10693" s="2"/>
      <c r="D10693" s="9"/>
      <c r="F10693" s="4"/>
      <c r="G10693" s="4"/>
    </row>
    <row r="10694" spans="2:7" x14ac:dyDescent="0.3">
      <c r="B10694" s="2"/>
      <c r="D10694" s="9"/>
      <c r="F10694" s="4"/>
      <c r="G10694" s="4"/>
    </row>
    <row r="10695" spans="2:7" x14ac:dyDescent="0.3">
      <c r="B10695" s="2"/>
      <c r="D10695" s="9"/>
      <c r="F10695" s="4"/>
      <c r="G10695" s="4"/>
    </row>
    <row r="10696" spans="2:7" x14ac:dyDescent="0.3">
      <c r="B10696" s="2"/>
      <c r="D10696" s="9"/>
      <c r="F10696" s="4"/>
      <c r="G10696" s="4"/>
    </row>
    <row r="10697" spans="2:7" x14ac:dyDescent="0.3">
      <c r="B10697" s="2"/>
      <c r="D10697" s="9"/>
      <c r="F10697" s="4"/>
      <c r="G10697" s="4"/>
    </row>
    <row r="10698" spans="2:7" x14ac:dyDescent="0.3">
      <c r="B10698" s="2"/>
      <c r="D10698" s="9"/>
      <c r="F10698" s="4"/>
      <c r="G10698" s="4"/>
    </row>
    <row r="10699" spans="2:7" x14ac:dyDescent="0.3">
      <c r="B10699" s="2"/>
      <c r="D10699" s="9"/>
      <c r="F10699" s="4"/>
      <c r="G10699" s="4"/>
    </row>
    <row r="10700" spans="2:7" x14ac:dyDescent="0.3">
      <c r="B10700" s="2"/>
      <c r="D10700" s="9"/>
      <c r="F10700" s="4"/>
      <c r="G10700" s="4"/>
    </row>
    <row r="10701" spans="2:7" x14ac:dyDescent="0.3">
      <c r="B10701" s="2"/>
      <c r="D10701" s="9"/>
      <c r="F10701" s="4"/>
      <c r="G10701" s="4"/>
    </row>
    <row r="10702" spans="2:7" x14ac:dyDescent="0.3">
      <c r="B10702" s="2"/>
      <c r="D10702" s="9"/>
      <c r="F10702" s="4"/>
      <c r="G10702" s="4"/>
    </row>
    <row r="10703" spans="2:7" x14ac:dyDescent="0.3">
      <c r="B10703" s="2"/>
      <c r="D10703" s="9"/>
      <c r="F10703" s="4"/>
      <c r="G10703" s="4"/>
    </row>
    <row r="10704" spans="2:7" x14ac:dyDescent="0.3">
      <c r="B10704" s="2"/>
      <c r="D10704" s="9"/>
      <c r="F10704" s="4"/>
      <c r="G10704" s="4"/>
    </row>
    <row r="10705" spans="2:7" x14ac:dyDescent="0.3">
      <c r="B10705" s="2"/>
      <c r="D10705" s="9"/>
      <c r="F10705" s="4"/>
      <c r="G10705" s="4"/>
    </row>
    <row r="10706" spans="2:7" x14ac:dyDescent="0.3">
      <c r="B10706" s="2"/>
      <c r="D10706" s="9"/>
      <c r="F10706" s="4"/>
      <c r="G10706" s="4"/>
    </row>
    <row r="10707" spans="2:7" x14ac:dyDescent="0.3">
      <c r="B10707" s="2"/>
      <c r="D10707" s="9"/>
      <c r="F10707" s="4"/>
      <c r="G10707" s="4"/>
    </row>
    <row r="10708" spans="2:7" x14ac:dyDescent="0.3">
      <c r="B10708" s="2"/>
      <c r="D10708" s="9"/>
      <c r="F10708" s="4"/>
      <c r="G10708" s="4"/>
    </row>
    <row r="10709" spans="2:7" x14ac:dyDescent="0.3">
      <c r="B10709" s="2"/>
      <c r="D10709" s="9"/>
      <c r="F10709" s="4"/>
      <c r="G10709" s="4"/>
    </row>
    <row r="10710" spans="2:7" x14ac:dyDescent="0.3">
      <c r="B10710" s="2"/>
      <c r="D10710" s="9"/>
      <c r="F10710" s="4"/>
      <c r="G10710" s="4"/>
    </row>
    <row r="10711" spans="2:7" x14ac:dyDescent="0.3">
      <c r="B10711" s="2"/>
      <c r="D10711" s="9"/>
      <c r="F10711" s="4"/>
      <c r="G10711" s="4"/>
    </row>
    <row r="10712" spans="2:7" x14ac:dyDescent="0.3">
      <c r="B10712" s="2"/>
      <c r="D10712" s="9"/>
      <c r="F10712" s="4"/>
      <c r="G10712" s="4"/>
    </row>
    <row r="10713" spans="2:7" x14ac:dyDescent="0.3">
      <c r="B10713" s="2"/>
      <c r="D10713" s="9"/>
      <c r="F10713" s="4"/>
      <c r="G10713" s="4"/>
    </row>
    <row r="10714" spans="2:7" x14ac:dyDescent="0.3">
      <c r="B10714" s="2"/>
      <c r="D10714" s="9"/>
      <c r="F10714" s="4"/>
      <c r="G10714" s="4"/>
    </row>
    <row r="10715" spans="2:7" x14ac:dyDescent="0.3">
      <c r="B10715" s="2"/>
      <c r="D10715" s="9"/>
      <c r="F10715" s="4"/>
      <c r="G10715" s="4"/>
    </row>
    <row r="10716" spans="2:7" x14ac:dyDescent="0.3">
      <c r="B10716" s="2"/>
      <c r="D10716" s="9"/>
      <c r="F10716" s="4"/>
      <c r="G10716" s="4"/>
    </row>
    <row r="10717" spans="2:7" x14ac:dyDescent="0.3">
      <c r="B10717" s="2"/>
      <c r="D10717" s="9"/>
      <c r="F10717" s="4"/>
      <c r="G10717" s="4"/>
    </row>
    <row r="10718" spans="2:7" x14ac:dyDescent="0.3">
      <c r="B10718" s="2"/>
      <c r="D10718" s="9"/>
      <c r="F10718" s="4"/>
      <c r="G10718" s="4"/>
    </row>
    <row r="10719" spans="2:7" x14ac:dyDescent="0.3">
      <c r="B10719" s="2"/>
      <c r="D10719" s="9"/>
      <c r="F10719" s="4"/>
      <c r="G10719" s="4"/>
    </row>
    <row r="10720" spans="2:7" x14ac:dyDescent="0.3">
      <c r="B10720" s="2"/>
      <c r="D10720" s="9"/>
      <c r="F10720" s="4"/>
      <c r="G10720" s="4"/>
    </row>
    <row r="10721" spans="2:7" x14ac:dyDescent="0.3">
      <c r="B10721" s="2"/>
      <c r="D10721" s="9"/>
      <c r="F10721" s="4"/>
      <c r="G10721" s="4"/>
    </row>
    <row r="10722" spans="2:7" x14ac:dyDescent="0.3">
      <c r="B10722" s="2"/>
      <c r="D10722" s="9"/>
      <c r="F10722" s="4"/>
      <c r="G10722" s="4"/>
    </row>
    <row r="10723" spans="2:7" x14ac:dyDescent="0.3">
      <c r="B10723" s="2"/>
      <c r="D10723" s="9"/>
      <c r="F10723" s="4"/>
      <c r="G10723" s="4"/>
    </row>
    <row r="10724" spans="2:7" x14ac:dyDescent="0.3">
      <c r="B10724" s="2"/>
      <c r="D10724" s="9"/>
      <c r="F10724" s="4"/>
      <c r="G10724" s="4"/>
    </row>
    <row r="10725" spans="2:7" x14ac:dyDescent="0.3">
      <c r="B10725" s="2"/>
      <c r="D10725" s="9"/>
      <c r="F10725" s="4"/>
      <c r="G10725" s="4"/>
    </row>
    <row r="10726" spans="2:7" x14ac:dyDescent="0.3">
      <c r="B10726" s="2"/>
      <c r="D10726" s="9"/>
      <c r="F10726" s="4"/>
      <c r="G10726" s="4"/>
    </row>
    <row r="10727" spans="2:7" x14ac:dyDescent="0.3">
      <c r="B10727" s="2"/>
      <c r="D10727" s="9"/>
      <c r="F10727" s="4"/>
      <c r="G10727" s="4"/>
    </row>
    <row r="10728" spans="2:7" x14ac:dyDescent="0.3">
      <c r="B10728" s="2"/>
      <c r="D10728" s="9"/>
      <c r="F10728" s="4"/>
      <c r="G10728" s="4"/>
    </row>
    <row r="10729" spans="2:7" x14ac:dyDescent="0.3">
      <c r="B10729" s="2"/>
      <c r="D10729" s="9"/>
      <c r="F10729" s="4"/>
      <c r="G10729" s="4"/>
    </row>
    <row r="10730" spans="2:7" x14ac:dyDescent="0.3">
      <c r="B10730" s="2"/>
      <c r="D10730" s="9"/>
      <c r="F10730" s="4"/>
      <c r="G10730" s="4"/>
    </row>
    <row r="10731" spans="2:7" x14ac:dyDescent="0.3">
      <c r="B10731" s="2"/>
      <c r="D10731" s="9"/>
      <c r="F10731" s="4"/>
      <c r="G10731" s="4"/>
    </row>
    <row r="10732" spans="2:7" x14ac:dyDescent="0.3">
      <c r="B10732" s="2"/>
      <c r="D10732" s="9"/>
      <c r="F10732" s="4"/>
      <c r="G10732" s="4"/>
    </row>
    <row r="10733" spans="2:7" x14ac:dyDescent="0.3">
      <c r="B10733" s="2"/>
      <c r="D10733" s="9"/>
      <c r="F10733" s="4"/>
      <c r="G10733" s="4"/>
    </row>
    <row r="10734" spans="2:7" x14ac:dyDescent="0.3">
      <c r="B10734" s="2"/>
      <c r="D10734" s="9"/>
      <c r="F10734" s="4"/>
      <c r="G10734" s="4"/>
    </row>
    <row r="10735" spans="2:7" x14ac:dyDescent="0.3">
      <c r="B10735" s="2"/>
      <c r="D10735" s="9"/>
      <c r="F10735" s="4"/>
      <c r="G10735" s="4"/>
    </row>
    <row r="10736" spans="2:7" x14ac:dyDescent="0.3">
      <c r="B10736" s="2"/>
      <c r="D10736" s="9"/>
      <c r="F10736" s="4"/>
      <c r="G10736" s="4"/>
    </row>
    <row r="10737" spans="2:7" x14ac:dyDescent="0.3">
      <c r="B10737" s="2"/>
      <c r="D10737" s="9"/>
      <c r="F10737" s="4"/>
      <c r="G10737" s="4"/>
    </row>
    <row r="10738" spans="2:7" x14ac:dyDescent="0.3">
      <c r="B10738" s="2"/>
      <c r="D10738" s="9"/>
      <c r="F10738" s="4"/>
      <c r="G10738" s="4"/>
    </row>
    <row r="10739" spans="2:7" x14ac:dyDescent="0.3">
      <c r="B10739" s="2"/>
      <c r="D10739" s="9"/>
      <c r="F10739" s="4"/>
      <c r="G10739" s="4"/>
    </row>
    <row r="10740" spans="2:7" x14ac:dyDescent="0.3">
      <c r="B10740" s="2"/>
      <c r="D10740" s="9"/>
      <c r="F10740" s="4"/>
      <c r="G10740" s="4"/>
    </row>
    <row r="10741" spans="2:7" x14ac:dyDescent="0.3">
      <c r="B10741" s="2"/>
      <c r="D10741" s="9"/>
      <c r="F10741" s="4"/>
      <c r="G10741" s="4"/>
    </row>
    <row r="10742" spans="2:7" x14ac:dyDescent="0.3">
      <c r="B10742" s="2"/>
      <c r="D10742" s="9"/>
      <c r="F10742" s="4"/>
      <c r="G10742" s="4"/>
    </row>
    <row r="10743" spans="2:7" x14ac:dyDescent="0.3">
      <c r="B10743" s="2"/>
      <c r="D10743" s="9"/>
      <c r="F10743" s="4"/>
      <c r="G10743" s="4"/>
    </row>
    <row r="10744" spans="2:7" x14ac:dyDescent="0.3">
      <c r="B10744" s="2"/>
      <c r="D10744" s="9"/>
      <c r="F10744" s="4"/>
      <c r="G10744" s="4"/>
    </row>
    <row r="10745" spans="2:7" x14ac:dyDescent="0.3">
      <c r="B10745" s="2"/>
      <c r="D10745" s="9"/>
      <c r="F10745" s="4"/>
      <c r="G10745" s="4"/>
    </row>
    <row r="10746" spans="2:7" x14ac:dyDescent="0.3">
      <c r="B10746" s="2"/>
      <c r="D10746" s="9"/>
      <c r="F10746" s="4"/>
      <c r="G10746" s="4"/>
    </row>
    <row r="10747" spans="2:7" x14ac:dyDescent="0.3">
      <c r="B10747" s="2"/>
      <c r="D10747" s="9"/>
      <c r="F10747" s="4"/>
      <c r="G10747" s="4"/>
    </row>
    <row r="10748" spans="2:7" x14ac:dyDescent="0.3">
      <c r="B10748" s="2"/>
      <c r="D10748" s="9"/>
      <c r="F10748" s="4"/>
      <c r="G10748" s="4"/>
    </row>
    <row r="10749" spans="2:7" x14ac:dyDescent="0.3">
      <c r="B10749" s="2"/>
      <c r="D10749" s="9"/>
      <c r="F10749" s="4"/>
      <c r="G10749" s="4"/>
    </row>
    <row r="10750" spans="2:7" x14ac:dyDescent="0.3">
      <c r="B10750" s="2"/>
      <c r="D10750" s="9"/>
      <c r="F10750" s="4"/>
      <c r="G10750" s="4"/>
    </row>
    <row r="10751" spans="2:7" x14ac:dyDescent="0.3">
      <c r="B10751" s="2"/>
      <c r="D10751" s="9"/>
      <c r="F10751" s="4"/>
      <c r="G10751" s="4"/>
    </row>
    <row r="10752" spans="2:7" x14ac:dyDescent="0.3">
      <c r="B10752" s="2"/>
      <c r="D10752" s="9"/>
      <c r="F10752" s="4"/>
      <c r="G10752" s="4"/>
    </row>
    <row r="10753" spans="2:7" x14ac:dyDescent="0.3">
      <c r="B10753" s="2"/>
      <c r="D10753" s="9"/>
      <c r="F10753" s="4"/>
      <c r="G10753" s="4"/>
    </row>
    <row r="10754" spans="2:7" x14ac:dyDescent="0.3">
      <c r="B10754" s="2"/>
      <c r="D10754" s="9"/>
      <c r="F10754" s="4"/>
      <c r="G10754" s="4"/>
    </row>
    <row r="10755" spans="2:7" x14ac:dyDescent="0.3">
      <c r="B10755" s="2"/>
      <c r="D10755" s="9"/>
      <c r="F10755" s="4"/>
      <c r="G10755" s="4"/>
    </row>
    <row r="10756" spans="2:7" x14ac:dyDescent="0.3">
      <c r="B10756" s="2"/>
      <c r="D10756" s="9"/>
      <c r="F10756" s="4"/>
      <c r="G10756" s="4"/>
    </row>
    <row r="10757" spans="2:7" x14ac:dyDescent="0.3">
      <c r="B10757" s="2"/>
      <c r="D10757" s="9"/>
      <c r="F10757" s="4"/>
      <c r="G10757" s="4"/>
    </row>
    <row r="10758" spans="2:7" x14ac:dyDescent="0.3">
      <c r="B10758" s="2"/>
      <c r="D10758" s="9"/>
      <c r="F10758" s="4"/>
      <c r="G10758" s="4"/>
    </row>
    <row r="10759" spans="2:7" x14ac:dyDescent="0.3">
      <c r="B10759" s="2"/>
      <c r="D10759" s="9"/>
      <c r="F10759" s="4"/>
      <c r="G10759" s="4"/>
    </row>
    <row r="10760" spans="2:7" x14ac:dyDescent="0.3">
      <c r="B10760" s="2"/>
      <c r="D10760" s="9"/>
      <c r="F10760" s="4"/>
      <c r="G10760" s="4"/>
    </row>
    <row r="10761" spans="2:7" x14ac:dyDescent="0.3">
      <c r="B10761" s="2"/>
      <c r="D10761" s="9"/>
      <c r="F10761" s="4"/>
      <c r="G10761" s="4"/>
    </row>
    <row r="10762" spans="2:7" x14ac:dyDescent="0.3">
      <c r="B10762" s="2"/>
      <c r="D10762" s="9"/>
      <c r="F10762" s="4"/>
      <c r="G10762" s="4"/>
    </row>
    <row r="10763" spans="2:7" x14ac:dyDescent="0.3">
      <c r="B10763" s="2"/>
      <c r="D10763" s="9"/>
      <c r="F10763" s="4"/>
      <c r="G10763" s="4"/>
    </row>
    <row r="10764" spans="2:7" x14ac:dyDescent="0.3">
      <c r="B10764" s="2"/>
      <c r="D10764" s="9"/>
      <c r="F10764" s="4"/>
      <c r="G10764" s="4"/>
    </row>
    <row r="10765" spans="2:7" x14ac:dyDescent="0.3">
      <c r="B10765" s="2"/>
      <c r="D10765" s="9"/>
      <c r="F10765" s="4"/>
      <c r="G10765" s="4"/>
    </row>
    <row r="10766" spans="2:7" x14ac:dyDescent="0.3">
      <c r="B10766" s="2"/>
      <c r="D10766" s="9"/>
      <c r="F10766" s="4"/>
      <c r="G10766" s="4"/>
    </row>
    <row r="10767" spans="2:7" x14ac:dyDescent="0.3">
      <c r="B10767" s="2"/>
      <c r="D10767" s="9"/>
      <c r="F10767" s="4"/>
      <c r="G10767" s="4"/>
    </row>
    <row r="10768" spans="2:7" x14ac:dyDescent="0.3">
      <c r="B10768" s="2"/>
      <c r="D10768" s="9"/>
      <c r="F10768" s="4"/>
      <c r="G10768" s="4"/>
    </row>
    <row r="10769" spans="2:7" x14ac:dyDescent="0.3">
      <c r="B10769" s="2"/>
      <c r="D10769" s="9"/>
      <c r="F10769" s="4"/>
      <c r="G10769" s="4"/>
    </row>
    <row r="10770" spans="2:7" x14ac:dyDescent="0.3">
      <c r="B10770" s="2"/>
      <c r="D10770" s="9"/>
      <c r="F10770" s="4"/>
      <c r="G10770" s="4"/>
    </row>
    <row r="10771" spans="2:7" x14ac:dyDescent="0.3">
      <c r="B10771" s="2"/>
      <c r="D10771" s="9"/>
      <c r="F10771" s="4"/>
      <c r="G10771" s="4"/>
    </row>
    <row r="10772" spans="2:7" x14ac:dyDescent="0.3">
      <c r="B10772" s="2"/>
      <c r="D10772" s="9"/>
      <c r="F10772" s="4"/>
      <c r="G10772" s="4"/>
    </row>
    <row r="10773" spans="2:7" x14ac:dyDescent="0.3">
      <c r="B10773" s="2"/>
      <c r="D10773" s="9"/>
      <c r="F10773" s="4"/>
      <c r="G10773" s="4"/>
    </row>
    <row r="10774" spans="2:7" x14ac:dyDescent="0.3">
      <c r="B10774" s="2"/>
      <c r="D10774" s="9"/>
      <c r="F10774" s="4"/>
      <c r="G10774" s="4"/>
    </row>
    <row r="10775" spans="2:7" x14ac:dyDescent="0.3">
      <c r="B10775" s="2"/>
      <c r="D10775" s="9"/>
      <c r="F10775" s="4"/>
      <c r="G10775" s="4"/>
    </row>
    <row r="10776" spans="2:7" x14ac:dyDescent="0.3">
      <c r="B10776" s="2"/>
      <c r="D10776" s="9"/>
      <c r="F10776" s="4"/>
      <c r="G10776" s="4"/>
    </row>
    <row r="10777" spans="2:7" x14ac:dyDescent="0.3">
      <c r="B10777" s="2"/>
      <c r="D10777" s="9"/>
      <c r="F10777" s="4"/>
      <c r="G10777" s="4"/>
    </row>
    <row r="10778" spans="2:7" x14ac:dyDescent="0.3">
      <c r="B10778" s="2"/>
      <c r="D10778" s="9"/>
      <c r="F10778" s="4"/>
      <c r="G10778" s="4"/>
    </row>
    <row r="10779" spans="2:7" x14ac:dyDescent="0.3">
      <c r="B10779" s="2"/>
      <c r="D10779" s="9"/>
      <c r="F10779" s="4"/>
      <c r="G10779" s="4"/>
    </row>
    <row r="10780" spans="2:7" x14ac:dyDescent="0.3">
      <c r="B10780" s="2"/>
      <c r="D10780" s="9"/>
      <c r="F10780" s="4"/>
      <c r="G10780" s="4"/>
    </row>
    <row r="10781" spans="2:7" x14ac:dyDescent="0.3">
      <c r="B10781" s="2"/>
      <c r="D10781" s="9"/>
      <c r="F10781" s="4"/>
      <c r="G10781" s="4"/>
    </row>
    <row r="10782" spans="2:7" x14ac:dyDescent="0.3">
      <c r="B10782" s="2"/>
      <c r="D10782" s="9"/>
      <c r="F10782" s="4"/>
      <c r="G10782" s="4"/>
    </row>
    <row r="10783" spans="2:7" x14ac:dyDescent="0.3">
      <c r="B10783" s="2"/>
      <c r="D10783" s="9"/>
      <c r="F10783" s="4"/>
      <c r="G10783" s="4"/>
    </row>
    <row r="10784" spans="2:7" x14ac:dyDescent="0.3">
      <c r="B10784" s="2"/>
      <c r="D10784" s="9"/>
      <c r="F10784" s="4"/>
      <c r="G10784" s="4"/>
    </row>
    <row r="10785" spans="2:7" x14ac:dyDescent="0.3">
      <c r="B10785" s="2"/>
      <c r="D10785" s="9"/>
      <c r="F10785" s="4"/>
      <c r="G10785" s="4"/>
    </row>
    <row r="10786" spans="2:7" x14ac:dyDescent="0.3">
      <c r="B10786" s="2"/>
      <c r="D10786" s="9"/>
      <c r="F10786" s="4"/>
      <c r="G10786" s="4"/>
    </row>
    <row r="10787" spans="2:7" x14ac:dyDescent="0.3">
      <c r="B10787" s="2"/>
      <c r="D10787" s="9"/>
      <c r="F10787" s="4"/>
      <c r="G10787" s="4"/>
    </row>
    <row r="10788" spans="2:7" x14ac:dyDescent="0.3">
      <c r="B10788" s="2"/>
      <c r="D10788" s="9"/>
      <c r="F10788" s="4"/>
      <c r="G10788" s="4"/>
    </row>
    <row r="10789" spans="2:7" x14ac:dyDescent="0.3">
      <c r="B10789" s="2"/>
      <c r="D10789" s="9"/>
      <c r="F10789" s="4"/>
      <c r="G10789" s="4"/>
    </row>
    <row r="10790" spans="2:7" x14ac:dyDescent="0.3">
      <c r="B10790" s="2"/>
      <c r="D10790" s="9"/>
      <c r="F10790" s="4"/>
      <c r="G10790" s="4"/>
    </row>
    <row r="10791" spans="2:7" x14ac:dyDescent="0.3">
      <c r="B10791" s="2"/>
      <c r="D10791" s="9"/>
      <c r="F10791" s="4"/>
      <c r="G10791" s="4"/>
    </row>
    <row r="10792" spans="2:7" x14ac:dyDescent="0.3">
      <c r="B10792" s="2"/>
      <c r="D10792" s="9"/>
      <c r="F10792" s="4"/>
      <c r="G10792" s="4"/>
    </row>
    <row r="10793" spans="2:7" x14ac:dyDescent="0.3">
      <c r="B10793" s="2"/>
      <c r="D10793" s="9"/>
      <c r="F10793" s="4"/>
      <c r="G10793" s="4"/>
    </row>
    <row r="10794" spans="2:7" x14ac:dyDescent="0.3">
      <c r="B10794" s="2"/>
      <c r="D10794" s="9"/>
      <c r="F10794" s="4"/>
      <c r="G10794" s="4"/>
    </row>
    <row r="10795" spans="2:7" x14ac:dyDescent="0.3">
      <c r="B10795" s="2"/>
      <c r="D10795" s="9"/>
      <c r="F10795" s="4"/>
      <c r="G10795" s="4"/>
    </row>
    <row r="10796" spans="2:7" x14ac:dyDescent="0.3">
      <c r="B10796" s="2"/>
      <c r="D10796" s="9"/>
      <c r="F10796" s="4"/>
      <c r="G10796" s="4"/>
    </row>
    <row r="10797" spans="2:7" x14ac:dyDescent="0.3">
      <c r="B10797" s="2"/>
      <c r="D10797" s="9"/>
      <c r="F10797" s="4"/>
      <c r="G10797" s="4"/>
    </row>
    <row r="10798" spans="2:7" x14ac:dyDescent="0.3">
      <c r="B10798" s="2"/>
      <c r="D10798" s="9"/>
      <c r="F10798" s="4"/>
      <c r="G10798" s="4"/>
    </row>
    <row r="10799" spans="2:7" x14ac:dyDescent="0.3">
      <c r="B10799" s="2"/>
      <c r="D10799" s="9"/>
      <c r="F10799" s="4"/>
      <c r="G10799" s="4"/>
    </row>
    <row r="10800" spans="2:7" x14ac:dyDescent="0.3">
      <c r="B10800" s="2"/>
      <c r="D10800" s="9"/>
      <c r="F10800" s="4"/>
      <c r="G10800" s="4"/>
    </row>
    <row r="10801" spans="2:7" x14ac:dyDescent="0.3">
      <c r="B10801" s="2"/>
      <c r="D10801" s="9"/>
      <c r="F10801" s="4"/>
      <c r="G10801" s="4"/>
    </row>
    <row r="10802" spans="2:7" x14ac:dyDescent="0.3">
      <c r="B10802" s="2"/>
      <c r="D10802" s="9"/>
      <c r="F10802" s="4"/>
      <c r="G10802" s="4"/>
    </row>
    <row r="10803" spans="2:7" x14ac:dyDescent="0.3">
      <c r="B10803" s="2"/>
      <c r="D10803" s="9"/>
      <c r="F10803" s="4"/>
      <c r="G10803" s="4"/>
    </row>
    <row r="10804" spans="2:7" x14ac:dyDescent="0.3">
      <c r="B10804" s="2"/>
      <c r="D10804" s="9"/>
      <c r="F10804" s="4"/>
      <c r="G10804" s="4"/>
    </row>
    <row r="10805" spans="2:7" x14ac:dyDescent="0.3">
      <c r="B10805" s="2"/>
      <c r="D10805" s="9"/>
      <c r="F10805" s="4"/>
      <c r="G10805" s="4"/>
    </row>
    <row r="10806" spans="2:7" x14ac:dyDescent="0.3">
      <c r="B10806" s="2"/>
      <c r="D10806" s="9"/>
      <c r="F10806" s="4"/>
      <c r="G10806" s="4"/>
    </row>
    <row r="10807" spans="2:7" x14ac:dyDescent="0.3">
      <c r="B10807" s="2"/>
      <c r="D10807" s="9"/>
      <c r="F10807" s="4"/>
      <c r="G10807" s="4"/>
    </row>
    <row r="10808" spans="2:7" x14ac:dyDescent="0.3">
      <c r="B10808" s="2"/>
      <c r="D10808" s="9"/>
      <c r="F10808" s="4"/>
      <c r="G10808" s="4"/>
    </row>
    <row r="10809" spans="2:7" x14ac:dyDescent="0.3">
      <c r="B10809" s="2"/>
      <c r="D10809" s="9"/>
      <c r="F10809" s="4"/>
      <c r="G10809" s="4"/>
    </row>
    <row r="10810" spans="2:7" x14ac:dyDescent="0.3">
      <c r="B10810" s="2"/>
      <c r="D10810" s="9"/>
      <c r="F10810" s="4"/>
      <c r="G10810" s="4"/>
    </row>
    <row r="10811" spans="2:7" x14ac:dyDescent="0.3">
      <c r="B10811" s="2"/>
      <c r="D10811" s="9"/>
      <c r="F10811" s="4"/>
      <c r="G10811" s="4"/>
    </row>
    <row r="10812" spans="2:7" x14ac:dyDescent="0.3">
      <c r="B10812" s="2"/>
      <c r="D10812" s="9"/>
      <c r="F10812" s="4"/>
      <c r="G10812" s="4"/>
    </row>
    <row r="10813" spans="2:7" x14ac:dyDescent="0.3">
      <c r="B10813" s="2"/>
      <c r="D10813" s="9"/>
      <c r="F10813" s="4"/>
      <c r="G10813" s="4"/>
    </row>
    <row r="10814" spans="2:7" x14ac:dyDescent="0.3">
      <c r="B10814" s="2"/>
      <c r="D10814" s="9"/>
      <c r="F10814" s="4"/>
      <c r="G10814" s="4"/>
    </row>
    <row r="10815" spans="2:7" x14ac:dyDescent="0.3">
      <c r="B10815" s="2"/>
      <c r="D10815" s="9"/>
      <c r="F10815" s="4"/>
      <c r="G10815" s="4"/>
    </row>
    <row r="10816" spans="2:7" x14ac:dyDescent="0.3">
      <c r="B10816" s="2"/>
      <c r="D10816" s="9"/>
      <c r="F10816" s="4"/>
      <c r="G10816" s="4"/>
    </row>
    <row r="10817" spans="2:7" x14ac:dyDescent="0.3">
      <c r="B10817" s="2"/>
      <c r="D10817" s="9"/>
      <c r="F10817" s="4"/>
      <c r="G10817" s="4"/>
    </row>
    <row r="10818" spans="2:7" x14ac:dyDescent="0.3">
      <c r="B10818" s="2"/>
      <c r="D10818" s="9"/>
      <c r="F10818" s="4"/>
      <c r="G10818" s="4"/>
    </row>
    <row r="10819" spans="2:7" x14ac:dyDescent="0.3">
      <c r="B10819" s="2"/>
      <c r="D10819" s="9"/>
      <c r="F10819" s="4"/>
      <c r="G10819" s="4"/>
    </row>
    <row r="10820" spans="2:7" x14ac:dyDescent="0.3">
      <c r="B10820" s="2"/>
      <c r="D10820" s="9"/>
      <c r="F10820" s="4"/>
      <c r="G10820" s="4"/>
    </row>
    <row r="10821" spans="2:7" x14ac:dyDescent="0.3">
      <c r="B10821" s="2"/>
      <c r="D10821" s="9"/>
      <c r="F10821" s="4"/>
      <c r="G10821" s="4"/>
    </row>
    <row r="10822" spans="2:7" x14ac:dyDescent="0.3">
      <c r="B10822" s="2"/>
      <c r="D10822" s="9"/>
      <c r="F10822" s="4"/>
      <c r="G10822" s="4"/>
    </row>
    <row r="10823" spans="2:7" x14ac:dyDescent="0.3">
      <c r="B10823" s="2"/>
      <c r="D10823" s="9"/>
      <c r="F10823" s="4"/>
      <c r="G10823" s="4"/>
    </row>
    <row r="10824" spans="2:7" x14ac:dyDescent="0.3">
      <c r="B10824" s="2"/>
      <c r="D10824" s="9"/>
      <c r="F10824" s="4"/>
      <c r="G10824" s="4"/>
    </row>
    <row r="10825" spans="2:7" x14ac:dyDescent="0.3">
      <c r="B10825" s="2"/>
      <c r="D10825" s="9"/>
      <c r="F10825" s="4"/>
      <c r="G10825" s="4"/>
    </row>
    <row r="10826" spans="2:7" x14ac:dyDescent="0.3">
      <c r="B10826" s="2"/>
      <c r="D10826" s="9"/>
      <c r="F10826" s="4"/>
      <c r="G10826" s="4"/>
    </row>
    <row r="10827" spans="2:7" x14ac:dyDescent="0.3">
      <c r="B10827" s="2"/>
      <c r="D10827" s="9"/>
      <c r="F10827" s="4"/>
      <c r="G10827" s="4"/>
    </row>
    <row r="10828" spans="2:7" x14ac:dyDescent="0.3">
      <c r="B10828" s="2"/>
      <c r="D10828" s="9"/>
      <c r="F10828" s="4"/>
      <c r="G10828" s="4"/>
    </row>
    <row r="10829" spans="2:7" x14ac:dyDescent="0.3">
      <c r="B10829" s="2"/>
      <c r="D10829" s="9"/>
      <c r="F10829" s="4"/>
      <c r="G10829" s="4"/>
    </row>
    <row r="10830" spans="2:7" x14ac:dyDescent="0.3">
      <c r="B10830" s="2"/>
      <c r="D10830" s="9"/>
      <c r="F10830" s="4"/>
      <c r="G10830" s="4"/>
    </row>
    <row r="10831" spans="2:7" x14ac:dyDescent="0.3">
      <c r="B10831" s="2"/>
      <c r="D10831" s="9"/>
      <c r="F10831" s="4"/>
      <c r="G10831" s="4"/>
    </row>
    <row r="10832" spans="2:7" x14ac:dyDescent="0.3">
      <c r="B10832" s="2"/>
      <c r="D10832" s="9"/>
      <c r="F10832" s="4"/>
      <c r="G10832" s="4"/>
    </row>
    <row r="10833" spans="2:7" x14ac:dyDescent="0.3">
      <c r="B10833" s="2"/>
      <c r="D10833" s="9"/>
      <c r="F10833" s="4"/>
      <c r="G10833" s="4"/>
    </row>
    <row r="10834" spans="2:7" x14ac:dyDescent="0.3">
      <c r="B10834" s="2"/>
      <c r="D10834" s="9"/>
      <c r="F10834" s="4"/>
      <c r="G10834" s="4"/>
    </row>
    <row r="10835" spans="2:7" x14ac:dyDescent="0.3">
      <c r="B10835" s="2"/>
      <c r="D10835" s="9"/>
      <c r="F10835" s="4"/>
      <c r="G10835" s="4"/>
    </row>
    <row r="10836" spans="2:7" x14ac:dyDescent="0.3">
      <c r="B10836" s="2"/>
      <c r="D10836" s="9"/>
      <c r="F10836" s="4"/>
      <c r="G10836" s="4"/>
    </row>
    <row r="10837" spans="2:7" x14ac:dyDescent="0.3">
      <c r="B10837" s="2"/>
      <c r="D10837" s="9"/>
      <c r="F10837" s="4"/>
      <c r="G10837" s="4"/>
    </row>
    <row r="10838" spans="2:7" x14ac:dyDescent="0.3">
      <c r="B10838" s="2"/>
      <c r="D10838" s="9"/>
      <c r="F10838" s="4"/>
      <c r="G10838" s="4"/>
    </row>
    <row r="10839" spans="2:7" x14ac:dyDescent="0.3">
      <c r="B10839" s="2"/>
      <c r="D10839" s="9"/>
      <c r="F10839" s="4"/>
      <c r="G10839" s="4"/>
    </row>
    <row r="10840" spans="2:7" x14ac:dyDescent="0.3">
      <c r="B10840" s="2"/>
      <c r="D10840" s="9"/>
      <c r="F10840" s="4"/>
      <c r="G10840" s="4"/>
    </row>
    <row r="10841" spans="2:7" x14ac:dyDescent="0.3">
      <c r="B10841" s="2"/>
      <c r="D10841" s="9"/>
      <c r="F10841" s="4"/>
      <c r="G10841" s="4"/>
    </row>
    <row r="10842" spans="2:7" x14ac:dyDescent="0.3">
      <c r="B10842" s="2"/>
      <c r="D10842" s="9"/>
      <c r="F10842" s="4"/>
      <c r="G10842" s="4"/>
    </row>
    <row r="10843" spans="2:7" x14ac:dyDescent="0.3">
      <c r="B10843" s="2"/>
      <c r="D10843" s="9"/>
      <c r="F10843" s="4"/>
      <c r="G10843" s="4"/>
    </row>
    <row r="10844" spans="2:7" x14ac:dyDescent="0.3">
      <c r="B10844" s="2"/>
      <c r="D10844" s="9"/>
      <c r="F10844" s="4"/>
      <c r="G10844" s="4"/>
    </row>
    <row r="10845" spans="2:7" x14ac:dyDescent="0.3">
      <c r="B10845" s="2"/>
      <c r="D10845" s="9"/>
      <c r="F10845" s="4"/>
      <c r="G10845" s="4"/>
    </row>
    <row r="10846" spans="2:7" x14ac:dyDescent="0.3">
      <c r="B10846" s="2"/>
      <c r="D10846" s="9"/>
      <c r="F10846" s="4"/>
      <c r="G10846" s="4"/>
    </row>
    <row r="10847" spans="2:7" x14ac:dyDescent="0.3">
      <c r="B10847" s="2"/>
      <c r="D10847" s="9"/>
      <c r="F10847" s="4"/>
      <c r="G10847" s="4"/>
    </row>
    <row r="10848" spans="2:7" x14ac:dyDescent="0.3">
      <c r="B10848" s="2"/>
      <c r="D10848" s="9"/>
      <c r="F10848" s="4"/>
      <c r="G10848" s="4"/>
    </row>
    <row r="10849" spans="2:7" x14ac:dyDescent="0.3">
      <c r="B10849" s="2"/>
      <c r="D10849" s="9"/>
      <c r="F10849" s="4"/>
      <c r="G10849" s="4"/>
    </row>
    <row r="10850" spans="2:7" x14ac:dyDescent="0.3">
      <c r="B10850" s="2"/>
      <c r="D10850" s="9"/>
      <c r="F10850" s="4"/>
      <c r="G10850" s="4"/>
    </row>
    <row r="10851" spans="2:7" x14ac:dyDescent="0.3">
      <c r="B10851" s="2"/>
      <c r="D10851" s="9"/>
      <c r="F10851" s="4"/>
      <c r="G10851" s="4"/>
    </row>
    <row r="10852" spans="2:7" x14ac:dyDescent="0.3">
      <c r="B10852" s="2"/>
      <c r="D10852" s="9"/>
      <c r="F10852" s="4"/>
      <c r="G10852" s="4"/>
    </row>
    <row r="10853" spans="2:7" x14ac:dyDescent="0.3">
      <c r="B10853" s="2"/>
      <c r="D10853" s="9"/>
      <c r="F10853" s="4"/>
      <c r="G10853" s="4"/>
    </row>
    <row r="10854" spans="2:7" x14ac:dyDescent="0.3">
      <c r="B10854" s="2"/>
      <c r="D10854" s="9"/>
      <c r="F10854" s="4"/>
      <c r="G10854" s="4"/>
    </row>
    <row r="10855" spans="2:7" x14ac:dyDescent="0.3">
      <c r="B10855" s="2"/>
      <c r="D10855" s="9"/>
      <c r="F10855" s="4"/>
      <c r="G10855" s="4"/>
    </row>
    <row r="10856" spans="2:7" x14ac:dyDescent="0.3">
      <c r="B10856" s="2"/>
      <c r="D10856" s="9"/>
      <c r="F10856" s="4"/>
      <c r="G10856" s="4"/>
    </row>
    <row r="10857" spans="2:7" x14ac:dyDescent="0.3">
      <c r="B10857" s="2"/>
      <c r="D10857" s="9"/>
      <c r="F10857" s="4"/>
      <c r="G10857" s="4"/>
    </row>
    <row r="10858" spans="2:7" x14ac:dyDescent="0.3">
      <c r="B10858" s="2"/>
      <c r="D10858" s="9"/>
      <c r="F10858" s="4"/>
      <c r="G10858" s="4"/>
    </row>
    <row r="10859" spans="2:7" x14ac:dyDescent="0.3">
      <c r="B10859" s="2"/>
      <c r="D10859" s="9"/>
      <c r="F10859" s="4"/>
      <c r="G10859" s="4"/>
    </row>
    <row r="10860" spans="2:7" x14ac:dyDescent="0.3">
      <c r="B10860" s="2"/>
      <c r="D10860" s="9"/>
      <c r="F10860" s="4"/>
      <c r="G10860" s="4"/>
    </row>
    <row r="10861" spans="2:7" x14ac:dyDescent="0.3">
      <c r="B10861" s="2"/>
      <c r="D10861" s="9"/>
      <c r="F10861" s="4"/>
      <c r="G10861" s="4"/>
    </row>
    <row r="10862" spans="2:7" x14ac:dyDescent="0.3">
      <c r="B10862" s="2"/>
      <c r="D10862" s="9"/>
      <c r="F10862" s="4"/>
      <c r="G10862" s="4"/>
    </row>
    <row r="10863" spans="2:7" x14ac:dyDescent="0.3">
      <c r="B10863" s="2"/>
      <c r="D10863" s="9"/>
      <c r="F10863" s="4"/>
      <c r="G10863" s="4"/>
    </row>
    <row r="10864" spans="2:7" x14ac:dyDescent="0.3">
      <c r="B10864" s="2"/>
      <c r="D10864" s="9"/>
      <c r="F10864" s="4"/>
      <c r="G10864" s="4"/>
    </row>
    <row r="10865" spans="2:7" x14ac:dyDescent="0.3">
      <c r="B10865" s="2"/>
      <c r="D10865" s="9"/>
      <c r="F10865" s="4"/>
      <c r="G10865" s="4"/>
    </row>
    <row r="10866" spans="2:7" x14ac:dyDescent="0.3">
      <c r="B10866" s="2"/>
      <c r="D10866" s="9"/>
      <c r="F10866" s="4"/>
      <c r="G10866" s="4"/>
    </row>
    <row r="10867" spans="2:7" x14ac:dyDescent="0.3">
      <c r="B10867" s="2"/>
      <c r="D10867" s="9"/>
      <c r="F10867" s="4"/>
      <c r="G10867" s="4"/>
    </row>
    <row r="10868" spans="2:7" x14ac:dyDescent="0.3">
      <c r="B10868" s="2"/>
      <c r="D10868" s="9"/>
      <c r="F10868" s="4"/>
      <c r="G10868" s="4"/>
    </row>
    <row r="10869" spans="2:7" x14ac:dyDescent="0.3">
      <c r="B10869" s="2"/>
      <c r="D10869" s="9"/>
      <c r="F10869" s="4"/>
      <c r="G10869" s="4"/>
    </row>
    <row r="10870" spans="2:7" x14ac:dyDescent="0.3">
      <c r="B10870" s="2"/>
      <c r="D10870" s="9"/>
      <c r="F10870" s="4"/>
      <c r="G10870" s="4"/>
    </row>
    <row r="10871" spans="2:7" x14ac:dyDescent="0.3">
      <c r="B10871" s="2"/>
      <c r="D10871" s="9"/>
      <c r="F10871" s="4"/>
      <c r="G10871" s="4"/>
    </row>
    <row r="10872" spans="2:7" x14ac:dyDescent="0.3">
      <c r="B10872" s="2"/>
      <c r="D10872" s="9"/>
      <c r="F10872" s="4"/>
      <c r="G10872" s="4"/>
    </row>
    <row r="10873" spans="2:7" x14ac:dyDescent="0.3">
      <c r="B10873" s="2"/>
      <c r="D10873" s="9"/>
      <c r="F10873" s="4"/>
      <c r="G10873" s="4"/>
    </row>
    <row r="10874" spans="2:7" x14ac:dyDescent="0.3">
      <c r="B10874" s="2"/>
      <c r="D10874" s="9"/>
      <c r="F10874" s="4"/>
      <c r="G10874" s="4"/>
    </row>
    <row r="10875" spans="2:7" x14ac:dyDescent="0.3">
      <c r="B10875" s="2"/>
      <c r="D10875" s="9"/>
      <c r="F10875" s="4"/>
      <c r="G10875" s="4"/>
    </row>
    <row r="10876" spans="2:7" x14ac:dyDescent="0.3">
      <c r="B10876" s="2"/>
      <c r="D10876" s="9"/>
      <c r="F10876" s="4"/>
      <c r="G10876" s="4"/>
    </row>
    <row r="10877" spans="2:7" x14ac:dyDescent="0.3">
      <c r="B10877" s="2"/>
      <c r="D10877" s="9"/>
      <c r="F10877" s="4"/>
      <c r="G10877" s="4"/>
    </row>
    <row r="10878" spans="2:7" x14ac:dyDescent="0.3">
      <c r="B10878" s="2"/>
      <c r="D10878" s="9"/>
      <c r="F10878" s="4"/>
      <c r="G10878" s="4"/>
    </row>
    <row r="10879" spans="2:7" x14ac:dyDescent="0.3">
      <c r="B10879" s="2"/>
      <c r="D10879" s="9"/>
      <c r="F10879" s="4"/>
      <c r="G10879" s="4"/>
    </row>
    <row r="10880" spans="2:7" x14ac:dyDescent="0.3">
      <c r="B10880" s="2"/>
      <c r="D10880" s="9"/>
      <c r="F10880" s="4"/>
      <c r="G10880" s="4"/>
    </row>
    <row r="10881" spans="2:7" x14ac:dyDescent="0.3">
      <c r="B10881" s="2"/>
      <c r="D10881" s="9"/>
      <c r="F10881" s="4"/>
      <c r="G10881" s="4"/>
    </row>
    <row r="10882" spans="2:7" x14ac:dyDescent="0.3">
      <c r="B10882" s="2"/>
      <c r="D10882" s="9"/>
      <c r="F10882" s="4"/>
      <c r="G10882" s="4"/>
    </row>
    <row r="10883" spans="2:7" x14ac:dyDescent="0.3">
      <c r="B10883" s="2"/>
      <c r="D10883" s="9"/>
      <c r="F10883" s="4"/>
      <c r="G10883" s="4"/>
    </row>
    <row r="10884" spans="2:7" x14ac:dyDescent="0.3">
      <c r="B10884" s="2"/>
      <c r="D10884" s="9"/>
      <c r="F10884" s="4"/>
      <c r="G10884" s="4"/>
    </row>
    <row r="10885" spans="2:7" x14ac:dyDescent="0.3">
      <c r="B10885" s="2"/>
      <c r="D10885" s="9"/>
      <c r="F10885" s="4"/>
      <c r="G10885" s="4"/>
    </row>
    <row r="10886" spans="2:7" x14ac:dyDescent="0.3">
      <c r="B10886" s="2"/>
      <c r="D10886" s="9"/>
      <c r="F10886" s="4"/>
      <c r="G10886" s="4"/>
    </row>
    <row r="10887" spans="2:7" x14ac:dyDescent="0.3">
      <c r="B10887" s="2"/>
      <c r="D10887" s="9"/>
      <c r="F10887" s="4"/>
      <c r="G10887" s="4"/>
    </row>
    <row r="10888" spans="2:7" x14ac:dyDescent="0.3">
      <c r="B10888" s="2"/>
      <c r="D10888" s="9"/>
      <c r="F10888" s="4"/>
      <c r="G10888" s="4"/>
    </row>
    <row r="10889" spans="2:7" x14ac:dyDescent="0.3">
      <c r="B10889" s="2"/>
      <c r="D10889" s="9"/>
      <c r="F10889" s="4"/>
      <c r="G10889" s="4"/>
    </row>
    <row r="10890" spans="2:7" x14ac:dyDescent="0.3">
      <c r="B10890" s="2"/>
      <c r="D10890" s="9"/>
      <c r="F10890" s="4"/>
      <c r="G10890" s="4"/>
    </row>
    <row r="10891" spans="2:7" x14ac:dyDescent="0.3">
      <c r="B10891" s="2"/>
      <c r="D10891" s="9"/>
      <c r="F10891" s="4"/>
      <c r="G10891" s="4"/>
    </row>
    <row r="10892" spans="2:7" x14ac:dyDescent="0.3">
      <c r="B10892" s="2"/>
      <c r="D10892" s="9"/>
      <c r="F10892" s="4"/>
      <c r="G10892" s="4"/>
    </row>
    <row r="10893" spans="2:7" x14ac:dyDescent="0.3">
      <c r="B10893" s="2"/>
      <c r="D10893" s="9"/>
      <c r="F10893" s="4"/>
      <c r="G10893" s="4"/>
    </row>
    <row r="10894" spans="2:7" x14ac:dyDescent="0.3">
      <c r="B10894" s="2"/>
      <c r="D10894" s="9"/>
      <c r="F10894" s="4"/>
      <c r="G10894" s="4"/>
    </row>
    <row r="10895" spans="2:7" x14ac:dyDescent="0.3">
      <c r="B10895" s="2"/>
      <c r="D10895" s="9"/>
      <c r="F10895" s="4"/>
      <c r="G10895" s="4"/>
    </row>
    <row r="10896" spans="2:7" x14ac:dyDescent="0.3">
      <c r="B10896" s="2"/>
      <c r="D10896" s="9"/>
      <c r="F10896" s="4"/>
      <c r="G10896" s="4"/>
    </row>
    <row r="10897" spans="2:7" x14ac:dyDescent="0.3">
      <c r="B10897" s="2"/>
      <c r="D10897" s="9"/>
      <c r="F10897" s="4"/>
      <c r="G10897" s="4"/>
    </row>
    <row r="10898" spans="2:7" x14ac:dyDescent="0.3">
      <c r="B10898" s="2"/>
      <c r="D10898" s="9"/>
      <c r="F10898" s="4"/>
      <c r="G10898" s="4"/>
    </row>
    <row r="10899" spans="2:7" x14ac:dyDescent="0.3">
      <c r="B10899" s="2"/>
      <c r="D10899" s="9"/>
      <c r="F10899" s="4"/>
      <c r="G10899" s="4"/>
    </row>
    <row r="10900" spans="2:7" x14ac:dyDescent="0.3">
      <c r="B10900" s="2"/>
      <c r="D10900" s="9"/>
      <c r="F10900" s="4"/>
      <c r="G10900" s="4"/>
    </row>
    <row r="10901" spans="2:7" x14ac:dyDescent="0.3">
      <c r="B10901" s="2"/>
      <c r="D10901" s="9"/>
      <c r="F10901" s="4"/>
      <c r="G10901" s="4"/>
    </row>
    <row r="10902" spans="2:7" x14ac:dyDescent="0.3">
      <c r="B10902" s="2"/>
      <c r="D10902" s="9"/>
      <c r="F10902" s="4"/>
      <c r="G10902" s="4"/>
    </row>
    <row r="10903" spans="2:7" x14ac:dyDescent="0.3">
      <c r="B10903" s="2"/>
      <c r="D10903" s="9"/>
      <c r="F10903" s="4"/>
      <c r="G10903" s="4"/>
    </row>
    <row r="10904" spans="2:7" x14ac:dyDescent="0.3">
      <c r="B10904" s="2"/>
      <c r="D10904" s="9"/>
      <c r="F10904" s="4"/>
      <c r="G10904" s="4"/>
    </row>
    <row r="10905" spans="2:7" x14ac:dyDescent="0.3">
      <c r="B10905" s="2"/>
      <c r="D10905" s="9"/>
      <c r="F10905" s="4"/>
      <c r="G10905" s="4"/>
    </row>
    <row r="10906" spans="2:7" x14ac:dyDescent="0.3">
      <c r="B10906" s="2"/>
      <c r="D10906" s="9"/>
      <c r="F10906" s="4"/>
      <c r="G10906" s="4"/>
    </row>
    <row r="10907" spans="2:7" x14ac:dyDescent="0.3">
      <c r="B10907" s="2"/>
      <c r="D10907" s="9"/>
      <c r="F10907" s="4"/>
      <c r="G10907" s="4"/>
    </row>
    <row r="10908" spans="2:7" x14ac:dyDescent="0.3">
      <c r="B10908" s="2"/>
      <c r="D10908" s="9"/>
      <c r="F10908" s="4"/>
      <c r="G10908" s="4"/>
    </row>
    <row r="10909" spans="2:7" x14ac:dyDescent="0.3">
      <c r="B10909" s="2"/>
      <c r="D10909" s="9"/>
      <c r="F10909" s="4"/>
      <c r="G10909" s="4"/>
    </row>
    <row r="10910" spans="2:7" x14ac:dyDescent="0.3">
      <c r="B10910" s="2"/>
      <c r="D10910" s="9"/>
      <c r="F10910" s="4"/>
      <c r="G10910" s="4"/>
    </row>
    <row r="10911" spans="2:7" x14ac:dyDescent="0.3">
      <c r="B10911" s="2"/>
      <c r="D10911" s="9"/>
      <c r="F10911" s="4"/>
      <c r="G10911" s="4"/>
    </row>
    <row r="10912" spans="2:7" x14ac:dyDescent="0.3">
      <c r="B10912" s="2"/>
      <c r="D10912" s="9"/>
      <c r="F10912" s="4"/>
      <c r="G10912" s="4"/>
    </row>
    <row r="10913" spans="2:7" x14ac:dyDescent="0.3">
      <c r="B10913" s="2"/>
      <c r="D10913" s="9"/>
      <c r="F10913" s="4"/>
      <c r="G10913" s="4"/>
    </row>
    <row r="10914" spans="2:7" x14ac:dyDescent="0.3">
      <c r="B10914" s="2"/>
      <c r="D10914" s="9"/>
      <c r="F10914" s="4"/>
      <c r="G10914" s="4"/>
    </row>
    <row r="10915" spans="2:7" x14ac:dyDescent="0.3">
      <c r="B10915" s="2"/>
      <c r="D10915" s="9"/>
      <c r="F10915" s="4"/>
      <c r="G10915" s="4"/>
    </row>
    <row r="10916" spans="2:7" x14ac:dyDescent="0.3">
      <c r="B10916" s="2"/>
      <c r="D10916" s="9"/>
      <c r="F10916" s="4"/>
      <c r="G10916" s="4"/>
    </row>
    <row r="10917" spans="2:7" x14ac:dyDescent="0.3">
      <c r="B10917" s="2"/>
      <c r="D10917" s="9"/>
      <c r="F10917" s="4"/>
      <c r="G10917" s="4"/>
    </row>
    <row r="10918" spans="2:7" x14ac:dyDescent="0.3">
      <c r="B10918" s="2"/>
      <c r="D10918" s="9"/>
      <c r="F10918" s="4"/>
      <c r="G10918" s="4"/>
    </row>
    <row r="10919" spans="2:7" x14ac:dyDescent="0.3">
      <c r="B10919" s="2"/>
      <c r="D10919" s="9"/>
      <c r="F10919" s="4"/>
      <c r="G10919" s="4"/>
    </row>
    <row r="10920" spans="2:7" x14ac:dyDescent="0.3">
      <c r="B10920" s="2"/>
      <c r="D10920" s="9"/>
      <c r="F10920" s="4"/>
      <c r="G10920" s="4"/>
    </row>
    <row r="10921" spans="2:7" x14ac:dyDescent="0.3">
      <c r="B10921" s="2"/>
      <c r="D10921" s="9"/>
      <c r="F10921" s="4"/>
      <c r="G10921" s="4"/>
    </row>
    <row r="10922" spans="2:7" x14ac:dyDescent="0.3">
      <c r="B10922" s="2"/>
      <c r="D10922" s="9"/>
      <c r="F10922" s="4"/>
      <c r="G10922" s="4"/>
    </row>
    <row r="10923" spans="2:7" x14ac:dyDescent="0.3">
      <c r="B10923" s="2"/>
      <c r="D10923" s="9"/>
      <c r="F10923" s="4"/>
      <c r="G10923" s="4"/>
    </row>
    <row r="10924" spans="2:7" x14ac:dyDescent="0.3">
      <c r="B10924" s="2"/>
      <c r="D10924" s="9"/>
      <c r="F10924" s="4"/>
      <c r="G10924" s="4"/>
    </row>
    <row r="10925" spans="2:7" x14ac:dyDescent="0.3">
      <c r="B10925" s="2"/>
      <c r="D10925" s="9"/>
      <c r="F10925" s="4"/>
      <c r="G10925" s="4"/>
    </row>
    <row r="10926" spans="2:7" x14ac:dyDescent="0.3">
      <c r="B10926" s="2"/>
      <c r="D10926" s="9"/>
      <c r="F10926" s="4"/>
      <c r="G10926" s="4"/>
    </row>
    <row r="10927" spans="2:7" x14ac:dyDescent="0.3">
      <c r="B10927" s="2"/>
      <c r="D10927" s="9"/>
      <c r="F10927" s="4"/>
      <c r="G10927" s="4"/>
    </row>
    <row r="10928" spans="2:7" x14ac:dyDescent="0.3">
      <c r="B10928" s="2"/>
      <c r="D10928" s="9"/>
      <c r="F10928" s="4"/>
      <c r="G10928" s="4"/>
    </row>
    <row r="10929" spans="2:7" x14ac:dyDescent="0.3">
      <c r="B10929" s="2"/>
      <c r="D10929" s="9"/>
      <c r="F10929" s="4"/>
      <c r="G10929" s="4"/>
    </row>
    <row r="10930" spans="2:7" x14ac:dyDescent="0.3">
      <c r="B10930" s="2"/>
      <c r="D10930" s="9"/>
      <c r="F10930" s="4"/>
      <c r="G10930" s="4"/>
    </row>
    <row r="10931" spans="2:7" x14ac:dyDescent="0.3">
      <c r="B10931" s="2"/>
      <c r="D10931" s="9"/>
      <c r="F10931" s="4"/>
      <c r="G10931" s="4"/>
    </row>
    <row r="10932" spans="2:7" x14ac:dyDescent="0.3">
      <c r="B10932" s="2"/>
      <c r="D10932" s="9"/>
      <c r="F10932" s="4"/>
      <c r="G10932" s="4"/>
    </row>
    <row r="10933" spans="2:7" x14ac:dyDescent="0.3">
      <c r="B10933" s="2"/>
      <c r="D10933" s="9"/>
      <c r="F10933" s="4"/>
      <c r="G10933" s="4"/>
    </row>
    <row r="10934" spans="2:7" x14ac:dyDescent="0.3">
      <c r="B10934" s="2"/>
      <c r="D10934" s="9"/>
      <c r="F10934" s="4"/>
      <c r="G10934" s="4"/>
    </row>
    <row r="10935" spans="2:7" x14ac:dyDescent="0.3">
      <c r="B10935" s="2"/>
      <c r="D10935" s="9"/>
      <c r="F10935" s="4"/>
      <c r="G10935" s="4"/>
    </row>
    <row r="10936" spans="2:7" x14ac:dyDescent="0.3">
      <c r="B10936" s="2"/>
      <c r="D10936" s="9"/>
      <c r="F10936" s="4"/>
      <c r="G10936" s="4"/>
    </row>
    <row r="10937" spans="2:7" x14ac:dyDescent="0.3">
      <c r="B10937" s="2"/>
      <c r="D10937" s="9"/>
      <c r="F10937" s="4"/>
      <c r="G10937" s="4"/>
    </row>
    <row r="10938" spans="2:7" x14ac:dyDescent="0.3">
      <c r="B10938" s="2"/>
      <c r="D10938" s="9"/>
      <c r="F10938" s="4"/>
      <c r="G10938" s="4"/>
    </row>
    <row r="10939" spans="2:7" x14ac:dyDescent="0.3">
      <c r="B10939" s="2"/>
      <c r="D10939" s="9"/>
      <c r="F10939" s="4"/>
      <c r="G10939" s="4"/>
    </row>
    <row r="10940" spans="2:7" x14ac:dyDescent="0.3">
      <c r="B10940" s="2"/>
      <c r="D10940" s="9"/>
      <c r="F10940" s="4"/>
      <c r="G10940" s="4"/>
    </row>
    <row r="10941" spans="2:7" x14ac:dyDescent="0.3">
      <c r="B10941" s="2"/>
      <c r="D10941" s="9"/>
      <c r="F10941" s="4"/>
      <c r="G10941" s="4"/>
    </row>
    <row r="10942" spans="2:7" x14ac:dyDescent="0.3">
      <c r="B10942" s="2"/>
      <c r="D10942" s="9"/>
      <c r="F10942" s="4"/>
      <c r="G10942" s="4"/>
    </row>
    <row r="10943" spans="2:7" x14ac:dyDescent="0.3">
      <c r="B10943" s="2"/>
      <c r="D10943" s="9"/>
      <c r="F10943" s="4"/>
      <c r="G10943" s="4"/>
    </row>
    <row r="10944" spans="2:7" x14ac:dyDescent="0.3">
      <c r="B10944" s="2"/>
      <c r="D10944" s="9"/>
      <c r="F10944" s="4"/>
      <c r="G10944" s="4"/>
    </row>
    <row r="10945" spans="2:7" x14ac:dyDescent="0.3">
      <c r="B10945" s="2"/>
      <c r="D10945" s="9"/>
      <c r="F10945" s="4"/>
      <c r="G10945" s="4"/>
    </row>
    <row r="10946" spans="2:7" x14ac:dyDescent="0.3">
      <c r="B10946" s="2"/>
      <c r="D10946" s="9"/>
      <c r="F10946" s="4"/>
      <c r="G10946" s="4"/>
    </row>
    <row r="10947" spans="2:7" x14ac:dyDescent="0.3">
      <c r="B10947" s="2"/>
      <c r="D10947" s="9"/>
      <c r="F10947" s="4"/>
      <c r="G10947" s="4"/>
    </row>
    <row r="10948" spans="2:7" x14ac:dyDescent="0.3">
      <c r="B10948" s="2"/>
      <c r="D10948" s="9"/>
      <c r="F10948" s="4"/>
      <c r="G10948" s="4"/>
    </row>
    <row r="10949" spans="2:7" x14ac:dyDescent="0.3">
      <c r="B10949" s="2"/>
      <c r="D10949" s="9"/>
      <c r="F10949" s="4"/>
      <c r="G10949" s="4"/>
    </row>
    <row r="10950" spans="2:7" x14ac:dyDescent="0.3">
      <c r="B10950" s="2"/>
      <c r="D10950" s="9"/>
      <c r="F10950" s="4"/>
      <c r="G10950" s="4"/>
    </row>
    <row r="10951" spans="2:7" x14ac:dyDescent="0.3">
      <c r="B10951" s="2"/>
      <c r="D10951" s="9"/>
      <c r="F10951" s="4"/>
      <c r="G10951" s="4"/>
    </row>
    <row r="10952" spans="2:7" x14ac:dyDescent="0.3">
      <c r="B10952" s="2"/>
      <c r="D10952" s="9"/>
      <c r="F10952" s="4"/>
      <c r="G10952" s="4"/>
    </row>
    <row r="10953" spans="2:7" x14ac:dyDescent="0.3">
      <c r="B10953" s="2"/>
      <c r="D10953" s="9"/>
      <c r="F10953" s="4"/>
      <c r="G10953" s="4"/>
    </row>
    <row r="10954" spans="2:7" x14ac:dyDescent="0.3">
      <c r="B10954" s="2"/>
      <c r="D10954" s="9"/>
      <c r="F10954" s="4"/>
      <c r="G10954" s="4"/>
    </row>
    <row r="10955" spans="2:7" x14ac:dyDescent="0.3">
      <c r="B10955" s="2"/>
      <c r="D10955" s="9"/>
      <c r="F10955" s="4"/>
      <c r="G10955" s="4"/>
    </row>
    <row r="10956" spans="2:7" x14ac:dyDescent="0.3">
      <c r="B10956" s="2"/>
      <c r="D10956" s="9"/>
      <c r="F10956" s="4"/>
      <c r="G10956" s="4"/>
    </row>
    <row r="10957" spans="2:7" x14ac:dyDescent="0.3">
      <c r="B10957" s="2"/>
      <c r="D10957" s="9"/>
      <c r="F10957" s="4"/>
      <c r="G10957" s="4"/>
    </row>
    <row r="10958" spans="2:7" x14ac:dyDescent="0.3">
      <c r="B10958" s="2"/>
      <c r="D10958" s="9"/>
      <c r="F10958" s="4"/>
      <c r="G10958" s="4"/>
    </row>
    <row r="10959" spans="2:7" x14ac:dyDescent="0.3">
      <c r="B10959" s="2"/>
      <c r="D10959" s="9"/>
      <c r="F10959" s="4"/>
      <c r="G10959" s="4"/>
    </row>
    <row r="10960" spans="2:7" x14ac:dyDescent="0.3">
      <c r="B10960" s="2"/>
      <c r="D10960" s="9"/>
      <c r="F10960" s="4"/>
      <c r="G10960" s="4"/>
    </row>
    <row r="10961" spans="2:7" x14ac:dyDescent="0.3">
      <c r="B10961" s="2"/>
      <c r="D10961" s="9"/>
      <c r="F10961" s="4"/>
      <c r="G10961" s="4"/>
    </row>
    <row r="10962" spans="2:7" x14ac:dyDescent="0.3">
      <c r="B10962" s="2"/>
      <c r="D10962" s="9"/>
      <c r="F10962" s="4"/>
      <c r="G10962" s="4"/>
    </row>
    <row r="10963" spans="2:7" x14ac:dyDescent="0.3">
      <c r="B10963" s="2"/>
      <c r="D10963" s="9"/>
      <c r="F10963" s="4"/>
      <c r="G10963" s="4"/>
    </row>
    <row r="10964" spans="2:7" x14ac:dyDescent="0.3">
      <c r="B10964" s="2"/>
      <c r="D10964" s="9"/>
      <c r="F10964" s="4"/>
      <c r="G10964" s="4"/>
    </row>
    <row r="10965" spans="2:7" x14ac:dyDescent="0.3">
      <c r="B10965" s="2"/>
      <c r="D10965" s="9"/>
      <c r="F10965" s="4"/>
      <c r="G10965" s="4"/>
    </row>
    <row r="10966" spans="2:7" x14ac:dyDescent="0.3">
      <c r="B10966" s="2"/>
      <c r="D10966" s="9"/>
      <c r="F10966" s="4"/>
      <c r="G10966" s="4"/>
    </row>
    <row r="10967" spans="2:7" x14ac:dyDescent="0.3">
      <c r="B10967" s="2"/>
      <c r="D10967" s="9"/>
      <c r="F10967" s="4"/>
      <c r="G10967" s="4"/>
    </row>
    <row r="10968" spans="2:7" x14ac:dyDescent="0.3">
      <c r="B10968" s="2"/>
      <c r="D10968" s="9"/>
      <c r="F10968" s="4"/>
      <c r="G10968" s="4"/>
    </row>
    <row r="10969" spans="2:7" x14ac:dyDescent="0.3">
      <c r="B10969" s="2"/>
      <c r="D10969" s="9"/>
      <c r="F10969" s="4"/>
      <c r="G10969" s="4"/>
    </row>
    <row r="10970" spans="2:7" x14ac:dyDescent="0.3">
      <c r="B10970" s="2"/>
      <c r="D10970" s="9"/>
      <c r="F10970" s="4"/>
      <c r="G10970" s="4"/>
    </row>
    <row r="10971" spans="2:7" x14ac:dyDescent="0.3">
      <c r="B10971" s="2"/>
      <c r="D10971" s="9"/>
      <c r="F10971" s="4"/>
      <c r="G10971" s="4"/>
    </row>
    <row r="10972" spans="2:7" x14ac:dyDescent="0.3">
      <c r="B10972" s="2"/>
      <c r="D10972" s="9"/>
      <c r="F10972" s="4"/>
      <c r="G10972" s="4"/>
    </row>
    <row r="10973" spans="2:7" x14ac:dyDescent="0.3">
      <c r="B10973" s="2"/>
      <c r="D10973" s="9"/>
      <c r="F10973" s="4"/>
      <c r="G10973" s="4"/>
    </row>
    <row r="10974" spans="2:7" x14ac:dyDescent="0.3">
      <c r="B10974" s="2"/>
      <c r="D10974" s="9"/>
      <c r="F10974" s="4"/>
      <c r="G10974" s="4"/>
    </row>
    <row r="10975" spans="2:7" x14ac:dyDescent="0.3">
      <c r="B10975" s="2"/>
      <c r="D10975" s="9"/>
      <c r="F10975" s="4"/>
      <c r="G10975" s="4"/>
    </row>
    <row r="10976" spans="2:7" x14ac:dyDescent="0.3">
      <c r="B10976" s="2"/>
      <c r="D10976" s="9"/>
      <c r="F10976" s="4"/>
      <c r="G10976" s="4"/>
    </row>
    <row r="10977" spans="2:7" x14ac:dyDescent="0.3">
      <c r="B10977" s="2"/>
      <c r="D10977" s="9"/>
      <c r="F10977" s="4"/>
      <c r="G10977" s="4"/>
    </row>
    <row r="10978" spans="2:7" x14ac:dyDescent="0.3">
      <c r="B10978" s="2"/>
      <c r="D10978" s="9"/>
      <c r="F10978" s="4"/>
      <c r="G10978" s="4"/>
    </row>
    <row r="10979" spans="2:7" x14ac:dyDescent="0.3">
      <c r="B10979" s="2"/>
      <c r="D10979" s="9"/>
      <c r="F10979" s="4"/>
      <c r="G10979" s="4"/>
    </row>
    <row r="10980" spans="2:7" x14ac:dyDescent="0.3">
      <c r="B10980" s="2"/>
      <c r="D10980" s="9"/>
      <c r="F10980" s="4"/>
      <c r="G10980" s="4"/>
    </row>
    <row r="10981" spans="2:7" x14ac:dyDescent="0.3">
      <c r="B10981" s="2"/>
      <c r="D10981" s="9"/>
      <c r="F10981" s="4"/>
      <c r="G10981" s="4"/>
    </row>
    <row r="10982" spans="2:7" x14ac:dyDescent="0.3">
      <c r="B10982" s="2"/>
      <c r="D10982" s="9"/>
      <c r="F10982" s="4"/>
      <c r="G10982" s="4"/>
    </row>
    <row r="10983" spans="2:7" x14ac:dyDescent="0.3">
      <c r="B10983" s="2"/>
      <c r="D10983" s="9"/>
      <c r="F10983" s="4"/>
      <c r="G10983" s="4"/>
    </row>
    <row r="10984" spans="2:7" x14ac:dyDescent="0.3">
      <c r="B10984" s="2"/>
      <c r="D10984" s="9"/>
      <c r="F10984" s="4"/>
      <c r="G10984" s="4"/>
    </row>
    <row r="10985" spans="2:7" x14ac:dyDescent="0.3">
      <c r="B10985" s="2"/>
      <c r="D10985" s="9"/>
      <c r="F10985" s="4"/>
      <c r="G10985" s="4"/>
    </row>
    <row r="10986" spans="2:7" x14ac:dyDescent="0.3">
      <c r="B10986" s="2"/>
      <c r="D10986" s="9"/>
      <c r="F10986" s="4"/>
      <c r="G10986" s="4"/>
    </row>
    <row r="10987" spans="2:7" x14ac:dyDescent="0.3">
      <c r="B10987" s="2"/>
      <c r="D10987" s="9"/>
      <c r="F10987" s="4"/>
      <c r="G10987" s="4"/>
    </row>
    <row r="10988" spans="2:7" x14ac:dyDescent="0.3">
      <c r="B10988" s="2"/>
      <c r="D10988" s="9"/>
      <c r="F10988" s="4"/>
      <c r="G10988" s="4"/>
    </row>
    <row r="10989" spans="2:7" x14ac:dyDescent="0.3">
      <c r="B10989" s="2"/>
      <c r="D10989" s="9"/>
      <c r="F10989" s="4"/>
      <c r="G10989" s="4"/>
    </row>
    <row r="10990" spans="2:7" x14ac:dyDescent="0.3">
      <c r="B10990" s="2"/>
      <c r="D10990" s="9"/>
      <c r="F10990" s="4"/>
      <c r="G10990" s="4"/>
    </row>
    <row r="10991" spans="2:7" x14ac:dyDescent="0.3">
      <c r="B10991" s="2"/>
      <c r="D10991" s="9"/>
      <c r="F10991" s="4"/>
      <c r="G10991" s="4"/>
    </row>
    <row r="10992" spans="2:7" x14ac:dyDescent="0.3">
      <c r="B10992" s="2"/>
      <c r="D10992" s="9"/>
      <c r="F10992" s="4"/>
      <c r="G10992" s="4"/>
    </row>
    <row r="10993" spans="2:7" x14ac:dyDescent="0.3">
      <c r="B10993" s="2"/>
      <c r="D10993" s="9"/>
      <c r="F10993" s="4"/>
      <c r="G10993" s="4"/>
    </row>
    <row r="10994" spans="2:7" x14ac:dyDescent="0.3">
      <c r="B10994" s="2"/>
      <c r="D10994" s="9"/>
      <c r="F10994" s="4"/>
      <c r="G10994" s="4"/>
    </row>
    <row r="10995" spans="2:7" x14ac:dyDescent="0.3">
      <c r="B10995" s="2"/>
      <c r="D10995" s="9"/>
      <c r="F10995" s="4"/>
      <c r="G10995" s="4"/>
    </row>
    <row r="10996" spans="2:7" x14ac:dyDescent="0.3">
      <c r="B10996" s="2"/>
      <c r="D10996" s="9"/>
      <c r="F10996" s="4"/>
      <c r="G10996" s="4"/>
    </row>
    <row r="10997" spans="2:7" x14ac:dyDescent="0.3">
      <c r="B10997" s="2"/>
      <c r="D10997" s="9"/>
      <c r="F10997" s="4"/>
      <c r="G10997" s="4"/>
    </row>
    <row r="10998" spans="2:7" x14ac:dyDescent="0.3">
      <c r="B10998" s="2"/>
      <c r="D10998" s="9"/>
      <c r="F10998" s="4"/>
      <c r="G10998" s="4"/>
    </row>
    <row r="10999" spans="2:7" x14ac:dyDescent="0.3">
      <c r="B10999" s="2"/>
      <c r="D10999" s="9"/>
      <c r="F10999" s="4"/>
      <c r="G10999" s="4"/>
    </row>
    <row r="11000" spans="2:7" x14ac:dyDescent="0.3">
      <c r="B11000" s="2"/>
      <c r="D11000" s="9"/>
      <c r="F11000" s="4"/>
      <c r="G11000" s="4"/>
    </row>
    <row r="11001" spans="2:7" x14ac:dyDescent="0.3">
      <c r="B11001" s="2"/>
      <c r="D11001" s="9"/>
      <c r="F11001" s="4"/>
      <c r="G11001" s="4"/>
    </row>
    <row r="11002" spans="2:7" x14ac:dyDescent="0.3">
      <c r="B11002" s="2"/>
      <c r="D11002" s="9"/>
      <c r="F11002" s="4"/>
      <c r="G11002" s="4"/>
    </row>
    <row r="11003" spans="2:7" x14ac:dyDescent="0.3">
      <c r="B11003" s="2"/>
      <c r="D11003" s="9"/>
      <c r="F11003" s="4"/>
      <c r="G11003" s="4"/>
    </row>
    <row r="11004" spans="2:7" x14ac:dyDescent="0.3">
      <c r="B11004" s="2"/>
      <c r="D11004" s="9"/>
      <c r="F11004" s="4"/>
      <c r="G11004" s="4"/>
    </row>
    <row r="11005" spans="2:7" x14ac:dyDescent="0.3">
      <c r="B11005" s="2"/>
      <c r="D11005" s="9"/>
      <c r="F11005" s="4"/>
      <c r="G11005" s="4"/>
    </row>
    <row r="11006" spans="2:7" x14ac:dyDescent="0.3">
      <c r="B11006" s="2"/>
      <c r="D11006" s="9"/>
      <c r="F11006" s="4"/>
      <c r="G11006" s="4"/>
    </row>
    <row r="11007" spans="2:7" x14ac:dyDescent="0.3">
      <c r="B11007" s="2"/>
      <c r="D11007" s="9"/>
      <c r="F11007" s="4"/>
      <c r="G11007" s="4"/>
    </row>
    <row r="11008" spans="2:7" x14ac:dyDescent="0.3">
      <c r="B11008" s="2"/>
      <c r="D11008" s="9"/>
      <c r="F11008" s="4"/>
      <c r="G11008" s="4"/>
    </row>
    <row r="11009" spans="2:7" x14ac:dyDescent="0.3">
      <c r="B11009" s="2"/>
      <c r="D11009" s="9"/>
      <c r="F11009" s="4"/>
      <c r="G11009" s="4"/>
    </row>
    <row r="11010" spans="2:7" x14ac:dyDescent="0.3">
      <c r="B11010" s="2"/>
      <c r="D11010" s="9"/>
      <c r="F11010" s="4"/>
      <c r="G11010" s="4"/>
    </row>
    <row r="11011" spans="2:7" x14ac:dyDescent="0.3">
      <c r="B11011" s="2"/>
      <c r="D11011" s="9"/>
      <c r="F11011" s="4"/>
      <c r="G11011" s="4"/>
    </row>
    <row r="11012" spans="2:7" x14ac:dyDescent="0.3">
      <c r="B11012" s="2"/>
      <c r="D11012" s="9"/>
      <c r="F11012" s="4"/>
      <c r="G11012" s="4"/>
    </row>
    <row r="11013" spans="2:7" x14ac:dyDescent="0.3">
      <c r="B11013" s="2"/>
      <c r="D11013" s="9"/>
      <c r="F11013" s="4"/>
      <c r="G11013" s="4"/>
    </row>
    <row r="11014" spans="2:7" x14ac:dyDescent="0.3">
      <c r="B11014" s="2"/>
      <c r="D11014" s="9"/>
      <c r="F11014" s="4"/>
      <c r="G11014" s="4"/>
    </row>
    <row r="11015" spans="2:7" x14ac:dyDescent="0.3">
      <c r="B11015" s="2"/>
      <c r="D11015" s="9"/>
      <c r="F11015" s="4"/>
      <c r="G11015" s="4"/>
    </row>
    <row r="11016" spans="2:7" x14ac:dyDescent="0.3">
      <c r="B11016" s="2"/>
      <c r="D11016" s="9"/>
      <c r="F11016" s="4"/>
      <c r="G11016" s="4"/>
    </row>
    <row r="11017" spans="2:7" x14ac:dyDescent="0.3">
      <c r="B11017" s="2"/>
      <c r="D11017" s="9"/>
      <c r="F11017" s="4"/>
      <c r="G11017" s="4"/>
    </row>
    <row r="11018" spans="2:7" x14ac:dyDescent="0.3">
      <c r="B11018" s="2"/>
      <c r="D11018" s="9"/>
      <c r="F11018" s="4"/>
      <c r="G11018" s="4"/>
    </row>
    <row r="11019" spans="2:7" x14ac:dyDescent="0.3">
      <c r="B11019" s="2"/>
      <c r="D11019" s="9"/>
      <c r="F11019" s="4"/>
      <c r="G11019" s="4"/>
    </row>
    <row r="11020" spans="2:7" x14ac:dyDescent="0.3">
      <c r="B11020" s="2"/>
      <c r="D11020" s="9"/>
      <c r="F11020" s="4"/>
      <c r="G11020" s="4"/>
    </row>
    <row r="11021" spans="2:7" x14ac:dyDescent="0.3">
      <c r="B11021" s="2"/>
      <c r="D11021" s="9"/>
      <c r="F11021" s="4"/>
      <c r="G11021" s="4"/>
    </row>
    <row r="11022" spans="2:7" x14ac:dyDescent="0.3">
      <c r="B11022" s="2"/>
      <c r="D11022" s="9"/>
      <c r="F11022" s="4"/>
      <c r="G11022" s="4"/>
    </row>
    <row r="11023" spans="2:7" x14ac:dyDescent="0.3">
      <c r="B11023" s="2"/>
      <c r="D11023" s="9"/>
      <c r="F11023" s="4"/>
      <c r="G11023" s="4"/>
    </row>
    <row r="11024" spans="2:7" x14ac:dyDescent="0.3">
      <c r="B11024" s="2"/>
      <c r="D11024" s="9"/>
      <c r="F11024" s="4"/>
      <c r="G11024" s="4"/>
    </row>
    <row r="11025" spans="2:7" x14ac:dyDescent="0.3">
      <c r="B11025" s="2"/>
      <c r="D11025" s="9"/>
      <c r="F11025" s="4"/>
      <c r="G11025" s="4"/>
    </row>
    <row r="11026" spans="2:7" x14ac:dyDescent="0.3">
      <c r="B11026" s="2"/>
      <c r="D11026" s="9"/>
      <c r="F11026" s="4"/>
      <c r="G11026" s="4"/>
    </row>
    <row r="11027" spans="2:7" x14ac:dyDescent="0.3">
      <c r="B11027" s="2"/>
      <c r="D11027" s="9"/>
      <c r="F11027" s="4"/>
      <c r="G11027" s="4"/>
    </row>
    <row r="11028" spans="2:7" x14ac:dyDescent="0.3">
      <c r="B11028" s="2"/>
      <c r="D11028" s="9"/>
      <c r="F11028" s="4"/>
      <c r="G11028" s="4"/>
    </row>
    <row r="11029" spans="2:7" x14ac:dyDescent="0.3">
      <c r="B11029" s="2"/>
      <c r="D11029" s="9"/>
      <c r="F11029" s="4"/>
      <c r="G11029" s="4"/>
    </row>
    <row r="11030" spans="2:7" x14ac:dyDescent="0.3">
      <c r="B11030" s="2"/>
      <c r="D11030" s="9"/>
      <c r="F11030" s="4"/>
      <c r="G11030" s="4"/>
    </row>
    <row r="11031" spans="2:7" x14ac:dyDescent="0.3">
      <c r="B11031" s="2"/>
      <c r="D11031" s="9"/>
      <c r="F11031" s="4"/>
      <c r="G11031" s="4"/>
    </row>
    <row r="11032" spans="2:7" x14ac:dyDescent="0.3">
      <c r="B11032" s="2"/>
      <c r="D11032" s="9"/>
      <c r="F11032" s="4"/>
      <c r="G11032" s="4"/>
    </row>
    <row r="11033" spans="2:7" x14ac:dyDescent="0.3">
      <c r="B11033" s="2"/>
      <c r="D11033" s="9"/>
      <c r="F11033" s="4"/>
      <c r="G11033" s="4"/>
    </row>
    <row r="11034" spans="2:7" x14ac:dyDescent="0.3">
      <c r="B11034" s="2"/>
      <c r="D11034" s="9"/>
      <c r="F11034" s="4"/>
      <c r="G11034" s="4"/>
    </row>
    <row r="11035" spans="2:7" x14ac:dyDescent="0.3">
      <c r="B11035" s="2"/>
      <c r="D11035" s="9"/>
      <c r="F11035" s="4"/>
      <c r="G11035" s="4"/>
    </row>
    <row r="11036" spans="2:7" x14ac:dyDescent="0.3">
      <c r="B11036" s="2"/>
      <c r="D11036" s="9"/>
      <c r="F11036" s="4"/>
      <c r="G11036" s="4"/>
    </row>
    <row r="11037" spans="2:7" x14ac:dyDescent="0.3">
      <c r="B11037" s="2"/>
      <c r="D11037" s="9"/>
      <c r="F11037" s="4"/>
      <c r="G11037" s="4"/>
    </row>
    <row r="11038" spans="2:7" x14ac:dyDescent="0.3">
      <c r="B11038" s="2"/>
      <c r="D11038" s="9"/>
      <c r="F11038" s="4"/>
      <c r="G11038" s="4"/>
    </row>
    <row r="11039" spans="2:7" x14ac:dyDescent="0.3">
      <c r="B11039" s="2"/>
      <c r="D11039" s="9"/>
      <c r="F11039" s="4"/>
      <c r="G11039" s="4"/>
    </row>
    <row r="11040" spans="2:7" x14ac:dyDescent="0.3">
      <c r="B11040" s="2"/>
      <c r="D11040" s="9"/>
      <c r="F11040" s="4"/>
      <c r="G11040" s="4"/>
    </row>
    <row r="11041" spans="2:7" x14ac:dyDescent="0.3">
      <c r="B11041" s="2"/>
      <c r="D11041" s="9"/>
      <c r="F11041" s="4"/>
      <c r="G11041" s="4"/>
    </row>
    <row r="11042" spans="2:7" x14ac:dyDescent="0.3">
      <c r="B11042" s="2"/>
      <c r="D11042" s="9"/>
      <c r="F11042" s="4"/>
      <c r="G11042" s="4"/>
    </row>
    <row r="11043" spans="2:7" x14ac:dyDescent="0.3">
      <c r="B11043" s="2"/>
      <c r="D11043" s="9"/>
      <c r="F11043" s="4"/>
      <c r="G11043" s="4"/>
    </row>
    <row r="11044" spans="2:7" x14ac:dyDescent="0.3">
      <c r="B11044" s="2"/>
      <c r="D11044" s="9"/>
      <c r="F11044" s="4"/>
      <c r="G11044" s="4"/>
    </row>
    <row r="11045" spans="2:7" x14ac:dyDescent="0.3">
      <c r="B11045" s="2"/>
      <c r="D11045" s="9"/>
      <c r="F11045" s="4"/>
      <c r="G11045" s="4"/>
    </row>
    <row r="11046" spans="2:7" x14ac:dyDescent="0.3">
      <c r="B11046" s="2"/>
      <c r="D11046" s="9"/>
      <c r="F11046" s="4"/>
      <c r="G11046" s="4"/>
    </row>
    <row r="11047" spans="2:7" x14ac:dyDescent="0.3">
      <c r="B11047" s="2"/>
      <c r="D11047" s="9"/>
      <c r="F11047" s="4"/>
      <c r="G11047" s="4"/>
    </row>
    <row r="11048" spans="2:7" x14ac:dyDescent="0.3">
      <c r="B11048" s="2"/>
      <c r="D11048" s="9"/>
      <c r="F11048" s="4"/>
      <c r="G11048" s="4"/>
    </row>
    <row r="11049" spans="2:7" x14ac:dyDescent="0.3">
      <c r="B11049" s="2"/>
      <c r="D11049" s="9"/>
      <c r="F11049" s="4"/>
      <c r="G11049" s="4"/>
    </row>
    <row r="11050" spans="2:7" x14ac:dyDescent="0.3">
      <c r="B11050" s="2"/>
      <c r="D11050" s="9"/>
      <c r="F11050" s="4"/>
      <c r="G11050" s="4"/>
    </row>
    <row r="11051" spans="2:7" x14ac:dyDescent="0.3">
      <c r="B11051" s="2"/>
      <c r="D11051" s="9"/>
      <c r="F11051" s="4"/>
      <c r="G11051" s="4"/>
    </row>
    <row r="11052" spans="2:7" x14ac:dyDescent="0.3">
      <c r="B11052" s="2"/>
      <c r="D11052" s="9"/>
      <c r="F11052" s="4"/>
      <c r="G11052" s="4"/>
    </row>
    <row r="11053" spans="2:7" x14ac:dyDescent="0.3">
      <c r="B11053" s="2"/>
      <c r="D11053" s="9"/>
      <c r="F11053" s="4"/>
      <c r="G11053" s="4"/>
    </row>
    <row r="11054" spans="2:7" x14ac:dyDescent="0.3">
      <c r="B11054" s="2"/>
      <c r="D11054" s="9"/>
      <c r="F11054" s="4"/>
      <c r="G11054" s="4"/>
    </row>
    <row r="11055" spans="2:7" x14ac:dyDescent="0.3">
      <c r="B11055" s="2"/>
      <c r="D11055" s="9"/>
      <c r="F11055" s="4"/>
      <c r="G11055" s="4"/>
    </row>
    <row r="11056" spans="2:7" x14ac:dyDescent="0.3">
      <c r="B11056" s="2"/>
      <c r="D11056" s="9"/>
      <c r="F11056" s="4"/>
      <c r="G11056" s="4"/>
    </row>
    <row r="11057" spans="2:7" x14ac:dyDescent="0.3">
      <c r="B11057" s="2"/>
      <c r="D11057" s="9"/>
      <c r="F11057" s="4"/>
      <c r="G11057" s="4"/>
    </row>
    <row r="11058" spans="2:7" x14ac:dyDescent="0.3">
      <c r="B11058" s="2"/>
      <c r="D11058" s="9"/>
      <c r="F11058" s="4"/>
      <c r="G11058" s="4"/>
    </row>
    <row r="11059" spans="2:7" x14ac:dyDescent="0.3">
      <c r="B11059" s="2"/>
      <c r="D11059" s="9"/>
      <c r="F11059" s="4"/>
      <c r="G11059" s="4"/>
    </row>
    <row r="11060" spans="2:7" x14ac:dyDescent="0.3">
      <c r="B11060" s="2"/>
      <c r="D11060" s="9"/>
      <c r="F11060" s="4"/>
      <c r="G11060" s="4"/>
    </row>
    <row r="11061" spans="2:7" x14ac:dyDescent="0.3">
      <c r="B11061" s="2"/>
      <c r="D11061" s="9"/>
      <c r="F11061" s="4"/>
      <c r="G11061" s="4"/>
    </row>
    <row r="11062" spans="2:7" x14ac:dyDescent="0.3">
      <c r="B11062" s="2"/>
      <c r="D11062" s="9"/>
      <c r="F11062" s="4"/>
      <c r="G11062" s="4"/>
    </row>
    <row r="11063" spans="2:7" x14ac:dyDescent="0.3">
      <c r="B11063" s="2"/>
      <c r="D11063" s="9"/>
      <c r="F11063" s="4"/>
      <c r="G11063" s="4"/>
    </row>
    <row r="11064" spans="2:7" x14ac:dyDescent="0.3">
      <c r="B11064" s="2"/>
      <c r="D11064" s="9"/>
      <c r="F11064" s="4"/>
      <c r="G11064" s="4"/>
    </row>
    <row r="11065" spans="2:7" x14ac:dyDescent="0.3">
      <c r="B11065" s="2"/>
      <c r="D11065" s="9"/>
      <c r="F11065" s="4"/>
      <c r="G11065" s="4"/>
    </row>
    <row r="11066" spans="2:7" x14ac:dyDescent="0.3">
      <c r="B11066" s="2"/>
      <c r="D11066" s="9"/>
      <c r="F11066" s="4"/>
      <c r="G11066" s="4"/>
    </row>
    <row r="11067" spans="2:7" x14ac:dyDescent="0.3">
      <c r="B11067" s="2"/>
      <c r="D11067" s="9"/>
      <c r="F11067" s="4"/>
      <c r="G11067" s="4"/>
    </row>
    <row r="11068" spans="2:7" x14ac:dyDescent="0.3">
      <c r="B11068" s="2"/>
      <c r="D11068" s="9"/>
      <c r="F11068" s="4"/>
      <c r="G11068" s="4"/>
    </row>
    <row r="11069" spans="2:7" x14ac:dyDescent="0.3">
      <c r="B11069" s="2"/>
      <c r="D11069" s="9"/>
      <c r="F11069" s="4"/>
      <c r="G11069" s="4"/>
    </row>
    <row r="11070" spans="2:7" x14ac:dyDescent="0.3">
      <c r="B11070" s="2"/>
      <c r="D11070" s="9"/>
      <c r="F11070" s="4"/>
      <c r="G11070" s="4"/>
    </row>
    <row r="11071" spans="2:7" x14ac:dyDescent="0.3">
      <c r="B11071" s="2"/>
      <c r="D11071" s="9"/>
      <c r="F11071" s="4"/>
      <c r="G11071" s="4"/>
    </row>
    <row r="11072" spans="2:7" x14ac:dyDescent="0.3">
      <c r="B11072" s="2"/>
      <c r="D11072" s="9"/>
      <c r="F11072" s="4"/>
      <c r="G11072" s="4"/>
    </row>
    <row r="11073" spans="2:7" x14ac:dyDescent="0.3">
      <c r="B11073" s="2"/>
      <c r="D11073" s="9"/>
      <c r="F11073" s="4"/>
      <c r="G11073" s="4"/>
    </row>
    <row r="11074" spans="2:7" x14ac:dyDescent="0.3">
      <c r="B11074" s="2"/>
      <c r="D11074" s="9"/>
      <c r="F11074" s="4"/>
      <c r="G11074" s="4"/>
    </row>
    <row r="11075" spans="2:7" x14ac:dyDescent="0.3">
      <c r="B11075" s="2"/>
      <c r="D11075" s="9"/>
      <c r="F11075" s="4"/>
      <c r="G11075" s="4"/>
    </row>
    <row r="11076" spans="2:7" x14ac:dyDescent="0.3">
      <c r="B11076" s="2"/>
      <c r="D11076" s="9"/>
      <c r="F11076" s="4"/>
      <c r="G11076" s="4"/>
    </row>
    <row r="11077" spans="2:7" x14ac:dyDescent="0.3">
      <c r="B11077" s="2"/>
      <c r="D11077" s="9"/>
      <c r="F11077" s="4"/>
      <c r="G11077" s="4"/>
    </row>
    <row r="11078" spans="2:7" x14ac:dyDescent="0.3">
      <c r="B11078" s="2"/>
      <c r="D11078" s="9"/>
      <c r="F11078" s="4"/>
      <c r="G11078" s="4"/>
    </row>
    <row r="11079" spans="2:7" x14ac:dyDescent="0.3">
      <c r="B11079" s="2"/>
      <c r="D11079" s="9"/>
      <c r="F11079" s="4"/>
      <c r="G11079" s="4"/>
    </row>
    <row r="11080" spans="2:7" x14ac:dyDescent="0.3">
      <c r="B11080" s="2"/>
      <c r="D11080" s="9"/>
      <c r="F11080" s="4"/>
      <c r="G11080" s="4"/>
    </row>
    <row r="11081" spans="2:7" x14ac:dyDescent="0.3">
      <c r="B11081" s="2"/>
      <c r="D11081" s="9"/>
      <c r="F11081" s="4"/>
      <c r="G11081" s="4"/>
    </row>
    <row r="11082" spans="2:7" x14ac:dyDescent="0.3">
      <c r="B11082" s="2"/>
      <c r="D11082" s="9"/>
      <c r="F11082" s="4"/>
      <c r="G11082" s="4"/>
    </row>
    <row r="11083" spans="2:7" x14ac:dyDescent="0.3">
      <c r="B11083" s="2"/>
      <c r="D11083" s="9"/>
      <c r="F11083" s="4"/>
      <c r="G11083" s="4"/>
    </row>
    <row r="11084" spans="2:7" x14ac:dyDescent="0.3">
      <c r="B11084" s="2"/>
      <c r="D11084" s="9"/>
      <c r="F11084" s="4"/>
      <c r="G11084" s="4"/>
    </row>
    <row r="11085" spans="2:7" x14ac:dyDescent="0.3">
      <c r="B11085" s="2"/>
      <c r="D11085" s="9"/>
      <c r="F11085" s="4"/>
      <c r="G11085" s="4"/>
    </row>
    <row r="11086" spans="2:7" x14ac:dyDescent="0.3">
      <c r="B11086" s="2"/>
      <c r="D11086" s="9"/>
      <c r="F11086" s="4"/>
      <c r="G11086" s="4"/>
    </row>
    <row r="11087" spans="2:7" x14ac:dyDescent="0.3">
      <c r="B11087" s="2"/>
      <c r="D11087" s="9"/>
      <c r="F11087" s="4"/>
      <c r="G11087" s="4"/>
    </row>
    <row r="11088" spans="2:7" x14ac:dyDescent="0.3">
      <c r="B11088" s="2"/>
      <c r="D11088" s="9"/>
      <c r="F11088" s="4"/>
      <c r="G11088" s="4"/>
    </row>
    <row r="11089" spans="2:7" x14ac:dyDescent="0.3">
      <c r="B11089" s="2"/>
      <c r="D11089" s="9"/>
      <c r="F11089" s="4"/>
      <c r="G11089" s="4"/>
    </row>
    <row r="11090" spans="2:7" x14ac:dyDescent="0.3">
      <c r="B11090" s="2"/>
      <c r="D11090" s="9"/>
      <c r="F11090" s="4"/>
      <c r="G11090" s="4"/>
    </row>
    <row r="11091" spans="2:7" x14ac:dyDescent="0.3">
      <c r="B11091" s="2"/>
      <c r="D11091" s="9"/>
      <c r="F11091" s="4"/>
      <c r="G11091" s="4"/>
    </row>
    <row r="11092" spans="2:7" x14ac:dyDescent="0.3">
      <c r="B11092" s="2"/>
      <c r="D11092" s="9"/>
      <c r="F11092" s="4"/>
      <c r="G11092" s="4"/>
    </row>
    <row r="11093" spans="2:7" x14ac:dyDescent="0.3">
      <c r="B11093" s="2"/>
      <c r="D11093" s="9"/>
      <c r="F11093" s="4"/>
      <c r="G11093" s="4"/>
    </row>
    <row r="11094" spans="2:7" x14ac:dyDescent="0.3">
      <c r="B11094" s="2"/>
      <c r="D11094" s="9"/>
      <c r="F11094" s="4"/>
      <c r="G11094" s="4"/>
    </row>
    <row r="11095" spans="2:7" x14ac:dyDescent="0.3">
      <c r="B11095" s="2"/>
      <c r="D11095" s="9"/>
      <c r="F11095" s="4"/>
      <c r="G11095" s="4"/>
    </row>
    <row r="11096" spans="2:7" x14ac:dyDescent="0.3">
      <c r="B11096" s="2"/>
      <c r="D11096" s="9"/>
      <c r="F11096" s="4"/>
      <c r="G11096" s="4"/>
    </row>
    <row r="11097" spans="2:7" x14ac:dyDescent="0.3">
      <c r="B11097" s="2"/>
      <c r="D11097" s="9"/>
      <c r="F11097" s="4"/>
      <c r="G11097" s="4"/>
    </row>
    <row r="11098" spans="2:7" x14ac:dyDescent="0.3">
      <c r="B11098" s="2"/>
      <c r="D11098" s="9"/>
      <c r="F11098" s="4"/>
      <c r="G11098" s="4"/>
    </row>
    <row r="11099" spans="2:7" x14ac:dyDescent="0.3">
      <c r="B11099" s="2"/>
      <c r="D11099" s="9"/>
      <c r="F11099" s="4"/>
      <c r="G11099" s="4"/>
    </row>
    <row r="11100" spans="2:7" x14ac:dyDescent="0.3">
      <c r="B11100" s="2"/>
      <c r="D11100" s="9"/>
      <c r="F11100" s="4"/>
      <c r="G11100" s="4"/>
    </row>
    <row r="11101" spans="2:7" x14ac:dyDescent="0.3">
      <c r="B11101" s="2"/>
      <c r="D11101" s="9"/>
      <c r="F11101" s="4"/>
      <c r="G11101" s="4"/>
    </row>
    <row r="11102" spans="2:7" x14ac:dyDescent="0.3">
      <c r="B11102" s="2"/>
      <c r="D11102" s="9"/>
      <c r="F11102" s="4"/>
      <c r="G11102" s="4"/>
    </row>
    <row r="11103" spans="2:7" x14ac:dyDescent="0.3">
      <c r="B11103" s="2"/>
      <c r="D11103" s="9"/>
      <c r="F11103" s="4"/>
      <c r="G11103" s="4"/>
    </row>
    <row r="11104" spans="2:7" x14ac:dyDescent="0.3">
      <c r="B11104" s="2"/>
      <c r="D11104" s="9"/>
      <c r="F11104" s="4"/>
      <c r="G11104" s="4"/>
    </row>
    <row r="11105" spans="2:7" x14ac:dyDescent="0.3">
      <c r="B11105" s="2"/>
      <c r="D11105" s="9"/>
      <c r="F11105" s="4"/>
      <c r="G11105" s="4"/>
    </row>
    <row r="11106" spans="2:7" x14ac:dyDescent="0.3">
      <c r="B11106" s="2"/>
      <c r="D11106" s="9"/>
      <c r="F11106" s="4"/>
      <c r="G11106" s="4"/>
    </row>
    <row r="11107" spans="2:7" x14ac:dyDescent="0.3">
      <c r="B11107" s="2"/>
      <c r="D11107" s="9"/>
      <c r="F11107" s="4"/>
      <c r="G11107" s="4"/>
    </row>
    <row r="11108" spans="2:7" x14ac:dyDescent="0.3">
      <c r="B11108" s="2"/>
      <c r="D11108" s="9"/>
      <c r="F11108" s="4"/>
      <c r="G11108" s="4"/>
    </row>
    <row r="11109" spans="2:7" x14ac:dyDescent="0.3">
      <c r="B11109" s="2"/>
      <c r="D11109" s="9"/>
      <c r="F11109" s="4"/>
      <c r="G11109" s="4"/>
    </row>
    <row r="11110" spans="2:7" x14ac:dyDescent="0.3">
      <c r="B11110" s="2"/>
      <c r="D11110" s="9"/>
      <c r="F11110" s="4"/>
      <c r="G11110" s="4"/>
    </row>
    <row r="11111" spans="2:7" x14ac:dyDescent="0.3">
      <c r="B11111" s="2"/>
      <c r="D11111" s="9"/>
      <c r="F11111" s="4"/>
      <c r="G11111" s="4"/>
    </row>
    <row r="11112" spans="2:7" x14ac:dyDescent="0.3">
      <c r="B11112" s="2"/>
      <c r="D11112" s="9"/>
      <c r="F11112" s="4"/>
      <c r="G11112" s="4"/>
    </row>
    <row r="11113" spans="2:7" x14ac:dyDescent="0.3">
      <c r="B11113" s="2"/>
      <c r="D11113" s="9"/>
      <c r="F11113" s="4"/>
      <c r="G11113" s="4"/>
    </row>
    <row r="11114" spans="2:7" x14ac:dyDescent="0.3">
      <c r="B11114" s="2"/>
      <c r="D11114" s="9"/>
      <c r="F11114" s="4"/>
      <c r="G11114" s="4"/>
    </row>
    <row r="11115" spans="2:7" x14ac:dyDescent="0.3">
      <c r="B11115" s="2"/>
      <c r="D11115" s="9"/>
      <c r="F11115" s="4"/>
      <c r="G11115" s="4"/>
    </row>
    <row r="11116" spans="2:7" x14ac:dyDescent="0.3">
      <c r="B11116" s="2"/>
      <c r="D11116" s="9"/>
      <c r="F11116" s="4"/>
      <c r="G11116" s="4"/>
    </row>
    <row r="11117" spans="2:7" x14ac:dyDescent="0.3">
      <c r="B11117" s="2"/>
      <c r="D11117" s="9"/>
      <c r="F11117" s="4"/>
      <c r="G11117" s="4"/>
    </row>
    <row r="11118" spans="2:7" x14ac:dyDescent="0.3">
      <c r="B11118" s="2"/>
      <c r="D11118" s="9"/>
      <c r="F11118" s="4"/>
      <c r="G11118" s="4"/>
    </row>
    <row r="11119" spans="2:7" x14ac:dyDescent="0.3">
      <c r="B11119" s="2"/>
      <c r="D11119" s="9"/>
      <c r="F11119" s="4"/>
      <c r="G11119" s="4"/>
    </row>
    <row r="11120" spans="2:7" x14ac:dyDescent="0.3">
      <c r="B11120" s="2"/>
      <c r="D11120" s="9"/>
      <c r="F11120" s="4"/>
      <c r="G11120" s="4"/>
    </row>
    <row r="11121" spans="2:7" x14ac:dyDescent="0.3">
      <c r="B11121" s="2"/>
      <c r="D11121" s="9"/>
      <c r="F11121" s="4"/>
      <c r="G11121" s="4"/>
    </row>
    <row r="11122" spans="2:7" x14ac:dyDescent="0.3">
      <c r="B11122" s="2"/>
      <c r="D11122" s="9"/>
      <c r="F11122" s="4"/>
      <c r="G11122" s="4"/>
    </row>
    <row r="11123" spans="2:7" x14ac:dyDescent="0.3">
      <c r="B11123" s="2"/>
      <c r="D11123" s="9"/>
      <c r="F11123" s="4"/>
      <c r="G11123" s="4"/>
    </row>
    <row r="11124" spans="2:7" x14ac:dyDescent="0.3">
      <c r="B11124" s="2"/>
      <c r="D11124" s="9"/>
      <c r="F11124" s="4"/>
      <c r="G11124" s="4"/>
    </row>
    <row r="11125" spans="2:7" x14ac:dyDescent="0.3">
      <c r="B11125" s="2"/>
      <c r="D11125" s="9"/>
      <c r="F11125" s="4"/>
      <c r="G11125" s="4"/>
    </row>
    <row r="11126" spans="2:7" x14ac:dyDescent="0.3">
      <c r="B11126" s="2"/>
      <c r="D11126" s="9"/>
      <c r="F11126" s="4"/>
      <c r="G11126" s="4"/>
    </row>
    <row r="11127" spans="2:7" x14ac:dyDescent="0.3">
      <c r="B11127" s="2"/>
      <c r="D11127" s="9"/>
      <c r="F11127" s="4"/>
      <c r="G11127" s="4"/>
    </row>
    <row r="11128" spans="2:7" x14ac:dyDescent="0.3">
      <c r="B11128" s="2"/>
      <c r="D11128" s="9"/>
      <c r="F11128" s="4"/>
      <c r="G11128" s="4"/>
    </row>
    <row r="11129" spans="2:7" x14ac:dyDescent="0.3">
      <c r="B11129" s="2"/>
      <c r="D11129" s="9"/>
      <c r="F11129" s="4"/>
      <c r="G11129" s="4"/>
    </row>
    <row r="11130" spans="2:7" x14ac:dyDescent="0.3">
      <c r="B11130" s="2"/>
      <c r="D11130" s="9"/>
      <c r="F11130" s="4"/>
      <c r="G11130" s="4"/>
    </row>
    <row r="11131" spans="2:7" x14ac:dyDescent="0.3">
      <c r="B11131" s="2"/>
      <c r="D11131" s="9"/>
      <c r="F11131" s="4"/>
      <c r="G11131" s="4"/>
    </row>
    <row r="11132" spans="2:7" x14ac:dyDescent="0.3">
      <c r="B11132" s="2"/>
      <c r="D11132" s="9"/>
      <c r="F11132" s="4"/>
      <c r="G11132" s="4"/>
    </row>
    <row r="11133" spans="2:7" x14ac:dyDescent="0.3">
      <c r="B11133" s="2"/>
      <c r="D11133" s="9"/>
      <c r="F11133" s="4"/>
      <c r="G11133" s="4"/>
    </row>
    <row r="11134" spans="2:7" x14ac:dyDescent="0.3">
      <c r="B11134" s="2"/>
      <c r="D11134" s="9"/>
      <c r="F11134" s="4"/>
      <c r="G11134" s="4"/>
    </row>
    <row r="11135" spans="2:7" x14ac:dyDescent="0.3">
      <c r="B11135" s="2"/>
      <c r="D11135" s="9"/>
      <c r="F11135" s="4"/>
      <c r="G11135" s="4"/>
    </row>
    <row r="11136" spans="2:7" x14ac:dyDescent="0.3">
      <c r="B11136" s="2"/>
      <c r="D11136" s="9"/>
      <c r="F11136" s="4"/>
      <c r="G11136" s="4"/>
    </row>
    <row r="11137" spans="2:7" x14ac:dyDescent="0.3">
      <c r="B11137" s="2"/>
      <c r="D11137" s="9"/>
      <c r="F11137" s="4"/>
      <c r="G11137" s="4"/>
    </row>
    <row r="11138" spans="2:7" x14ac:dyDescent="0.3">
      <c r="B11138" s="2"/>
      <c r="D11138" s="9"/>
      <c r="F11138" s="4"/>
      <c r="G11138" s="4"/>
    </row>
    <row r="11139" spans="2:7" x14ac:dyDescent="0.3">
      <c r="B11139" s="2"/>
      <c r="D11139" s="9"/>
      <c r="F11139" s="4"/>
      <c r="G11139" s="4"/>
    </row>
    <row r="11140" spans="2:7" x14ac:dyDescent="0.3">
      <c r="B11140" s="2"/>
      <c r="D11140" s="9"/>
      <c r="F11140" s="4"/>
      <c r="G11140" s="4"/>
    </row>
    <row r="11141" spans="2:7" x14ac:dyDescent="0.3">
      <c r="B11141" s="2"/>
      <c r="D11141" s="9"/>
      <c r="F11141" s="4"/>
      <c r="G11141" s="4"/>
    </row>
    <row r="11142" spans="2:7" x14ac:dyDescent="0.3">
      <c r="B11142" s="2"/>
      <c r="D11142" s="9"/>
      <c r="F11142" s="4"/>
      <c r="G11142" s="4"/>
    </row>
    <row r="11143" spans="2:7" x14ac:dyDescent="0.3">
      <c r="B11143" s="2"/>
      <c r="D11143" s="9"/>
      <c r="F11143" s="4"/>
      <c r="G11143" s="4"/>
    </row>
    <row r="11144" spans="2:7" x14ac:dyDescent="0.3">
      <c r="B11144" s="2"/>
      <c r="D11144" s="9"/>
      <c r="F11144" s="4"/>
      <c r="G11144" s="4"/>
    </row>
    <row r="11145" spans="2:7" x14ac:dyDescent="0.3">
      <c r="B11145" s="2"/>
      <c r="D11145" s="9"/>
      <c r="F11145" s="4"/>
      <c r="G11145" s="4"/>
    </row>
    <row r="11146" spans="2:7" x14ac:dyDescent="0.3">
      <c r="B11146" s="2"/>
      <c r="D11146" s="9"/>
      <c r="F11146" s="4"/>
      <c r="G11146" s="4"/>
    </row>
    <row r="11147" spans="2:7" x14ac:dyDescent="0.3">
      <c r="B11147" s="2"/>
      <c r="D11147" s="9"/>
      <c r="F11147" s="4"/>
      <c r="G11147" s="4"/>
    </row>
    <row r="11148" spans="2:7" x14ac:dyDescent="0.3">
      <c r="B11148" s="2"/>
      <c r="D11148" s="9"/>
      <c r="F11148" s="4"/>
      <c r="G11148" s="4"/>
    </row>
    <row r="11149" spans="2:7" x14ac:dyDescent="0.3">
      <c r="B11149" s="2"/>
      <c r="D11149" s="9"/>
      <c r="F11149" s="4"/>
      <c r="G11149" s="4"/>
    </row>
    <row r="11150" spans="2:7" x14ac:dyDescent="0.3">
      <c r="B11150" s="2"/>
      <c r="D11150" s="9"/>
      <c r="F11150" s="4"/>
      <c r="G11150" s="4"/>
    </row>
    <row r="11151" spans="2:7" x14ac:dyDescent="0.3">
      <c r="B11151" s="2"/>
      <c r="D11151" s="9"/>
      <c r="F11151" s="4"/>
      <c r="G11151" s="4"/>
    </row>
    <row r="11152" spans="2:7" x14ac:dyDescent="0.3">
      <c r="B11152" s="2"/>
      <c r="D11152" s="9"/>
      <c r="F11152" s="4"/>
      <c r="G11152" s="4"/>
    </row>
    <row r="11153" spans="2:7" x14ac:dyDescent="0.3">
      <c r="B11153" s="2"/>
      <c r="D11153" s="9"/>
      <c r="F11153" s="4"/>
      <c r="G11153" s="4"/>
    </row>
    <row r="11154" spans="2:7" x14ac:dyDescent="0.3">
      <c r="B11154" s="2"/>
      <c r="D11154" s="9"/>
      <c r="F11154" s="4"/>
      <c r="G11154" s="4"/>
    </row>
    <row r="11155" spans="2:7" x14ac:dyDescent="0.3">
      <c r="B11155" s="2"/>
      <c r="D11155" s="9"/>
      <c r="F11155" s="4"/>
      <c r="G11155" s="4"/>
    </row>
    <row r="11156" spans="2:7" x14ac:dyDescent="0.3">
      <c r="B11156" s="2"/>
      <c r="D11156" s="9"/>
      <c r="F11156" s="4"/>
      <c r="G11156" s="4"/>
    </row>
    <row r="11157" spans="2:7" x14ac:dyDescent="0.3">
      <c r="B11157" s="2"/>
      <c r="D11157" s="9"/>
      <c r="F11157" s="4"/>
      <c r="G11157" s="4"/>
    </row>
    <row r="11158" spans="2:7" x14ac:dyDescent="0.3">
      <c r="B11158" s="2"/>
      <c r="D11158" s="9"/>
      <c r="F11158" s="4"/>
      <c r="G11158" s="4"/>
    </row>
    <row r="11159" spans="2:7" x14ac:dyDescent="0.3">
      <c r="B11159" s="2"/>
      <c r="D11159" s="9"/>
      <c r="F11159" s="4"/>
      <c r="G11159" s="4"/>
    </row>
    <row r="11160" spans="2:7" x14ac:dyDescent="0.3">
      <c r="B11160" s="2"/>
      <c r="D11160" s="9"/>
      <c r="F11160" s="4"/>
      <c r="G11160" s="4"/>
    </row>
    <row r="11161" spans="2:7" x14ac:dyDescent="0.3">
      <c r="B11161" s="2"/>
      <c r="D11161" s="9"/>
      <c r="F11161" s="4"/>
      <c r="G11161" s="4"/>
    </row>
    <row r="11162" spans="2:7" x14ac:dyDescent="0.3">
      <c r="B11162" s="2"/>
      <c r="D11162" s="9"/>
      <c r="F11162" s="4"/>
      <c r="G11162" s="4"/>
    </row>
    <row r="11163" spans="2:7" x14ac:dyDescent="0.3">
      <c r="B11163" s="2"/>
      <c r="D11163" s="9"/>
      <c r="F11163" s="4"/>
      <c r="G11163" s="4"/>
    </row>
    <row r="11164" spans="2:7" x14ac:dyDescent="0.3">
      <c r="B11164" s="2"/>
      <c r="D11164" s="9"/>
      <c r="F11164" s="4"/>
      <c r="G11164" s="4"/>
    </row>
    <row r="11165" spans="2:7" x14ac:dyDescent="0.3">
      <c r="B11165" s="2"/>
      <c r="D11165" s="9"/>
      <c r="F11165" s="4"/>
      <c r="G11165" s="4"/>
    </row>
    <row r="11166" spans="2:7" x14ac:dyDescent="0.3">
      <c r="B11166" s="2"/>
      <c r="D11166" s="9"/>
      <c r="F11166" s="4"/>
      <c r="G11166" s="4"/>
    </row>
    <row r="11167" spans="2:7" x14ac:dyDescent="0.3">
      <c r="B11167" s="2"/>
      <c r="D11167" s="9"/>
      <c r="F11167" s="4"/>
      <c r="G11167" s="4"/>
    </row>
    <row r="11168" spans="2:7" x14ac:dyDescent="0.3">
      <c r="B11168" s="2"/>
      <c r="D11168" s="9"/>
      <c r="F11168" s="4"/>
      <c r="G11168" s="4"/>
    </row>
    <row r="11169" spans="2:7" x14ac:dyDescent="0.3">
      <c r="B11169" s="2"/>
      <c r="D11169" s="9"/>
      <c r="F11169" s="4"/>
      <c r="G11169" s="4"/>
    </row>
    <row r="11170" spans="2:7" x14ac:dyDescent="0.3">
      <c r="B11170" s="2"/>
      <c r="D11170" s="9"/>
      <c r="F11170" s="4"/>
      <c r="G11170" s="4"/>
    </row>
    <row r="11171" spans="2:7" x14ac:dyDescent="0.3">
      <c r="B11171" s="2"/>
      <c r="D11171" s="9"/>
      <c r="F11171" s="4"/>
      <c r="G11171" s="4"/>
    </row>
    <row r="11172" spans="2:7" x14ac:dyDescent="0.3">
      <c r="B11172" s="2"/>
      <c r="D11172" s="9"/>
      <c r="F11172" s="4"/>
      <c r="G11172" s="4"/>
    </row>
    <row r="11173" spans="2:7" x14ac:dyDescent="0.3">
      <c r="B11173" s="2"/>
      <c r="D11173" s="9"/>
      <c r="F11173" s="4"/>
      <c r="G11173" s="4"/>
    </row>
    <row r="11174" spans="2:7" x14ac:dyDescent="0.3">
      <c r="B11174" s="2"/>
      <c r="D11174" s="9"/>
      <c r="F11174" s="4"/>
      <c r="G11174" s="4"/>
    </row>
    <row r="11175" spans="2:7" x14ac:dyDescent="0.3">
      <c r="B11175" s="2"/>
      <c r="D11175" s="9"/>
      <c r="F11175" s="4"/>
      <c r="G11175" s="4"/>
    </row>
    <row r="11176" spans="2:7" x14ac:dyDescent="0.3">
      <c r="B11176" s="2"/>
      <c r="D11176" s="9"/>
      <c r="F11176" s="4"/>
      <c r="G11176" s="4"/>
    </row>
    <row r="11177" spans="2:7" x14ac:dyDescent="0.3">
      <c r="B11177" s="2"/>
      <c r="D11177" s="9"/>
      <c r="F11177" s="4"/>
      <c r="G11177" s="4"/>
    </row>
    <row r="11178" spans="2:7" x14ac:dyDescent="0.3">
      <c r="B11178" s="2"/>
      <c r="D11178" s="9"/>
      <c r="F11178" s="4"/>
      <c r="G11178" s="4"/>
    </row>
    <row r="11179" spans="2:7" x14ac:dyDescent="0.3">
      <c r="B11179" s="2"/>
      <c r="D11179" s="9"/>
      <c r="F11179" s="4"/>
      <c r="G11179" s="4"/>
    </row>
    <row r="11180" spans="2:7" x14ac:dyDescent="0.3">
      <c r="B11180" s="2"/>
      <c r="D11180" s="9"/>
      <c r="F11180" s="4"/>
      <c r="G11180" s="4"/>
    </row>
    <row r="11181" spans="2:7" x14ac:dyDescent="0.3">
      <c r="B11181" s="2"/>
      <c r="D11181" s="9"/>
      <c r="F11181" s="4"/>
      <c r="G11181" s="4"/>
    </row>
    <row r="11182" spans="2:7" x14ac:dyDescent="0.3">
      <c r="B11182" s="2"/>
      <c r="D11182" s="9"/>
      <c r="F11182" s="4"/>
      <c r="G11182" s="4"/>
    </row>
    <row r="11183" spans="2:7" x14ac:dyDescent="0.3">
      <c r="B11183" s="2"/>
      <c r="D11183" s="9"/>
      <c r="F11183" s="4"/>
      <c r="G11183" s="4"/>
    </row>
    <row r="11184" spans="2:7" x14ac:dyDescent="0.3">
      <c r="B11184" s="2"/>
      <c r="D11184" s="9"/>
      <c r="F11184" s="4"/>
      <c r="G11184" s="4"/>
    </row>
    <row r="11185" spans="2:7" x14ac:dyDescent="0.3">
      <c r="B11185" s="2"/>
      <c r="D11185" s="9"/>
      <c r="F11185" s="4"/>
      <c r="G11185" s="4"/>
    </row>
    <row r="11186" spans="2:7" x14ac:dyDescent="0.3">
      <c r="B11186" s="2"/>
      <c r="D11186" s="9"/>
      <c r="F11186" s="4"/>
      <c r="G11186" s="4"/>
    </row>
    <row r="11187" spans="2:7" x14ac:dyDescent="0.3">
      <c r="B11187" s="2"/>
      <c r="D11187" s="9"/>
      <c r="F11187" s="4"/>
      <c r="G11187" s="4"/>
    </row>
    <row r="11188" spans="2:7" x14ac:dyDescent="0.3">
      <c r="B11188" s="2"/>
      <c r="D11188" s="9"/>
      <c r="F11188" s="4"/>
      <c r="G11188" s="4"/>
    </row>
    <row r="11189" spans="2:7" x14ac:dyDescent="0.3">
      <c r="B11189" s="2"/>
      <c r="D11189" s="9"/>
      <c r="F11189" s="4"/>
      <c r="G11189" s="4"/>
    </row>
    <row r="11190" spans="2:7" x14ac:dyDescent="0.3">
      <c r="B11190" s="2"/>
      <c r="D11190" s="9"/>
      <c r="F11190" s="4"/>
      <c r="G11190" s="4"/>
    </row>
    <row r="11191" spans="2:7" x14ac:dyDescent="0.3">
      <c r="B11191" s="2"/>
      <c r="D11191" s="9"/>
      <c r="F11191" s="4"/>
      <c r="G11191" s="4"/>
    </row>
    <row r="11192" spans="2:7" x14ac:dyDescent="0.3">
      <c r="B11192" s="2"/>
      <c r="D11192" s="9"/>
      <c r="F11192" s="4"/>
      <c r="G11192" s="4"/>
    </row>
    <row r="11193" spans="2:7" x14ac:dyDescent="0.3">
      <c r="B11193" s="2"/>
      <c r="D11193" s="9"/>
      <c r="F11193" s="4"/>
      <c r="G11193" s="4"/>
    </row>
    <row r="11194" spans="2:7" x14ac:dyDescent="0.3">
      <c r="B11194" s="2"/>
      <c r="D11194" s="9"/>
      <c r="F11194" s="4"/>
      <c r="G11194" s="4"/>
    </row>
    <row r="11195" spans="2:7" x14ac:dyDescent="0.3">
      <c r="B11195" s="2"/>
      <c r="D11195" s="9"/>
      <c r="F11195" s="4"/>
      <c r="G11195" s="4"/>
    </row>
    <row r="11196" spans="2:7" x14ac:dyDescent="0.3">
      <c r="B11196" s="2"/>
      <c r="D11196" s="9"/>
      <c r="F11196" s="4"/>
      <c r="G11196" s="4"/>
    </row>
    <row r="11197" spans="2:7" x14ac:dyDescent="0.3">
      <c r="B11197" s="2"/>
      <c r="D11197" s="9"/>
      <c r="F11197" s="4"/>
      <c r="G11197" s="4"/>
    </row>
    <row r="11198" spans="2:7" x14ac:dyDescent="0.3">
      <c r="B11198" s="2"/>
      <c r="D11198" s="9"/>
      <c r="F11198" s="4"/>
      <c r="G11198" s="4"/>
    </row>
    <row r="11199" spans="2:7" x14ac:dyDescent="0.3">
      <c r="B11199" s="2"/>
      <c r="D11199" s="9"/>
      <c r="F11199" s="4"/>
      <c r="G11199" s="4"/>
    </row>
    <row r="11200" spans="2:7" x14ac:dyDescent="0.3">
      <c r="B11200" s="2"/>
      <c r="D11200" s="9"/>
      <c r="F11200" s="4"/>
      <c r="G11200" s="4"/>
    </row>
    <row r="11201" spans="2:7" x14ac:dyDescent="0.3">
      <c r="B11201" s="2"/>
      <c r="D11201" s="9"/>
      <c r="F11201" s="4"/>
      <c r="G11201" s="4"/>
    </row>
    <row r="11202" spans="2:7" x14ac:dyDescent="0.3">
      <c r="B11202" s="2"/>
      <c r="D11202" s="9"/>
      <c r="F11202" s="4"/>
      <c r="G11202" s="4"/>
    </row>
    <row r="11203" spans="2:7" x14ac:dyDescent="0.3">
      <c r="B11203" s="2"/>
      <c r="D11203" s="9"/>
      <c r="F11203" s="4"/>
      <c r="G11203" s="4"/>
    </row>
    <row r="11204" spans="2:7" x14ac:dyDescent="0.3">
      <c r="B11204" s="2"/>
      <c r="D11204" s="9"/>
      <c r="F11204" s="4"/>
      <c r="G11204" s="4"/>
    </row>
    <row r="11205" spans="2:7" x14ac:dyDescent="0.3">
      <c r="B11205" s="2"/>
      <c r="D11205" s="9"/>
      <c r="F11205" s="4"/>
      <c r="G11205" s="4"/>
    </row>
    <row r="11206" spans="2:7" x14ac:dyDescent="0.3">
      <c r="B11206" s="2"/>
      <c r="D11206" s="9"/>
      <c r="F11206" s="4"/>
      <c r="G11206" s="4"/>
    </row>
    <row r="11207" spans="2:7" x14ac:dyDescent="0.3">
      <c r="B11207" s="2"/>
      <c r="D11207" s="9"/>
      <c r="F11207" s="4"/>
      <c r="G11207" s="4"/>
    </row>
    <row r="11208" spans="2:7" x14ac:dyDescent="0.3">
      <c r="B11208" s="2"/>
      <c r="D11208" s="9"/>
      <c r="F11208" s="4"/>
      <c r="G11208" s="4"/>
    </row>
    <row r="11209" spans="2:7" x14ac:dyDescent="0.3">
      <c r="B11209" s="2"/>
      <c r="D11209" s="9"/>
      <c r="F11209" s="4"/>
      <c r="G11209" s="4"/>
    </row>
    <row r="11210" spans="2:7" x14ac:dyDescent="0.3">
      <c r="B11210" s="2"/>
      <c r="D11210" s="9"/>
      <c r="F11210" s="4"/>
      <c r="G11210" s="4"/>
    </row>
    <row r="11211" spans="2:7" x14ac:dyDescent="0.3">
      <c r="B11211" s="2"/>
      <c r="D11211" s="9"/>
      <c r="F11211" s="4"/>
      <c r="G11211" s="4"/>
    </row>
    <row r="11212" spans="2:7" x14ac:dyDescent="0.3">
      <c r="B11212" s="2"/>
      <c r="D11212" s="9"/>
      <c r="F11212" s="4"/>
      <c r="G11212" s="4"/>
    </row>
    <row r="11213" spans="2:7" x14ac:dyDescent="0.3">
      <c r="B11213" s="2"/>
      <c r="D11213" s="9"/>
      <c r="F11213" s="4"/>
      <c r="G11213" s="4"/>
    </row>
    <row r="11214" spans="2:7" x14ac:dyDescent="0.3">
      <c r="B11214" s="2"/>
      <c r="D11214" s="9"/>
      <c r="F11214" s="4"/>
      <c r="G11214" s="4"/>
    </row>
    <row r="11215" spans="2:7" x14ac:dyDescent="0.3">
      <c r="B11215" s="2"/>
      <c r="D11215" s="9"/>
      <c r="F11215" s="4"/>
      <c r="G11215" s="4"/>
    </row>
    <row r="11216" spans="2:7" x14ac:dyDescent="0.3">
      <c r="B11216" s="2"/>
      <c r="D11216" s="9"/>
      <c r="F11216" s="4"/>
      <c r="G11216" s="4"/>
    </row>
    <row r="11217" spans="2:7" x14ac:dyDescent="0.3">
      <c r="B11217" s="2"/>
      <c r="D11217" s="9"/>
      <c r="F11217" s="4"/>
      <c r="G11217" s="4"/>
    </row>
    <row r="11218" spans="2:7" x14ac:dyDescent="0.3">
      <c r="B11218" s="2"/>
      <c r="D11218" s="9"/>
      <c r="F11218" s="4"/>
      <c r="G11218" s="4"/>
    </row>
    <row r="11219" spans="2:7" x14ac:dyDescent="0.3">
      <c r="B11219" s="2"/>
      <c r="D11219" s="9"/>
      <c r="F11219" s="4"/>
      <c r="G11219" s="4"/>
    </row>
    <row r="11220" spans="2:7" x14ac:dyDescent="0.3">
      <c r="B11220" s="2"/>
      <c r="D11220" s="9"/>
      <c r="F11220" s="4"/>
      <c r="G11220" s="4"/>
    </row>
    <row r="11221" spans="2:7" x14ac:dyDescent="0.3">
      <c r="B11221" s="2"/>
      <c r="D11221" s="9"/>
      <c r="F11221" s="4"/>
      <c r="G11221" s="4"/>
    </row>
    <row r="11222" spans="2:7" x14ac:dyDescent="0.3">
      <c r="B11222" s="2"/>
      <c r="D11222" s="9"/>
      <c r="F11222" s="4"/>
      <c r="G11222" s="4"/>
    </row>
    <row r="11223" spans="2:7" x14ac:dyDescent="0.3">
      <c r="B11223" s="2"/>
      <c r="D11223" s="9"/>
      <c r="F11223" s="4"/>
      <c r="G11223" s="4"/>
    </row>
    <row r="11224" spans="2:7" x14ac:dyDescent="0.3">
      <c r="B11224" s="2"/>
      <c r="D11224" s="9"/>
      <c r="F11224" s="4"/>
      <c r="G11224" s="4"/>
    </row>
    <row r="11225" spans="2:7" x14ac:dyDescent="0.3">
      <c r="B11225" s="2"/>
      <c r="D11225" s="9"/>
      <c r="F11225" s="4"/>
      <c r="G11225" s="4"/>
    </row>
    <row r="11226" spans="2:7" x14ac:dyDescent="0.3">
      <c r="B11226" s="2"/>
      <c r="D11226" s="9"/>
      <c r="F11226" s="4"/>
      <c r="G11226" s="4"/>
    </row>
    <row r="11227" spans="2:7" x14ac:dyDescent="0.3">
      <c r="B11227" s="2"/>
      <c r="D11227" s="9"/>
      <c r="F11227" s="4"/>
      <c r="G11227" s="4"/>
    </row>
    <row r="11228" spans="2:7" x14ac:dyDescent="0.3">
      <c r="B11228" s="2"/>
      <c r="D11228" s="9"/>
      <c r="F11228" s="4"/>
      <c r="G11228" s="4"/>
    </row>
    <row r="11229" spans="2:7" x14ac:dyDescent="0.3">
      <c r="B11229" s="2"/>
      <c r="D11229" s="9"/>
      <c r="F11229" s="4"/>
      <c r="G11229" s="4"/>
    </row>
    <row r="11230" spans="2:7" x14ac:dyDescent="0.3">
      <c r="B11230" s="2"/>
      <c r="D11230" s="9"/>
      <c r="F11230" s="4"/>
      <c r="G11230" s="4"/>
    </row>
    <row r="11231" spans="2:7" x14ac:dyDescent="0.3">
      <c r="B11231" s="2"/>
      <c r="D11231" s="9"/>
      <c r="F11231" s="4"/>
      <c r="G11231" s="4"/>
    </row>
    <row r="11232" spans="2:7" x14ac:dyDescent="0.3">
      <c r="B11232" s="2"/>
      <c r="D11232" s="9"/>
      <c r="F11232" s="4"/>
      <c r="G11232" s="4"/>
    </row>
    <row r="11233" spans="2:7" x14ac:dyDescent="0.3">
      <c r="B11233" s="2"/>
      <c r="D11233" s="9"/>
      <c r="F11233" s="4"/>
      <c r="G11233" s="4"/>
    </row>
    <row r="11234" spans="2:7" x14ac:dyDescent="0.3">
      <c r="B11234" s="2"/>
      <c r="D11234" s="9"/>
      <c r="F11234" s="4"/>
      <c r="G11234" s="4"/>
    </row>
    <row r="11235" spans="2:7" x14ac:dyDescent="0.3">
      <c r="B11235" s="2"/>
      <c r="D11235" s="9"/>
      <c r="F11235" s="4"/>
      <c r="G11235" s="4"/>
    </row>
    <row r="11236" spans="2:7" x14ac:dyDescent="0.3">
      <c r="B11236" s="2"/>
      <c r="D11236" s="9"/>
      <c r="F11236" s="4"/>
      <c r="G11236" s="4"/>
    </row>
    <row r="11237" spans="2:7" x14ac:dyDescent="0.3">
      <c r="B11237" s="2"/>
      <c r="D11237" s="9"/>
      <c r="F11237" s="4"/>
      <c r="G11237" s="4"/>
    </row>
    <row r="11238" spans="2:7" x14ac:dyDescent="0.3">
      <c r="B11238" s="2"/>
      <c r="D11238" s="9"/>
      <c r="F11238" s="4"/>
      <c r="G11238" s="4"/>
    </row>
    <row r="11239" spans="2:7" x14ac:dyDescent="0.3">
      <c r="B11239" s="2"/>
      <c r="D11239" s="9"/>
      <c r="F11239" s="4"/>
      <c r="G11239" s="4"/>
    </row>
    <row r="11240" spans="2:7" x14ac:dyDescent="0.3">
      <c r="B11240" s="2"/>
      <c r="D11240" s="9"/>
      <c r="F11240" s="4"/>
      <c r="G11240" s="4"/>
    </row>
    <row r="11241" spans="2:7" x14ac:dyDescent="0.3">
      <c r="B11241" s="2"/>
      <c r="D11241" s="9"/>
      <c r="F11241" s="4"/>
      <c r="G11241" s="4"/>
    </row>
    <row r="11242" spans="2:7" x14ac:dyDescent="0.3">
      <c r="B11242" s="2"/>
      <c r="D11242" s="9"/>
      <c r="F11242" s="4"/>
      <c r="G11242" s="4"/>
    </row>
    <row r="11243" spans="2:7" x14ac:dyDescent="0.3">
      <c r="B11243" s="2"/>
      <c r="D11243" s="9"/>
      <c r="F11243" s="4"/>
      <c r="G11243" s="4"/>
    </row>
    <row r="11244" spans="2:7" x14ac:dyDescent="0.3">
      <c r="B11244" s="2"/>
      <c r="D11244" s="9"/>
      <c r="F11244" s="4"/>
      <c r="G11244" s="4"/>
    </row>
    <row r="11245" spans="2:7" x14ac:dyDescent="0.3">
      <c r="B11245" s="2"/>
      <c r="D11245" s="9"/>
      <c r="F11245" s="4"/>
      <c r="G11245" s="4"/>
    </row>
    <row r="11246" spans="2:7" x14ac:dyDescent="0.3">
      <c r="B11246" s="2"/>
      <c r="D11246" s="9"/>
      <c r="F11246" s="4"/>
      <c r="G11246" s="4"/>
    </row>
    <row r="11247" spans="2:7" x14ac:dyDescent="0.3">
      <c r="B11247" s="2"/>
      <c r="D11247" s="9"/>
      <c r="F11247" s="4"/>
      <c r="G11247" s="4"/>
    </row>
    <row r="11248" spans="2:7" x14ac:dyDescent="0.3">
      <c r="B11248" s="2"/>
      <c r="D11248" s="9"/>
      <c r="F11248" s="4"/>
      <c r="G11248" s="4"/>
    </row>
    <row r="11249" spans="2:7" x14ac:dyDescent="0.3">
      <c r="B11249" s="2"/>
      <c r="D11249" s="9"/>
      <c r="F11249" s="4"/>
      <c r="G11249" s="4"/>
    </row>
    <row r="11250" spans="2:7" x14ac:dyDescent="0.3">
      <c r="B11250" s="2"/>
      <c r="D11250" s="9"/>
      <c r="F11250" s="4"/>
      <c r="G11250" s="4"/>
    </row>
    <row r="11251" spans="2:7" x14ac:dyDescent="0.3">
      <c r="B11251" s="2"/>
      <c r="D11251" s="9"/>
      <c r="F11251" s="4"/>
      <c r="G11251" s="4"/>
    </row>
    <row r="11252" spans="2:7" x14ac:dyDescent="0.3">
      <c r="B11252" s="2"/>
      <c r="D11252" s="9"/>
      <c r="F11252" s="4"/>
      <c r="G11252" s="4"/>
    </row>
    <row r="11253" spans="2:7" x14ac:dyDescent="0.3">
      <c r="B11253" s="2"/>
      <c r="D11253" s="9"/>
      <c r="F11253" s="4"/>
      <c r="G11253" s="4"/>
    </row>
    <row r="11254" spans="2:7" x14ac:dyDescent="0.3">
      <c r="B11254" s="2"/>
      <c r="D11254" s="9"/>
      <c r="F11254" s="4"/>
      <c r="G11254" s="4"/>
    </row>
    <row r="11255" spans="2:7" x14ac:dyDescent="0.3">
      <c r="B11255" s="2"/>
      <c r="D11255" s="9"/>
      <c r="F11255" s="4"/>
      <c r="G11255" s="4"/>
    </row>
    <row r="11256" spans="2:7" x14ac:dyDescent="0.3">
      <c r="B11256" s="2"/>
      <c r="D11256" s="9"/>
      <c r="F11256" s="4"/>
      <c r="G11256" s="4"/>
    </row>
    <row r="11257" spans="2:7" x14ac:dyDescent="0.3">
      <c r="B11257" s="2"/>
      <c r="D11257" s="9"/>
      <c r="F11257" s="4"/>
      <c r="G11257" s="4"/>
    </row>
    <row r="11258" spans="2:7" x14ac:dyDescent="0.3">
      <c r="B11258" s="2"/>
      <c r="D11258" s="9"/>
      <c r="F11258" s="4"/>
      <c r="G11258" s="4"/>
    </row>
    <row r="11259" spans="2:7" x14ac:dyDescent="0.3">
      <c r="B11259" s="2"/>
      <c r="D11259" s="9"/>
      <c r="F11259" s="4"/>
      <c r="G11259" s="4"/>
    </row>
    <row r="11260" spans="2:7" x14ac:dyDescent="0.3">
      <c r="B11260" s="2"/>
      <c r="D11260" s="9"/>
      <c r="F11260" s="4"/>
      <c r="G11260" s="4"/>
    </row>
    <row r="11261" spans="2:7" x14ac:dyDescent="0.3">
      <c r="B11261" s="2"/>
      <c r="D11261" s="9"/>
      <c r="F11261" s="4"/>
      <c r="G11261" s="4"/>
    </row>
    <row r="11262" spans="2:7" x14ac:dyDescent="0.3">
      <c r="B11262" s="2"/>
      <c r="D11262" s="9"/>
      <c r="F11262" s="4"/>
      <c r="G11262" s="4"/>
    </row>
    <row r="11263" spans="2:7" x14ac:dyDescent="0.3">
      <c r="B11263" s="2"/>
      <c r="D11263" s="9"/>
      <c r="F11263" s="4"/>
      <c r="G11263" s="4"/>
    </row>
    <row r="11264" spans="2:7" x14ac:dyDescent="0.3">
      <c r="B11264" s="2"/>
      <c r="D11264" s="9"/>
      <c r="F11264" s="4"/>
      <c r="G11264" s="4"/>
    </row>
    <row r="11265" spans="2:7" x14ac:dyDescent="0.3">
      <c r="B11265" s="2"/>
      <c r="D11265" s="9"/>
      <c r="F11265" s="4"/>
      <c r="G11265" s="4"/>
    </row>
    <row r="11266" spans="2:7" x14ac:dyDescent="0.3">
      <c r="B11266" s="2"/>
      <c r="D11266" s="9"/>
      <c r="F11266" s="4"/>
      <c r="G11266" s="4"/>
    </row>
    <row r="11267" spans="2:7" x14ac:dyDescent="0.3">
      <c r="B11267" s="2"/>
      <c r="D11267" s="9"/>
      <c r="F11267" s="4"/>
      <c r="G11267" s="4"/>
    </row>
    <row r="11268" spans="2:7" x14ac:dyDescent="0.3">
      <c r="B11268" s="2"/>
      <c r="D11268" s="9"/>
      <c r="F11268" s="4"/>
      <c r="G11268" s="4"/>
    </row>
    <row r="11269" spans="2:7" x14ac:dyDescent="0.3">
      <c r="B11269" s="2"/>
      <c r="D11269" s="9"/>
      <c r="F11269" s="4"/>
      <c r="G11269" s="4"/>
    </row>
    <row r="11270" spans="2:7" x14ac:dyDescent="0.3">
      <c r="B11270" s="2"/>
      <c r="D11270" s="9"/>
      <c r="F11270" s="4"/>
      <c r="G11270" s="4"/>
    </row>
    <row r="11271" spans="2:7" x14ac:dyDescent="0.3">
      <c r="B11271" s="2"/>
      <c r="D11271" s="9"/>
      <c r="F11271" s="4"/>
      <c r="G11271" s="4"/>
    </row>
    <row r="11272" spans="2:7" x14ac:dyDescent="0.3">
      <c r="B11272" s="2"/>
      <c r="D11272" s="9"/>
      <c r="F11272" s="4"/>
      <c r="G11272" s="4"/>
    </row>
    <row r="11273" spans="2:7" x14ac:dyDescent="0.3">
      <c r="B11273" s="2"/>
      <c r="D11273" s="9"/>
      <c r="F11273" s="4"/>
      <c r="G11273" s="4"/>
    </row>
    <row r="11274" spans="2:7" x14ac:dyDescent="0.3">
      <c r="B11274" s="2"/>
      <c r="D11274" s="9"/>
      <c r="F11274" s="4"/>
      <c r="G11274" s="4"/>
    </row>
    <row r="11275" spans="2:7" x14ac:dyDescent="0.3">
      <c r="B11275" s="2"/>
      <c r="D11275" s="9"/>
      <c r="F11275" s="4"/>
      <c r="G11275" s="4"/>
    </row>
    <row r="11276" spans="2:7" x14ac:dyDescent="0.3">
      <c r="B11276" s="2"/>
      <c r="D11276" s="9"/>
      <c r="F11276" s="4"/>
      <c r="G11276" s="4"/>
    </row>
    <row r="11277" spans="2:7" x14ac:dyDescent="0.3">
      <c r="B11277" s="2"/>
      <c r="D11277" s="9"/>
      <c r="F11277" s="4"/>
      <c r="G11277" s="4"/>
    </row>
    <row r="11278" spans="2:7" x14ac:dyDescent="0.3">
      <c r="B11278" s="2"/>
      <c r="D11278" s="9"/>
      <c r="F11278" s="4"/>
      <c r="G11278" s="4"/>
    </row>
    <row r="11279" spans="2:7" x14ac:dyDescent="0.3">
      <c r="B11279" s="2"/>
      <c r="D11279" s="9"/>
      <c r="F11279" s="4"/>
      <c r="G11279" s="4"/>
    </row>
    <row r="11280" spans="2:7" x14ac:dyDescent="0.3">
      <c r="B11280" s="2"/>
      <c r="D11280" s="9"/>
      <c r="F11280" s="4"/>
      <c r="G11280" s="4"/>
    </row>
    <row r="11281" spans="2:7" x14ac:dyDescent="0.3">
      <c r="B11281" s="2"/>
      <c r="D11281" s="9"/>
      <c r="F11281" s="4"/>
      <c r="G11281" s="4"/>
    </row>
    <row r="11282" spans="2:7" x14ac:dyDescent="0.3">
      <c r="B11282" s="2"/>
      <c r="D11282" s="9"/>
      <c r="F11282" s="4"/>
      <c r="G11282" s="4"/>
    </row>
    <row r="11283" spans="2:7" x14ac:dyDescent="0.3">
      <c r="B11283" s="2"/>
      <c r="D11283" s="9"/>
      <c r="F11283" s="4"/>
      <c r="G11283" s="4"/>
    </row>
    <row r="11284" spans="2:7" x14ac:dyDescent="0.3">
      <c r="B11284" s="2"/>
      <c r="D11284" s="9"/>
      <c r="F11284" s="4"/>
      <c r="G11284" s="4"/>
    </row>
    <row r="11285" spans="2:7" x14ac:dyDescent="0.3">
      <c r="B11285" s="2"/>
      <c r="D11285" s="9"/>
      <c r="F11285" s="4"/>
      <c r="G11285" s="4"/>
    </row>
    <row r="11286" spans="2:7" x14ac:dyDescent="0.3">
      <c r="B11286" s="2"/>
      <c r="D11286" s="9"/>
      <c r="F11286" s="4"/>
      <c r="G11286" s="4"/>
    </row>
    <row r="11287" spans="2:7" x14ac:dyDescent="0.3">
      <c r="B11287" s="2"/>
      <c r="D11287" s="9"/>
      <c r="F11287" s="4"/>
      <c r="G11287" s="4"/>
    </row>
    <row r="11288" spans="2:7" x14ac:dyDescent="0.3">
      <c r="B11288" s="2"/>
      <c r="D11288" s="9"/>
      <c r="F11288" s="4"/>
      <c r="G11288" s="4"/>
    </row>
    <row r="11289" spans="2:7" x14ac:dyDescent="0.3">
      <c r="B11289" s="2"/>
      <c r="D11289" s="9"/>
      <c r="F11289" s="4"/>
      <c r="G11289" s="4"/>
    </row>
    <row r="11290" spans="2:7" x14ac:dyDescent="0.3">
      <c r="B11290" s="2"/>
      <c r="D11290" s="9"/>
      <c r="F11290" s="4"/>
      <c r="G11290" s="4"/>
    </row>
    <row r="11291" spans="2:7" x14ac:dyDescent="0.3">
      <c r="B11291" s="2"/>
      <c r="D11291" s="9"/>
      <c r="F11291" s="4"/>
      <c r="G11291" s="4"/>
    </row>
    <row r="11292" spans="2:7" x14ac:dyDescent="0.3">
      <c r="B11292" s="2"/>
      <c r="D11292" s="9"/>
      <c r="F11292" s="4"/>
      <c r="G11292" s="4"/>
    </row>
    <row r="11293" spans="2:7" x14ac:dyDescent="0.3">
      <c r="B11293" s="2"/>
      <c r="D11293" s="9"/>
      <c r="F11293" s="4"/>
      <c r="G11293" s="4"/>
    </row>
    <row r="11294" spans="2:7" x14ac:dyDescent="0.3">
      <c r="B11294" s="2"/>
      <c r="D11294" s="9"/>
      <c r="F11294" s="4"/>
      <c r="G11294" s="4"/>
    </row>
    <row r="11295" spans="2:7" x14ac:dyDescent="0.3">
      <c r="B11295" s="2"/>
      <c r="D11295" s="9"/>
      <c r="F11295" s="4"/>
      <c r="G11295" s="4"/>
    </row>
    <row r="11296" spans="2:7" x14ac:dyDescent="0.3">
      <c r="B11296" s="2"/>
      <c r="D11296" s="9"/>
      <c r="F11296" s="4"/>
      <c r="G11296" s="4"/>
    </row>
    <row r="11297" spans="2:7" x14ac:dyDescent="0.3">
      <c r="B11297" s="2"/>
      <c r="D11297" s="9"/>
      <c r="F11297" s="4"/>
      <c r="G11297" s="4"/>
    </row>
    <row r="11298" spans="2:7" x14ac:dyDescent="0.3">
      <c r="B11298" s="2"/>
      <c r="D11298" s="9"/>
      <c r="F11298" s="4"/>
      <c r="G11298" s="4"/>
    </row>
    <row r="11299" spans="2:7" x14ac:dyDescent="0.3">
      <c r="B11299" s="2"/>
      <c r="D11299" s="9"/>
      <c r="F11299" s="4"/>
      <c r="G11299" s="4"/>
    </row>
    <row r="11300" spans="2:7" x14ac:dyDescent="0.3">
      <c r="B11300" s="2"/>
      <c r="D11300" s="9"/>
      <c r="F11300" s="4"/>
      <c r="G11300" s="4"/>
    </row>
    <row r="11301" spans="2:7" x14ac:dyDescent="0.3">
      <c r="B11301" s="2"/>
      <c r="D11301" s="9"/>
      <c r="F11301" s="4"/>
      <c r="G11301" s="4"/>
    </row>
    <row r="11302" spans="2:7" x14ac:dyDescent="0.3">
      <c r="B11302" s="2"/>
      <c r="D11302" s="9"/>
      <c r="F11302" s="4"/>
      <c r="G11302" s="4"/>
    </row>
    <row r="11303" spans="2:7" x14ac:dyDescent="0.3">
      <c r="B11303" s="2"/>
      <c r="D11303" s="9"/>
      <c r="F11303" s="4"/>
      <c r="G11303" s="4"/>
    </row>
    <row r="11304" spans="2:7" x14ac:dyDescent="0.3">
      <c r="B11304" s="2"/>
      <c r="D11304" s="9"/>
      <c r="F11304" s="4"/>
      <c r="G11304" s="4"/>
    </row>
    <row r="11305" spans="2:7" x14ac:dyDescent="0.3">
      <c r="B11305" s="2"/>
      <c r="D11305" s="9"/>
      <c r="F11305" s="4"/>
      <c r="G11305" s="4"/>
    </row>
    <row r="11306" spans="2:7" x14ac:dyDescent="0.3">
      <c r="B11306" s="2"/>
      <c r="D11306" s="9"/>
      <c r="F11306" s="4"/>
      <c r="G11306" s="4"/>
    </row>
    <row r="11307" spans="2:7" x14ac:dyDescent="0.3">
      <c r="B11307" s="2"/>
      <c r="D11307" s="9"/>
      <c r="F11307" s="4"/>
      <c r="G11307" s="4"/>
    </row>
    <row r="11308" spans="2:7" x14ac:dyDescent="0.3">
      <c r="B11308" s="2"/>
      <c r="D11308" s="9"/>
      <c r="F11308" s="4"/>
      <c r="G11308" s="4"/>
    </row>
    <row r="11309" spans="2:7" x14ac:dyDescent="0.3">
      <c r="B11309" s="2"/>
      <c r="D11309" s="9"/>
      <c r="F11309" s="4"/>
      <c r="G11309" s="4"/>
    </row>
    <row r="11310" spans="2:7" x14ac:dyDescent="0.3">
      <c r="B11310" s="2"/>
      <c r="D11310" s="9"/>
      <c r="F11310" s="4"/>
      <c r="G11310" s="4"/>
    </row>
    <row r="11311" spans="2:7" x14ac:dyDescent="0.3">
      <c r="B11311" s="2"/>
      <c r="D11311" s="9"/>
      <c r="F11311" s="4"/>
      <c r="G11311" s="4"/>
    </row>
    <row r="11312" spans="2:7" x14ac:dyDescent="0.3">
      <c r="B11312" s="2"/>
      <c r="D11312" s="9"/>
      <c r="F11312" s="4"/>
      <c r="G11312" s="4"/>
    </row>
    <row r="11313" spans="2:7" x14ac:dyDescent="0.3">
      <c r="B11313" s="2"/>
      <c r="D11313" s="9"/>
      <c r="F11313" s="4"/>
      <c r="G11313" s="4"/>
    </row>
    <row r="11314" spans="2:7" x14ac:dyDescent="0.3">
      <c r="B11314" s="2"/>
      <c r="D11314" s="9"/>
      <c r="F11314" s="4"/>
      <c r="G11314" s="4"/>
    </row>
    <row r="11315" spans="2:7" x14ac:dyDescent="0.3">
      <c r="B11315" s="2"/>
      <c r="D11315" s="9"/>
      <c r="F11315" s="4"/>
      <c r="G11315" s="4"/>
    </row>
    <row r="11316" spans="2:7" x14ac:dyDescent="0.3">
      <c r="B11316" s="2"/>
      <c r="D11316" s="9"/>
      <c r="F11316" s="4"/>
      <c r="G11316" s="4"/>
    </row>
    <row r="11317" spans="2:7" x14ac:dyDescent="0.3">
      <c r="B11317" s="2"/>
      <c r="D11317" s="9"/>
      <c r="F11317" s="4"/>
      <c r="G11317" s="4"/>
    </row>
    <row r="11318" spans="2:7" x14ac:dyDescent="0.3">
      <c r="B11318" s="2"/>
      <c r="D11318" s="9"/>
      <c r="F11318" s="4"/>
      <c r="G11318" s="4"/>
    </row>
    <row r="11319" spans="2:7" x14ac:dyDescent="0.3">
      <c r="B11319" s="2"/>
      <c r="D11319" s="9"/>
      <c r="F11319" s="4"/>
      <c r="G11319" s="4"/>
    </row>
    <row r="11320" spans="2:7" x14ac:dyDescent="0.3">
      <c r="B11320" s="2"/>
      <c r="D11320" s="9"/>
      <c r="F11320" s="4"/>
      <c r="G11320" s="4"/>
    </row>
    <row r="11321" spans="2:7" x14ac:dyDescent="0.3">
      <c r="B11321" s="2"/>
      <c r="D11321" s="9"/>
      <c r="F11321" s="4"/>
      <c r="G11321" s="4"/>
    </row>
    <row r="11322" spans="2:7" x14ac:dyDescent="0.3">
      <c r="B11322" s="2"/>
      <c r="D11322" s="9"/>
      <c r="F11322" s="4"/>
      <c r="G11322" s="4"/>
    </row>
    <row r="11323" spans="2:7" x14ac:dyDescent="0.3">
      <c r="B11323" s="2"/>
      <c r="D11323" s="9"/>
      <c r="F11323" s="4"/>
      <c r="G11323" s="4"/>
    </row>
    <row r="11324" spans="2:7" x14ac:dyDescent="0.3">
      <c r="B11324" s="2"/>
      <c r="D11324" s="9"/>
      <c r="F11324" s="4"/>
      <c r="G11324" s="4"/>
    </row>
    <row r="11325" spans="2:7" x14ac:dyDescent="0.3">
      <c r="B11325" s="2"/>
      <c r="D11325" s="9"/>
      <c r="F11325" s="4"/>
      <c r="G11325" s="4"/>
    </row>
    <row r="11326" spans="2:7" x14ac:dyDescent="0.3">
      <c r="B11326" s="2"/>
      <c r="D11326" s="9"/>
      <c r="F11326" s="4"/>
      <c r="G11326" s="4"/>
    </row>
    <row r="11327" spans="2:7" x14ac:dyDescent="0.3">
      <c r="B11327" s="2"/>
      <c r="D11327" s="9"/>
      <c r="F11327" s="4"/>
      <c r="G11327" s="4"/>
    </row>
    <row r="11328" spans="2:7" x14ac:dyDescent="0.3">
      <c r="B11328" s="2"/>
      <c r="D11328" s="9"/>
      <c r="F11328" s="4"/>
      <c r="G11328" s="4"/>
    </row>
    <row r="11329" spans="2:7" x14ac:dyDescent="0.3">
      <c r="B11329" s="2"/>
      <c r="D11329" s="9"/>
      <c r="F11329" s="4"/>
      <c r="G11329" s="4"/>
    </row>
    <row r="11330" spans="2:7" x14ac:dyDescent="0.3">
      <c r="B11330" s="2"/>
      <c r="D11330" s="9"/>
      <c r="F11330" s="4"/>
      <c r="G11330" s="4"/>
    </row>
    <row r="11331" spans="2:7" x14ac:dyDescent="0.3">
      <c r="B11331" s="2"/>
      <c r="D11331" s="9"/>
      <c r="F11331" s="4"/>
      <c r="G11331" s="4"/>
    </row>
    <row r="11332" spans="2:7" x14ac:dyDescent="0.3">
      <c r="B11332" s="2"/>
      <c r="D11332" s="9"/>
      <c r="F11332" s="4"/>
      <c r="G11332" s="4"/>
    </row>
    <row r="11333" spans="2:7" x14ac:dyDescent="0.3">
      <c r="B11333" s="2"/>
      <c r="D11333" s="9"/>
      <c r="F11333" s="4"/>
      <c r="G11333" s="4"/>
    </row>
    <row r="11334" spans="2:7" x14ac:dyDescent="0.3">
      <c r="B11334" s="2"/>
      <c r="D11334" s="9"/>
      <c r="F11334" s="4"/>
      <c r="G11334" s="4"/>
    </row>
    <row r="11335" spans="2:7" x14ac:dyDescent="0.3">
      <c r="B11335" s="2"/>
      <c r="D11335" s="9"/>
      <c r="F11335" s="4"/>
      <c r="G11335" s="4"/>
    </row>
    <row r="11336" spans="2:7" x14ac:dyDescent="0.3">
      <c r="B11336" s="2"/>
      <c r="D11336" s="9"/>
      <c r="F11336" s="4"/>
      <c r="G11336" s="4"/>
    </row>
    <row r="11337" spans="2:7" x14ac:dyDescent="0.3">
      <c r="B11337" s="2"/>
      <c r="D11337" s="9"/>
      <c r="F11337" s="4"/>
      <c r="G11337" s="4"/>
    </row>
    <row r="11338" spans="2:7" x14ac:dyDescent="0.3">
      <c r="B11338" s="2"/>
      <c r="D11338" s="9"/>
      <c r="F11338" s="4"/>
      <c r="G11338" s="4"/>
    </row>
    <row r="11339" spans="2:7" x14ac:dyDescent="0.3">
      <c r="B11339" s="2"/>
      <c r="D11339" s="9"/>
      <c r="F11339" s="4"/>
      <c r="G11339" s="4"/>
    </row>
    <row r="11340" spans="2:7" x14ac:dyDescent="0.3">
      <c r="B11340" s="2"/>
      <c r="D11340" s="9"/>
      <c r="F11340" s="4"/>
      <c r="G11340" s="4"/>
    </row>
    <row r="11341" spans="2:7" x14ac:dyDescent="0.3">
      <c r="B11341" s="2"/>
      <c r="D11341" s="9"/>
      <c r="F11341" s="4"/>
      <c r="G11341" s="4"/>
    </row>
    <row r="11342" spans="2:7" x14ac:dyDescent="0.3">
      <c r="B11342" s="2"/>
      <c r="D11342" s="9"/>
      <c r="F11342" s="4"/>
      <c r="G11342" s="4"/>
    </row>
    <row r="11343" spans="2:7" x14ac:dyDescent="0.3">
      <c r="B11343" s="2"/>
      <c r="D11343" s="9"/>
      <c r="F11343" s="4"/>
      <c r="G11343" s="4"/>
    </row>
    <row r="11344" spans="2:7" x14ac:dyDescent="0.3">
      <c r="B11344" s="2"/>
      <c r="D11344" s="9"/>
      <c r="F11344" s="4"/>
      <c r="G11344" s="4"/>
    </row>
    <row r="11345" spans="2:7" x14ac:dyDescent="0.3">
      <c r="B11345" s="2"/>
      <c r="D11345" s="9"/>
      <c r="F11345" s="4"/>
      <c r="G11345" s="4"/>
    </row>
    <row r="11346" spans="2:7" x14ac:dyDescent="0.3">
      <c r="B11346" s="2"/>
      <c r="D11346" s="9"/>
      <c r="F11346" s="4"/>
      <c r="G11346" s="4"/>
    </row>
    <row r="11347" spans="2:7" x14ac:dyDescent="0.3">
      <c r="B11347" s="2"/>
      <c r="D11347" s="9"/>
      <c r="F11347" s="4"/>
      <c r="G11347" s="4"/>
    </row>
    <row r="11348" spans="2:7" x14ac:dyDescent="0.3">
      <c r="B11348" s="2"/>
      <c r="D11348" s="9"/>
      <c r="F11348" s="4"/>
      <c r="G11348" s="4"/>
    </row>
    <row r="11349" spans="2:7" x14ac:dyDescent="0.3">
      <c r="B11349" s="2"/>
      <c r="D11349" s="9"/>
      <c r="F11349" s="4"/>
      <c r="G11349" s="4"/>
    </row>
    <row r="11350" spans="2:7" x14ac:dyDescent="0.3">
      <c r="B11350" s="2"/>
      <c r="D11350" s="9"/>
      <c r="F11350" s="4"/>
      <c r="G11350" s="4"/>
    </row>
    <row r="11351" spans="2:7" x14ac:dyDescent="0.3">
      <c r="B11351" s="2"/>
      <c r="D11351" s="9"/>
      <c r="F11351" s="4"/>
      <c r="G11351" s="4"/>
    </row>
    <row r="11352" spans="2:7" x14ac:dyDescent="0.3">
      <c r="B11352" s="2"/>
      <c r="D11352" s="9"/>
      <c r="F11352" s="4"/>
      <c r="G11352" s="4"/>
    </row>
    <row r="11353" spans="2:7" x14ac:dyDescent="0.3">
      <c r="B11353" s="2"/>
      <c r="D11353" s="9"/>
      <c r="F11353" s="4"/>
      <c r="G11353" s="4"/>
    </row>
    <row r="11354" spans="2:7" x14ac:dyDescent="0.3">
      <c r="B11354" s="2"/>
      <c r="D11354" s="9"/>
      <c r="F11354" s="4"/>
      <c r="G11354" s="4"/>
    </row>
    <row r="11355" spans="2:7" x14ac:dyDescent="0.3">
      <c r="B11355" s="2"/>
      <c r="D11355" s="9"/>
      <c r="F11355" s="4"/>
      <c r="G11355" s="4"/>
    </row>
    <row r="11356" spans="2:7" x14ac:dyDescent="0.3">
      <c r="B11356" s="2"/>
      <c r="D11356" s="9"/>
      <c r="F11356" s="4"/>
      <c r="G11356" s="4"/>
    </row>
    <row r="11357" spans="2:7" x14ac:dyDescent="0.3">
      <c r="B11357" s="2"/>
      <c r="D11357" s="9"/>
      <c r="F11357" s="4"/>
      <c r="G11357" s="4"/>
    </row>
    <row r="11358" spans="2:7" x14ac:dyDescent="0.3">
      <c r="B11358" s="2"/>
      <c r="D11358" s="9"/>
      <c r="F11358" s="4"/>
      <c r="G11358" s="4"/>
    </row>
    <row r="11359" spans="2:7" x14ac:dyDescent="0.3">
      <c r="B11359" s="2"/>
      <c r="D11359" s="9"/>
      <c r="F11359" s="4"/>
      <c r="G11359" s="4"/>
    </row>
    <row r="11360" spans="2:7" x14ac:dyDescent="0.3">
      <c r="B11360" s="2"/>
      <c r="D11360" s="9"/>
      <c r="F11360" s="4"/>
      <c r="G11360" s="4"/>
    </row>
    <row r="11361" spans="2:7" x14ac:dyDescent="0.3">
      <c r="B11361" s="2"/>
      <c r="D11361" s="9"/>
      <c r="F11361" s="4"/>
      <c r="G11361" s="4"/>
    </row>
    <row r="11362" spans="2:7" x14ac:dyDescent="0.3">
      <c r="B11362" s="2"/>
      <c r="D11362" s="9"/>
      <c r="F11362" s="4"/>
      <c r="G11362" s="4"/>
    </row>
    <row r="11363" spans="2:7" x14ac:dyDescent="0.3">
      <c r="B11363" s="2"/>
      <c r="D11363" s="9"/>
      <c r="F11363" s="4"/>
      <c r="G11363" s="4"/>
    </row>
    <row r="11364" spans="2:7" x14ac:dyDescent="0.3">
      <c r="B11364" s="2"/>
      <c r="D11364" s="9"/>
      <c r="F11364" s="4"/>
      <c r="G11364" s="4"/>
    </row>
    <row r="11365" spans="2:7" x14ac:dyDescent="0.3">
      <c r="B11365" s="2"/>
      <c r="D11365" s="9"/>
      <c r="F11365" s="4"/>
      <c r="G11365" s="4"/>
    </row>
    <row r="11366" spans="2:7" x14ac:dyDescent="0.3">
      <c r="B11366" s="2"/>
      <c r="D11366" s="9"/>
      <c r="F11366" s="4"/>
      <c r="G11366" s="4"/>
    </row>
    <row r="11367" spans="2:7" x14ac:dyDescent="0.3">
      <c r="B11367" s="2"/>
      <c r="D11367" s="9"/>
      <c r="F11367" s="4"/>
      <c r="G11367" s="4"/>
    </row>
    <row r="11368" spans="2:7" x14ac:dyDescent="0.3">
      <c r="B11368" s="2"/>
      <c r="D11368" s="9"/>
      <c r="F11368" s="4"/>
      <c r="G11368" s="4"/>
    </row>
    <row r="11369" spans="2:7" x14ac:dyDescent="0.3">
      <c r="B11369" s="2"/>
      <c r="D11369" s="9"/>
      <c r="F11369" s="4"/>
      <c r="G11369" s="4"/>
    </row>
    <row r="11370" spans="2:7" x14ac:dyDescent="0.3">
      <c r="B11370" s="2"/>
      <c r="D11370" s="9"/>
      <c r="F11370" s="4"/>
      <c r="G11370" s="4"/>
    </row>
    <row r="11371" spans="2:7" x14ac:dyDescent="0.3">
      <c r="B11371" s="2"/>
      <c r="D11371" s="9"/>
      <c r="F11371" s="4"/>
      <c r="G11371" s="4"/>
    </row>
    <row r="11372" spans="2:7" x14ac:dyDescent="0.3">
      <c r="B11372" s="2"/>
      <c r="D11372" s="9"/>
      <c r="F11372" s="4"/>
      <c r="G11372" s="4"/>
    </row>
    <row r="11373" spans="2:7" x14ac:dyDescent="0.3">
      <c r="B11373" s="2"/>
      <c r="D11373" s="9"/>
      <c r="F11373" s="4"/>
      <c r="G11373" s="4"/>
    </row>
    <row r="11374" spans="2:7" x14ac:dyDescent="0.3">
      <c r="B11374" s="2"/>
      <c r="D11374" s="9"/>
      <c r="F11374" s="4"/>
      <c r="G11374" s="4"/>
    </row>
    <row r="11375" spans="2:7" x14ac:dyDescent="0.3">
      <c r="B11375" s="2"/>
      <c r="D11375" s="9"/>
      <c r="F11375" s="4"/>
      <c r="G11375" s="4"/>
    </row>
    <row r="11376" spans="2:7" x14ac:dyDescent="0.3">
      <c r="B11376" s="2"/>
      <c r="D11376" s="9"/>
      <c r="F11376" s="4"/>
      <c r="G11376" s="4"/>
    </row>
    <row r="11377" spans="2:7" x14ac:dyDescent="0.3">
      <c r="B11377" s="2"/>
      <c r="D11377" s="9"/>
      <c r="F11377" s="4"/>
      <c r="G11377" s="4"/>
    </row>
    <row r="11378" spans="2:7" x14ac:dyDescent="0.3">
      <c r="B11378" s="2"/>
      <c r="D11378" s="9"/>
      <c r="F11378" s="4"/>
      <c r="G11378" s="4"/>
    </row>
    <row r="11379" spans="2:7" x14ac:dyDescent="0.3">
      <c r="B11379" s="2"/>
      <c r="D11379" s="9"/>
      <c r="F11379" s="4"/>
      <c r="G11379" s="4"/>
    </row>
    <row r="11380" spans="2:7" x14ac:dyDescent="0.3">
      <c r="B11380" s="2"/>
      <c r="D11380" s="9"/>
      <c r="F11380" s="4"/>
      <c r="G11380" s="4"/>
    </row>
    <row r="11381" spans="2:7" x14ac:dyDescent="0.3">
      <c r="B11381" s="2"/>
      <c r="D11381" s="9"/>
      <c r="F11381" s="4"/>
      <c r="G11381" s="4"/>
    </row>
    <row r="11382" spans="2:7" x14ac:dyDescent="0.3">
      <c r="B11382" s="2"/>
      <c r="D11382" s="9"/>
      <c r="F11382" s="4"/>
      <c r="G11382" s="4"/>
    </row>
    <row r="11383" spans="2:7" x14ac:dyDescent="0.3">
      <c r="B11383" s="2"/>
      <c r="D11383" s="9"/>
      <c r="F11383" s="4"/>
      <c r="G11383" s="4"/>
    </row>
    <row r="11384" spans="2:7" x14ac:dyDescent="0.3">
      <c r="B11384" s="2"/>
      <c r="D11384" s="9"/>
      <c r="F11384" s="4"/>
      <c r="G11384" s="4"/>
    </row>
    <row r="11385" spans="2:7" x14ac:dyDescent="0.3">
      <c r="B11385" s="2"/>
      <c r="D11385" s="9"/>
      <c r="F11385" s="4"/>
      <c r="G11385" s="4"/>
    </row>
    <row r="11386" spans="2:7" x14ac:dyDescent="0.3">
      <c r="B11386" s="2"/>
      <c r="D11386" s="9"/>
      <c r="F11386" s="4"/>
      <c r="G11386" s="4"/>
    </row>
    <row r="11387" spans="2:7" x14ac:dyDescent="0.3">
      <c r="B11387" s="2"/>
      <c r="D11387" s="9"/>
      <c r="F11387" s="4"/>
      <c r="G11387" s="4"/>
    </row>
    <row r="11388" spans="2:7" x14ac:dyDescent="0.3">
      <c r="B11388" s="2"/>
      <c r="D11388" s="9"/>
      <c r="F11388" s="4"/>
      <c r="G11388" s="4"/>
    </row>
    <row r="11389" spans="2:7" x14ac:dyDescent="0.3">
      <c r="B11389" s="2"/>
      <c r="D11389" s="9"/>
      <c r="F11389" s="4"/>
      <c r="G11389" s="4"/>
    </row>
    <row r="11390" spans="2:7" x14ac:dyDescent="0.3">
      <c r="B11390" s="2"/>
      <c r="D11390" s="9"/>
      <c r="F11390" s="4"/>
      <c r="G11390" s="4"/>
    </row>
    <row r="11391" spans="2:7" x14ac:dyDescent="0.3">
      <c r="B11391" s="2"/>
      <c r="D11391" s="9"/>
      <c r="F11391" s="4"/>
      <c r="G11391" s="4"/>
    </row>
    <row r="11392" spans="2:7" x14ac:dyDescent="0.3">
      <c r="B11392" s="2"/>
      <c r="D11392" s="9"/>
      <c r="F11392" s="4"/>
      <c r="G11392" s="4"/>
    </row>
    <row r="11393" spans="2:7" x14ac:dyDescent="0.3">
      <c r="B11393" s="2"/>
      <c r="D11393" s="9"/>
      <c r="F11393" s="4"/>
      <c r="G11393" s="4"/>
    </row>
    <row r="11394" spans="2:7" x14ac:dyDescent="0.3">
      <c r="B11394" s="2"/>
      <c r="D11394" s="9"/>
      <c r="F11394" s="4"/>
      <c r="G11394" s="4"/>
    </row>
    <row r="11395" spans="2:7" x14ac:dyDescent="0.3">
      <c r="B11395" s="2"/>
      <c r="D11395" s="9"/>
      <c r="F11395" s="4"/>
      <c r="G11395" s="4"/>
    </row>
    <row r="11396" spans="2:7" x14ac:dyDescent="0.3">
      <c r="B11396" s="2"/>
      <c r="D11396" s="9"/>
      <c r="F11396" s="4"/>
      <c r="G11396" s="4"/>
    </row>
    <row r="11397" spans="2:7" x14ac:dyDescent="0.3">
      <c r="B11397" s="2"/>
      <c r="D11397" s="9"/>
      <c r="F11397" s="4"/>
      <c r="G11397" s="4"/>
    </row>
    <row r="11398" spans="2:7" x14ac:dyDescent="0.3">
      <c r="B11398" s="2"/>
      <c r="D11398" s="9"/>
      <c r="F11398" s="4"/>
      <c r="G11398" s="4"/>
    </row>
    <row r="11399" spans="2:7" x14ac:dyDescent="0.3">
      <c r="B11399" s="2"/>
      <c r="D11399" s="9"/>
      <c r="F11399" s="4"/>
      <c r="G11399" s="4"/>
    </row>
    <row r="11400" spans="2:7" x14ac:dyDescent="0.3">
      <c r="B11400" s="2"/>
      <c r="D11400" s="9"/>
      <c r="F11400" s="4"/>
      <c r="G11400" s="4"/>
    </row>
    <row r="11401" spans="2:7" x14ac:dyDescent="0.3">
      <c r="B11401" s="2"/>
      <c r="D11401" s="9"/>
      <c r="F11401" s="4"/>
      <c r="G11401" s="4"/>
    </row>
    <row r="11402" spans="2:7" x14ac:dyDescent="0.3">
      <c r="B11402" s="2"/>
      <c r="D11402" s="9"/>
      <c r="F11402" s="4"/>
      <c r="G11402" s="4"/>
    </row>
    <row r="11403" spans="2:7" x14ac:dyDescent="0.3">
      <c r="B11403" s="2"/>
      <c r="D11403" s="9"/>
      <c r="F11403" s="4"/>
      <c r="G11403" s="4"/>
    </row>
    <row r="11404" spans="2:7" x14ac:dyDescent="0.3">
      <c r="B11404" s="2"/>
      <c r="D11404" s="9"/>
      <c r="F11404" s="4"/>
      <c r="G11404" s="4"/>
    </row>
    <row r="11405" spans="2:7" x14ac:dyDescent="0.3">
      <c r="B11405" s="2"/>
      <c r="D11405" s="9"/>
      <c r="F11405" s="4"/>
      <c r="G11405" s="4"/>
    </row>
    <row r="11406" spans="2:7" x14ac:dyDescent="0.3">
      <c r="B11406" s="2"/>
      <c r="D11406" s="9"/>
      <c r="F11406" s="4"/>
      <c r="G11406" s="4"/>
    </row>
    <row r="11407" spans="2:7" x14ac:dyDescent="0.3">
      <c r="B11407" s="2"/>
      <c r="D11407" s="9"/>
      <c r="F11407" s="4"/>
      <c r="G11407" s="4"/>
    </row>
    <row r="11408" spans="2:7" x14ac:dyDescent="0.3">
      <c r="B11408" s="2"/>
      <c r="D11408" s="9"/>
      <c r="F11408" s="4"/>
      <c r="G11408" s="4"/>
    </row>
    <row r="11409" spans="2:7" x14ac:dyDescent="0.3">
      <c r="B11409" s="2"/>
      <c r="D11409" s="9"/>
      <c r="F11409" s="4"/>
      <c r="G11409" s="4"/>
    </row>
    <row r="11410" spans="2:7" x14ac:dyDescent="0.3">
      <c r="B11410" s="2"/>
      <c r="D11410" s="9"/>
      <c r="F11410" s="4"/>
      <c r="G11410" s="4"/>
    </row>
    <row r="11411" spans="2:7" x14ac:dyDescent="0.3">
      <c r="B11411" s="2"/>
      <c r="D11411" s="9"/>
      <c r="F11411" s="4"/>
      <c r="G11411" s="4"/>
    </row>
    <row r="11412" spans="2:7" x14ac:dyDescent="0.3">
      <c r="B11412" s="2"/>
      <c r="D11412" s="9"/>
      <c r="F11412" s="4"/>
      <c r="G11412" s="4"/>
    </row>
    <row r="11413" spans="2:7" x14ac:dyDescent="0.3">
      <c r="B11413" s="2"/>
      <c r="D11413" s="9"/>
      <c r="F11413" s="4"/>
      <c r="G11413" s="4"/>
    </row>
    <row r="11414" spans="2:7" x14ac:dyDescent="0.3">
      <c r="B11414" s="2"/>
      <c r="D11414" s="9"/>
      <c r="F11414" s="4"/>
      <c r="G11414" s="4"/>
    </row>
    <row r="11415" spans="2:7" x14ac:dyDescent="0.3">
      <c r="B11415" s="2"/>
      <c r="D11415" s="9"/>
      <c r="F11415" s="4"/>
      <c r="G11415" s="4"/>
    </row>
    <row r="11416" spans="2:7" x14ac:dyDescent="0.3">
      <c r="B11416" s="2"/>
      <c r="D11416" s="9"/>
      <c r="F11416" s="4"/>
      <c r="G11416" s="4"/>
    </row>
    <row r="11417" spans="2:7" x14ac:dyDescent="0.3">
      <c r="B11417" s="2"/>
      <c r="D11417" s="9"/>
      <c r="F11417" s="4"/>
      <c r="G11417" s="4"/>
    </row>
    <row r="11418" spans="2:7" x14ac:dyDescent="0.3">
      <c r="B11418" s="2"/>
      <c r="D11418" s="9"/>
      <c r="F11418" s="4"/>
      <c r="G11418" s="4"/>
    </row>
    <row r="11419" spans="2:7" x14ac:dyDescent="0.3">
      <c r="B11419" s="2"/>
      <c r="D11419" s="9"/>
      <c r="F11419" s="4"/>
      <c r="G11419" s="4"/>
    </row>
    <row r="11420" spans="2:7" x14ac:dyDescent="0.3">
      <c r="B11420" s="2"/>
      <c r="D11420" s="9"/>
      <c r="F11420" s="4"/>
      <c r="G11420" s="4"/>
    </row>
    <row r="11421" spans="2:7" x14ac:dyDescent="0.3">
      <c r="B11421" s="2"/>
      <c r="D11421" s="9"/>
      <c r="F11421" s="4"/>
      <c r="G11421" s="4"/>
    </row>
    <row r="11422" spans="2:7" x14ac:dyDescent="0.3">
      <c r="B11422" s="2"/>
      <c r="D11422" s="9"/>
      <c r="F11422" s="4"/>
      <c r="G11422" s="4"/>
    </row>
    <row r="11423" spans="2:7" x14ac:dyDescent="0.3">
      <c r="B11423" s="2"/>
      <c r="D11423" s="9"/>
      <c r="F11423" s="4"/>
      <c r="G11423" s="4"/>
    </row>
    <row r="11424" spans="2:7" x14ac:dyDescent="0.3">
      <c r="B11424" s="2"/>
      <c r="D11424" s="9"/>
      <c r="F11424" s="4"/>
      <c r="G11424" s="4"/>
    </row>
    <row r="11425" spans="2:7" x14ac:dyDescent="0.3">
      <c r="B11425" s="2"/>
      <c r="D11425" s="9"/>
      <c r="F11425" s="4"/>
      <c r="G11425" s="4"/>
    </row>
    <row r="11426" spans="2:7" x14ac:dyDescent="0.3">
      <c r="B11426" s="2"/>
      <c r="D11426" s="9"/>
      <c r="F11426" s="4"/>
      <c r="G11426" s="4"/>
    </row>
    <row r="11427" spans="2:7" x14ac:dyDescent="0.3">
      <c r="B11427" s="2"/>
      <c r="D11427" s="9"/>
      <c r="F11427" s="4"/>
      <c r="G11427" s="4"/>
    </row>
    <row r="11428" spans="2:7" x14ac:dyDescent="0.3">
      <c r="B11428" s="2"/>
      <c r="D11428" s="9"/>
      <c r="F11428" s="4"/>
      <c r="G11428" s="4"/>
    </row>
    <row r="11429" spans="2:7" x14ac:dyDescent="0.3">
      <c r="B11429" s="2"/>
      <c r="D11429" s="9"/>
      <c r="F11429" s="4"/>
      <c r="G11429" s="4"/>
    </row>
    <row r="11430" spans="2:7" x14ac:dyDescent="0.3">
      <c r="B11430" s="2"/>
      <c r="D11430" s="9"/>
      <c r="F11430" s="4"/>
      <c r="G11430" s="4"/>
    </row>
    <row r="11431" spans="2:7" x14ac:dyDescent="0.3">
      <c r="B11431" s="2"/>
      <c r="D11431" s="9"/>
      <c r="F11431" s="4"/>
      <c r="G11431" s="4"/>
    </row>
    <row r="11432" spans="2:7" x14ac:dyDescent="0.3">
      <c r="B11432" s="2"/>
      <c r="D11432" s="9"/>
      <c r="F11432" s="4"/>
      <c r="G11432" s="4"/>
    </row>
    <row r="11433" spans="2:7" x14ac:dyDescent="0.3">
      <c r="B11433" s="2"/>
      <c r="D11433" s="9"/>
      <c r="F11433" s="4"/>
      <c r="G11433" s="4"/>
    </row>
    <row r="11434" spans="2:7" x14ac:dyDescent="0.3">
      <c r="B11434" s="2"/>
      <c r="D11434" s="9"/>
      <c r="F11434" s="4"/>
      <c r="G11434" s="4"/>
    </row>
    <row r="11435" spans="2:7" x14ac:dyDescent="0.3">
      <c r="B11435" s="2"/>
      <c r="D11435" s="9"/>
      <c r="F11435" s="4"/>
      <c r="G11435" s="4"/>
    </row>
    <row r="11436" spans="2:7" x14ac:dyDescent="0.3">
      <c r="B11436" s="2"/>
      <c r="D11436" s="9"/>
      <c r="F11436" s="4"/>
      <c r="G11436" s="4"/>
    </row>
    <row r="11437" spans="2:7" x14ac:dyDescent="0.3">
      <c r="B11437" s="2"/>
      <c r="D11437" s="9"/>
      <c r="F11437" s="4"/>
      <c r="G11437" s="4"/>
    </row>
    <row r="11438" spans="2:7" x14ac:dyDescent="0.3">
      <c r="B11438" s="2"/>
      <c r="D11438" s="9"/>
      <c r="F11438" s="4"/>
      <c r="G11438" s="4"/>
    </row>
    <row r="11439" spans="2:7" x14ac:dyDescent="0.3">
      <c r="B11439" s="2"/>
      <c r="D11439" s="9"/>
      <c r="F11439" s="4"/>
      <c r="G11439" s="4"/>
    </row>
    <row r="11440" spans="2:7" x14ac:dyDescent="0.3">
      <c r="B11440" s="2"/>
      <c r="D11440" s="9"/>
      <c r="F11440" s="4"/>
      <c r="G11440" s="4"/>
    </row>
    <row r="11441" spans="2:7" x14ac:dyDescent="0.3">
      <c r="B11441" s="2"/>
      <c r="D11441" s="9"/>
      <c r="F11441" s="4"/>
      <c r="G11441" s="4"/>
    </row>
    <row r="11442" spans="2:7" x14ac:dyDescent="0.3">
      <c r="B11442" s="2"/>
      <c r="D11442" s="9"/>
      <c r="F11442" s="4"/>
      <c r="G11442" s="4"/>
    </row>
    <row r="11443" spans="2:7" x14ac:dyDescent="0.3">
      <c r="B11443" s="2"/>
      <c r="D11443" s="9"/>
      <c r="F11443" s="4"/>
      <c r="G11443" s="4"/>
    </row>
    <row r="11444" spans="2:7" x14ac:dyDescent="0.3">
      <c r="B11444" s="2"/>
      <c r="D11444" s="9"/>
      <c r="F11444" s="4"/>
      <c r="G11444" s="4"/>
    </row>
    <row r="11445" spans="2:7" x14ac:dyDescent="0.3">
      <c r="B11445" s="2"/>
      <c r="D11445" s="9"/>
      <c r="F11445" s="4"/>
      <c r="G11445" s="4"/>
    </row>
    <row r="11446" spans="2:7" x14ac:dyDescent="0.3">
      <c r="B11446" s="2"/>
      <c r="D11446" s="9"/>
      <c r="F11446" s="4"/>
      <c r="G11446" s="4"/>
    </row>
    <row r="11447" spans="2:7" x14ac:dyDescent="0.3">
      <c r="B11447" s="2"/>
      <c r="D11447" s="9"/>
      <c r="F11447" s="4"/>
      <c r="G11447" s="4"/>
    </row>
    <row r="11448" spans="2:7" x14ac:dyDescent="0.3">
      <c r="B11448" s="2"/>
      <c r="D11448" s="9"/>
      <c r="F11448" s="4"/>
      <c r="G11448" s="4"/>
    </row>
    <row r="11449" spans="2:7" x14ac:dyDescent="0.3">
      <c r="B11449" s="2"/>
      <c r="D11449" s="9"/>
      <c r="F11449" s="4"/>
      <c r="G11449" s="4"/>
    </row>
    <row r="11450" spans="2:7" x14ac:dyDescent="0.3">
      <c r="B11450" s="2"/>
      <c r="D11450" s="9"/>
      <c r="F11450" s="4"/>
      <c r="G11450" s="4"/>
    </row>
    <row r="11451" spans="2:7" x14ac:dyDescent="0.3">
      <c r="B11451" s="2"/>
      <c r="D11451" s="9"/>
      <c r="F11451" s="4"/>
      <c r="G11451" s="4"/>
    </row>
    <row r="11452" spans="2:7" x14ac:dyDescent="0.3">
      <c r="B11452" s="2"/>
      <c r="D11452" s="9"/>
      <c r="F11452" s="4"/>
      <c r="G11452" s="4"/>
    </row>
    <row r="11453" spans="2:7" x14ac:dyDescent="0.3">
      <c r="B11453" s="2"/>
      <c r="D11453" s="9"/>
      <c r="F11453" s="4"/>
      <c r="G11453" s="4"/>
    </row>
    <row r="11454" spans="2:7" x14ac:dyDescent="0.3">
      <c r="B11454" s="2"/>
      <c r="D11454" s="9"/>
      <c r="F11454" s="4"/>
      <c r="G11454" s="4"/>
    </row>
    <row r="11455" spans="2:7" x14ac:dyDescent="0.3">
      <c r="B11455" s="2"/>
      <c r="D11455" s="9"/>
      <c r="F11455" s="4"/>
      <c r="G11455" s="4"/>
    </row>
    <row r="11456" spans="2:7" x14ac:dyDescent="0.3">
      <c r="B11456" s="2"/>
      <c r="D11456" s="9"/>
      <c r="F11456" s="4"/>
      <c r="G11456" s="4"/>
    </row>
    <row r="11457" spans="2:7" x14ac:dyDescent="0.3">
      <c r="B11457" s="2"/>
      <c r="D11457" s="9"/>
      <c r="F11457" s="4"/>
      <c r="G11457" s="4"/>
    </row>
    <row r="11458" spans="2:7" x14ac:dyDescent="0.3">
      <c r="B11458" s="2"/>
      <c r="D11458" s="9"/>
      <c r="F11458" s="4"/>
      <c r="G11458" s="4"/>
    </row>
    <row r="11459" spans="2:7" x14ac:dyDescent="0.3">
      <c r="B11459" s="2"/>
      <c r="D11459" s="9"/>
      <c r="F11459" s="4"/>
      <c r="G11459" s="4"/>
    </row>
    <row r="11460" spans="2:7" x14ac:dyDescent="0.3">
      <c r="B11460" s="2"/>
      <c r="D11460" s="9"/>
      <c r="F11460" s="4"/>
      <c r="G11460" s="4"/>
    </row>
    <row r="11461" spans="2:7" x14ac:dyDescent="0.3">
      <c r="B11461" s="2"/>
      <c r="D11461" s="9"/>
      <c r="F11461" s="4"/>
      <c r="G11461" s="4"/>
    </row>
    <row r="11462" spans="2:7" x14ac:dyDescent="0.3">
      <c r="B11462" s="2"/>
      <c r="D11462" s="9"/>
      <c r="F11462" s="4"/>
      <c r="G11462" s="4"/>
    </row>
    <row r="11463" spans="2:7" x14ac:dyDescent="0.3">
      <c r="B11463" s="2"/>
      <c r="D11463" s="9"/>
      <c r="F11463" s="4"/>
      <c r="G11463" s="4"/>
    </row>
    <row r="11464" spans="2:7" x14ac:dyDescent="0.3">
      <c r="B11464" s="2"/>
      <c r="D11464" s="9"/>
      <c r="F11464" s="4"/>
      <c r="G11464" s="4"/>
    </row>
    <row r="11465" spans="2:7" x14ac:dyDescent="0.3">
      <c r="B11465" s="2"/>
      <c r="D11465" s="9"/>
      <c r="F11465" s="4"/>
      <c r="G11465" s="4"/>
    </row>
    <row r="11466" spans="2:7" x14ac:dyDescent="0.3">
      <c r="B11466" s="2"/>
      <c r="D11466" s="9"/>
      <c r="F11466" s="4"/>
      <c r="G11466" s="4"/>
    </row>
    <row r="11467" spans="2:7" x14ac:dyDescent="0.3">
      <c r="B11467" s="2"/>
      <c r="D11467" s="9"/>
      <c r="F11467" s="4"/>
      <c r="G11467" s="4"/>
    </row>
    <row r="11468" spans="2:7" x14ac:dyDescent="0.3">
      <c r="B11468" s="2"/>
      <c r="D11468" s="9"/>
      <c r="F11468" s="4"/>
      <c r="G11468" s="4"/>
    </row>
    <row r="11469" spans="2:7" x14ac:dyDescent="0.3">
      <c r="B11469" s="2"/>
      <c r="D11469" s="9"/>
      <c r="F11469" s="4"/>
      <c r="G11469" s="4"/>
    </row>
    <row r="11470" spans="2:7" x14ac:dyDescent="0.3">
      <c r="B11470" s="2"/>
      <c r="D11470" s="9"/>
      <c r="F11470" s="4"/>
      <c r="G11470" s="4"/>
    </row>
    <row r="11471" spans="2:7" x14ac:dyDescent="0.3">
      <c r="B11471" s="2"/>
      <c r="D11471" s="9"/>
      <c r="F11471" s="4"/>
      <c r="G11471" s="4"/>
    </row>
    <row r="11472" spans="2:7" x14ac:dyDescent="0.3">
      <c r="B11472" s="2"/>
      <c r="D11472" s="9"/>
      <c r="F11472" s="4"/>
      <c r="G11472" s="4"/>
    </row>
    <row r="11473" spans="2:7" x14ac:dyDescent="0.3">
      <c r="B11473" s="2"/>
      <c r="D11473" s="9"/>
      <c r="F11473" s="4"/>
      <c r="G11473" s="4"/>
    </row>
    <row r="11474" spans="2:7" x14ac:dyDescent="0.3">
      <c r="B11474" s="2"/>
      <c r="D11474" s="9"/>
      <c r="F11474" s="4"/>
      <c r="G11474" s="4"/>
    </row>
    <row r="11475" spans="2:7" x14ac:dyDescent="0.3">
      <c r="B11475" s="2"/>
      <c r="D11475" s="9"/>
      <c r="F11475" s="4"/>
      <c r="G11475" s="4"/>
    </row>
    <row r="11476" spans="2:7" x14ac:dyDescent="0.3">
      <c r="B11476" s="2"/>
      <c r="D11476" s="9"/>
      <c r="F11476" s="4"/>
      <c r="G11476" s="4"/>
    </row>
    <row r="11477" spans="2:7" x14ac:dyDescent="0.3">
      <c r="B11477" s="2"/>
      <c r="D11477" s="9"/>
      <c r="F11477" s="4"/>
      <c r="G11477" s="4"/>
    </row>
    <row r="11478" spans="2:7" x14ac:dyDescent="0.3">
      <c r="B11478" s="2"/>
      <c r="D11478" s="9"/>
      <c r="F11478" s="4"/>
      <c r="G11478" s="4"/>
    </row>
    <row r="11479" spans="2:7" x14ac:dyDescent="0.3">
      <c r="B11479" s="2"/>
      <c r="D11479" s="9"/>
      <c r="F11479" s="4"/>
      <c r="G11479" s="4"/>
    </row>
    <row r="11480" spans="2:7" x14ac:dyDescent="0.3">
      <c r="B11480" s="2"/>
      <c r="D11480" s="9"/>
      <c r="F11480" s="4"/>
      <c r="G11480" s="4"/>
    </row>
    <row r="11481" spans="2:7" x14ac:dyDescent="0.3">
      <c r="B11481" s="2"/>
      <c r="D11481" s="9"/>
      <c r="F11481" s="4"/>
      <c r="G11481" s="4"/>
    </row>
    <row r="11482" spans="2:7" x14ac:dyDescent="0.3">
      <c r="B11482" s="2"/>
      <c r="D11482" s="9"/>
      <c r="F11482" s="4"/>
      <c r="G11482" s="4"/>
    </row>
    <row r="11483" spans="2:7" x14ac:dyDescent="0.3">
      <c r="B11483" s="2"/>
      <c r="D11483" s="9"/>
      <c r="F11483" s="4"/>
      <c r="G11483" s="4"/>
    </row>
    <row r="11484" spans="2:7" x14ac:dyDescent="0.3">
      <c r="B11484" s="2"/>
      <c r="D11484" s="9"/>
      <c r="F11484" s="4"/>
      <c r="G11484" s="4"/>
    </row>
    <row r="11485" spans="2:7" x14ac:dyDescent="0.3">
      <c r="B11485" s="2"/>
      <c r="D11485" s="9"/>
      <c r="F11485" s="4"/>
      <c r="G11485" s="4"/>
    </row>
    <row r="11486" spans="2:7" x14ac:dyDescent="0.3">
      <c r="B11486" s="2"/>
      <c r="D11486" s="9"/>
      <c r="F11486" s="4"/>
      <c r="G11486" s="4"/>
    </row>
    <row r="11487" spans="2:7" x14ac:dyDescent="0.3">
      <c r="B11487" s="2"/>
      <c r="D11487" s="9"/>
      <c r="F11487" s="4"/>
      <c r="G11487" s="4"/>
    </row>
    <row r="11488" spans="2:7" x14ac:dyDescent="0.3">
      <c r="B11488" s="2"/>
      <c r="D11488" s="9"/>
      <c r="F11488" s="4"/>
      <c r="G11488" s="4"/>
    </row>
    <row r="11489" spans="2:7" x14ac:dyDescent="0.3">
      <c r="B11489" s="2"/>
      <c r="D11489" s="9"/>
      <c r="F11489" s="4"/>
      <c r="G11489" s="4"/>
    </row>
    <row r="11490" spans="2:7" x14ac:dyDescent="0.3">
      <c r="B11490" s="2"/>
      <c r="D11490" s="9"/>
      <c r="F11490" s="4"/>
      <c r="G11490" s="4"/>
    </row>
    <row r="11491" spans="2:7" x14ac:dyDescent="0.3">
      <c r="B11491" s="2"/>
      <c r="D11491" s="9"/>
      <c r="F11491" s="4"/>
      <c r="G11491" s="4"/>
    </row>
    <row r="11492" spans="2:7" x14ac:dyDescent="0.3">
      <c r="B11492" s="2"/>
      <c r="D11492" s="9"/>
      <c r="F11492" s="4"/>
      <c r="G11492" s="4"/>
    </row>
    <row r="11493" spans="2:7" x14ac:dyDescent="0.3">
      <c r="B11493" s="2"/>
      <c r="D11493" s="9"/>
      <c r="F11493" s="4"/>
      <c r="G11493" s="4"/>
    </row>
    <row r="11494" spans="2:7" x14ac:dyDescent="0.3">
      <c r="B11494" s="2"/>
      <c r="D11494" s="9"/>
      <c r="F11494" s="4"/>
      <c r="G11494" s="4"/>
    </row>
    <row r="11495" spans="2:7" x14ac:dyDescent="0.3">
      <c r="B11495" s="2"/>
      <c r="D11495" s="9"/>
      <c r="F11495" s="4"/>
      <c r="G11495" s="4"/>
    </row>
    <row r="11496" spans="2:7" x14ac:dyDescent="0.3">
      <c r="B11496" s="2"/>
      <c r="D11496" s="9"/>
      <c r="F11496" s="4"/>
      <c r="G11496" s="4"/>
    </row>
    <row r="11497" spans="2:7" x14ac:dyDescent="0.3">
      <c r="B11497" s="2"/>
      <c r="D11497" s="9"/>
      <c r="F11497" s="4"/>
      <c r="G11497" s="4"/>
    </row>
    <row r="11498" spans="2:7" x14ac:dyDescent="0.3">
      <c r="B11498" s="2"/>
      <c r="D11498" s="9"/>
      <c r="F11498" s="4"/>
      <c r="G11498" s="4"/>
    </row>
    <row r="11499" spans="2:7" x14ac:dyDescent="0.3">
      <c r="B11499" s="2"/>
      <c r="D11499" s="9"/>
      <c r="F11499" s="4"/>
      <c r="G11499" s="4"/>
    </row>
    <row r="11500" spans="2:7" x14ac:dyDescent="0.3">
      <c r="B11500" s="2"/>
      <c r="D11500" s="9"/>
      <c r="F11500" s="4"/>
      <c r="G11500" s="4"/>
    </row>
    <row r="11501" spans="2:7" x14ac:dyDescent="0.3">
      <c r="B11501" s="2"/>
      <c r="D11501" s="9"/>
      <c r="F11501" s="4"/>
      <c r="G11501" s="4"/>
    </row>
    <row r="11502" spans="2:7" x14ac:dyDescent="0.3">
      <c r="B11502" s="2"/>
      <c r="D11502" s="9"/>
      <c r="F11502" s="4"/>
      <c r="G11502" s="4"/>
    </row>
    <row r="11503" spans="2:7" x14ac:dyDescent="0.3">
      <c r="B11503" s="2"/>
      <c r="D11503" s="9"/>
      <c r="F11503" s="4"/>
      <c r="G11503" s="4"/>
    </row>
    <row r="11504" spans="2:7" x14ac:dyDescent="0.3">
      <c r="B11504" s="2"/>
      <c r="D11504" s="9"/>
      <c r="F11504" s="4"/>
      <c r="G11504" s="4"/>
    </row>
    <row r="11505" spans="2:7" x14ac:dyDescent="0.3">
      <c r="B11505" s="2"/>
      <c r="D11505" s="9"/>
      <c r="F11505" s="4"/>
      <c r="G11505" s="4"/>
    </row>
    <row r="11506" spans="2:7" x14ac:dyDescent="0.3">
      <c r="B11506" s="2"/>
      <c r="D11506" s="9"/>
      <c r="F11506" s="4"/>
      <c r="G11506" s="4"/>
    </row>
    <row r="11507" spans="2:7" x14ac:dyDescent="0.3">
      <c r="B11507" s="2"/>
      <c r="D11507" s="9"/>
      <c r="F11507" s="4"/>
      <c r="G11507" s="4"/>
    </row>
    <row r="11508" spans="2:7" x14ac:dyDescent="0.3">
      <c r="B11508" s="2"/>
      <c r="D11508" s="9"/>
      <c r="F11508" s="4"/>
      <c r="G11508" s="4"/>
    </row>
    <row r="11509" spans="2:7" x14ac:dyDescent="0.3">
      <c r="B11509" s="2"/>
      <c r="D11509" s="9"/>
      <c r="F11509" s="4"/>
      <c r="G11509" s="4"/>
    </row>
    <row r="11510" spans="2:7" x14ac:dyDescent="0.3">
      <c r="B11510" s="2"/>
      <c r="D11510" s="9"/>
      <c r="F11510" s="4"/>
      <c r="G11510" s="4"/>
    </row>
    <row r="11511" spans="2:7" x14ac:dyDescent="0.3">
      <c r="B11511" s="2"/>
      <c r="D11511" s="9"/>
      <c r="F11511" s="4"/>
      <c r="G11511" s="4"/>
    </row>
    <row r="11512" spans="2:7" x14ac:dyDescent="0.3">
      <c r="B11512" s="2"/>
      <c r="D11512" s="9"/>
      <c r="F11512" s="4"/>
      <c r="G11512" s="4"/>
    </row>
    <row r="11513" spans="2:7" x14ac:dyDescent="0.3">
      <c r="B11513" s="2"/>
      <c r="D11513" s="9"/>
      <c r="F11513" s="4"/>
      <c r="G11513" s="4"/>
    </row>
    <row r="11514" spans="2:7" x14ac:dyDescent="0.3">
      <c r="B11514" s="2"/>
      <c r="D11514" s="9"/>
      <c r="F11514" s="4"/>
      <c r="G11514" s="4"/>
    </row>
    <row r="11515" spans="2:7" x14ac:dyDescent="0.3">
      <c r="B11515" s="2"/>
      <c r="D11515" s="9"/>
      <c r="F11515" s="4"/>
      <c r="G11515" s="4"/>
    </row>
    <row r="11516" spans="2:7" x14ac:dyDescent="0.3">
      <c r="B11516" s="2"/>
      <c r="D11516" s="9"/>
      <c r="F11516" s="4"/>
      <c r="G11516" s="4"/>
    </row>
    <row r="11517" spans="2:7" x14ac:dyDescent="0.3">
      <c r="B11517" s="2"/>
      <c r="D11517" s="9"/>
      <c r="F11517" s="4"/>
      <c r="G11517" s="4"/>
    </row>
    <row r="11518" spans="2:7" x14ac:dyDescent="0.3">
      <c r="B11518" s="2"/>
      <c r="D11518" s="9"/>
      <c r="F11518" s="4"/>
      <c r="G11518" s="4"/>
    </row>
    <row r="11519" spans="2:7" x14ac:dyDescent="0.3">
      <c r="B11519" s="2"/>
      <c r="D11519" s="9"/>
      <c r="F11519" s="4"/>
      <c r="G11519" s="4"/>
    </row>
    <row r="11520" spans="2:7" x14ac:dyDescent="0.3">
      <c r="B11520" s="2"/>
      <c r="D11520" s="9"/>
      <c r="F11520" s="4"/>
      <c r="G11520" s="4"/>
    </row>
    <row r="11521" spans="2:7" x14ac:dyDescent="0.3">
      <c r="B11521" s="2"/>
      <c r="D11521" s="9"/>
      <c r="F11521" s="4"/>
      <c r="G11521" s="4"/>
    </row>
    <row r="11522" spans="2:7" x14ac:dyDescent="0.3">
      <c r="B11522" s="2"/>
      <c r="D11522" s="9"/>
      <c r="F11522" s="4"/>
      <c r="G11522" s="4"/>
    </row>
    <row r="11523" spans="2:7" x14ac:dyDescent="0.3">
      <c r="B11523" s="2"/>
      <c r="D11523" s="9"/>
      <c r="F11523" s="4"/>
      <c r="G11523" s="4"/>
    </row>
    <row r="11524" spans="2:7" x14ac:dyDescent="0.3">
      <c r="B11524" s="2"/>
      <c r="D11524" s="9"/>
      <c r="F11524" s="4"/>
      <c r="G11524" s="4"/>
    </row>
    <row r="11525" spans="2:7" x14ac:dyDescent="0.3">
      <c r="B11525" s="2"/>
      <c r="D11525" s="9"/>
      <c r="F11525" s="4"/>
      <c r="G11525" s="4"/>
    </row>
    <row r="11526" spans="2:7" x14ac:dyDescent="0.3">
      <c r="B11526" s="2"/>
      <c r="D11526" s="9"/>
      <c r="F11526" s="4"/>
      <c r="G11526" s="4"/>
    </row>
    <row r="11527" spans="2:7" x14ac:dyDescent="0.3">
      <c r="B11527" s="2"/>
      <c r="D11527" s="9"/>
      <c r="F11527" s="4"/>
      <c r="G11527" s="4"/>
    </row>
    <row r="11528" spans="2:7" x14ac:dyDescent="0.3">
      <c r="B11528" s="2"/>
      <c r="D11528" s="9"/>
      <c r="F11528" s="4"/>
      <c r="G11528" s="4"/>
    </row>
    <row r="11529" spans="2:7" x14ac:dyDescent="0.3">
      <c r="B11529" s="2"/>
      <c r="D11529" s="9"/>
      <c r="F11529" s="4"/>
      <c r="G11529" s="4"/>
    </row>
    <row r="11530" spans="2:7" x14ac:dyDescent="0.3">
      <c r="B11530" s="2"/>
      <c r="D11530" s="9"/>
      <c r="F11530" s="4"/>
      <c r="G11530" s="4"/>
    </row>
    <row r="11531" spans="2:7" x14ac:dyDescent="0.3">
      <c r="B11531" s="2"/>
      <c r="D11531" s="9"/>
      <c r="F11531" s="4"/>
      <c r="G11531" s="4"/>
    </row>
    <row r="11532" spans="2:7" x14ac:dyDescent="0.3">
      <c r="B11532" s="2"/>
      <c r="D11532" s="9"/>
      <c r="F11532" s="4"/>
      <c r="G11532" s="4"/>
    </row>
    <row r="11533" spans="2:7" x14ac:dyDescent="0.3">
      <c r="B11533" s="2"/>
      <c r="D11533" s="9"/>
      <c r="F11533" s="4"/>
      <c r="G11533" s="4"/>
    </row>
    <row r="11534" spans="2:7" x14ac:dyDescent="0.3">
      <c r="B11534" s="2"/>
      <c r="D11534" s="9"/>
      <c r="F11534" s="4"/>
      <c r="G11534" s="4"/>
    </row>
    <row r="11535" spans="2:7" x14ac:dyDescent="0.3">
      <c r="B11535" s="2"/>
      <c r="D11535" s="9"/>
      <c r="F11535" s="4"/>
      <c r="G11535" s="4"/>
    </row>
    <row r="11536" spans="2:7" x14ac:dyDescent="0.3">
      <c r="B11536" s="2"/>
      <c r="D11536" s="9"/>
      <c r="F11536" s="4"/>
      <c r="G11536" s="4"/>
    </row>
    <row r="11537" spans="2:7" x14ac:dyDescent="0.3">
      <c r="B11537" s="2"/>
      <c r="D11537" s="9"/>
      <c r="F11537" s="4"/>
      <c r="G11537" s="4"/>
    </row>
    <row r="11538" spans="2:7" x14ac:dyDescent="0.3">
      <c r="B11538" s="2"/>
      <c r="D11538" s="9"/>
      <c r="F11538" s="4"/>
      <c r="G11538" s="4"/>
    </row>
    <row r="11539" spans="2:7" x14ac:dyDescent="0.3">
      <c r="B11539" s="2"/>
      <c r="D11539" s="9"/>
      <c r="F11539" s="4"/>
      <c r="G11539" s="4"/>
    </row>
    <row r="11540" spans="2:7" x14ac:dyDescent="0.3">
      <c r="B11540" s="2"/>
      <c r="D11540" s="9"/>
      <c r="F11540" s="4"/>
      <c r="G11540" s="4"/>
    </row>
    <row r="11541" spans="2:7" x14ac:dyDescent="0.3">
      <c r="B11541" s="2"/>
      <c r="D11541" s="9"/>
      <c r="F11541" s="4"/>
      <c r="G11541" s="4"/>
    </row>
    <row r="11542" spans="2:7" x14ac:dyDescent="0.3">
      <c r="B11542" s="2"/>
      <c r="D11542" s="9"/>
      <c r="F11542" s="4"/>
      <c r="G11542" s="4"/>
    </row>
    <row r="11543" spans="2:7" x14ac:dyDescent="0.3">
      <c r="B11543" s="2"/>
      <c r="D11543" s="9"/>
      <c r="F11543" s="4"/>
      <c r="G11543" s="4"/>
    </row>
    <row r="11544" spans="2:7" x14ac:dyDescent="0.3">
      <c r="B11544" s="2"/>
      <c r="D11544" s="9"/>
      <c r="F11544" s="4"/>
      <c r="G11544" s="4"/>
    </row>
    <row r="11545" spans="2:7" x14ac:dyDescent="0.3">
      <c r="B11545" s="2"/>
      <c r="D11545" s="9"/>
      <c r="F11545" s="4"/>
      <c r="G11545" s="4"/>
    </row>
    <row r="11546" spans="2:7" x14ac:dyDescent="0.3">
      <c r="B11546" s="2"/>
      <c r="D11546" s="9"/>
      <c r="F11546" s="4"/>
      <c r="G11546" s="4"/>
    </row>
    <row r="11547" spans="2:7" x14ac:dyDescent="0.3">
      <c r="B11547" s="2"/>
      <c r="D11547" s="9"/>
      <c r="F11547" s="4"/>
      <c r="G11547" s="4"/>
    </row>
    <row r="11548" spans="2:7" x14ac:dyDescent="0.3">
      <c r="B11548" s="2"/>
      <c r="D11548" s="9"/>
      <c r="F11548" s="4"/>
      <c r="G11548" s="4"/>
    </row>
    <row r="11549" spans="2:7" x14ac:dyDescent="0.3">
      <c r="B11549" s="2"/>
      <c r="D11549" s="9"/>
      <c r="F11549" s="4"/>
      <c r="G11549" s="4"/>
    </row>
    <row r="11550" spans="2:7" x14ac:dyDescent="0.3">
      <c r="B11550" s="2"/>
      <c r="D11550" s="9"/>
      <c r="F11550" s="4"/>
      <c r="G11550" s="4"/>
    </row>
    <row r="11551" spans="2:7" x14ac:dyDescent="0.3">
      <c r="B11551" s="2"/>
      <c r="D11551" s="9"/>
      <c r="F11551" s="4"/>
      <c r="G11551" s="4"/>
    </row>
    <row r="11552" spans="2:7" x14ac:dyDescent="0.3">
      <c r="B11552" s="2"/>
      <c r="D11552" s="9"/>
      <c r="F11552" s="4"/>
      <c r="G11552" s="4"/>
    </row>
    <row r="11553" spans="2:7" x14ac:dyDescent="0.3">
      <c r="B11553" s="2"/>
      <c r="D11553" s="9"/>
      <c r="F11553" s="4"/>
      <c r="G11553" s="4"/>
    </row>
    <row r="11554" spans="2:7" x14ac:dyDescent="0.3">
      <c r="B11554" s="2"/>
      <c r="D11554" s="9"/>
      <c r="F11554" s="4"/>
      <c r="G11554" s="4"/>
    </row>
    <row r="11555" spans="2:7" x14ac:dyDescent="0.3">
      <c r="B11555" s="2"/>
      <c r="D11555" s="9"/>
      <c r="F11555" s="4"/>
      <c r="G11555" s="4"/>
    </row>
    <row r="11556" spans="2:7" x14ac:dyDescent="0.3">
      <c r="B11556" s="2"/>
      <c r="D11556" s="9"/>
      <c r="F11556" s="4"/>
      <c r="G11556" s="4"/>
    </row>
    <row r="11557" spans="2:7" x14ac:dyDescent="0.3">
      <c r="B11557" s="2"/>
      <c r="D11557" s="9"/>
      <c r="F11557" s="4"/>
      <c r="G11557" s="4"/>
    </row>
    <row r="11558" spans="2:7" x14ac:dyDescent="0.3">
      <c r="B11558" s="2"/>
      <c r="D11558" s="9"/>
      <c r="F11558" s="4"/>
      <c r="G11558" s="4"/>
    </row>
    <row r="11559" spans="2:7" x14ac:dyDescent="0.3">
      <c r="B11559" s="2"/>
      <c r="D11559" s="9"/>
      <c r="F11559" s="4"/>
      <c r="G11559" s="4"/>
    </row>
    <row r="11560" spans="2:7" x14ac:dyDescent="0.3">
      <c r="B11560" s="2"/>
      <c r="D11560" s="9"/>
      <c r="F11560" s="4"/>
      <c r="G11560" s="4"/>
    </row>
    <row r="11561" spans="2:7" x14ac:dyDescent="0.3">
      <c r="B11561" s="2"/>
      <c r="D11561" s="9"/>
      <c r="F11561" s="4"/>
      <c r="G11561" s="4"/>
    </row>
    <row r="11562" spans="2:7" x14ac:dyDescent="0.3">
      <c r="B11562" s="2"/>
      <c r="D11562" s="9"/>
      <c r="F11562" s="4"/>
      <c r="G11562" s="4"/>
    </row>
    <row r="11563" spans="2:7" x14ac:dyDescent="0.3">
      <c r="B11563" s="2"/>
      <c r="D11563" s="9"/>
      <c r="F11563" s="4"/>
      <c r="G11563" s="4"/>
    </row>
    <row r="11564" spans="2:7" x14ac:dyDescent="0.3">
      <c r="B11564" s="2"/>
      <c r="D11564" s="9"/>
      <c r="F11564" s="4"/>
      <c r="G11564" s="4"/>
    </row>
    <row r="11565" spans="2:7" x14ac:dyDescent="0.3">
      <c r="B11565" s="2"/>
      <c r="D11565" s="9"/>
      <c r="F11565" s="4"/>
      <c r="G11565" s="4"/>
    </row>
    <row r="11566" spans="2:7" x14ac:dyDescent="0.3">
      <c r="B11566" s="2"/>
      <c r="D11566" s="9"/>
      <c r="F11566" s="4"/>
      <c r="G11566" s="4"/>
    </row>
    <row r="11567" spans="2:7" x14ac:dyDescent="0.3">
      <c r="B11567" s="2"/>
      <c r="D11567" s="9"/>
      <c r="F11567" s="4"/>
      <c r="G11567" s="4"/>
    </row>
    <row r="11568" spans="2:7" x14ac:dyDescent="0.3">
      <c r="B11568" s="2"/>
      <c r="D11568" s="9"/>
      <c r="F11568" s="4"/>
      <c r="G11568" s="4"/>
    </row>
    <row r="11569" spans="2:7" x14ac:dyDescent="0.3">
      <c r="B11569" s="2"/>
      <c r="D11569" s="9"/>
      <c r="F11569" s="4"/>
      <c r="G11569" s="4"/>
    </row>
    <row r="11570" spans="2:7" x14ac:dyDescent="0.3">
      <c r="B11570" s="2"/>
      <c r="D11570" s="9"/>
      <c r="F11570" s="4"/>
      <c r="G11570" s="4"/>
    </row>
    <row r="11571" spans="2:7" x14ac:dyDescent="0.3">
      <c r="B11571" s="2"/>
      <c r="D11571" s="9"/>
      <c r="F11571" s="4"/>
      <c r="G11571" s="4"/>
    </row>
    <row r="11572" spans="2:7" x14ac:dyDescent="0.3">
      <c r="B11572" s="2"/>
      <c r="D11572" s="9"/>
      <c r="F11572" s="4"/>
      <c r="G11572" s="4"/>
    </row>
    <row r="11573" spans="2:7" x14ac:dyDescent="0.3">
      <c r="B11573" s="2"/>
      <c r="D11573" s="9"/>
      <c r="F11573" s="4"/>
      <c r="G11573" s="4"/>
    </row>
    <row r="11574" spans="2:7" x14ac:dyDescent="0.3">
      <c r="B11574" s="2"/>
      <c r="D11574" s="9"/>
      <c r="F11574" s="4"/>
      <c r="G11574" s="4"/>
    </row>
    <row r="11575" spans="2:7" x14ac:dyDescent="0.3">
      <c r="B11575" s="2"/>
      <c r="D11575" s="9"/>
      <c r="F11575" s="4"/>
      <c r="G11575" s="4"/>
    </row>
    <row r="11576" spans="2:7" x14ac:dyDescent="0.3">
      <c r="B11576" s="2"/>
      <c r="D11576" s="9"/>
      <c r="F11576" s="4"/>
      <c r="G11576" s="4"/>
    </row>
    <row r="11577" spans="2:7" x14ac:dyDescent="0.3">
      <c r="B11577" s="2"/>
      <c r="D11577" s="9"/>
      <c r="F11577" s="4"/>
      <c r="G11577" s="4"/>
    </row>
    <row r="11578" spans="2:7" x14ac:dyDescent="0.3">
      <c r="B11578" s="2"/>
      <c r="D11578" s="9"/>
      <c r="F11578" s="4"/>
      <c r="G11578" s="4"/>
    </row>
    <row r="11579" spans="2:7" x14ac:dyDescent="0.3">
      <c r="B11579" s="2"/>
      <c r="D11579" s="9"/>
      <c r="F11579" s="4"/>
      <c r="G11579" s="4"/>
    </row>
    <row r="11580" spans="2:7" x14ac:dyDescent="0.3">
      <c r="B11580" s="2"/>
      <c r="D11580" s="9"/>
      <c r="F11580" s="4"/>
      <c r="G11580" s="4"/>
    </row>
    <row r="11581" spans="2:7" x14ac:dyDescent="0.3">
      <c r="B11581" s="2"/>
      <c r="D11581" s="9"/>
      <c r="F11581" s="4"/>
      <c r="G11581" s="4"/>
    </row>
    <row r="11582" spans="2:7" x14ac:dyDescent="0.3">
      <c r="B11582" s="2"/>
      <c r="D11582" s="9"/>
      <c r="F11582" s="4"/>
      <c r="G11582" s="4"/>
    </row>
    <row r="11583" spans="2:7" x14ac:dyDescent="0.3">
      <c r="B11583" s="2"/>
      <c r="D11583" s="9"/>
      <c r="F11583" s="4"/>
      <c r="G11583" s="4"/>
    </row>
    <row r="11584" spans="2:7" x14ac:dyDescent="0.3">
      <c r="B11584" s="2"/>
      <c r="D11584" s="9"/>
      <c r="F11584" s="4"/>
      <c r="G11584" s="4"/>
    </row>
    <row r="11585" spans="2:7" x14ac:dyDescent="0.3">
      <c r="B11585" s="2"/>
      <c r="D11585" s="9"/>
      <c r="F11585" s="4"/>
      <c r="G11585" s="4"/>
    </row>
    <row r="11586" spans="2:7" x14ac:dyDescent="0.3">
      <c r="B11586" s="2"/>
      <c r="D11586" s="9"/>
      <c r="F11586" s="4"/>
      <c r="G11586" s="4"/>
    </row>
    <row r="11587" spans="2:7" x14ac:dyDescent="0.3">
      <c r="B11587" s="2"/>
      <c r="D11587" s="9"/>
      <c r="F11587" s="4"/>
      <c r="G11587" s="4"/>
    </row>
    <row r="11588" spans="2:7" x14ac:dyDescent="0.3">
      <c r="B11588" s="2"/>
      <c r="D11588" s="9"/>
      <c r="F11588" s="4"/>
      <c r="G11588" s="4"/>
    </row>
    <row r="11589" spans="2:7" x14ac:dyDescent="0.3">
      <c r="B11589" s="2"/>
      <c r="D11589" s="9"/>
      <c r="F11589" s="4"/>
      <c r="G11589" s="4"/>
    </row>
    <row r="11590" spans="2:7" x14ac:dyDescent="0.3">
      <c r="B11590" s="2"/>
      <c r="D11590" s="9"/>
      <c r="F11590" s="4"/>
      <c r="G11590" s="4"/>
    </row>
    <row r="11591" spans="2:7" x14ac:dyDescent="0.3">
      <c r="B11591" s="2"/>
      <c r="D11591" s="9"/>
      <c r="F11591" s="4"/>
      <c r="G11591" s="4"/>
    </row>
    <row r="11592" spans="2:7" x14ac:dyDescent="0.3">
      <c r="B11592" s="2"/>
      <c r="D11592" s="9"/>
      <c r="F11592" s="4"/>
      <c r="G11592" s="4"/>
    </row>
    <row r="11593" spans="2:7" x14ac:dyDescent="0.3">
      <c r="B11593" s="2"/>
      <c r="D11593" s="9"/>
      <c r="F11593" s="4"/>
      <c r="G11593" s="4"/>
    </row>
    <row r="11594" spans="2:7" x14ac:dyDescent="0.3">
      <c r="B11594" s="2"/>
      <c r="D11594" s="9"/>
      <c r="F11594" s="4"/>
      <c r="G11594" s="4"/>
    </row>
    <row r="11595" spans="2:7" x14ac:dyDescent="0.3">
      <c r="B11595" s="2"/>
      <c r="D11595" s="9"/>
      <c r="F11595" s="4"/>
      <c r="G11595" s="4"/>
    </row>
    <row r="11596" spans="2:7" x14ac:dyDescent="0.3">
      <c r="B11596" s="2"/>
      <c r="D11596" s="9"/>
      <c r="F11596" s="4"/>
      <c r="G11596" s="4"/>
    </row>
    <row r="11597" spans="2:7" x14ac:dyDescent="0.3">
      <c r="B11597" s="2"/>
      <c r="D11597" s="9"/>
      <c r="F11597" s="4"/>
      <c r="G11597" s="4"/>
    </row>
    <row r="11598" spans="2:7" x14ac:dyDescent="0.3">
      <c r="B11598" s="2"/>
      <c r="D11598" s="9"/>
      <c r="F11598" s="4"/>
      <c r="G11598" s="4"/>
    </row>
    <row r="11599" spans="2:7" x14ac:dyDescent="0.3">
      <c r="B11599" s="2"/>
      <c r="D11599" s="9"/>
      <c r="F11599" s="4"/>
      <c r="G11599" s="4"/>
    </row>
    <row r="11600" spans="2:7" x14ac:dyDescent="0.3">
      <c r="B11600" s="2"/>
      <c r="D11600" s="9"/>
      <c r="F11600" s="4"/>
      <c r="G11600" s="4"/>
    </row>
    <row r="11601" spans="2:7" x14ac:dyDescent="0.3">
      <c r="B11601" s="2"/>
      <c r="D11601" s="9"/>
      <c r="F11601" s="4"/>
      <c r="G11601" s="4"/>
    </row>
    <row r="11602" spans="2:7" x14ac:dyDescent="0.3">
      <c r="B11602" s="2"/>
      <c r="D11602" s="9"/>
      <c r="F11602" s="4"/>
      <c r="G11602" s="4"/>
    </row>
    <row r="11603" spans="2:7" x14ac:dyDescent="0.3">
      <c r="B11603" s="2"/>
      <c r="D11603" s="9"/>
      <c r="F11603" s="4"/>
      <c r="G11603" s="4"/>
    </row>
    <row r="11604" spans="2:7" x14ac:dyDescent="0.3">
      <c r="B11604" s="2"/>
      <c r="D11604" s="9"/>
      <c r="F11604" s="4"/>
      <c r="G11604" s="4"/>
    </row>
    <row r="11605" spans="2:7" x14ac:dyDescent="0.3">
      <c r="B11605" s="2"/>
      <c r="D11605" s="9"/>
      <c r="F11605" s="4"/>
      <c r="G11605" s="4"/>
    </row>
    <row r="11606" spans="2:7" x14ac:dyDescent="0.3">
      <c r="B11606" s="2"/>
      <c r="D11606" s="9"/>
      <c r="F11606" s="4"/>
      <c r="G11606" s="4"/>
    </row>
    <row r="11607" spans="2:7" x14ac:dyDescent="0.3">
      <c r="B11607" s="2"/>
      <c r="D11607" s="9"/>
      <c r="F11607" s="4"/>
      <c r="G11607" s="4"/>
    </row>
    <row r="11608" spans="2:7" x14ac:dyDescent="0.3">
      <c r="B11608" s="2"/>
      <c r="D11608" s="9"/>
      <c r="F11608" s="4"/>
      <c r="G11608" s="4"/>
    </row>
    <row r="11609" spans="2:7" x14ac:dyDescent="0.3">
      <c r="B11609" s="2"/>
      <c r="D11609" s="9"/>
      <c r="F11609" s="4"/>
      <c r="G11609" s="4"/>
    </row>
    <row r="11610" spans="2:7" x14ac:dyDescent="0.3">
      <c r="B11610" s="2"/>
      <c r="D11610" s="9"/>
      <c r="F11610" s="4"/>
      <c r="G11610" s="4"/>
    </row>
    <row r="11611" spans="2:7" x14ac:dyDescent="0.3">
      <c r="B11611" s="2"/>
      <c r="D11611" s="9"/>
      <c r="F11611" s="4"/>
      <c r="G11611" s="4"/>
    </row>
    <row r="11612" spans="2:7" x14ac:dyDescent="0.3">
      <c r="B11612" s="2"/>
      <c r="D11612" s="9"/>
      <c r="F11612" s="4"/>
      <c r="G11612" s="4"/>
    </row>
    <row r="11613" spans="2:7" x14ac:dyDescent="0.3">
      <c r="B11613" s="2"/>
      <c r="D11613" s="9"/>
      <c r="F11613" s="4"/>
      <c r="G11613" s="4"/>
    </row>
    <row r="11614" spans="2:7" x14ac:dyDescent="0.3">
      <c r="B11614" s="2"/>
      <c r="D11614" s="9"/>
      <c r="F11614" s="4"/>
      <c r="G11614" s="4"/>
    </row>
    <row r="11615" spans="2:7" x14ac:dyDescent="0.3">
      <c r="B11615" s="2"/>
      <c r="D11615" s="9"/>
      <c r="F11615" s="4"/>
      <c r="G11615" s="4"/>
    </row>
    <row r="11616" spans="2:7" x14ac:dyDescent="0.3">
      <c r="B11616" s="2"/>
      <c r="D11616" s="9"/>
      <c r="F11616" s="4"/>
      <c r="G11616" s="4"/>
    </row>
    <row r="11617" spans="2:7" x14ac:dyDescent="0.3">
      <c r="B11617" s="2"/>
      <c r="D11617" s="9"/>
      <c r="F11617" s="4"/>
      <c r="G11617" s="4"/>
    </row>
    <row r="11618" spans="2:7" x14ac:dyDescent="0.3">
      <c r="B11618" s="2"/>
      <c r="D11618" s="9"/>
      <c r="F11618" s="4"/>
      <c r="G11618" s="4"/>
    </row>
    <row r="11619" spans="2:7" x14ac:dyDescent="0.3">
      <c r="B11619" s="2"/>
      <c r="D11619" s="9"/>
      <c r="F11619" s="4"/>
      <c r="G11619" s="4"/>
    </row>
    <row r="11620" spans="2:7" x14ac:dyDescent="0.3">
      <c r="B11620" s="2"/>
      <c r="D11620" s="9"/>
      <c r="F11620" s="4"/>
      <c r="G11620" s="4"/>
    </row>
    <row r="11621" spans="2:7" x14ac:dyDescent="0.3">
      <c r="B11621" s="2"/>
      <c r="D11621" s="9"/>
      <c r="F11621" s="4"/>
      <c r="G11621" s="4"/>
    </row>
    <row r="11622" spans="2:7" x14ac:dyDescent="0.3">
      <c r="B11622" s="2"/>
      <c r="D11622" s="9"/>
      <c r="F11622" s="4"/>
      <c r="G11622" s="4"/>
    </row>
    <row r="11623" spans="2:7" x14ac:dyDescent="0.3">
      <c r="B11623" s="2"/>
      <c r="D11623" s="9"/>
      <c r="F11623" s="4"/>
      <c r="G11623" s="4"/>
    </row>
    <row r="11624" spans="2:7" x14ac:dyDescent="0.3">
      <c r="B11624" s="2"/>
      <c r="D11624" s="9"/>
      <c r="F11624" s="4"/>
      <c r="G11624" s="4"/>
    </row>
    <row r="11625" spans="2:7" x14ac:dyDescent="0.3">
      <c r="B11625" s="2"/>
      <c r="D11625" s="9"/>
      <c r="F11625" s="4"/>
      <c r="G11625" s="4"/>
    </row>
    <row r="11626" spans="2:7" x14ac:dyDescent="0.3">
      <c r="B11626" s="2"/>
      <c r="D11626" s="9"/>
      <c r="F11626" s="4"/>
      <c r="G11626" s="4"/>
    </row>
    <row r="11627" spans="2:7" x14ac:dyDescent="0.3">
      <c r="B11627" s="2"/>
      <c r="D11627" s="9"/>
      <c r="F11627" s="4"/>
      <c r="G11627" s="4"/>
    </row>
    <row r="11628" spans="2:7" x14ac:dyDescent="0.3">
      <c r="B11628" s="2"/>
      <c r="D11628" s="9"/>
      <c r="F11628" s="4"/>
      <c r="G11628" s="4"/>
    </row>
    <row r="11629" spans="2:7" x14ac:dyDescent="0.3">
      <c r="B11629" s="2"/>
      <c r="D11629" s="9"/>
      <c r="F11629" s="4"/>
      <c r="G11629" s="4"/>
    </row>
    <row r="11630" spans="2:7" x14ac:dyDescent="0.3">
      <c r="B11630" s="2"/>
      <c r="D11630" s="9"/>
      <c r="F11630" s="4"/>
      <c r="G11630" s="4"/>
    </row>
    <row r="11631" spans="2:7" x14ac:dyDescent="0.3">
      <c r="B11631" s="2"/>
      <c r="D11631" s="9"/>
      <c r="F11631" s="4"/>
      <c r="G11631" s="4"/>
    </row>
    <row r="11632" spans="2:7" x14ac:dyDescent="0.3">
      <c r="B11632" s="2"/>
      <c r="D11632" s="9"/>
      <c r="F11632" s="4"/>
      <c r="G11632" s="4"/>
    </row>
    <row r="11633" spans="2:7" x14ac:dyDescent="0.3">
      <c r="B11633" s="2"/>
      <c r="D11633" s="9"/>
      <c r="F11633" s="4"/>
      <c r="G11633" s="4"/>
    </row>
    <row r="11634" spans="2:7" x14ac:dyDescent="0.3">
      <c r="B11634" s="2"/>
      <c r="D11634" s="9"/>
      <c r="F11634" s="4"/>
      <c r="G11634" s="4"/>
    </row>
    <row r="11635" spans="2:7" x14ac:dyDescent="0.3">
      <c r="B11635" s="2"/>
      <c r="D11635" s="9"/>
      <c r="F11635" s="4"/>
      <c r="G11635" s="4"/>
    </row>
    <row r="11636" spans="2:7" x14ac:dyDescent="0.3">
      <c r="B11636" s="2"/>
      <c r="D11636" s="9"/>
      <c r="F11636" s="4"/>
      <c r="G11636" s="4"/>
    </row>
    <row r="11637" spans="2:7" x14ac:dyDescent="0.3">
      <c r="B11637" s="2"/>
      <c r="D11637" s="9"/>
      <c r="F11637" s="4"/>
      <c r="G11637" s="4"/>
    </row>
    <row r="11638" spans="2:7" x14ac:dyDescent="0.3">
      <c r="B11638" s="2"/>
      <c r="D11638" s="9"/>
      <c r="F11638" s="4"/>
      <c r="G11638" s="4"/>
    </row>
    <row r="11639" spans="2:7" x14ac:dyDescent="0.3">
      <c r="B11639" s="2"/>
      <c r="D11639" s="9"/>
      <c r="F11639" s="4"/>
      <c r="G11639" s="4"/>
    </row>
    <row r="11640" spans="2:7" x14ac:dyDescent="0.3">
      <c r="B11640" s="2"/>
      <c r="D11640" s="9"/>
      <c r="F11640" s="4"/>
      <c r="G11640" s="4"/>
    </row>
    <row r="11641" spans="2:7" x14ac:dyDescent="0.3">
      <c r="B11641" s="2"/>
      <c r="D11641" s="9"/>
      <c r="F11641" s="4"/>
      <c r="G11641" s="4"/>
    </row>
    <row r="11642" spans="2:7" x14ac:dyDescent="0.3">
      <c r="B11642" s="2"/>
      <c r="D11642" s="9"/>
      <c r="F11642" s="4"/>
      <c r="G11642" s="4"/>
    </row>
    <row r="11643" spans="2:7" x14ac:dyDescent="0.3">
      <c r="B11643" s="2"/>
      <c r="D11643" s="9"/>
      <c r="F11643" s="4"/>
      <c r="G11643" s="4"/>
    </row>
    <row r="11644" spans="2:7" x14ac:dyDescent="0.3">
      <c r="B11644" s="2"/>
      <c r="D11644" s="9"/>
      <c r="F11644" s="4"/>
      <c r="G11644" s="4"/>
    </row>
    <row r="11645" spans="2:7" x14ac:dyDescent="0.3">
      <c r="B11645" s="2"/>
      <c r="D11645" s="9"/>
      <c r="F11645" s="4"/>
      <c r="G11645" s="4"/>
    </row>
    <row r="11646" spans="2:7" x14ac:dyDescent="0.3">
      <c r="B11646" s="2"/>
      <c r="D11646" s="9"/>
      <c r="F11646" s="4"/>
      <c r="G11646" s="4"/>
    </row>
    <row r="11647" spans="2:7" x14ac:dyDescent="0.3">
      <c r="B11647" s="2"/>
      <c r="D11647" s="9"/>
      <c r="F11647" s="4"/>
      <c r="G11647" s="4"/>
    </row>
    <row r="11648" spans="2:7" x14ac:dyDescent="0.3">
      <c r="B11648" s="2"/>
      <c r="D11648" s="9"/>
      <c r="F11648" s="4"/>
      <c r="G11648" s="4"/>
    </row>
    <row r="11649" spans="2:7" x14ac:dyDescent="0.3">
      <c r="B11649" s="2"/>
      <c r="D11649" s="9"/>
      <c r="F11649" s="4"/>
      <c r="G11649" s="4"/>
    </row>
    <row r="11650" spans="2:7" x14ac:dyDescent="0.3">
      <c r="B11650" s="2"/>
      <c r="D11650" s="9"/>
      <c r="F11650" s="4"/>
      <c r="G11650" s="4"/>
    </row>
    <row r="11651" spans="2:7" x14ac:dyDescent="0.3">
      <c r="B11651" s="2"/>
      <c r="D11651" s="9"/>
      <c r="F11651" s="4"/>
      <c r="G11651" s="4"/>
    </row>
    <row r="11652" spans="2:7" x14ac:dyDescent="0.3">
      <c r="B11652" s="2"/>
      <c r="D11652" s="9"/>
      <c r="F11652" s="4"/>
      <c r="G11652" s="4"/>
    </row>
    <row r="11653" spans="2:7" x14ac:dyDescent="0.3">
      <c r="B11653" s="2"/>
      <c r="D11653" s="9"/>
      <c r="F11653" s="4"/>
      <c r="G11653" s="4"/>
    </row>
    <row r="11654" spans="2:7" x14ac:dyDescent="0.3">
      <c r="B11654" s="2"/>
      <c r="D11654" s="9"/>
      <c r="F11654" s="4"/>
      <c r="G11654" s="4"/>
    </row>
    <row r="11655" spans="2:7" x14ac:dyDescent="0.3">
      <c r="B11655" s="2"/>
      <c r="D11655" s="9"/>
      <c r="F11655" s="4"/>
      <c r="G11655" s="4"/>
    </row>
    <row r="11656" spans="2:7" x14ac:dyDescent="0.3">
      <c r="B11656" s="2"/>
      <c r="D11656" s="9"/>
      <c r="F11656" s="4"/>
      <c r="G11656" s="4"/>
    </row>
    <row r="11657" spans="2:7" x14ac:dyDescent="0.3">
      <c r="B11657" s="2"/>
      <c r="D11657" s="9"/>
      <c r="F11657" s="4"/>
      <c r="G11657" s="4"/>
    </row>
    <row r="11658" spans="2:7" x14ac:dyDescent="0.3">
      <c r="B11658" s="2"/>
      <c r="D11658" s="9"/>
      <c r="F11658" s="4"/>
      <c r="G11658" s="4"/>
    </row>
    <row r="11659" spans="2:7" x14ac:dyDescent="0.3">
      <c r="B11659" s="2"/>
      <c r="D11659" s="9"/>
      <c r="F11659" s="4"/>
      <c r="G11659" s="4"/>
    </row>
    <row r="11660" spans="2:7" x14ac:dyDescent="0.3">
      <c r="B11660" s="2"/>
      <c r="D11660" s="9"/>
      <c r="F11660" s="4"/>
      <c r="G11660" s="4"/>
    </row>
    <row r="11661" spans="2:7" x14ac:dyDescent="0.3">
      <c r="B11661" s="2"/>
      <c r="D11661" s="9"/>
      <c r="F11661" s="4"/>
      <c r="G11661" s="4"/>
    </row>
    <row r="11662" spans="2:7" x14ac:dyDescent="0.3">
      <c r="B11662" s="2"/>
      <c r="D11662" s="9"/>
      <c r="F11662" s="4"/>
      <c r="G11662" s="4"/>
    </row>
    <row r="11663" spans="2:7" x14ac:dyDescent="0.3">
      <c r="B11663" s="2"/>
      <c r="D11663" s="9"/>
      <c r="F11663" s="4"/>
      <c r="G11663" s="4"/>
    </row>
    <row r="11664" spans="2:7" x14ac:dyDescent="0.3">
      <c r="B11664" s="2"/>
      <c r="D11664" s="9"/>
      <c r="F11664" s="4"/>
      <c r="G11664" s="4"/>
    </row>
    <row r="11665" spans="2:7" x14ac:dyDescent="0.3">
      <c r="B11665" s="2"/>
      <c r="D11665" s="9"/>
      <c r="F11665" s="4"/>
      <c r="G11665" s="4"/>
    </row>
    <row r="11666" spans="2:7" x14ac:dyDescent="0.3">
      <c r="B11666" s="2"/>
      <c r="D11666" s="9"/>
      <c r="F11666" s="4"/>
      <c r="G11666" s="4"/>
    </row>
    <row r="11667" spans="2:7" x14ac:dyDescent="0.3">
      <c r="B11667" s="2"/>
      <c r="D11667" s="9"/>
      <c r="F11667" s="4"/>
      <c r="G11667" s="4"/>
    </row>
    <row r="11668" spans="2:7" x14ac:dyDescent="0.3">
      <c r="B11668" s="2"/>
      <c r="D11668" s="9"/>
      <c r="F11668" s="4"/>
      <c r="G11668" s="4"/>
    </row>
    <row r="11669" spans="2:7" x14ac:dyDescent="0.3">
      <c r="B11669" s="2"/>
      <c r="D11669" s="9"/>
      <c r="F11669" s="4"/>
      <c r="G11669" s="4"/>
    </row>
    <row r="11670" spans="2:7" x14ac:dyDescent="0.3">
      <c r="B11670" s="2"/>
      <c r="D11670" s="9"/>
      <c r="F11670" s="4"/>
      <c r="G11670" s="4"/>
    </row>
    <row r="11671" spans="2:7" x14ac:dyDescent="0.3">
      <c r="B11671" s="2"/>
      <c r="D11671" s="9"/>
      <c r="F11671" s="4"/>
      <c r="G11671" s="4"/>
    </row>
    <row r="11672" spans="2:7" x14ac:dyDescent="0.3">
      <c r="B11672" s="2"/>
      <c r="D11672" s="9"/>
      <c r="F11672" s="4"/>
      <c r="G11672" s="4"/>
    </row>
    <row r="11673" spans="2:7" x14ac:dyDescent="0.3">
      <c r="B11673" s="2"/>
      <c r="D11673" s="9"/>
      <c r="F11673" s="4"/>
      <c r="G11673" s="4"/>
    </row>
    <row r="11674" spans="2:7" x14ac:dyDescent="0.3">
      <c r="B11674" s="2"/>
      <c r="D11674" s="9"/>
      <c r="F11674" s="4"/>
      <c r="G11674" s="4"/>
    </row>
    <row r="11675" spans="2:7" x14ac:dyDescent="0.3">
      <c r="B11675" s="2"/>
      <c r="D11675" s="9"/>
      <c r="F11675" s="4"/>
      <c r="G11675" s="4"/>
    </row>
    <row r="11676" spans="2:7" x14ac:dyDescent="0.3">
      <c r="B11676" s="2"/>
      <c r="D11676" s="9"/>
      <c r="F11676" s="4"/>
      <c r="G11676" s="4"/>
    </row>
    <row r="11677" spans="2:7" x14ac:dyDescent="0.3">
      <c r="B11677" s="2"/>
      <c r="D11677" s="9"/>
      <c r="F11677" s="4"/>
      <c r="G11677" s="4"/>
    </row>
    <row r="11678" spans="2:7" x14ac:dyDescent="0.3">
      <c r="B11678" s="2"/>
      <c r="D11678" s="9"/>
      <c r="F11678" s="4"/>
      <c r="G11678" s="4"/>
    </row>
    <row r="11679" spans="2:7" x14ac:dyDescent="0.3">
      <c r="B11679" s="2"/>
      <c r="D11679" s="9"/>
      <c r="F11679" s="4"/>
      <c r="G11679" s="4"/>
    </row>
    <row r="11680" spans="2:7" x14ac:dyDescent="0.3">
      <c r="B11680" s="2"/>
      <c r="D11680" s="9"/>
      <c r="F11680" s="4"/>
      <c r="G11680" s="4"/>
    </row>
    <row r="11681" spans="2:7" x14ac:dyDescent="0.3">
      <c r="B11681" s="2"/>
      <c r="D11681" s="9"/>
      <c r="F11681" s="4"/>
      <c r="G11681" s="4"/>
    </row>
    <row r="11682" spans="2:7" x14ac:dyDescent="0.3">
      <c r="B11682" s="2"/>
      <c r="D11682" s="9"/>
      <c r="F11682" s="4"/>
      <c r="G11682" s="4"/>
    </row>
    <row r="11683" spans="2:7" x14ac:dyDescent="0.3">
      <c r="B11683" s="2"/>
      <c r="D11683" s="9"/>
      <c r="F11683" s="4"/>
      <c r="G11683" s="4"/>
    </row>
    <row r="11684" spans="2:7" x14ac:dyDescent="0.3">
      <c r="B11684" s="2"/>
      <c r="D11684" s="9"/>
      <c r="F11684" s="4"/>
      <c r="G11684" s="4"/>
    </row>
    <row r="11685" spans="2:7" x14ac:dyDescent="0.3">
      <c r="B11685" s="2"/>
      <c r="D11685" s="9"/>
      <c r="F11685" s="4"/>
      <c r="G11685" s="4"/>
    </row>
    <row r="11686" spans="2:7" x14ac:dyDescent="0.3">
      <c r="B11686" s="2"/>
      <c r="D11686" s="9"/>
      <c r="F11686" s="4"/>
      <c r="G11686" s="4"/>
    </row>
    <row r="11687" spans="2:7" x14ac:dyDescent="0.3">
      <c r="B11687" s="2"/>
      <c r="D11687" s="9"/>
      <c r="F11687" s="4"/>
      <c r="G11687" s="4"/>
    </row>
    <row r="11688" spans="2:7" x14ac:dyDescent="0.3">
      <c r="B11688" s="2"/>
      <c r="D11688" s="9"/>
      <c r="F11688" s="4"/>
      <c r="G11688" s="4"/>
    </row>
    <row r="11689" spans="2:7" x14ac:dyDescent="0.3">
      <c r="B11689" s="2"/>
      <c r="D11689" s="9"/>
      <c r="F11689" s="4"/>
      <c r="G11689" s="4"/>
    </row>
    <row r="11690" spans="2:7" x14ac:dyDescent="0.3">
      <c r="B11690" s="2"/>
      <c r="D11690" s="9"/>
      <c r="F11690" s="4"/>
      <c r="G11690" s="4"/>
    </row>
    <row r="11691" spans="2:7" x14ac:dyDescent="0.3">
      <c r="B11691" s="2"/>
      <c r="D11691" s="9"/>
      <c r="F11691" s="4"/>
      <c r="G11691" s="4"/>
    </row>
    <row r="11692" spans="2:7" x14ac:dyDescent="0.3">
      <c r="B11692" s="2"/>
      <c r="D11692" s="9"/>
      <c r="F11692" s="4"/>
      <c r="G11692" s="4"/>
    </row>
    <row r="11693" spans="2:7" x14ac:dyDescent="0.3">
      <c r="B11693" s="2"/>
      <c r="D11693" s="9"/>
      <c r="F11693" s="4"/>
      <c r="G11693" s="4"/>
    </row>
    <row r="11694" spans="2:7" x14ac:dyDescent="0.3">
      <c r="B11694" s="2"/>
      <c r="D11694" s="9"/>
      <c r="F11694" s="4"/>
      <c r="G11694" s="4"/>
    </row>
    <row r="11695" spans="2:7" x14ac:dyDescent="0.3">
      <c r="B11695" s="2"/>
      <c r="D11695" s="9"/>
      <c r="F11695" s="4"/>
      <c r="G11695" s="4"/>
    </row>
    <row r="11696" spans="2:7" x14ac:dyDescent="0.3">
      <c r="B11696" s="2"/>
      <c r="D11696" s="9"/>
      <c r="F11696" s="4"/>
      <c r="G11696" s="4"/>
    </row>
    <row r="11697" spans="2:7" x14ac:dyDescent="0.3">
      <c r="B11697" s="2"/>
      <c r="D11697" s="9"/>
      <c r="F11697" s="4"/>
      <c r="G11697" s="4"/>
    </row>
    <row r="11698" spans="2:7" x14ac:dyDescent="0.3">
      <c r="B11698" s="2"/>
      <c r="D11698" s="9"/>
      <c r="F11698" s="4"/>
      <c r="G11698" s="4"/>
    </row>
    <row r="11699" spans="2:7" x14ac:dyDescent="0.3">
      <c r="B11699" s="2"/>
      <c r="D11699" s="9"/>
      <c r="F11699" s="4"/>
      <c r="G11699" s="4"/>
    </row>
    <row r="11700" spans="2:7" x14ac:dyDescent="0.3">
      <c r="B11700" s="2"/>
      <c r="D11700" s="9"/>
      <c r="F11700" s="4"/>
      <c r="G11700" s="4"/>
    </row>
    <row r="11701" spans="2:7" x14ac:dyDescent="0.3">
      <c r="B11701" s="2"/>
      <c r="D11701" s="9"/>
      <c r="F11701" s="4"/>
      <c r="G11701" s="4"/>
    </row>
    <row r="11702" spans="2:7" x14ac:dyDescent="0.3">
      <c r="B11702" s="2"/>
      <c r="D11702" s="9"/>
      <c r="F11702" s="4"/>
      <c r="G11702" s="4"/>
    </row>
    <row r="11703" spans="2:7" x14ac:dyDescent="0.3">
      <c r="B11703" s="2"/>
      <c r="D11703" s="9"/>
      <c r="F11703" s="4"/>
      <c r="G11703" s="4"/>
    </row>
    <row r="11704" spans="2:7" x14ac:dyDescent="0.3">
      <c r="B11704" s="2"/>
      <c r="D11704" s="9"/>
      <c r="F11704" s="4"/>
      <c r="G11704" s="4"/>
    </row>
    <row r="11705" spans="2:7" x14ac:dyDescent="0.3">
      <c r="B11705" s="2"/>
      <c r="D11705" s="9"/>
      <c r="F11705" s="4"/>
      <c r="G11705" s="4"/>
    </row>
    <row r="11706" spans="2:7" x14ac:dyDescent="0.3">
      <c r="B11706" s="2"/>
      <c r="D11706" s="9"/>
      <c r="F11706" s="4"/>
      <c r="G11706" s="4"/>
    </row>
    <row r="11707" spans="2:7" x14ac:dyDescent="0.3">
      <c r="B11707" s="2"/>
      <c r="D11707" s="9"/>
      <c r="F11707" s="4"/>
      <c r="G11707" s="4"/>
    </row>
    <row r="11708" spans="2:7" x14ac:dyDescent="0.3">
      <c r="B11708" s="2"/>
      <c r="D11708" s="9"/>
      <c r="F11708" s="4"/>
      <c r="G11708" s="4"/>
    </row>
    <row r="11709" spans="2:7" x14ac:dyDescent="0.3">
      <c r="B11709" s="2"/>
      <c r="D11709" s="9"/>
      <c r="F11709" s="4"/>
      <c r="G11709" s="4"/>
    </row>
    <row r="11710" spans="2:7" x14ac:dyDescent="0.3">
      <c r="B11710" s="2"/>
      <c r="D11710" s="9"/>
      <c r="F11710" s="4"/>
      <c r="G11710" s="4"/>
    </row>
    <row r="11711" spans="2:7" x14ac:dyDescent="0.3">
      <c r="B11711" s="2"/>
      <c r="D11711" s="9"/>
      <c r="F11711" s="4"/>
      <c r="G11711" s="4"/>
    </row>
    <row r="11712" spans="2:7" x14ac:dyDescent="0.3">
      <c r="B11712" s="2"/>
      <c r="D11712" s="9"/>
      <c r="F11712" s="4"/>
      <c r="G11712" s="4"/>
    </row>
    <row r="11713" spans="2:7" x14ac:dyDescent="0.3">
      <c r="B11713" s="2"/>
      <c r="D11713" s="9"/>
      <c r="F11713" s="4"/>
      <c r="G11713" s="4"/>
    </row>
    <row r="11714" spans="2:7" x14ac:dyDescent="0.3">
      <c r="B11714" s="2"/>
      <c r="D11714" s="9"/>
      <c r="F11714" s="4"/>
      <c r="G11714" s="4"/>
    </row>
    <row r="11715" spans="2:7" x14ac:dyDescent="0.3">
      <c r="B11715" s="2"/>
      <c r="D11715" s="9"/>
      <c r="F11715" s="4"/>
      <c r="G11715" s="4"/>
    </row>
    <row r="11716" spans="2:7" x14ac:dyDescent="0.3">
      <c r="B11716" s="2"/>
      <c r="D11716" s="9"/>
      <c r="F11716" s="4"/>
      <c r="G11716" s="4"/>
    </row>
    <row r="11717" spans="2:7" x14ac:dyDescent="0.3">
      <c r="B11717" s="2"/>
      <c r="D11717" s="9"/>
      <c r="F11717" s="4"/>
      <c r="G11717" s="4"/>
    </row>
    <row r="11718" spans="2:7" x14ac:dyDescent="0.3">
      <c r="B11718" s="2"/>
      <c r="D11718" s="9"/>
      <c r="F11718" s="4"/>
      <c r="G11718" s="4"/>
    </row>
    <row r="11719" spans="2:7" x14ac:dyDescent="0.3">
      <c r="B11719" s="2"/>
      <c r="D11719" s="9"/>
      <c r="F11719" s="4"/>
      <c r="G11719" s="4"/>
    </row>
    <row r="11720" spans="2:7" x14ac:dyDescent="0.3">
      <c r="B11720" s="2"/>
      <c r="D11720" s="9"/>
      <c r="F11720" s="4"/>
      <c r="G11720" s="4"/>
    </row>
    <row r="11721" spans="2:7" x14ac:dyDescent="0.3">
      <c r="B11721" s="2"/>
      <c r="D11721" s="9"/>
      <c r="F11721" s="4"/>
      <c r="G11721" s="4"/>
    </row>
    <row r="11722" spans="2:7" x14ac:dyDescent="0.3">
      <c r="B11722" s="2"/>
      <c r="D11722" s="9"/>
      <c r="F11722" s="4"/>
      <c r="G11722" s="4"/>
    </row>
    <row r="11723" spans="2:7" x14ac:dyDescent="0.3">
      <c r="B11723" s="2"/>
      <c r="D11723" s="9"/>
      <c r="F11723" s="4"/>
      <c r="G11723" s="4"/>
    </row>
    <row r="11724" spans="2:7" x14ac:dyDescent="0.3">
      <c r="B11724" s="2"/>
      <c r="D11724" s="9"/>
      <c r="F11724" s="4"/>
      <c r="G11724" s="4"/>
    </row>
    <row r="11725" spans="2:7" x14ac:dyDescent="0.3">
      <c r="B11725" s="2"/>
      <c r="D11725" s="9"/>
      <c r="F11725" s="4"/>
      <c r="G11725" s="4"/>
    </row>
    <row r="11726" spans="2:7" x14ac:dyDescent="0.3">
      <c r="B11726" s="2"/>
      <c r="D11726" s="9"/>
      <c r="F11726" s="4"/>
      <c r="G11726" s="4"/>
    </row>
    <row r="11727" spans="2:7" x14ac:dyDescent="0.3">
      <c r="B11727" s="2"/>
      <c r="D11727" s="9"/>
      <c r="F11727" s="4"/>
      <c r="G11727" s="4"/>
    </row>
    <row r="11728" spans="2:7" x14ac:dyDescent="0.3">
      <c r="B11728" s="2"/>
      <c r="D11728" s="9"/>
      <c r="F11728" s="4"/>
      <c r="G11728" s="4"/>
    </row>
    <row r="11729" spans="2:7" x14ac:dyDescent="0.3">
      <c r="B11729" s="2"/>
      <c r="D11729" s="9"/>
      <c r="F11729" s="4"/>
      <c r="G11729" s="4"/>
    </row>
    <row r="11730" spans="2:7" x14ac:dyDescent="0.3">
      <c r="B11730" s="2"/>
      <c r="D11730" s="9"/>
      <c r="F11730" s="4"/>
      <c r="G11730" s="4"/>
    </row>
    <row r="11731" spans="2:7" x14ac:dyDescent="0.3">
      <c r="B11731" s="2"/>
      <c r="D11731" s="9"/>
      <c r="F11731" s="4"/>
      <c r="G11731" s="4"/>
    </row>
    <row r="11732" spans="2:7" x14ac:dyDescent="0.3">
      <c r="B11732" s="2"/>
      <c r="D11732" s="9"/>
      <c r="F11732" s="4"/>
      <c r="G11732" s="4"/>
    </row>
    <row r="11733" spans="2:7" x14ac:dyDescent="0.3">
      <c r="B11733" s="2"/>
      <c r="D11733" s="9"/>
      <c r="F11733" s="4"/>
      <c r="G11733" s="4"/>
    </row>
    <row r="11734" spans="2:7" x14ac:dyDescent="0.3">
      <c r="B11734" s="2"/>
      <c r="D11734" s="9"/>
      <c r="F11734" s="4"/>
      <c r="G11734" s="4"/>
    </row>
    <row r="11735" spans="2:7" x14ac:dyDescent="0.3">
      <c r="B11735" s="2"/>
      <c r="D11735" s="9"/>
      <c r="F11735" s="4"/>
      <c r="G11735" s="4"/>
    </row>
    <row r="11736" spans="2:7" x14ac:dyDescent="0.3">
      <c r="B11736" s="2"/>
      <c r="D11736" s="9"/>
      <c r="F11736" s="4"/>
      <c r="G11736" s="4"/>
    </row>
    <row r="11737" spans="2:7" x14ac:dyDescent="0.3">
      <c r="B11737" s="2"/>
      <c r="D11737" s="9"/>
      <c r="F11737" s="4"/>
      <c r="G11737" s="4"/>
    </row>
    <row r="11738" spans="2:7" x14ac:dyDescent="0.3">
      <c r="B11738" s="2"/>
      <c r="D11738" s="9"/>
      <c r="F11738" s="4"/>
      <c r="G11738" s="4"/>
    </row>
    <row r="11739" spans="2:7" x14ac:dyDescent="0.3">
      <c r="B11739" s="2"/>
      <c r="D11739" s="9"/>
      <c r="F11739" s="4"/>
      <c r="G11739" s="4"/>
    </row>
    <row r="11740" spans="2:7" x14ac:dyDescent="0.3">
      <c r="B11740" s="2"/>
      <c r="D11740" s="9"/>
      <c r="F11740" s="4"/>
      <c r="G11740" s="4"/>
    </row>
    <row r="11741" spans="2:7" x14ac:dyDescent="0.3">
      <c r="B11741" s="2"/>
      <c r="D11741" s="9"/>
      <c r="F11741" s="4"/>
      <c r="G11741" s="4"/>
    </row>
    <row r="11742" spans="2:7" x14ac:dyDescent="0.3">
      <c r="B11742" s="2"/>
      <c r="D11742" s="9"/>
      <c r="F11742" s="4"/>
      <c r="G11742" s="4"/>
    </row>
    <row r="11743" spans="2:7" x14ac:dyDescent="0.3">
      <c r="B11743" s="2"/>
      <c r="D11743" s="9"/>
      <c r="F11743" s="4"/>
      <c r="G11743" s="4"/>
    </row>
    <row r="11744" spans="2:7" x14ac:dyDescent="0.3">
      <c r="B11744" s="2"/>
      <c r="D11744" s="9"/>
      <c r="F11744" s="4"/>
      <c r="G11744" s="4"/>
    </row>
    <row r="11745" spans="2:7" x14ac:dyDescent="0.3">
      <c r="B11745" s="2"/>
      <c r="D11745" s="9"/>
      <c r="F11745" s="4"/>
      <c r="G11745" s="4"/>
    </row>
    <row r="11746" spans="2:7" x14ac:dyDescent="0.3">
      <c r="B11746" s="2"/>
      <c r="D11746" s="9"/>
      <c r="F11746" s="4"/>
      <c r="G11746" s="4"/>
    </row>
    <row r="11747" spans="2:7" x14ac:dyDescent="0.3">
      <c r="B11747" s="2"/>
      <c r="D11747" s="9"/>
      <c r="F11747" s="4"/>
      <c r="G11747" s="4"/>
    </row>
    <row r="11748" spans="2:7" x14ac:dyDescent="0.3">
      <c r="B11748" s="2"/>
      <c r="D11748" s="9"/>
      <c r="F11748" s="4"/>
      <c r="G11748" s="4"/>
    </row>
    <row r="11749" spans="2:7" x14ac:dyDescent="0.3">
      <c r="B11749" s="2"/>
      <c r="D11749" s="9"/>
      <c r="F11749" s="4"/>
      <c r="G11749" s="4"/>
    </row>
    <row r="11750" spans="2:7" x14ac:dyDescent="0.3">
      <c r="B11750" s="2"/>
      <c r="D11750" s="9"/>
      <c r="F11750" s="4"/>
      <c r="G11750" s="4"/>
    </row>
    <row r="11751" spans="2:7" x14ac:dyDescent="0.3">
      <c r="B11751" s="2"/>
      <c r="D11751" s="9"/>
      <c r="F11751" s="4"/>
      <c r="G11751" s="4"/>
    </row>
    <row r="11752" spans="2:7" x14ac:dyDescent="0.3">
      <c r="B11752" s="2"/>
      <c r="D11752" s="9"/>
      <c r="F11752" s="4"/>
      <c r="G11752" s="4"/>
    </row>
    <row r="11753" spans="2:7" x14ac:dyDescent="0.3">
      <c r="B11753" s="2"/>
      <c r="D11753" s="9"/>
      <c r="F11753" s="4"/>
      <c r="G11753" s="4"/>
    </row>
    <row r="11754" spans="2:7" x14ac:dyDescent="0.3">
      <c r="B11754" s="2"/>
      <c r="D11754" s="9"/>
      <c r="F11754" s="4"/>
      <c r="G11754" s="4"/>
    </row>
    <row r="11755" spans="2:7" x14ac:dyDescent="0.3">
      <c r="B11755" s="2"/>
      <c r="D11755" s="9"/>
      <c r="F11755" s="4"/>
      <c r="G11755" s="4"/>
    </row>
    <row r="11756" spans="2:7" x14ac:dyDescent="0.3">
      <c r="B11756" s="2"/>
      <c r="D11756" s="9"/>
      <c r="F11756" s="4"/>
      <c r="G11756" s="4"/>
    </row>
    <row r="11757" spans="2:7" x14ac:dyDescent="0.3">
      <c r="B11757" s="2"/>
      <c r="D11757" s="9"/>
      <c r="F11757" s="4"/>
      <c r="G11757" s="4"/>
    </row>
    <row r="11758" spans="2:7" x14ac:dyDescent="0.3">
      <c r="B11758" s="2"/>
      <c r="D11758" s="9"/>
      <c r="F11758" s="4"/>
      <c r="G11758" s="4"/>
    </row>
    <row r="11759" spans="2:7" x14ac:dyDescent="0.3">
      <c r="B11759" s="2"/>
      <c r="D11759" s="9"/>
      <c r="F11759" s="4"/>
      <c r="G11759" s="4"/>
    </row>
    <row r="11760" spans="2:7" x14ac:dyDescent="0.3">
      <c r="B11760" s="2"/>
      <c r="D11760" s="9"/>
      <c r="F11760" s="4"/>
      <c r="G11760" s="4"/>
    </row>
    <row r="11761" spans="2:7" x14ac:dyDescent="0.3">
      <c r="B11761" s="2"/>
      <c r="D11761" s="9"/>
      <c r="F11761" s="4"/>
      <c r="G11761" s="4"/>
    </row>
    <row r="11762" spans="2:7" x14ac:dyDescent="0.3">
      <c r="B11762" s="2"/>
      <c r="D11762" s="9"/>
      <c r="F11762" s="4"/>
      <c r="G11762" s="4"/>
    </row>
    <row r="11763" spans="2:7" x14ac:dyDescent="0.3">
      <c r="B11763" s="2"/>
      <c r="D11763" s="9"/>
      <c r="F11763" s="4"/>
      <c r="G11763" s="4"/>
    </row>
    <row r="11764" spans="2:7" x14ac:dyDescent="0.3">
      <c r="B11764" s="2"/>
      <c r="D11764" s="9"/>
      <c r="F11764" s="4"/>
      <c r="G11764" s="4"/>
    </row>
    <row r="11765" spans="2:7" x14ac:dyDescent="0.3">
      <c r="B11765" s="2"/>
      <c r="D11765" s="9"/>
      <c r="F11765" s="4"/>
      <c r="G11765" s="4"/>
    </row>
    <row r="11766" spans="2:7" x14ac:dyDescent="0.3">
      <c r="B11766" s="2"/>
      <c r="D11766" s="9"/>
      <c r="F11766" s="4"/>
      <c r="G11766" s="4"/>
    </row>
    <row r="11767" spans="2:7" x14ac:dyDescent="0.3">
      <c r="B11767" s="2"/>
      <c r="D11767" s="9"/>
      <c r="F11767" s="4"/>
      <c r="G11767" s="4"/>
    </row>
    <row r="11768" spans="2:7" x14ac:dyDescent="0.3">
      <c r="B11768" s="2"/>
      <c r="D11768" s="9"/>
      <c r="F11768" s="4"/>
      <c r="G11768" s="4"/>
    </row>
    <row r="11769" spans="2:7" x14ac:dyDescent="0.3">
      <c r="B11769" s="2"/>
      <c r="D11769" s="9"/>
      <c r="F11769" s="4"/>
      <c r="G11769" s="4"/>
    </row>
    <row r="11770" spans="2:7" x14ac:dyDescent="0.3">
      <c r="B11770" s="2"/>
      <c r="D11770" s="9"/>
      <c r="F11770" s="4"/>
      <c r="G11770" s="4"/>
    </row>
    <row r="11771" spans="2:7" x14ac:dyDescent="0.3">
      <c r="B11771" s="2"/>
      <c r="D11771" s="9"/>
      <c r="F11771" s="4"/>
      <c r="G11771" s="4"/>
    </row>
    <row r="11772" spans="2:7" x14ac:dyDescent="0.3">
      <c r="B11772" s="2"/>
      <c r="D11772" s="9"/>
      <c r="F11772" s="4"/>
      <c r="G11772" s="4"/>
    </row>
    <row r="11773" spans="2:7" x14ac:dyDescent="0.3">
      <c r="B11773" s="2"/>
      <c r="D11773" s="9"/>
      <c r="F11773" s="4"/>
      <c r="G11773" s="4"/>
    </row>
    <row r="11774" spans="2:7" x14ac:dyDescent="0.3">
      <c r="B11774" s="2"/>
      <c r="D11774" s="9"/>
      <c r="F11774" s="4"/>
      <c r="G11774" s="4"/>
    </row>
    <row r="11775" spans="2:7" x14ac:dyDescent="0.3">
      <c r="B11775" s="2"/>
      <c r="D11775" s="9"/>
      <c r="F11775" s="4"/>
      <c r="G11775" s="4"/>
    </row>
    <row r="11776" spans="2:7" x14ac:dyDescent="0.3">
      <c r="B11776" s="2"/>
      <c r="D11776" s="9"/>
      <c r="F11776" s="4"/>
      <c r="G11776" s="4"/>
    </row>
    <row r="11777" spans="2:7" x14ac:dyDescent="0.3">
      <c r="B11777" s="2"/>
      <c r="D11777" s="9"/>
      <c r="F11777" s="4"/>
      <c r="G11777" s="4"/>
    </row>
    <row r="11778" spans="2:7" x14ac:dyDescent="0.3">
      <c r="B11778" s="2"/>
      <c r="D11778" s="9"/>
      <c r="F11778" s="4"/>
      <c r="G11778" s="4"/>
    </row>
    <row r="11779" spans="2:7" x14ac:dyDescent="0.3">
      <c r="B11779" s="2"/>
      <c r="D11779" s="9"/>
      <c r="F11779" s="4"/>
      <c r="G11779" s="4"/>
    </row>
    <row r="11780" spans="2:7" x14ac:dyDescent="0.3">
      <c r="B11780" s="2"/>
      <c r="D11780" s="9"/>
      <c r="F11780" s="4"/>
      <c r="G11780" s="4"/>
    </row>
    <row r="11781" spans="2:7" x14ac:dyDescent="0.3">
      <c r="B11781" s="2"/>
      <c r="D11781" s="9"/>
      <c r="F11781" s="4"/>
      <c r="G11781" s="4"/>
    </row>
    <row r="11782" spans="2:7" x14ac:dyDescent="0.3">
      <c r="B11782" s="2"/>
      <c r="D11782" s="9"/>
      <c r="F11782" s="4"/>
      <c r="G11782" s="4"/>
    </row>
    <row r="11783" spans="2:7" x14ac:dyDescent="0.3">
      <c r="B11783" s="2"/>
      <c r="D11783" s="9"/>
      <c r="F11783" s="4"/>
      <c r="G11783" s="4"/>
    </row>
    <row r="11784" spans="2:7" x14ac:dyDescent="0.3">
      <c r="B11784" s="2"/>
      <c r="D11784" s="9"/>
      <c r="F11784" s="4"/>
      <c r="G11784" s="4"/>
    </row>
    <row r="11785" spans="2:7" x14ac:dyDescent="0.3">
      <c r="B11785" s="2"/>
      <c r="D11785" s="9"/>
      <c r="F11785" s="4"/>
      <c r="G11785" s="4"/>
    </row>
    <row r="11786" spans="2:7" x14ac:dyDescent="0.3">
      <c r="B11786" s="2"/>
      <c r="D11786" s="9"/>
      <c r="F11786" s="4"/>
      <c r="G11786" s="4"/>
    </row>
    <row r="11787" spans="2:7" x14ac:dyDescent="0.3">
      <c r="B11787" s="2"/>
      <c r="D11787" s="9"/>
      <c r="F11787" s="4"/>
      <c r="G11787" s="4"/>
    </row>
    <row r="11788" spans="2:7" x14ac:dyDescent="0.3">
      <c r="B11788" s="2"/>
      <c r="D11788" s="9"/>
      <c r="F11788" s="4"/>
      <c r="G11788" s="4"/>
    </row>
    <row r="11789" spans="2:7" x14ac:dyDescent="0.3">
      <c r="B11789" s="2"/>
      <c r="D11789" s="9"/>
      <c r="F11789" s="4"/>
      <c r="G11789" s="4"/>
    </row>
    <row r="11790" spans="2:7" x14ac:dyDescent="0.3">
      <c r="B11790" s="2"/>
      <c r="D11790" s="9"/>
      <c r="F11790" s="4"/>
      <c r="G11790" s="4"/>
    </row>
    <row r="11791" spans="2:7" x14ac:dyDescent="0.3">
      <c r="B11791" s="2"/>
      <c r="D11791" s="9"/>
      <c r="F11791" s="4"/>
      <c r="G11791" s="4"/>
    </row>
    <row r="11792" spans="2:7" x14ac:dyDescent="0.3">
      <c r="B11792" s="2"/>
      <c r="D11792" s="9"/>
      <c r="F11792" s="4"/>
      <c r="G11792" s="4"/>
    </row>
    <row r="11793" spans="2:7" x14ac:dyDescent="0.3">
      <c r="B11793" s="2"/>
      <c r="D11793" s="9"/>
      <c r="F11793" s="4"/>
      <c r="G11793" s="4"/>
    </row>
    <row r="11794" spans="2:7" x14ac:dyDescent="0.3">
      <c r="B11794" s="2"/>
      <c r="D11794" s="9"/>
      <c r="F11794" s="4"/>
      <c r="G11794" s="4"/>
    </row>
    <row r="11795" spans="2:7" x14ac:dyDescent="0.3">
      <c r="B11795" s="2"/>
      <c r="D11795" s="9"/>
      <c r="F11795" s="4"/>
      <c r="G11795" s="4"/>
    </row>
    <row r="11796" spans="2:7" x14ac:dyDescent="0.3">
      <c r="B11796" s="2"/>
      <c r="D11796" s="9"/>
      <c r="F11796" s="4"/>
      <c r="G11796" s="4"/>
    </row>
    <row r="11797" spans="2:7" x14ac:dyDescent="0.3">
      <c r="B11797" s="2"/>
      <c r="D11797" s="9"/>
      <c r="F11797" s="4"/>
      <c r="G11797" s="4"/>
    </row>
    <row r="11798" spans="2:7" x14ac:dyDescent="0.3">
      <c r="B11798" s="2"/>
      <c r="D11798" s="9"/>
      <c r="F11798" s="4"/>
      <c r="G11798" s="4"/>
    </row>
    <row r="11799" spans="2:7" x14ac:dyDescent="0.3">
      <c r="B11799" s="2"/>
      <c r="D11799" s="9"/>
      <c r="F11799" s="4"/>
      <c r="G11799" s="4"/>
    </row>
    <row r="11800" spans="2:7" x14ac:dyDescent="0.3">
      <c r="B11800" s="2"/>
      <c r="D11800" s="9"/>
      <c r="F11800" s="4"/>
      <c r="G11800" s="4"/>
    </row>
    <row r="11801" spans="2:7" x14ac:dyDescent="0.3">
      <c r="B11801" s="2"/>
      <c r="D11801" s="9"/>
      <c r="F11801" s="4"/>
      <c r="G11801" s="4"/>
    </row>
    <row r="11802" spans="2:7" x14ac:dyDescent="0.3">
      <c r="B11802" s="2"/>
      <c r="D11802" s="9"/>
      <c r="F11802" s="4"/>
      <c r="G11802" s="4"/>
    </row>
    <row r="11803" spans="2:7" x14ac:dyDescent="0.3">
      <c r="B11803" s="2"/>
      <c r="D11803" s="9"/>
      <c r="F11803" s="4"/>
      <c r="G11803" s="4"/>
    </row>
    <row r="11804" spans="2:7" x14ac:dyDescent="0.3">
      <c r="B11804" s="2"/>
      <c r="D11804" s="9"/>
      <c r="F11804" s="4"/>
      <c r="G11804" s="4"/>
    </row>
    <row r="11805" spans="2:7" x14ac:dyDescent="0.3">
      <c r="B11805" s="2"/>
      <c r="D11805" s="9"/>
      <c r="F11805" s="4"/>
      <c r="G11805" s="4"/>
    </row>
    <row r="11806" spans="2:7" x14ac:dyDescent="0.3">
      <c r="B11806" s="2"/>
      <c r="D11806" s="9"/>
      <c r="F11806" s="4"/>
      <c r="G11806" s="4"/>
    </row>
    <row r="11807" spans="2:7" x14ac:dyDescent="0.3">
      <c r="B11807" s="2"/>
      <c r="D11807" s="9"/>
      <c r="F11807" s="4"/>
      <c r="G11807" s="4"/>
    </row>
    <row r="11808" spans="2:7" x14ac:dyDescent="0.3">
      <c r="B11808" s="2"/>
      <c r="D11808" s="9"/>
      <c r="F11808" s="4"/>
      <c r="G11808" s="4"/>
    </row>
    <row r="11809" spans="2:7" x14ac:dyDescent="0.3">
      <c r="B11809" s="2"/>
      <c r="D11809" s="9"/>
      <c r="F11809" s="4"/>
      <c r="G11809" s="4"/>
    </row>
    <row r="11810" spans="2:7" x14ac:dyDescent="0.3">
      <c r="B11810" s="2"/>
      <c r="D11810" s="9"/>
      <c r="F11810" s="4"/>
      <c r="G11810" s="4"/>
    </row>
    <row r="11811" spans="2:7" x14ac:dyDescent="0.3">
      <c r="B11811" s="2"/>
      <c r="D11811" s="9"/>
      <c r="F11811" s="4"/>
      <c r="G11811" s="4"/>
    </row>
    <row r="11812" spans="2:7" x14ac:dyDescent="0.3">
      <c r="B11812" s="2"/>
      <c r="D11812" s="9"/>
      <c r="F11812" s="4"/>
      <c r="G11812" s="4"/>
    </row>
    <row r="11813" spans="2:7" x14ac:dyDescent="0.3">
      <c r="B11813" s="2"/>
      <c r="D11813" s="9"/>
      <c r="F11813" s="4"/>
      <c r="G11813" s="4"/>
    </row>
    <row r="11814" spans="2:7" x14ac:dyDescent="0.3">
      <c r="B11814" s="2"/>
      <c r="D11814" s="9"/>
      <c r="F11814" s="4"/>
      <c r="G11814" s="4"/>
    </row>
    <row r="11815" spans="2:7" x14ac:dyDescent="0.3">
      <c r="B11815" s="2"/>
      <c r="D11815" s="9"/>
      <c r="F11815" s="4"/>
      <c r="G11815" s="4"/>
    </row>
    <row r="11816" spans="2:7" x14ac:dyDescent="0.3">
      <c r="B11816" s="2"/>
      <c r="D11816" s="9"/>
      <c r="F11816" s="4"/>
      <c r="G11816" s="4"/>
    </row>
    <row r="11817" spans="2:7" x14ac:dyDescent="0.3">
      <c r="B11817" s="2"/>
      <c r="D11817" s="9"/>
      <c r="F11817" s="4"/>
      <c r="G11817" s="4"/>
    </row>
    <row r="11818" spans="2:7" x14ac:dyDescent="0.3">
      <c r="B11818" s="2"/>
      <c r="D11818" s="9"/>
      <c r="F11818" s="4"/>
      <c r="G11818" s="4"/>
    </row>
    <row r="11819" spans="2:7" x14ac:dyDescent="0.3">
      <c r="B11819" s="2"/>
      <c r="D11819" s="9"/>
      <c r="F11819" s="4"/>
      <c r="G11819" s="4"/>
    </row>
    <row r="11820" spans="2:7" x14ac:dyDescent="0.3">
      <c r="B11820" s="2"/>
      <c r="D11820" s="9"/>
      <c r="F11820" s="4"/>
      <c r="G11820" s="4"/>
    </row>
    <row r="11821" spans="2:7" x14ac:dyDescent="0.3">
      <c r="B11821" s="2"/>
      <c r="D11821" s="9"/>
      <c r="F11821" s="4"/>
      <c r="G11821" s="4"/>
    </row>
    <row r="11822" spans="2:7" x14ac:dyDescent="0.3">
      <c r="B11822" s="2"/>
      <c r="D11822" s="9"/>
      <c r="F11822" s="4"/>
      <c r="G11822" s="4"/>
    </row>
    <row r="11823" spans="2:7" x14ac:dyDescent="0.3">
      <c r="B11823" s="2"/>
      <c r="D11823" s="9"/>
      <c r="F11823" s="4"/>
      <c r="G11823" s="4"/>
    </row>
    <row r="11824" spans="2:7" x14ac:dyDescent="0.3">
      <c r="B11824" s="2"/>
      <c r="D11824" s="9"/>
      <c r="F11824" s="4"/>
      <c r="G11824" s="4"/>
    </row>
    <row r="11825" spans="2:7" x14ac:dyDescent="0.3">
      <c r="B11825" s="2"/>
      <c r="D11825" s="9"/>
      <c r="F11825" s="4"/>
      <c r="G11825" s="4"/>
    </row>
    <row r="11826" spans="2:7" x14ac:dyDescent="0.3">
      <c r="B11826" s="2"/>
      <c r="D11826" s="9"/>
      <c r="F11826" s="4"/>
      <c r="G11826" s="4"/>
    </row>
    <row r="11827" spans="2:7" x14ac:dyDescent="0.3">
      <c r="B11827" s="2"/>
      <c r="D11827" s="9"/>
      <c r="F11827" s="4"/>
      <c r="G11827" s="4"/>
    </row>
    <row r="11828" spans="2:7" x14ac:dyDescent="0.3">
      <c r="B11828" s="2"/>
      <c r="D11828" s="9"/>
      <c r="F11828" s="4"/>
      <c r="G11828" s="4"/>
    </row>
    <row r="11829" spans="2:7" x14ac:dyDescent="0.3">
      <c r="B11829" s="2"/>
      <c r="D11829" s="9"/>
      <c r="F11829" s="4"/>
      <c r="G11829" s="4"/>
    </row>
    <row r="11830" spans="2:7" x14ac:dyDescent="0.3">
      <c r="B11830" s="2"/>
      <c r="D11830" s="9"/>
      <c r="F11830" s="4"/>
      <c r="G11830" s="4"/>
    </row>
    <row r="11831" spans="2:7" x14ac:dyDescent="0.3">
      <c r="B11831" s="2"/>
      <c r="D11831" s="9"/>
      <c r="F11831" s="4"/>
      <c r="G11831" s="4"/>
    </row>
    <row r="11832" spans="2:7" x14ac:dyDescent="0.3">
      <c r="B11832" s="2"/>
      <c r="D11832" s="9"/>
      <c r="F11832" s="4"/>
      <c r="G11832" s="4"/>
    </row>
    <row r="11833" spans="2:7" x14ac:dyDescent="0.3">
      <c r="B11833" s="2"/>
      <c r="D11833" s="9"/>
      <c r="F11833" s="4"/>
      <c r="G11833" s="4"/>
    </row>
    <row r="11834" spans="2:7" x14ac:dyDescent="0.3">
      <c r="B11834" s="2"/>
      <c r="D11834" s="9"/>
      <c r="F11834" s="4"/>
      <c r="G11834" s="4"/>
    </row>
    <row r="11835" spans="2:7" x14ac:dyDescent="0.3">
      <c r="B11835" s="2"/>
      <c r="D11835" s="9"/>
      <c r="F11835" s="4"/>
      <c r="G11835" s="4"/>
    </row>
    <row r="11836" spans="2:7" x14ac:dyDescent="0.3">
      <c r="B11836" s="2"/>
      <c r="D11836" s="9"/>
      <c r="F11836" s="4"/>
      <c r="G11836" s="4"/>
    </row>
    <row r="11837" spans="2:7" x14ac:dyDescent="0.3">
      <c r="B11837" s="2"/>
      <c r="D11837" s="9"/>
      <c r="F11837" s="4"/>
      <c r="G11837" s="4"/>
    </row>
    <row r="11838" spans="2:7" x14ac:dyDescent="0.3">
      <c r="B11838" s="2"/>
      <c r="D11838" s="9"/>
      <c r="F11838" s="4"/>
      <c r="G11838" s="4"/>
    </row>
    <row r="11839" spans="2:7" x14ac:dyDescent="0.3">
      <c r="B11839" s="2"/>
      <c r="D11839" s="9"/>
      <c r="F11839" s="4"/>
      <c r="G11839" s="4"/>
    </row>
    <row r="11840" spans="2:7" x14ac:dyDescent="0.3">
      <c r="B11840" s="2"/>
      <c r="D11840" s="9"/>
      <c r="F11840" s="4"/>
      <c r="G11840" s="4"/>
    </row>
    <row r="11841" spans="2:7" x14ac:dyDescent="0.3">
      <c r="B11841" s="2"/>
      <c r="D11841" s="9"/>
      <c r="F11841" s="4"/>
      <c r="G11841" s="4"/>
    </row>
    <row r="11842" spans="2:7" x14ac:dyDescent="0.3">
      <c r="B11842" s="2"/>
      <c r="D11842" s="9"/>
      <c r="F11842" s="4"/>
      <c r="G11842" s="4"/>
    </row>
    <row r="11843" spans="2:7" x14ac:dyDescent="0.3">
      <c r="B11843" s="2"/>
      <c r="D11843" s="9"/>
      <c r="F11843" s="4"/>
      <c r="G11843" s="4"/>
    </row>
    <row r="11844" spans="2:7" x14ac:dyDescent="0.3">
      <c r="B11844" s="2"/>
      <c r="D11844" s="9"/>
      <c r="F11844" s="4"/>
      <c r="G11844" s="4"/>
    </row>
    <row r="11845" spans="2:7" x14ac:dyDescent="0.3">
      <c r="B11845" s="2"/>
      <c r="D11845" s="9"/>
      <c r="F11845" s="4"/>
      <c r="G11845" s="4"/>
    </row>
    <row r="11846" spans="2:7" x14ac:dyDescent="0.3">
      <c r="B11846" s="2"/>
      <c r="D11846" s="9"/>
      <c r="F11846" s="4"/>
      <c r="G11846" s="4"/>
    </row>
    <row r="11847" spans="2:7" x14ac:dyDescent="0.3">
      <c r="B11847" s="2"/>
      <c r="D11847" s="9"/>
      <c r="F11847" s="4"/>
      <c r="G11847" s="4"/>
    </row>
    <row r="11848" spans="2:7" x14ac:dyDescent="0.3">
      <c r="B11848" s="2"/>
      <c r="D11848" s="9"/>
      <c r="F11848" s="4"/>
      <c r="G11848" s="4"/>
    </row>
    <row r="11849" spans="2:7" x14ac:dyDescent="0.3">
      <c r="B11849" s="2"/>
      <c r="D11849" s="9"/>
      <c r="F11849" s="4"/>
      <c r="G11849" s="4"/>
    </row>
    <row r="11850" spans="2:7" x14ac:dyDescent="0.3">
      <c r="B11850" s="2"/>
      <c r="D11850" s="9"/>
      <c r="F11850" s="4"/>
      <c r="G11850" s="4"/>
    </row>
    <row r="11851" spans="2:7" x14ac:dyDescent="0.3">
      <c r="B11851" s="2"/>
      <c r="D11851" s="9"/>
      <c r="F11851" s="4"/>
      <c r="G11851" s="4"/>
    </row>
    <row r="11852" spans="2:7" x14ac:dyDescent="0.3">
      <c r="B11852" s="2"/>
      <c r="D11852" s="9"/>
      <c r="F11852" s="4"/>
      <c r="G11852" s="4"/>
    </row>
    <row r="11853" spans="2:7" x14ac:dyDescent="0.3">
      <c r="B11853" s="2"/>
      <c r="D11853" s="9"/>
      <c r="F11853" s="4"/>
      <c r="G11853" s="4"/>
    </row>
    <row r="11854" spans="2:7" x14ac:dyDescent="0.3">
      <c r="B11854" s="2"/>
      <c r="D11854" s="9"/>
      <c r="F11854" s="4"/>
      <c r="G11854" s="4"/>
    </row>
    <row r="11855" spans="2:7" x14ac:dyDescent="0.3">
      <c r="B11855" s="2"/>
      <c r="D11855" s="9"/>
      <c r="F11855" s="4"/>
      <c r="G11855" s="4"/>
    </row>
    <row r="11856" spans="2:7" x14ac:dyDescent="0.3">
      <c r="B11856" s="2"/>
      <c r="D11856" s="9"/>
      <c r="F11856" s="4"/>
      <c r="G11856" s="4"/>
    </row>
    <row r="11857" spans="2:7" x14ac:dyDescent="0.3">
      <c r="B11857" s="2"/>
      <c r="D11857" s="9"/>
      <c r="F11857" s="4"/>
      <c r="G11857" s="4"/>
    </row>
    <row r="11858" spans="2:7" x14ac:dyDescent="0.3">
      <c r="B11858" s="2"/>
      <c r="D11858" s="9"/>
      <c r="F11858" s="4"/>
      <c r="G11858" s="4"/>
    </row>
    <row r="11859" spans="2:7" x14ac:dyDescent="0.3">
      <c r="B11859" s="2"/>
      <c r="D11859" s="9"/>
      <c r="F11859" s="4"/>
      <c r="G11859" s="4"/>
    </row>
    <row r="11860" spans="2:7" x14ac:dyDescent="0.3">
      <c r="B11860" s="2"/>
      <c r="D11860" s="9"/>
      <c r="F11860" s="4"/>
      <c r="G11860" s="4"/>
    </row>
    <row r="11861" spans="2:7" x14ac:dyDescent="0.3">
      <c r="B11861" s="2"/>
      <c r="D11861" s="9"/>
      <c r="F11861" s="4"/>
      <c r="G11861" s="4"/>
    </row>
    <row r="11862" spans="2:7" x14ac:dyDescent="0.3">
      <c r="B11862" s="2"/>
      <c r="D11862" s="9"/>
      <c r="F11862" s="4"/>
      <c r="G11862" s="4"/>
    </row>
    <row r="11863" spans="2:7" x14ac:dyDescent="0.3">
      <c r="B11863" s="2"/>
      <c r="D11863" s="9"/>
      <c r="F11863" s="4"/>
      <c r="G11863" s="4"/>
    </row>
    <row r="11864" spans="2:7" x14ac:dyDescent="0.3">
      <c r="B11864" s="2"/>
      <c r="D11864" s="9"/>
      <c r="F11864" s="4"/>
      <c r="G11864" s="4"/>
    </row>
    <row r="11865" spans="2:7" x14ac:dyDescent="0.3">
      <c r="B11865" s="2"/>
      <c r="D11865" s="9"/>
      <c r="F11865" s="4"/>
      <c r="G11865" s="4"/>
    </row>
    <row r="11866" spans="2:7" x14ac:dyDescent="0.3">
      <c r="B11866" s="2"/>
      <c r="D11866" s="9"/>
      <c r="F11866" s="4"/>
      <c r="G11866" s="4"/>
    </row>
    <row r="11867" spans="2:7" x14ac:dyDescent="0.3">
      <c r="B11867" s="2"/>
      <c r="D11867" s="9"/>
      <c r="F11867" s="4"/>
      <c r="G11867" s="4"/>
    </row>
    <row r="11868" spans="2:7" x14ac:dyDescent="0.3">
      <c r="B11868" s="2"/>
      <c r="D11868" s="9"/>
      <c r="F11868" s="4"/>
      <c r="G11868" s="4"/>
    </row>
    <row r="11869" spans="2:7" x14ac:dyDescent="0.3">
      <c r="B11869" s="2"/>
      <c r="D11869" s="9"/>
      <c r="F11869" s="4"/>
      <c r="G11869" s="4"/>
    </row>
    <row r="11870" spans="2:7" x14ac:dyDescent="0.3">
      <c r="B11870" s="2"/>
      <c r="D11870" s="9"/>
      <c r="F11870" s="4"/>
      <c r="G11870" s="4"/>
    </row>
    <row r="11871" spans="2:7" x14ac:dyDescent="0.3">
      <c r="B11871" s="2"/>
      <c r="D11871" s="9"/>
      <c r="F11871" s="4"/>
      <c r="G11871" s="4"/>
    </row>
    <row r="11872" spans="2:7" x14ac:dyDescent="0.3">
      <c r="B11872" s="2"/>
      <c r="D11872" s="9"/>
      <c r="F11872" s="4"/>
      <c r="G11872" s="4"/>
    </row>
    <row r="11873" spans="2:7" x14ac:dyDescent="0.3">
      <c r="B11873" s="2"/>
      <c r="D11873" s="9"/>
      <c r="F11873" s="4"/>
      <c r="G11873" s="4"/>
    </row>
    <row r="11874" spans="2:7" x14ac:dyDescent="0.3">
      <c r="B11874" s="2"/>
      <c r="D11874" s="9"/>
      <c r="F11874" s="4"/>
      <c r="G11874" s="4"/>
    </row>
    <row r="11875" spans="2:7" x14ac:dyDescent="0.3">
      <c r="B11875" s="2"/>
      <c r="D11875" s="9"/>
      <c r="F11875" s="4"/>
      <c r="G11875" s="4"/>
    </row>
    <row r="11876" spans="2:7" x14ac:dyDescent="0.3">
      <c r="B11876" s="2"/>
      <c r="D11876" s="9"/>
      <c r="F11876" s="4"/>
      <c r="G11876" s="4"/>
    </row>
    <row r="11877" spans="2:7" x14ac:dyDescent="0.3">
      <c r="B11877" s="2"/>
      <c r="D11877" s="9"/>
      <c r="F11877" s="4"/>
      <c r="G11877" s="4"/>
    </row>
    <row r="11878" spans="2:7" x14ac:dyDescent="0.3">
      <c r="B11878" s="2"/>
      <c r="D11878" s="9"/>
      <c r="F11878" s="4"/>
      <c r="G11878" s="4"/>
    </row>
    <row r="11879" spans="2:7" x14ac:dyDescent="0.3">
      <c r="B11879" s="2"/>
      <c r="D11879" s="9"/>
      <c r="F11879" s="4"/>
      <c r="G11879" s="4"/>
    </row>
    <row r="11880" spans="2:7" x14ac:dyDescent="0.3">
      <c r="B11880" s="2"/>
      <c r="D11880" s="9"/>
      <c r="F11880" s="4"/>
      <c r="G11880" s="4"/>
    </row>
    <row r="11881" spans="2:7" x14ac:dyDescent="0.3">
      <c r="B11881" s="2"/>
      <c r="D11881" s="9"/>
      <c r="F11881" s="4"/>
      <c r="G11881" s="4"/>
    </row>
    <row r="11882" spans="2:7" x14ac:dyDescent="0.3">
      <c r="B11882" s="2"/>
      <c r="D11882" s="9"/>
      <c r="F11882" s="4"/>
      <c r="G11882" s="4"/>
    </row>
    <row r="11883" spans="2:7" x14ac:dyDescent="0.3">
      <c r="B11883" s="2"/>
      <c r="D11883" s="9"/>
      <c r="F11883" s="4"/>
      <c r="G11883" s="4"/>
    </row>
    <row r="11884" spans="2:7" x14ac:dyDescent="0.3">
      <c r="B11884" s="2"/>
      <c r="D11884" s="9"/>
      <c r="F11884" s="4"/>
      <c r="G11884" s="4"/>
    </row>
    <row r="11885" spans="2:7" x14ac:dyDescent="0.3">
      <c r="B11885" s="2"/>
      <c r="D11885" s="9"/>
      <c r="F11885" s="4"/>
      <c r="G11885" s="4"/>
    </row>
    <row r="11886" spans="2:7" x14ac:dyDescent="0.3">
      <c r="B11886" s="2"/>
      <c r="D11886" s="9"/>
      <c r="F11886" s="4"/>
      <c r="G11886" s="4"/>
    </row>
    <row r="11887" spans="2:7" x14ac:dyDescent="0.3">
      <c r="B11887" s="2"/>
      <c r="D11887" s="9"/>
      <c r="F11887" s="4"/>
      <c r="G11887" s="4"/>
    </row>
    <row r="11888" spans="2:7" x14ac:dyDescent="0.3">
      <c r="B11888" s="2"/>
      <c r="D11888" s="9"/>
      <c r="F11888" s="4"/>
      <c r="G11888" s="4"/>
    </row>
    <row r="11889" spans="2:7" x14ac:dyDescent="0.3">
      <c r="B11889" s="2"/>
      <c r="D11889" s="9"/>
      <c r="F11889" s="4"/>
      <c r="G11889" s="4"/>
    </row>
    <row r="11890" spans="2:7" x14ac:dyDescent="0.3">
      <c r="B11890" s="2"/>
      <c r="D11890" s="9"/>
      <c r="F11890" s="4"/>
      <c r="G11890" s="4"/>
    </row>
    <row r="11891" spans="2:7" x14ac:dyDescent="0.3">
      <c r="B11891" s="2"/>
      <c r="D11891" s="9"/>
      <c r="F11891" s="4"/>
      <c r="G11891" s="4"/>
    </row>
    <row r="11892" spans="2:7" x14ac:dyDescent="0.3">
      <c r="B11892" s="2"/>
      <c r="D11892" s="9"/>
      <c r="F11892" s="4"/>
      <c r="G11892" s="4"/>
    </row>
    <row r="11893" spans="2:7" x14ac:dyDescent="0.3">
      <c r="B11893" s="2"/>
      <c r="D11893" s="9"/>
      <c r="F11893" s="4"/>
      <c r="G11893" s="4"/>
    </row>
    <row r="11894" spans="2:7" x14ac:dyDescent="0.3">
      <c r="B11894" s="2"/>
      <c r="D11894" s="9"/>
      <c r="F11894" s="4"/>
      <c r="G11894" s="4"/>
    </row>
    <row r="11895" spans="2:7" x14ac:dyDescent="0.3">
      <c r="B11895" s="2"/>
      <c r="D11895" s="9"/>
      <c r="F11895" s="4"/>
      <c r="G11895" s="4"/>
    </row>
    <row r="11896" spans="2:7" x14ac:dyDescent="0.3">
      <c r="B11896" s="2"/>
      <c r="D11896" s="9"/>
      <c r="F11896" s="4"/>
      <c r="G11896" s="4"/>
    </row>
    <row r="11897" spans="2:7" x14ac:dyDescent="0.3">
      <c r="B11897" s="2"/>
      <c r="D11897" s="9"/>
      <c r="F11897" s="4"/>
      <c r="G11897" s="4"/>
    </row>
    <row r="11898" spans="2:7" x14ac:dyDescent="0.3">
      <c r="B11898" s="2"/>
      <c r="D11898" s="9"/>
      <c r="F11898" s="4"/>
      <c r="G11898" s="4"/>
    </row>
    <row r="11899" spans="2:7" x14ac:dyDescent="0.3">
      <c r="B11899" s="2"/>
      <c r="D11899" s="9"/>
      <c r="F11899" s="4"/>
      <c r="G11899" s="4"/>
    </row>
    <row r="11900" spans="2:7" x14ac:dyDescent="0.3">
      <c r="B11900" s="2"/>
      <c r="D11900" s="9"/>
      <c r="F11900" s="4"/>
      <c r="G11900" s="4"/>
    </row>
    <row r="11901" spans="2:7" x14ac:dyDescent="0.3">
      <c r="B11901" s="2"/>
      <c r="D11901" s="9"/>
      <c r="F11901" s="4"/>
      <c r="G11901" s="4"/>
    </row>
    <row r="11902" spans="2:7" x14ac:dyDescent="0.3">
      <c r="B11902" s="2"/>
      <c r="D11902" s="9"/>
      <c r="F11902" s="4"/>
      <c r="G11902" s="4"/>
    </row>
    <row r="11903" spans="2:7" x14ac:dyDescent="0.3">
      <c r="B11903" s="2"/>
      <c r="D11903" s="9"/>
      <c r="F11903" s="4"/>
      <c r="G11903" s="4"/>
    </row>
    <row r="11904" spans="2:7" x14ac:dyDescent="0.3">
      <c r="B11904" s="2"/>
      <c r="D11904" s="9"/>
      <c r="F11904" s="4"/>
      <c r="G11904" s="4"/>
    </row>
    <row r="11905" spans="2:7" x14ac:dyDescent="0.3">
      <c r="B11905" s="2"/>
      <c r="D11905" s="9"/>
      <c r="F11905" s="4"/>
      <c r="G11905" s="4"/>
    </row>
    <row r="11906" spans="2:7" x14ac:dyDescent="0.3">
      <c r="B11906" s="2"/>
      <c r="D11906" s="9"/>
      <c r="F11906" s="4"/>
      <c r="G11906" s="4"/>
    </row>
    <row r="11907" spans="2:7" x14ac:dyDescent="0.3">
      <c r="B11907" s="2"/>
      <c r="D11907" s="9"/>
      <c r="F11907" s="4"/>
      <c r="G11907" s="4"/>
    </row>
    <row r="11908" spans="2:7" x14ac:dyDescent="0.3">
      <c r="B11908" s="2"/>
      <c r="D11908" s="9"/>
      <c r="F11908" s="4"/>
      <c r="G11908" s="4"/>
    </row>
    <row r="11909" spans="2:7" x14ac:dyDescent="0.3">
      <c r="B11909" s="2"/>
      <c r="D11909" s="9"/>
      <c r="F11909" s="4"/>
      <c r="G11909" s="4"/>
    </row>
    <row r="11910" spans="2:7" x14ac:dyDescent="0.3">
      <c r="B11910" s="2"/>
      <c r="D11910" s="9"/>
      <c r="F11910" s="4"/>
      <c r="G11910" s="4"/>
    </row>
    <row r="11911" spans="2:7" x14ac:dyDescent="0.3">
      <c r="B11911" s="2"/>
      <c r="D11911" s="9"/>
      <c r="F11911" s="4"/>
      <c r="G11911" s="4"/>
    </row>
    <row r="11912" spans="2:7" x14ac:dyDescent="0.3">
      <c r="B11912" s="2"/>
      <c r="D11912" s="9"/>
      <c r="F11912" s="4"/>
      <c r="G11912" s="4"/>
    </row>
    <row r="11913" spans="2:7" x14ac:dyDescent="0.3">
      <c r="B11913" s="2"/>
      <c r="D11913" s="9"/>
      <c r="F11913" s="4"/>
      <c r="G11913" s="4"/>
    </row>
    <row r="11914" spans="2:7" x14ac:dyDescent="0.3">
      <c r="B11914" s="2"/>
      <c r="D11914" s="9"/>
      <c r="F11914" s="4"/>
      <c r="G11914" s="4"/>
    </row>
    <row r="11915" spans="2:7" x14ac:dyDescent="0.3">
      <c r="B11915" s="2"/>
      <c r="D11915" s="9"/>
      <c r="F11915" s="4"/>
      <c r="G11915" s="4"/>
    </row>
    <row r="11916" spans="2:7" x14ac:dyDescent="0.3">
      <c r="B11916" s="2"/>
      <c r="D11916" s="9"/>
      <c r="F11916" s="4"/>
      <c r="G11916" s="4"/>
    </row>
    <row r="11917" spans="2:7" x14ac:dyDescent="0.3">
      <c r="B11917" s="2"/>
      <c r="D11917" s="9"/>
      <c r="F11917" s="4"/>
      <c r="G11917" s="4"/>
    </row>
    <row r="11918" spans="2:7" x14ac:dyDescent="0.3">
      <c r="B11918" s="2"/>
      <c r="D11918" s="9"/>
      <c r="F11918" s="4"/>
      <c r="G11918" s="4"/>
    </row>
    <row r="11919" spans="2:7" x14ac:dyDescent="0.3">
      <c r="B11919" s="2"/>
      <c r="D11919" s="9"/>
      <c r="F11919" s="4"/>
      <c r="G11919" s="4"/>
    </row>
    <row r="11920" spans="2:7" x14ac:dyDescent="0.3">
      <c r="B11920" s="2"/>
      <c r="D11920" s="9"/>
      <c r="F11920" s="4"/>
      <c r="G11920" s="4"/>
    </row>
    <row r="11921" spans="2:7" x14ac:dyDescent="0.3">
      <c r="B11921" s="2"/>
      <c r="D11921" s="9"/>
      <c r="F11921" s="4"/>
      <c r="G11921" s="4"/>
    </row>
    <row r="11922" spans="2:7" x14ac:dyDescent="0.3">
      <c r="B11922" s="2"/>
      <c r="D11922" s="9"/>
      <c r="F11922" s="4"/>
      <c r="G11922" s="4"/>
    </row>
    <row r="11923" spans="2:7" x14ac:dyDescent="0.3">
      <c r="B11923" s="2"/>
      <c r="D11923" s="9"/>
      <c r="F11923" s="4"/>
      <c r="G11923" s="4"/>
    </row>
    <row r="11924" spans="2:7" x14ac:dyDescent="0.3">
      <c r="B11924" s="2"/>
      <c r="D11924" s="9"/>
      <c r="F11924" s="4"/>
      <c r="G11924" s="4"/>
    </row>
    <row r="11925" spans="2:7" x14ac:dyDescent="0.3">
      <c r="B11925" s="2"/>
      <c r="D11925" s="9"/>
      <c r="F11925" s="4"/>
      <c r="G11925" s="4"/>
    </row>
    <row r="11926" spans="2:7" x14ac:dyDescent="0.3">
      <c r="B11926" s="2"/>
      <c r="D11926" s="9"/>
      <c r="F11926" s="4"/>
      <c r="G11926" s="4"/>
    </row>
    <row r="11927" spans="2:7" x14ac:dyDescent="0.3">
      <c r="B11927" s="2"/>
      <c r="D11927" s="9"/>
      <c r="F11927" s="4"/>
      <c r="G11927" s="4"/>
    </row>
    <row r="11928" spans="2:7" x14ac:dyDescent="0.3">
      <c r="B11928" s="2"/>
      <c r="D11928" s="9"/>
      <c r="F11928" s="4"/>
      <c r="G11928" s="4"/>
    </row>
    <row r="11929" spans="2:7" x14ac:dyDescent="0.3">
      <c r="B11929" s="2"/>
      <c r="D11929" s="9"/>
      <c r="F11929" s="4"/>
      <c r="G11929" s="4"/>
    </row>
    <row r="11930" spans="2:7" x14ac:dyDescent="0.3">
      <c r="B11930" s="2"/>
      <c r="D11930" s="9"/>
      <c r="F11930" s="4"/>
      <c r="G11930" s="4"/>
    </row>
    <row r="11931" spans="2:7" x14ac:dyDescent="0.3">
      <c r="B11931" s="2"/>
      <c r="D11931" s="9"/>
      <c r="F11931" s="4"/>
      <c r="G11931" s="4"/>
    </row>
    <row r="11932" spans="2:7" x14ac:dyDescent="0.3">
      <c r="B11932" s="2"/>
      <c r="D11932" s="9"/>
      <c r="F11932" s="4"/>
      <c r="G11932" s="4"/>
    </row>
    <row r="11933" spans="2:7" x14ac:dyDescent="0.3">
      <c r="B11933" s="2"/>
      <c r="D11933" s="9"/>
      <c r="F11933" s="4"/>
      <c r="G11933" s="4"/>
    </row>
    <row r="11934" spans="2:7" x14ac:dyDescent="0.3">
      <c r="B11934" s="2"/>
      <c r="D11934" s="9"/>
      <c r="F11934" s="4"/>
      <c r="G11934" s="4"/>
    </row>
    <row r="11935" spans="2:7" x14ac:dyDescent="0.3">
      <c r="B11935" s="2"/>
      <c r="D11935" s="9"/>
      <c r="F11935" s="4"/>
      <c r="G11935" s="4"/>
    </row>
    <row r="11936" spans="2:7" x14ac:dyDescent="0.3">
      <c r="B11936" s="2"/>
      <c r="D11936" s="9"/>
      <c r="F11936" s="4"/>
      <c r="G11936" s="4"/>
    </row>
    <row r="11937" spans="2:7" x14ac:dyDescent="0.3">
      <c r="B11937" s="2"/>
      <c r="D11937" s="9"/>
      <c r="F11937" s="4"/>
      <c r="G11937" s="4"/>
    </row>
    <row r="11938" spans="2:7" x14ac:dyDescent="0.3">
      <c r="B11938" s="2"/>
      <c r="D11938" s="9"/>
      <c r="F11938" s="4"/>
      <c r="G11938" s="4"/>
    </row>
    <row r="11939" spans="2:7" x14ac:dyDescent="0.3">
      <c r="B11939" s="2"/>
      <c r="D11939" s="9"/>
      <c r="F11939" s="4"/>
      <c r="G11939" s="4"/>
    </row>
    <row r="11940" spans="2:7" x14ac:dyDescent="0.3">
      <c r="B11940" s="2"/>
      <c r="D11940" s="9"/>
      <c r="F11940" s="4"/>
      <c r="G11940" s="4"/>
    </row>
    <row r="11941" spans="2:7" x14ac:dyDescent="0.3">
      <c r="B11941" s="2"/>
      <c r="D11941" s="9"/>
      <c r="F11941" s="4"/>
      <c r="G11941" s="4"/>
    </row>
    <row r="11942" spans="2:7" x14ac:dyDescent="0.3">
      <c r="B11942" s="2"/>
      <c r="D11942" s="9"/>
      <c r="F11942" s="4"/>
      <c r="G11942" s="4"/>
    </row>
    <row r="11943" spans="2:7" x14ac:dyDescent="0.3">
      <c r="B11943" s="2"/>
      <c r="D11943" s="9"/>
      <c r="F11943" s="4"/>
      <c r="G11943" s="4"/>
    </row>
    <row r="11944" spans="2:7" x14ac:dyDescent="0.3">
      <c r="B11944" s="2"/>
      <c r="D11944" s="9"/>
      <c r="F11944" s="4"/>
      <c r="G11944" s="4"/>
    </row>
    <row r="11945" spans="2:7" x14ac:dyDescent="0.3">
      <c r="B11945" s="2"/>
      <c r="D11945" s="9"/>
      <c r="F11945" s="4"/>
      <c r="G11945" s="4"/>
    </row>
    <row r="11946" spans="2:7" x14ac:dyDescent="0.3">
      <c r="B11946" s="2"/>
      <c r="D11946" s="9"/>
      <c r="F11946" s="4"/>
      <c r="G11946" s="4"/>
    </row>
    <row r="11947" spans="2:7" x14ac:dyDescent="0.3">
      <c r="B11947" s="2"/>
      <c r="D11947" s="9"/>
      <c r="F11947" s="4"/>
      <c r="G11947" s="4"/>
    </row>
    <row r="11948" spans="2:7" x14ac:dyDescent="0.3">
      <c r="B11948" s="2"/>
      <c r="D11948" s="9"/>
      <c r="F11948" s="4"/>
      <c r="G11948" s="4"/>
    </row>
    <row r="11949" spans="2:7" x14ac:dyDescent="0.3">
      <c r="B11949" s="2"/>
      <c r="D11949" s="9"/>
      <c r="F11949" s="4"/>
      <c r="G11949" s="4"/>
    </row>
    <row r="11950" spans="2:7" x14ac:dyDescent="0.3">
      <c r="B11950" s="2"/>
      <c r="D11950" s="9"/>
      <c r="F11950" s="4"/>
      <c r="G11950" s="4"/>
    </row>
    <row r="11951" spans="2:7" x14ac:dyDescent="0.3">
      <c r="B11951" s="2"/>
      <c r="D11951" s="9"/>
      <c r="F11951" s="4"/>
      <c r="G11951" s="4"/>
    </row>
    <row r="11952" spans="2:7" x14ac:dyDescent="0.3">
      <c r="B11952" s="2"/>
      <c r="D11952" s="9"/>
      <c r="F11952" s="4"/>
      <c r="G11952" s="4"/>
    </row>
    <row r="11953" spans="2:7" x14ac:dyDescent="0.3">
      <c r="B11953" s="2"/>
      <c r="D11953" s="9"/>
      <c r="F11953" s="4"/>
      <c r="G11953" s="4"/>
    </row>
    <row r="11954" spans="2:7" x14ac:dyDescent="0.3">
      <c r="B11954" s="2"/>
      <c r="D11954" s="9"/>
      <c r="F11954" s="4"/>
      <c r="G11954" s="4"/>
    </row>
    <row r="11955" spans="2:7" x14ac:dyDescent="0.3">
      <c r="B11955" s="2"/>
      <c r="D11955" s="9"/>
      <c r="F11955" s="4"/>
      <c r="G11955" s="4"/>
    </row>
    <row r="11956" spans="2:7" x14ac:dyDescent="0.3">
      <c r="B11956" s="2"/>
      <c r="D11956" s="9"/>
      <c r="F11956" s="4"/>
      <c r="G11956" s="4"/>
    </row>
    <row r="11957" spans="2:7" x14ac:dyDescent="0.3">
      <c r="B11957" s="2"/>
      <c r="D11957" s="9"/>
      <c r="F11957" s="4"/>
      <c r="G11957" s="4"/>
    </row>
    <row r="11958" spans="2:7" x14ac:dyDescent="0.3">
      <c r="B11958" s="2"/>
      <c r="D11958" s="9"/>
      <c r="F11958" s="4"/>
      <c r="G11958" s="4"/>
    </row>
    <row r="11959" spans="2:7" x14ac:dyDescent="0.3">
      <c r="B11959" s="2"/>
      <c r="D11959" s="9"/>
      <c r="F11959" s="4"/>
      <c r="G11959" s="4"/>
    </row>
    <row r="11960" spans="2:7" x14ac:dyDescent="0.3">
      <c r="B11960" s="2"/>
      <c r="D11960" s="9"/>
      <c r="F11960" s="4"/>
      <c r="G11960" s="4"/>
    </row>
    <row r="11961" spans="2:7" x14ac:dyDescent="0.3">
      <c r="B11961" s="2"/>
      <c r="D11961" s="9"/>
      <c r="F11961" s="4"/>
      <c r="G11961" s="4"/>
    </row>
    <row r="11962" spans="2:7" x14ac:dyDescent="0.3">
      <c r="B11962" s="2"/>
      <c r="D11962" s="9"/>
      <c r="F11962" s="4"/>
      <c r="G11962" s="4"/>
    </row>
    <row r="11963" spans="2:7" x14ac:dyDescent="0.3">
      <c r="B11963" s="2"/>
      <c r="D11963" s="9"/>
      <c r="F11963" s="4"/>
      <c r="G11963" s="4"/>
    </row>
    <row r="11964" spans="2:7" x14ac:dyDescent="0.3">
      <c r="B11964" s="2"/>
      <c r="D11964" s="9"/>
      <c r="F11964" s="4"/>
      <c r="G11964" s="4"/>
    </row>
    <row r="11965" spans="2:7" x14ac:dyDescent="0.3">
      <c r="B11965" s="2"/>
      <c r="D11965" s="9"/>
      <c r="F11965" s="4"/>
      <c r="G11965" s="4"/>
    </row>
    <row r="11966" spans="2:7" x14ac:dyDescent="0.3">
      <c r="B11966" s="2"/>
      <c r="D11966" s="9"/>
      <c r="F11966" s="4"/>
      <c r="G11966" s="4"/>
    </row>
    <row r="11967" spans="2:7" x14ac:dyDescent="0.3">
      <c r="B11967" s="2"/>
      <c r="D11967" s="9"/>
      <c r="F11967" s="4"/>
      <c r="G11967" s="4"/>
    </row>
    <row r="11968" spans="2:7" x14ac:dyDescent="0.3">
      <c r="B11968" s="2"/>
      <c r="D11968" s="9"/>
      <c r="F11968" s="4"/>
      <c r="G11968" s="4"/>
    </row>
    <row r="11969" spans="2:7" x14ac:dyDescent="0.3">
      <c r="B11969" s="2"/>
      <c r="D11969" s="9"/>
      <c r="F11969" s="4"/>
      <c r="G11969" s="4"/>
    </row>
    <row r="11970" spans="2:7" x14ac:dyDescent="0.3">
      <c r="B11970" s="2"/>
      <c r="D11970" s="9"/>
      <c r="F11970" s="4"/>
      <c r="G11970" s="4"/>
    </row>
    <row r="11971" spans="2:7" x14ac:dyDescent="0.3">
      <c r="B11971" s="2"/>
      <c r="D11971" s="9"/>
      <c r="F11971" s="4"/>
      <c r="G11971" s="4"/>
    </row>
    <row r="11972" spans="2:7" x14ac:dyDescent="0.3">
      <c r="B11972" s="2"/>
      <c r="D11972" s="9"/>
      <c r="F11972" s="4"/>
      <c r="G11972" s="4"/>
    </row>
    <row r="11973" spans="2:7" x14ac:dyDescent="0.3">
      <c r="B11973" s="2"/>
      <c r="D11973" s="9"/>
      <c r="F11973" s="4"/>
      <c r="G11973" s="4"/>
    </row>
    <row r="11974" spans="2:7" x14ac:dyDescent="0.3">
      <c r="B11974" s="2"/>
      <c r="D11974" s="9"/>
      <c r="F11974" s="4"/>
      <c r="G11974" s="4"/>
    </row>
    <row r="11975" spans="2:7" x14ac:dyDescent="0.3">
      <c r="B11975" s="2"/>
      <c r="D11975" s="9"/>
      <c r="F11975" s="4"/>
      <c r="G11975" s="4"/>
    </row>
    <row r="11976" spans="2:7" x14ac:dyDescent="0.3">
      <c r="B11976" s="2"/>
      <c r="D11976" s="9"/>
      <c r="F11976" s="4"/>
      <c r="G11976" s="4"/>
    </row>
    <row r="11977" spans="2:7" x14ac:dyDescent="0.3">
      <c r="B11977" s="2"/>
      <c r="D11977" s="9"/>
      <c r="F11977" s="4"/>
      <c r="G11977" s="4"/>
    </row>
    <row r="11978" spans="2:7" x14ac:dyDescent="0.3">
      <c r="B11978" s="2"/>
      <c r="D11978" s="9"/>
      <c r="F11978" s="4"/>
      <c r="G11978" s="4"/>
    </row>
    <row r="11979" spans="2:7" x14ac:dyDescent="0.3">
      <c r="B11979" s="2"/>
      <c r="D11979" s="9"/>
      <c r="F11979" s="4"/>
      <c r="G11979" s="4"/>
    </row>
    <row r="11980" spans="2:7" x14ac:dyDescent="0.3">
      <c r="B11980" s="2"/>
      <c r="D11980" s="9"/>
      <c r="F11980" s="4"/>
      <c r="G11980" s="4"/>
    </row>
    <row r="11981" spans="2:7" x14ac:dyDescent="0.3">
      <c r="B11981" s="2"/>
      <c r="D11981" s="9"/>
      <c r="F11981" s="4"/>
      <c r="G11981" s="4"/>
    </row>
    <row r="11982" spans="2:7" x14ac:dyDescent="0.3">
      <c r="B11982" s="2"/>
      <c r="D11982" s="9"/>
      <c r="F11982" s="4"/>
      <c r="G11982" s="4"/>
    </row>
    <row r="11983" spans="2:7" x14ac:dyDescent="0.3">
      <c r="B11983" s="2"/>
      <c r="D11983" s="9"/>
      <c r="F11983" s="4"/>
      <c r="G11983" s="4"/>
    </row>
    <row r="11984" spans="2:7" x14ac:dyDescent="0.3">
      <c r="B11984" s="2"/>
      <c r="D11984" s="9"/>
      <c r="F11984" s="4"/>
      <c r="G11984" s="4"/>
    </row>
    <row r="11985" spans="2:7" x14ac:dyDescent="0.3">
      <c r="B11985" s="2"/>
      <c r="D11985" s="9"/>
      <c r="F11985" s="4"/>
      <c r="G11985" s="4"/>
    </row>
    <row r="11986" spans="2:7" x14ac:dyDescent="0.3">
      <c r="B11986" s="2"/>
      <c r="D11986" s="9"/>
      <c r="F11986" s="4"/>
      <c r="G11986" s="4"/>
    </row>
    <row r="11987" spans="2:7" x14ac:dyDescent="0.3">
      <c r="B11987" s="2"/>
      <c r="D11987" s="9"/>
      <c r="F11987" s="4"/>
      <c r="G11987" s="4"/>
    </row>
    <row r="11988" spans="2:7" x14ac:dyDescent="0.3">
      <c r="B11988" s="2"/>
      <c r="D11988" s="9"/>
      <c r="F11988" s="4"/>
      <c r="G11988" s="4"/>
    </row>
    <row r="11989" spans="2:7" x14ac:dyDescent="0.3">
      <c r="B11989" s="2"/>
      <c r="D11989" s="9"/>
      <c r="F11989" s="4"/>
      <c r="G11989" s="4"/>
    </row>
    <row r="11990" spans="2:7" x14ac:dyDescent="0.3">
      <c r="B11990" s="2"/>
      <c r="D11990" s="9"/>
      <c r="F11990" s="4"/>
      <c r="G11990" s="4"/>
    </row>
    <row r="11991" spans="2:7" x14ac:dyDescent="0.3">
      <c r="B11991" s="2"/>
      <c r="D11991" s="9"/>
      <c r="F11991" s="4"/>
      <c r="G11991" s="4"/>
    </row>
    <row r="11992" spans="2:7" x14ac:dyDescent="0.3">
      <c r="B11992" s="2"/>
      <c r="D11992" s="9"/>
      <c r="F11992" s="4"/>
      <c r="G11992" s="4"/>
    </row>
    <row r="11993" spans="2:7" x14ac:dyDescent="0.3">
      <c r="B11993" s="2"/>
      <c r="D11993" s="9"/>
      <c r="F11993" s="4"/>
      <c r="G11993" s="4"/>
    </row>
    <row r="11994" spans="2:7" x14ac:dyDescent="0.3">
      <c r="B11994" s="2"/>
      <c r="D11994" s="9"/>
      <c r="F11994" s="4"/>
      <c r="G11994" s="4"/>
    </row>
    <row r="11995" spans="2:7" x14ac:dyDescent="0.3">
      <c r="B11995" s="2"/>
      <c r="D11995" s="9"/>
      <c r="F11995" s="4"/>
      <c r="G11995" s="4"/>
    </row>
    <row r="11996" spans="2:7" x14ac:dyDescent="0.3">
      <c r="B11996" s="2"/>
      <c r="D11996" s="9"/>
      <c r="F11996" s="4"/>
      <c r="G11996" s="4"/>
    </row>
    <row r="11997" spans="2:7" x14ac:dyDescent="0.3">
      <c r="B11997" s="2"/>
      <c r="D11997" s="9"/>
      <c r="F11997" s="4"/>
      <c r="G11997" s="4"/>
    </row>
    <row r="11998" spans="2:7" x14ac:dyDescent="0.3">
      <c r="B11998" s="2"/>
      <c r="D11998" s="9"/>
      <c r="F11998" s="4"/>
      <c r="G11998" s="4"/>
    </row>
    <row r="11999" spans="2:7" x14ac:dyDescent="0.3">
      <c r="B11999" s="2"/>
      <c r="D11999" s="9"/>
      <c r="F11999" s="4"/>
      <c r="G11999" s="4"/>
    </row>
    <row r="12000" spans="2:7" x14ac:dyDescent="0.3">
      <c r="B12000" s="2"/>
      <c r="D12000" s="9"/>
      <c r="F12000" s="4"/>
      <c r="G12000" s="4"/>
    </row>
    <row r="12001" spans="2:7" x14ac:dyDescent="0.3">
      <c r="B12001" s="2"/>
      <c r="D12001" s="9"/>
      <c r="F12001" s="4"/>
      <c r="G12001" s="4"/>
    </row>
    <row r="12002" spans="2:7" x14ac:dyDescent="0.3">
      <c r="B12002" s="2"/>
      <c r="D12002" s="9"/>
      <c r="F12002" s="4"/>
      <c r="G12002" s="4"/>
    </row>
    <row r="12003" spans="2:7" x14ac:dyDescent="0.3">
      <c r="B12003" s="2"/>
      <c r="D12003" s="9"/>
      <c r="F12003" s="4"/>
      <c r="G12003" s="4"/>
    </row>
    <row r="12004" spans="2:7" x14ac:dyDescent="0.3">
      <c r="B12004" s="2"/>
      <c r="D12004" s="9"/>
      <c r="F12004" s="4"/>
      <c r="G12004" s="4"/>
    </row>
    <row r="12005" spans="2:7" x14ac:dyDescent="0.3">
      <c r="B12005" s="2"/>
      <c r="D12005" s="9"/>
      <c r="F12005" s="4"/>
      <c r="G12005" s="4"/>
    </row>
    <row r="12006" spans="2:7" x14ac:dyDescent="0.3">
      <c r="B12006" s="2"/>
      <c r="D12006" s="9"/>
      <c r="F12006" s="4"/>
      <c r="G12006" s="4"/>
    </row>
    <row r="12007" spans="2:7" x14ac:dyDescent="0.3">
      <c r="B12007" s="2"/>
      <c r="D12007" s="9"/>
      <c r="F12007" s="4"/>
      <c r="G12007" s="4"/>
    </row>
    <row r="12008" spans="2:7" x14ac:dyDescent="0.3">
      <c r="B12008" s="2"/>
      <c r="D12008" s="9"/>
      <c r="F12008" s="4"/>
      <c r="G12008" s="4"/>
    </row>
    <row r="12009" spans="2:7" x14ac:dyDescent="0.3">
      <c r="B12009" s="2"/>
      <c r="D12009" s="9"/>
      <c r="F12009" s="4"/>
      <c r="G12009" s="4"/>
    </row>
    <row r="12010" spans="2:7" x14ac:dyDescent="0.3">
      <c r="B12010" s="2"/>
      <c r="D12010" s="9"/>
      <c r="F12010" s="4"/>
      <c r="G12010" s="4"/>
    </row>
    <row r="12011" spans="2:7" x14ac:dyDescent="0.3">
      <c r="B12011" s="2"/>
      <c r="D12011" s="9"/>
      <c r="F12011" s="4"/>
      <c r="G12011" s="4"/>
    </row>
    <row r="12012" spans="2:7" x14ac:dyDescent="0.3">
      <c r="B12012" s="2"/>
      <c r="D12012" s="9"/>
      <c r="F12012" s="4"/>
      <c r="G12012" s="4"/>
    </row>
    <row r="12013" spans="2:7" x14ac:dyDescent="0.3">
      <c r="B12013" s="2"/>
      <c r="D12013" s="9"/>
      <c r="F12013" s="4"/>
      <c r="G12013" s="4"/>
    </row>
    <row r="12014" spans="2:7" x14ac:dyDescent="0.3">
      <c r="B12014" s="2"/>
      <c r="D12014" s="9"/>
      <c r="F12014" s="4"/>
      <c r="G12014" s="4"/>
    </row>
    <row r="12015" spans="2:7" x14ac:dyDescent="0.3">
      <c r="B12015" s="2"/>
      <c r="D12015" s="9"/>
      <c r="F12015" s="4"/>
      <c r="G12015" s="4"/>
    </row>
    <row r="12016" spans="2:7" x14ac:dyDescent="0.3">
      <c r="B12016" s="2"/>
      <c r="D12016" s="9"/>
      <c r="F12016" s="4"/>
      <c r="G12016" s="4"/>
    </row>
    <row r="12017" spans="2:7" x14ac:dyDescent="0.3">
      <c r="B12017" s="2"/>
      <c r="D12017" s="9"/>
      <c r="F12017" s="4"/>
      <c r="G12017" s="4"/>
    </row>
    <row r="12018" spans="2:7" x14ac:dyDescent="0.3">
      <c r="B12018" s="2"/>
      <c r="D12018" s="9"/>
      <c r="F12018" s="4"/>
      <c r="G12018" s="4"/>
    </row>
    <row r="12019" spans="2:7" x14ac:dyDescent="0.3">
      <c r="B12019" s="2"/>
      <c r="D12019" s="9"/>
      <c r="F12019" s="4"/>
      <c r="G12019" s="4"/>
    </row>
    <row r="12020" spans="2:7" x14ac:dyDescent="0.3">
      <c r="B12020" s="2"/>
      <c r="D12020" s="9"/>
      <c r="F12020" s="4"/>
      <c r="G12020" s="4"/>
    </row>
    <row r="12021" spans="2:7" x14ac:dyDescent="0.3">
      <c r="B12021" s="2"/>
      <c r="D12021" s="9"/>
      <c r="F12021" s="4"/>
      <c r="G12021" s="4"/>
    </row>
    <row r="12022" spans="2:7" x14ac:dyDescent="0.3">
      <c r="B12022" s="2"/>
      <c r="D12022" s="9"/>
      <c r="F12022" s="4"/>
      <c r="G12022" s="4"/>
    </row>
    <row r="12023" spans="2:7" x14ac:dyDescent="0.3">
      <c r="B12023" s="2"/>
      <c r="D12023" s="9"/>
      <c r="F12023" s="4"/>
      <c r="G12023" s="4"/>
    </row>
    <row r="12024" spans="2:7" x14ac:dyDescent="0.3">
      <c r="B12024" s="2"/>
      <c r="D12024" s="9"/>
      <c r="F12024" s="4"/>
      <c r="G12024" s="4"/>
    </row>
    <row r="12025" spans="2:7" x14ac:dyDescent="0.3">
      <c r="B12025" s="2"/>
      <c r="D12025" s="9"/>
      <c r="F12025" s="4"/>
      <c r="G12025" s="4"/>
    </row>
    <row r="12026" spans="2:7" x14ac:dyDescent="0.3">
      <c r="B12026" s="2"/>
      <c r="D12026" s="9"/>
      <c r="F12026" s="4"/>
      <c r="G12026" s="4"/>
    </row>
    <row r="12027" spans="2:7" x14ac:dyDescent="0.3">
      <c r="B12027" s="2"/>
      <c r="D12027" s="9"/>
      <c r="F12027" s="4"/>
      <c r="G12027" s="4"/>
    </row>
    <row r="12028" spans="2:7" x14ac:dyDescent="0.3">
      <c r="B12028" s="2"/>
      <c r="D12028" s="9"/>
      <c r="F12028" s="4"/>
      <c r="G12028" s="4"/>
    </row>
    <row r="12029" spans="2:7" x14ac:dyDescent="0.3">
      <c r="B12029" s="2"/>
      <c r="D12029" s="9"/>
      <c r="F12029" s="4"/>
      <c r="G12029" s="4"/>
    </row>
    <row r="12030" spans="2:7" x14ac:dyDescent="0.3">
      <c r="B12030" s="2"/>
      <c r="D12030" s="9"/>
      <c r="F12030" s="4"/>
      <c r="G12030" s="4"/>
    </row>
    <row r="12031" spans="2:7" x14ac:dyDescent="0.3">
      <c r="B12031" s="2"/>
      <c r="D12031" s="9"/>
      <c r="F12031" s="4"/>
      <c r="G12031" s="4"/>
    </row>
    <row r="12032" spans="2:7" x14ac:dyDescent="0.3">
      <c r="B12032" s="2"/>
      <c r="D12032" s="9"/>
      <c r="F12032" s="4"/>
      <c r="G12032" s="4"/>
    </row>
    <row r="12033" spans="2:7" x14ac:dyDescent="0.3">
      <c r="B12033" s="2"/>
      <c r="D12033" s="9"/>
      <c r="F12033" s="4"/>
      <c r="G12033" s="4"/>
    </row>
    <row r="12034" spans="2:7" x14ac:dyDescent="0.3">
      <c r="B12034" s="2"/>
      <c r="D12034" s="9"/>
      <c r="F12034" s="4"/>
      <c r="G12034" s="4"/>
    </row>
    <row r="12035" spans="2:7" x14ac:dyDescent="0.3">
      <c r="B12035" s="2"/>
      <c r="D12035" s="9"/>
      <c r="F12035" s="4"/>
      <c r="G12035" s="4"/>
    </row>
    <row r="12036" spans="2:7" x14ac:dyDescent="0.3">
      <c r="B12036" s="2"/>
      <c r="D12036" s="9"/>
      <c r="F12036" s="4"/>
      <c r="G12036" s="4"/>
    </row>
    <row r="12037" spans="2:7" x14ac:dyDescent="0.3">
      <c r="B12037" s="2"/>
      <c r="D12037" s="9"/>
      <c r="F12037" s="4"/>
      <c r="G12037" s="4"/>
    </row>
    <row r="12038" spans="2:7" x14ac:dyDescent="0.3">
      <c r="B12038" s="2"/>
      <c r="D12038" s="9"/>
      <c r="F12038" s="4"/>
      <c r="G12038" s="4"/>
    </row>
    <row r="12039" spans="2:7" x14ac:dyDescent="0.3">
      <c r="B12039" s="2"/>
      <c r="D12039" s="9"/>
      <c r="F12039" s="4"/>
      <c r="G12039" s="4"/>
    </row>
    <row r="12040" spans="2:7" x14ac:dyDescent="0.3">
      <c r="B12040" s="2"/>
      <c r="D12040" s="9"/>
      <c r="F12040" s="4"/>
      <c r="G12040" s="4"/>
    </row>
    <row r="12041" spans="2:7" x14ac:dyDescent="0.3">
      <c r="B12041" s="2"/>
      <c r="D12041" s="9"/>
      <c r="F12041" s="4"/>
      <c r="G12041" s="4"/>
    </row>
    <row r="12042" spans="2:7" x14ac:dyDescent="0.3">
      <c r="B12042" s="2"/>
      <c r="D12042" s="9"/>
      <c r="F12042" s="4"/>
      <c r="G12042" s="4"/>
    </row>
    <row r="12043" spans="2:7" x14ac:dyDescent="0.3">
      <c r="B12043" s="2"/>
      <c r="D12043" s="9"/>
      <c r="F12043" s="4"/>
      <c r="G12043" s="4"/>
    </row>
    <row r="12044" spans="2:7" x14ac:dyDescent="0.3">
      <c r="B12044" s="2"/>
      <c r="D12044" s="9"/>
      <c r="F12044" s="4"/>
      <c r="G12044" s="4"/>
    </row>
    <row r="12045" spans="2:7" x14ac:dyDescent="0.3">
      <c r="B12045" s="2"/>
      <c r="D12045" s="9"/>
      <c r="F12045" s="4"/>
      <c r="G12045" s="4"/>
    </row>
    <row r="12046" spans="2:7" x14ac:dyDescent="0.3">
      <c r="B12046" s="2"/>
      <c r="D12046" s="9"/>
      <c r="F12046" s="4"/>
      <c r="G12046" s="4"/>
    </row>
    <row r="12047" spans="2:7" x14ac:dyDescent="0.3">
      <c r="B12047" s="2"/>
      <c r="D12047" s="9"/>
      <c r="F12047" s="4"/>
      <c r="G12047" s="4"/>
    </row>
    <row r="12048" spans="2:7" x14ac:dyDescent="0.3">
      <c r="B12048" s="2"/>
      <c r="D12048" s="9"/>
      <c r="F12048" s="4"/>
      <c r="G12048" s="4"/>
    </row>
    <row r="12049" spans="2:7" x14ac:dyDescent="0.3">
      <c r="B12049" s="2"/>
      <c r="D12049" s="9"/>
      <c r="F12049" s="4"/>
      <c r="G12049" s="4"/>
    </row>
    <row r="12050" spans="2:7" x14ac:dyDescent="0.3">
      <c r="B12050" s="2"/>
      <c r="D12050" s="9"/>
      <c r="F12050" s="4"/>
      <c r="G12050" s="4"/>
    </row>
    <row r="12051" spans="2:7" x14ac:dyDescent="0.3">
      <c r="B12051" s="2"/>
      <c r="D12051" s="9"/>
      <c r="F12051" s="4"/>
      <c r="G12051" s="4"/>
    </row>
    <row r="12052" spans="2:7" x14ac:dyDescent="0.3">
      <c r="B12052" s="2"/>
      <c r="D12052" s="9"/>
      <c r="F12052" s="4"/>
      <c r="G12052" s="4"/>
    </row>
    <row r="12053" spans="2:7" x14ac:dyDescent="0.3">
      <c r="B12053" s="2"/>
      <c r="D12053" s="9"/>
      <c r="F12053" s="4"/>
      <c r="G12053" s="4"/>
    </row>
    <row r="12054" spans="2:7" x14ac:dyDescent="0.3">
      <c r="B12054" s="2"/>
      <c r="D12054" s="9"/>
      <c r="F12054" s="4"/>
      <c r="G12054" s="4"/>
    </row>
    <row r="12055" spans="2:7" x14ac:dyDescent="0.3">
      <c r="B12055" s="2"/>
      <c r="D12055" s="9"/>
      <c r="F12055" s="4"/>
      <c r="G12055" s="4"/>
    </row>
    <row r="12056" spans="2:7" x14ac:dyDescent="0.3">
      <c r="B12056" s="2"/>
      <c r="D12056" s="9"/>
      <c r="F12056" s="4"/>
      <c r="G12056" s="4"/>
    </row>
    <row r="12057" spans="2:7" x14ac:dyDescent="0.3">
      <c r="B12057" s="2"/>
      <c r="D12057" s="9"/>
      <c r="F12057" s="4"/>
      <c r="G12057" s="4"/>
    </row>
    <row r="12058" spans="2:7" x14ac:dyDescent="0.3">
      <c r="B12058" s="2"/>
      <c r="D12058" s="9"/>
      <c r="F12058" s="4"/>
      <c r="G12058" s="4"/>
    </row>
    <row r="12059" spans="2:7" x14ac:dyDescent="0.3">
      <c r="B12059" s="2"/>
      <c r="D12059" s="9"/>
      <c r="F12059" s="4"/>
      <c r="G12059" s="4"/>
    </row>
    <row r="12060" spans="2:7" x14ac:dyDescent="0.3">
      <c r="B12060" s="2"/>
      <c r="D12060" s="9"/>
      <c r="F12060" s="4"/>
      <c r="G12060" s="4"/>
    </row>
    <row r="12061" spans="2:7" x14ac:dyDescent="0.3">
      <c r="B12061" s="2"/>
      <c r="D12061" s="9"/>
      <c r="F12061" s="4"/>
      <c r="G12061" s="4"/>
    </row>
    <row r="12062" spans="2:7" x14ac:dyDescent="0.3">
      <c r="B12062" s="2"/>
      <c r="D12062" s="9"/>
      <c r="F12062" s="4"/>
      <c r="G12062" s="4"/>
    </row>
    <row r="12063" spans="2:7" x14ac:dyDescent="0.3">
      <c r="B12063" s="2"/>
      <c r="D12063" s="9"/>
      <c r="F12063" s="4"/>
      <c r="G12063" s="4"/>
    </row>
    <row r="12064" spans="2:7" x14ac:dyDescent="0.3">
      <c r="B12064" s="2"/>
      <c r="D12064" s="9"/>
      <c r="F12064" s="4"/>
      <c r="G12064" s="4"/>
    </row>
    <row r="12065" spans="2:7" x14ac:dyDescent="0.3">
      <c r="B12065" s="2"/>
      <c r="D12065" s="9"/>
      <c r="F12065" s="4"/>
      <c r="G12065" s="4"/>
    </row>
    <row r="12066" spans="2:7" x14ac:dyDescent="0.3">
      <c r="B12066" s="2"/>
      <c r="D12066" s="9"/>
      <c r="F12066" s="4"/>
      <c r="G12066" s="4"/>
    </row>
    <row r="12067" spans="2:7" x14ac:dyDescent="0.3">
      <c r="B12067" s="2"/>
      <c r="D12067" s="9"/>
      <c r="F12067" s="4"/>
      <c r="G12067" s="4"/>
    </row>
    <row r="12068" spans="2:7" x14ac:dyDescent="0.3">
      <c r="B12068" s="2"/>
      <c r="D12068" s="9"/>
      <c r="F12068" s="4"/>
      <c r="G12068" s="4"/>
    </row>
    <row r="12069" spans="2:7" x14ac:dyDescent="0.3">
      <c r="B12069" s="2"/>
      <c r="D12069" s="9"/>
      <c r="F12069" s="4"/>
      <c r="G12069" s="4"/>
    </row>
    <row r="12070" spans="2:7" x14ac:dyDescent="0.3">
      <c r="B12070" s="2"/>
      <c r="D12070" s="9"/>
      <c r="F12070" s="4"/>
      <c r="G12070" s="4"/>
    </row>
    <row r="12071" spans="2:7" x14ac:dyDescent="0.3">
      <c r="B12071" s="2"/>
      <c r="D12071" s="9"/>
      <c r="F12071" s="4"/>
      <c r="G12071" s="4"/>
    </row>
    <row r="12072" spans="2:7" x14ac:dyDescent="0.3">
      <c r="B12072" s="2"/>
      <c r="D12072" s="9"/>
      <c r="F12072" s="4"/>
      <c r="G12072" s="4"/>
    </row>
    <row r="12073" spans="2:7" x14ac:dyDescent="0.3">
      <c r="B12073" s="2"/>
      <c r="D12073" s="9"/>
      <c r="F12073" s="4"/>
      <c r="G12073" s="4"/>
    </row>
    <row r="12074" spans="2:7" x14ac:dyDescent="0.3">
      <c r="B12074" s="2"/>
      <c r="D12074" s="9"/>
      <c r="F12074" s="4"/>
      <c r="G12074" s="4"/>
    </row>
    <row r="12075" spans="2:7" x14ac:dyDescent="0.3">
      <c r="B12075" s="2"/>
      <c r="D12075" s="9"/>
      <c r="F12075" s="4"/>
      <c r="G12075" s="4"/>
    </row>
    <row r="12076" spans="2:7" x14ac:dyDescent="0.3">
      <c r="B12076" s="2"/>
      <c r="D12076" s="9"/>
      <c r="F12076" s="4"/>
      <c r="G12076" s="4"/>
    </row>
    <row r="12077" spans="2:7" x14ac:dyDescent="0.3">
      <c r="B12077" s="2"/>
      <c r="D12077" s="9"/>
      <c r="F12077" s="4"/>
      <c r="G12077" s="4"/>
    </row>
    <row r="12078" spans="2:7" x14ac:dyDescent="0.3">
      <c r="B12078" s="2"/>
      <c r="D12078" s="9"/>
      <c r="F12078" s="4"/>
      <c r="G12078" s="4"/>
    </row>
    <row r="12079" spans="2:7" x14ac:dyDescent="0.3">
      <c r="B12079" s="2"/>
      <c r="D12079" s="9"/>
      <c r="F12079" s="4"/>
      <c r="G12079" s="4"/>
    </row>
    <row r="12080" spans="2:7" x14ac:dyDescent="0.3">
      <c r="B12080" s="2"/>
      <c r="D12080" s="9"/>
      <c r="F12080" s="4"/>
      <c r="G12080" s="4"/>
    </row>
    <row r="12081" spans="2:7" x14ac:dyDescent="0.3">
      <c r="B12081" s="2"/>
      <c r="D12081" s="9"/>
      <c r="F12081" s="4"/>
      <c r="G12081" s="4"/>
    </row>
    <row r="12082" spans="2:7" x14ac:dyDescent="0.3">
      <c r="B12082" s="2"/>
      <c r="D12082" s="9"/>
      <c r="F12082" s="4"/>
      <c r="G12082" s="4"/>
    </row>
    <row r="12083" spans="2:7" x14ac:dyDescent="0.3">
      <c r="B12083" s="2"/>
      <c r="D12083" s="9"/>
      <c r="F12083" s="4"/>
      <c r="G12083" s="4"/>
    </row>
    <row r="12084" spans="2:7" x14ac:dyDescent="0.3">
      <c r="B12084" s="2"/>
      <c r="D12084" s="9"/>
      <c r="F12084" s="4"/>
      <c r="G12084" s="4"/>
    </row>
    <row r="12085" spans="2:7" x14ac:dyDescent="0.3">
      <c r="B12085" s="2"/>
      <c r="D12085" s="9"/>
      <c r="F12085" s="4"/>
      <c r="G12085" s="4"/>
    </row>
    <row r="12086" spans="2:7" x14ac:dyDescent="0.3">
      <c r="B12086" s="2"/>
      <c r="D12086" s="9"/>
      <c r="F12086" s="4"/>
      <c r="G12086" s="4"/>
    </row>
    <row r="12087" spans="2:7" x14ac:dyDescent="0.3">
      <c r="B12087" s="2"/>
      <c r="D12087" s="9"/>
      <c r="F12087" s="4"/>
      <c r="G12087" s="4"/>
    </row>
    <row r="12088" spans="2:7" x14ac:dyDescent="0.3">
      <c r="B12088" s="2"/>
      <c r="D12088" s="9"/>
      <c r="F12088" s="4"/>
      <c r="G12088" s="4"/>
    </row>
    <row r="12089" spans="2:7" x14ac:dyDescent="0.3">
      <c r="B12089" s="2"/>
      <c r="D12089" s="9"/>
      <c r="F12089" s="4"/>
      <c r="G12089" s="4"/>
    </row>
    <row r="12090" spans="2:7" x14ac:dyDescent="0.3">
      <c r="B12090" s="2"/>
      <c r="D12090" s="9"/>
      <c r="F12090" s="4"/>
      <c r="G12090" s="4"/>
    </row>
    <row r="12091" spans="2:7" x14ac:dyDescent="0.3">
      <c r="B12091" s="2"/>
      <c r="D12091" s="9"/>
      <c r="F12091" s="4"/>
      <c r="G12091" s="4"/>
    </row>
    <row r="12092" spans="2:7" x14ac:dyDescent="0.3">
      <c r="B12092" s="2"/>
      <c r="D12092" s="9"/>
      <c r="F12092" s="4"/>
      <c r="G12092" s="4"/>
    </row>
    <row r="12093" spans="2:7" x14ac:dyDescent="0.3">
      <c r="B12093" s="2"/>
      <c r="D12093" s="9"/>
      <c r="F12093" s="4"/>
      <c r="G12093" s="4"/>
    </row>
    <row r="12094" spans="2:7" x14ac:dyDescent="0.3">
      <c r="B12094" s="2"/>
      <c r="D12094" s="9"/>
      <c r="F12094" s="4"/>
      <c r="G12094" s="4"/>
    </row>
    <row r="12095" spans="2:7" x14ac:dyDescent="0.3">
      <c r="B12095" s="2"/>
      <c r="D12095" s="9"/>
      <c r="F12095" s="4"/>
      <c r="G12095" s="4"/>
    </row>
    <row r="12096" spans="2:7" x14ac:dyDescent="0.3">
      <c r="B12096" s="2"/>
      <c r="D12096" s="9"/>
      <c r="F12096" s="4"/>
      <c r="G12096" s="4"/>
    </row>
    <row r="12097" spans="2:7" x14ac:dyDescent="0.3">
      <c r="B12097" s="2"/>
      <c r="D12097" s="9"/>
      <c r="F12097" s="4"/>
      <c r="G12097" s="4"/>
    </row>
    <row r="12098" spans="2:7" x14ac:dyDescent="0.3">
      <c r="B12098" s="2"/>
      <c r="D12098" s="9"/>
      <c r="F12098" s="4"/>
      <c r="G12098" s="4"/>
    </row>
    <row r="12099" spans="2:7" x14ac:dyDescent="0.3">
      <c r="B12099" s="2"/>
      <c r="D12099" s="9"/>
      <c r="F12099" s="4"/>
      <c r="G12099" s="4"/>
    </row>
    <row r="12100" spans="2:7" x14ac:dyDescent="0.3">
      <c r="B12100" s="2"/>
      <c r="D12100" s="9"/>
      <c r="F12100" s="4"/>
      <c r="G12100" s="4"/>
    </row>
    <row r="12101" spans="2:7" x14ac:dyDescent="0.3">
      <c r="B12101" s="2"/>
      <c r="D12101" s="9"/>
      <c r="F12101" s="4"/>
      <c r="G12101" s="4"/>
    </row>
    <row r="12102" spans="2:7" x14ac:dyDescent="0.3">
      <c r="B12102" s="2"/>
      <c r="D12102" s="9"/>
      <c r="F12102" s="4"/>
      <c r="G12102" s="4"/>
    </row>
    <row r="12103" spans="2:7" x14ac:dyDescent="0.3">
      <c r="B12103" s="2"/>
      <c r="D12103" s="9"/>
      <c r="F12103" s="4"/>
      <c r="G12103" s="4"/>
    </row>
    <row r="12104" spans="2:7" x14ac:dyDescent="0.3">
      <c r="B12104" s="2"/>
      <c r="D12104" s="9"/>
      <c r="F12104" s="4"/>
      <c r="G12104" s="4"/>
    </row>
    <row r="12105" spans="2:7" x14ac:dyDescent="0.3">
      <c r="B12105" s="2"/>
      <c r="D12105" s="9"/>
      <c r="F12105" s="4"/>
      <c r="G12105" s="4"/>
    </row>
    <row r="12106" spans="2:7" x14ac:dyDescent="0.3">
      <c r="B12106" s="2"/>
      <c r="D12106" s="9"/>
      <c r="F12106" s="4"/>
      <c r="G12106" s="4"/>
    </row>
    <row r="12107" spans="2:7" x14ac:dyDescent="0.3">
      <c r="B12107" s="2"/>
      <c r="D12107" s="9"/>
      <c r="F12107" s="4"/>
      <c r="G12107" s="4"/>
    </row>
    <row r="12108" spans="2:7" x14ac:dyDescent="0.3">
      <c r="B12108" s="2"/>
      <c r="D12108" s="9"/>
      <c r="F12108" s="4"/>
      <c r="G12108" s="4"/>
    </row>
    <row r="12109" spans="2:7" x14ac:dyDescent="0.3">
      <c r="B12109" s="2"/>
      <c r="D12109" s="9"/>
      <c r="F12109" s="4"/>
      <c r="G12109" s="4"/>
    </row>
    <row r="12110" spans="2:7" x14ac:dyDescent="0.3">
      <c r="B12110" s="2"/>
      <c r="D12110" s="9"/>
      <c r="F12110" s="4"/>
      <c r="G12110" s="4"/>
    </row>
    <row r="12111" spans="2:7" x14ac:dyDescent="0.3">
      <c r="B12111" s="2"/>
      <c r="D12111" s="9"/>
      <c r="F12111" s="4"/>
      <c r="G12111" s="4"/>
    </row>
    <row r="12112" spans="2:7" x14ac:dyDescent="0.3">
      <c r="B12112" s="2"/>
      <c r="D12112" s="9"/>
      <c r="F12112" s="4"/>
      <c r="G12112" s="4"/>
    </row>
    <row r="12113" spans="2:7" x14ac:dyDescent="0.3">
      <c r="B12113" s="2"/>
      <c r="D12113" s="9"/>
      <c r="F12113" s="4"/>
      <c r="G12113" s="4"/>
    </row>
    <row r="12114" spans="2:7" x14ac:dyDescent="0.3">
      <c r="B12114" s="2"/>
      <c r="D12114" s="9"/>
      <c r="F12114" s="4"/>
      <c r="G12114" s="4"/>
    </row>
    <row r="12115" spans="2:7" x14ac:dyDescent="0.3">
      <c r="B12115" s="2"/>
      <c r="D12115" s="9"/>
      <c r="F12115" s="4"/>
      <c r="G12115" s="4"/>
    </row>
    <row r="12116" spans="2:7" x14ac:dyDescent="0.3">
      <c r="B12116" s="2"/>
      <c r="D12116" s="9"/>
      <c r="F12116" s="4"/>
      <c r="G12116" s="4"/>
    </row>
    <row r="12117" spans="2:7" x14ac:dyDescent="0.3">
      <c r="B12117" s="2"/>
      <c r="D12117" s="9"/>
      <c r="F12117" s="4"/>
      <c r="G12117" s="4"/>
    </row>
    <row r="12118" spans="2:7" x14ac:dyDescent="0.3">
      <c r="B12118" s="2"/>
      <c r="D12118" s="9"/>
      <c r="F12118" s="4"/>
      <c r="G12118" s="4"/>
    </row>
    <row r="12119" spans="2:7" x14ac:dyDescent="0.3">
      <c r="B12119" s="2"/>
      <c r="D12119" s="9"/>
      <c r="F12119" s="4"/>
      <c r="G12119" s="4"/>
    </row>
    <row r="12120" spans="2:7" x14ac:dyDescent="0.3">
      <c r="B12120" s="2"/>
      <c r="D12120" s="9"/>
      <c r="F12120" s="4"/>
      <c r="G12120" s="4"/>
    </row>
    <row r="12121" spans="2:7" x14ac:dyDescent="0.3">
      <c r="B12121" s="2"/>
      <c r="D12121" s="9"/>
      <c r="F12121" s="4"/>
      <c r="G12121" s="4"/>
    </row>
    <row r="12122" spans="2:7" x14ac:dyDescent="0.3">
      <c r="B12122" s="2"/>
      <c r="D12122" s="9"/>
      <c r="F12122" s="4"/>
      <c r="G12122" s="4"/>
    </row>
    <row r="12123" spans="2:7" x14ac:dyDescent="0.3">
      <c r="B12123" s="2"/>
      <c r="D12123" s="9"/>
      <c r="F12123" s="4"/>
      <c r="G12123" s="4"/>
    </row>
    <row r="12124" spans="2:7" x14ac:dyDescent="0.3">
      <c r="B12124" s="2"/>
      <c r="D12124" s="9"/>
      <c r="F12124" s="4"/>
      <c r="G12124" s="4"/>
    </row>
    <row r="12125" spans="2:7" x14ac:dyDescent="0.3">
      <c r="B12125" s="2"/>
      <c r="D12125" s="9"/>
      <c r="F12125" s="4"/>
      <c r="G12125" s="4"/>
    </row>
    <row r="12126" spans="2:7" x14ac:dyDescent="0.3">
      <c r="B12126" s="2"/>
      <c r="D12126" s="9"/>
      <c r="F12126" s="4"/>
      <c r="G12126" s="4"/>
    </row>
    <row r="12127" spans="2:7" x14ac:dyDescent="0.3">
      <c r="B12127" s="2"/>
      <c r="D12127" s="9"/>
      <c r="F12127" s="4"/>
      <c r="G12127" s="4"/>
    </row>
    <row r="12128" spans="2:7" x14ac:dyDescent="0.3">
      <c r="B12128" s="2"/>
      <c r="D12128" s="9"/>
      <c r="F12128" s="4"/>
      <c r="G12128" s="4"/>
    </row>
    <row r="12129" spans="2:7" x14ac:dyDescent="0.3">
      <c r="B12129" s="2"/>
      <c r="D12129" s="9"/>
      <c r="F12129" s="4"/>
      <c r="G12129" s="4"/>
    </row>
    <row r="12130" spans="2:7" x14ac:dyDescent="0.3">
      <c r="B12130" s="2"/>
      <c r="D12130" s="9"/>
      <c r="F12130" s="4"/>
      <c r="G12130" s="4"/>
    </row>
    <row r="12131" spans="2:7" x14ac:dyDescent="0.3">
      <c r="B12131" s="2"/>
      <c r="D12131" s="9"/>
      <c r="F12131" s="4"/>
      <c r="G12131" s="4"/>
    </row>
    <row r="12132" spans="2:7" x14ac:dyDescent="0.3">
      <c r="B12132" s="2"/>
      <c r="D12132" s="9"/>
      <c r="F12132" s="4"/>
      <c r="G12132" s="4"/>
    </row>
    <row r="12133" spans="2:7" x14ac:dyDescent="0.3">
      <c r="B12133" s="2"/>
      <c r="D12133" s="9"/>
      <c r="F12133" s="4"/>
      <c r="G12133" s="4"/>
    </row>
    <row r="12134" spans="2:7" x14ac:dyDescent="0.3">
      <c r="B12134" s="2"/>
      <c r="D12134" s="9"/>
      <c r="F12134" s="4"/>
      <c r="G12134" s="4"/>
    </row>
    <row r="12135" spans="2:7" x14ac:dyDescent="0.3">
      <c r="B12135" s="2"/>
      <c r="D12135" s="9"/>
      <c r="F12135" s="4"/>
      <c r="G12135" s="4"/>
    </row>
    <row r="12136" spans="2:7" x14ac:dyDescent="0.3">
      <c r="B12136" s="2"/>
      <c r="D12136" s="9"/>
      <c r="F12136" s="4"/>
      <c r="G12136" s="4"/>
    </row>
    <row r="12137" spans="2:7" x14ac:dyDescent="0.3">
      <c r="B12137" s="2"/>
      <c r="D12137" s="9"/>
      <c r="F12137" s="4"/>
      <c r="G12137" s="4"/>
    </row>
    <row r="12138" spans="2:7" x14ac:dyDescent="0.3">
      <c r="B12138" s="2"/>
      <c r="D12138" s="9"/>
      <c r="F12138" s="4"/>
      <c r="G12138" s="4"/>
    </row>
    <row r="12139" spans="2:7" x14ac:dyDescent="0.3">
      <c r="B12139" s="2"/>
      <c r="D12139" s="9"/>
      <c r="F12139" s="4"/>
      <c r="G12139" s="4"/>
    </row>
    <row r="12140" spans="2:7" x14ac:dyDescent="0.3">
      <c r="B12140" s="2"/>
      <c r="D12140" s="9"/>
      <c r="F12140" s="4"/>
      <c r="G12140" s="4"/>
    </row>
    <row r="12141" spans="2:7" x14ac:dyDescent="0.3">
      <c r="B12141" s="2"/>
      <c r="D12141" s="9"/>
      <c r="F12141" s="4"/>
      <c r="G12141" s="4"/>
    </row>
    <row r="12142" spans="2:7" x14ac:dyDescent="0.3">
      <c r="B12142" s="2"/>
      <c r="D12142" s="9"/>
      <c r="F12142" s="4"/>
      <c r="G12142" s="4"/>
    </row>
    <row r="12143" spans="2:7" x14ac:dyDescent="0.3">
      <c r="B12143" s="2"/>
      <c r="D12143" s="9"/>
      <c r="F12143" s="4"/>
      <c r="G12143" s="4"/>
    </row>
    <row r="12144" spans="2:7" x14ac:dyDescent="0.3">
      <c r="B12144" s="2"/>
      <c r="D12144" s="9"/>
      <c r="F12144" s="4"/>
      <c r="G12144" s="4"/>
    </row>
    <row r="12145" spans="2:7" x14ac:dyDescent="0.3">
      <c r="B12145" s="2"/>
      <c r="D12145" s="9"/>
      <c r="F12145" s="4"/>
      <c r="G12145" s="4"/>
    </row>
    <row r="12146" spans="2:7" x14ac:dyDescent="0.3">
      <c r="B12146" s="2"/>
      <c r="D12146" s="9"/>
      <c r="F12146" s="4"/>
      <c r="G12146" s="4"/>
    </row>
    <row r="12147" spans="2:7" x14ac:dyDescent="0.3">
      <c r="B12147" s="2"/>
      <c r="D12147" s="9"/>
      <c r="F12147" s="4"/>
      <c r="G12147" s="4"/>
    </row>
    <row r="12148" spans="2:7" x14ac:dyDescent="0.3">
      <c r="B12148" s="2"/>
      <c r="D12148" s="9"/>
      <c r="F12148" s="4"/>
      <c r="G12148" s="4"/>
    </row>
    <row r="12149" spans="2:7" x14ac:dyDescent="0.3">
      <c r="B12149" s="2"/>
      <c r="D12149" s="9"/>
      <c r="F12149" s="4"/>
      <c r="G12149" s="4"/>
    </row>
    <row r="12150" spans="2:7" x14ac:dyDescent="0.3">
      <c r="B12150" s="2"/>
      <c r="D12150" s="9"/>
      <c r="F12150" s="4"/>
      <c r="G12150" s="4"/>
    </row>
    <row r="12151" spans="2:7" x14ac:dyDescent="0.3">
      <c r="B12151" s="2"/>
      <c r="D12151" s="9"/>
      <c r="F12151" s="4"/>
      <c r="G12151" s="4"/>
    </row>
    <row r="12152" spans="2:7" x14ac:dyDescent="0.3">
      <c r="B12152" s="2"/>
      <c r="D12152" s="9"/>
      <c r="F12152" s="4"/>
      <c r="G12152" s="4"/>
    </row>
    <row r="12153" spans="2:7" x14ac:dyDescent="0.3">
      <c r="B12153" s="2"/>
      <c r="D12153" s="9"/>
      <c r="F12153" s="4"/>
      <c r="G12153" s="4"/>
    </row>
    <row r="12154" spans="2:7" x14ac:dyDescent="0.3">
      <c r="B12154" s="2"/>
      <c r="D12154" s="9"/>
      <c r="F12154" s="4"/>
      <c r="G12154" s="4"/>
    </row>
    <row r="12155" spans="2:7" x14ac:dyDescent="0.3">
      <c r="B12155" s="2"/>
      <c r="D12155" s="9"/>
      <c r="F12155" s="4"/>
      <c r="G12155" s="4"/>
    </row>
    <row r="12156" spans="2:7" x14ac:dyDescent="0.3">
      <c r="B12156" s="2"/>
      <c r="D12156" s="9"/>
      <c r="F12156" s="4"/>
      <c r="G12156" s="4"/>
    </row>
    <row r="12157" spans="2:7" x14ac:dyDescent="0.3">
      <c r="B12157" s="2"/>
      <c r="D12157" s="9"/>
      <c r="F12157" s="4"/>
      <c r="G12157" s="4"/>
    </row>
    <row r="12158" spans="2:7" x14ac:dyDescent="0.3">
      <c r="B12158" s="2"/>
      <c r="D12158" s="9"/>
      <c r="F12158" s="4"/>
      <c r="G12158" s="4"/>
    </row>
    <row r="12159" spans="2:7" x14ac:dyDescent="0.3">
      <c r="B12159" s="2"/>
      <c r="D12159" s="9"/>
      <c r="F12159" s="4"/>
      <c r="G12159" s="4"/>
    </row>
    <row r="12160" spans="2:7" x14ac:dyDescent="0.3">
      <c r="B12160" s="2"/>
      <c r="D12160" s="9"/>
      <c r="F12160" s="4"/>
      <c r="G12160" s="4"/>
    </row>
    <row r="12161" spans="2:7" x14ac:dyDescent="0.3">
      <c r="B12161" s="2"/>
      <c r="D12161" s="9"/>
      <c r="F12161" s="4"/>
      <c r="G12161" s="4"/>
    </row>
    <row r="12162" spans="2:7" x14ac:dyDescent="0.3">
      <c r="B12162" s="2"/>
      <c r="D12162" s="9"/>
      <c r="F12162" s="4"/>
      <c r="G12162" s="4"/>
    </row>
    <row r="12163" spans="2:7" x14ac:dyDescent="0.3">
      <c r="B12163" s="2"/>
      <c r="D12163" s="9"/>
      <c r="F12163" s="4"/>
      <c r="G12163" s="4"/>
    </row>
    <row r="12164" spans="2:7" x14ac:dyDescent="0.3">
      <c r="B12164" s="2"/>
      <c r="D12164" s="9"/>
      <c r="F12164" s="4"/>
      <c r="G12164" s="4"/>
    </row>
    <row r="12165" spans="2:7" x14ac:dyDescent="0.3">
      <c r="B12165" s="2"/>
      <c r="D12165" s="9"/>
      <c r="F12165" s="4"/>
      <c r="G12165" s="4"/>
    </row>
    <row r="12166" spans="2:7" x14ac:dyDescent="0.3">
      <c r="B12166" s="2"/>
      <c r="D12166" s="9"/>
      <c r="F12166" s="4"/>
      <c r="G12166" s="4"/>
    </row>
    <row r="12167" spans="2:7" x14ac:dyDescent="0.3">
      <c r="B12167" s="2"/>
      <c r="D12167" s="9"/>
      <c r="F12167" s="4"/>
      <c r="G12167" s="4"/>
    </row>
    <row r="12168" spans="2:7" x14ac:dyDescent="0.3">
      <c r="B12168" s="2"/>
      <c r="D12168" s="9"/>
      <c r="F12168" s="4"/>
      <c r="G12168" s="4"/>
    </row>
    <row r="12169" spans="2:7" x14ac:dyDescent="0.3">
      <c r="B12169" s="2"/>
      <c r="D12169" s="9"/>
      <c r="F12169" s="4"/>
      <c r="G12169" s="4"/>
    </row>
    <row r="12170" spans="2:7" x14ac:dyDescent="0.3">
      <c r="B12170" s="2"/>
      <c r="D12170" s="9"/>
      <c r="F12170" s="4"/>
      <c r="G12170" s="4"/>
    </row>
    <row r="12171" spans="2:7" x14ac:dyDescent="0.3">
      <c r="B12171" s="2"/>
      <c r="D12171" s="9"/>
      <c r="F12171" s="4"/>
      <c r="G12171" s="4"/>
    </row>
    <row r="12172" spans="2:7" x14ac:dyDescent="0.3">
      <c r="B12172" s="2"/>
      <c r="D12172" s="9"/>
      <c r="F12172" s="4"/>
      <c r="G12172" s="4"/>
    </row>
    <row r="12173" spans="2:7" x14ac:dyDescent="0.3">
      <c r="B12173" s="2"/>
      <c r="D12173" s="9"/>
      <c r="F12173" s="4"/>
      <c r="G12173" s="4"/>
    </row>
    <row r="12174" spans="2:7" x14ac:dyDescent="0.3">
      <c r="B12174" s="2"/>
      <c r="D12174" s="9"/>
      <c r="F12174" s="4"/>
      <c r="G12174" s="4"/>
    </row>
    <row r="12175" spans="2:7" x14ac:dyDescent="0.3">
      <c r="B12175" s="2"/>
      <c r="D12175" s="9"/>
      <c r="F12175" s="4"/>
      <c r="G12175" s="4"/>
    </row>
    <row r="12176" spans="2:7" x14ac:dyDescent="0.3">
      <c r="B12176" s="2"/>
      <c r="D12176" s="9"/>
      <c r="F12176" s="4"/>
      <c r="G12176" s="4"/>
    </row>
    <row r="12177" spans="2:7" x14ac:dyDescent="0.3">
      <c r="B12177" s="2"/>
      <c r="D12177" s="9"/>
      <c r="F12177" s="4"/>
      <c r="G12177" s="4"/>
    </row>
    <row r="12178" spans="2:7" x14ac:dyDescent="0.3">
      <c r="B12178" s="2"/>
      <c r="D12178" s="9"/>
      <c r="F12178" s="4"/>
      <c r="G12178" s="4"/>
    </row>
    <row r="12179" spans="2:7" x14ac:dyDescent="0.3">
      <c r="B12179" s="2"/>
      <c r="D12179" s="9"/>
      <c r="F12179" s="4"/>
      <c r="G12179" s="4"/>
    </row>
    <row r="12180" spans="2:7" x14ac:dyDescent="0.3">
      <c r="B12180" s="2"/>
      <c r="D12180" s="9"/>
      <c r="F12180" s="4"/>
      <c r="G12180" s="4"/>
    </row>
    <row r="12181" spans="2:7" x14ac:dyDescent="0.3">
      <c r="B12181" s="2"/>
      <c r="D12181" s="9"/>
      <c r="F12181" s="4"/>
      <c r="G12181" s="4"/>
    </row>
    <row r="12182" spans="2:7" x14ac:dyDescent="0.3">
      <c r="B12182" s="2"/>
      <c r="D12182" s="9"/>
      <c r="F12182" s="4"/>
      <c r="G12182" s="4"/>
    </row>
    <row r="12183" spans="2:7" x14ac:dyDescent="0.3">
      <c r="B12183" s="2"/>
      <c r="D12183" s="9"/>
      <c r="F12183" s="4"/>
      <c r="G12183" s="4"/>
    </row>
    <row r="12184" spans="2:7" x14ac:dyDescent="0.3">
      <c r="B12184" s="2"/>
      <c r="D12184" s="9"/>
      <c r="F12184" s="4"/>
      <c r="G12184" s="4"/>
    </row>
    <row r="12185" spans="2:7" x14ac:dyDescent="0.3">
      <c r="B12185" s="2"/>
      <c r="D12185" s="9"/>
      <c r="F12185" s="4"/>
      <c r="G12185" s="4"/>
    </row>
    <row r="12186" spans="2:7" x14ac:dyDescent="0.3">
      <c r="B12186" s="2"/>
      <c r="D12186" s="9"/>
      <c r="F12186" s="4"/>
      <c r="G12186" s="4"/>
    </row>
    <row r="12187" spans="2:7" x14ac:dyDescent="0.3">
      <c r="B12187" s="2"/>
      <c r="D12187" s="9"/>
      <c r="F12187" s="4"/>
      <c r="G12187" s="4"/>
    </row>
    <row r="12188" spans="2:7" x14ac:dyDescent="0.3">
      <c r="B12188" s="2"/>
      <c r="D12188" s="9"/>
      <c r="F12188" s="4"/>
      <c r="G12188" s="4"/>
    </row>
    <row r="12189" spans="2:7" x14ac:dyDescent="0.3">
      <c r="B12189" s="2"/>
      <c r="D12189" s="9"/>
      <c r="F12189" s="4"/>
      <c r="G12189" s="4"/>
    </row>
    <row r="12190" spans="2:7" x14ac:dyDescent="0.3">
      <c r="B12190" s="2"/>
      <c r="D12190" s="9"/>
      <c r="F12190" s="4"/>
      <c r="G12190" s="4"/>
    </row>
    <row r="12191" spans="2:7" x14ac:dyDescent="0.3">
      <c r="B12191" s="2"/>
      <c r="D12191" s="9"/>
      <c r="F12191" s="4"/>
      <c r="G12191" s="4"/>
    </row>
    <row r="12192" spans="2:7" x14ac:dyDescent="0.3">
      <c r="B12192" s="2"/>
      <c r="D12192" s="9"/>
      <c r="F12192" s="4"/>
      <c r="G12192" s="4"/>
    </row>
    <row r="12193" spans="2:7" x14ac:dyDescent="0.3">
      <c r="B12193" s="2"/>
      <c r="D12193" s="9"/>
      <c r="F12193" s="4"/>
      <c r="G12193" s="4"/>
    </row>
    <row r="12194" spans="2:7" x14ac:dyDescent="0.3">
      <c r="B12194" s="2"/>
      <c r="D12194" s="9"/>
      <c r="F12194" s="4"/>
      <c r="G12194" s="4"/>
    </row>
    <row r="12195" spans="2:7" x14ac:dyDescent="0.3">
      <c r="B12195" s="2"/>
      <c r="D12195" s="9"/>
      <c r="F12195" s="4"/>
      <c r="G12195" s="4"/>
    </row>
    <row r="12196" spans="2:7" x14ac:dyDescent="0.3">
      <c r="B12196" s="2"/>
      <c r="D12196" s="9"/>
      <c r="F12196" s="4"/>
      <c r="G12196" s="4"/>
    </row>
    <row r="12197" spans="2:7" x14ac:dyDescent="0.3">
      <c r="B12197" s="2"/>
      <c r="D12197" s="9"/>
      <c r="F12197" s="4"/>
      <c r="G12197" s="4"/>
    </row>
    <row r="12198" spans="2:7" x14ac:dyDescent="0.3">
      <c r="B12198" s="2"/>
      <c r="D12198" s="9"/>
      <c r="F12198" s="4"/>
      <c r="G12198" s="4"/>
    </row>
    <row r="12199" spans="2:7" x14ac:dyDescent="0.3">
      <c r="B12199" s="2"/>
      <c r="D12199" s="9"/>
      <c r="F12199" s="4"/>
      <c r="G12199" s="4"/>
    </row>
    <row r="12200" spans="2:7" x14ac:dyDescent="0.3">
      <c r="B12200" s="2"/>
      <c r="D12200" s="9"/>
      <c r="F12200" s="4"/>
      <c r="G12200" s="4"/>
    </row>
    <row r="12201" spans="2:7" x14ac:dyDescent="0.3">
      <c r="B12201" s="2"/>
      <c r="D12201" s="9"/>
      <c r="F12201" s="4"/>
      <c r="G12201" s="4"/>
    </row>
    <row r="12202" spans="2:7" x14ac:dyDescent="0.3">
      <c r="B12202" s="2"/>
      <c r="D12202" s="9"/>
      <c r="F12202" s="4"/>
      <c r="G12202" s="4"/>
    </row>
    <row r="12203" spans="2:7" x14ac:dyDescent="0.3">
      <c r="B12203" s="2"/>
      <c r="D12203" s="9"/>
      <c r="F12203" s="4"/>
      <c r="G12203" s="4"/>
    </row>
    <row r="12204" spans="2:7" x14ac:dyDescent="0.3">
      <c r="B12204" s="2"/>
      <c r="D12204" s="9"/>
      <c r="F12204" s="4"/>
      <c r="G12204" s="4"/>
    </row>
    <row r="12205" spans="2:7" x14ac:dyDescent="0.3">
      <c r="B12205" s="2"/>
      <c r="D12205" s="9"/>
      <c r="F12205" s="4"/>
      <c r="G12205" s="4"/>
    </row>
    <row r="12206" spans="2:7" x14ac:dyDescent="0.3">
      <c r="B12206" s="2"/>
      <c r="D12206" s="9"/>
      <c r="F12206" s="4"/>
      <c r="G12206" s="4"/>
    </row>
    <row r="12207" spans="2:7" x14ac:dyDescent="0.3">
      <c r="B12207" s="2"/>
      <c r="D12207" s="9"/>
      <c r="F12207" s="4"/>
      <c r="G12207" s="4"/>
    </row>
    <row r="12208" spans="2:7" x14ac:dyDescent="0.3">
      <c r="B12208" s="2"/>
      <c r="D12208" s="9"/>
      <c r="F12208" s="4"/>
      <c r="G12208" s="4"/>
    </row>
    <row r="12209" spans="2:7" x14ac:dyDescent="0.3">
      <c r="B12209" s="2"/>
      <c r="D12209" s="9"/>
      <c r="F12209" s="4"/>
      <c r="G12209" s="4"/>
    </row>
    <row r="12210" spans="2:7" x14ac:dyDescent="0.3">
      <c r="B12210" s="2"/>
      <c r="D12210" s="9"/>
      <c r="F12210" s="4"/>
      <c r="G12210" s="4"/>
    </row>
    <row r="12211" spans="2:7" x14ac:dyDescent="0.3">
      <c r="B12211" s="2"/>
      <c r="D12211" s="9"/>
      <c r="F12211" s="4"/>
      <c r="G12211" s="4"/>
    </row>
    <row r="12212" spans="2:7" x14ac:dyDescent="0.3">
      <c r="B12212" s="2"/>
      <c r="D12212" s="9"/>
      <c r="F12212" s="4"/>
      <c r="G12212" s="4"/>
    </row>
    <row r="12213" spans="2:7" x14ac:dyDescent="0.3">
      <c r="B12213" s="2"/>
      <c r="D12213" s="9"/>
      <c r="F12213" s="4"/>
      <c r="G12213" s="4"/>
    </row>
    <row r="12214" spans="2:7" x14ac:dyDescent="0.3">
      <c r="B12214" s="2"/>
      <c r="D12214" s="9"/>
      <c r="F12214" s="4"/>
      <c r="G12214" s="4"/>
    </row>
    <row r="12215" spans="2:7" x14ac:dyDescent="0.3">
      <c r="B12215" s="2"/>
      <c r="D12215" s="9"/>
      <c r="F12215" s="4"/>
      <c r="G12215" s="4"/>
    </row>
    <row r="12216" spans="2:7" x14ac:dyDescent="0.3">
      <c r="B12216" s="2"/>
      <c r="D12216" s="9"/>
      <c r="F12216" s="4"/>
      <c r="G12216" s="4"/>
    </row>
    <row r="12217" spans="2:7" x14ac:dyDescent="0.3">
      <c r="B12217" s="2"/>
      <c r="D12217" s="9"/>
      <c r="F12217" s="4"/>
      <c r="G12217" s="4"/>
    </row>
    <row r="12218" spans="2:7" x14ac:dyDescent="0.3">
      <c r="B12218" s="2"/>
      <c r="D12218" s="9"/>
      <c r="F12218" s="4"/>
      <c r="G12218" s="4"/>
    </row>
    <row r="12219" spans="2:7" x14ac:dyDescent="0.3">
      <c r="B12219" s="2"/>
      <c r="D12219" s="9"/>
      <c r="F12219" s="4"/>
      <c r="G12219" s="4"/>
    </row>
    <row r="12220" spans="2:7" x14ac:dyDescent="0.3">
      <c r="B12220" s="2"/>
      <c r="D12220" s="9"/>
      <c r="F12220" s="4"/>
      <c r="G12220" s="4"/>
    </row>
    <row r="12221" spans="2:7" x14ac:dyDescent="0.3">
      <c r="B12221" s="2"/>
      <c r="D12221" s="9"/>
      <c r="F12221" s="4"/>
      <c r="G12221" s="4"/>
    </row>
    <row r="12222" spans="2:7" x14ac:dyDescent="0.3">
      <c r="B12222" s="2"/>
      <c r="D12222" s="9"/>
      <c r="F12222" s="4"/>
      <c r="G12222" s="4"/>
    </row>
    <row r="12223" spans="2:7" x14ac:dyDescent="0.3">
      <c r="B12223" s="2"/>
      <c r="D12223" s="9"/>
      <c r="F12223" s="4"/>
      <c r="G12223" s="4"/>
    </row>
    <row r="12224" spans="2:7" x14ac:dyDescent="0.3">
      <c r="B12224" s="2"/>
      <c r="D12224" s="9"/>
      <c r="F12224" s="4"/>
      <c r="G12224" s="4"/>
    </row>
    <row r="12225" spans="2:7" x14ac:dyDescent="0.3">
      <c r="B12225" s="2"/>
      <c r="D12225" s="9"/>
      <c r="F12225" s="4"/>
      <c r="G12225" s="4"/>
    </row>
    <row r="12226" spans="2:7" x14ac:dyDescent="0.3">
      <c r="B12226" s="2"/>
      <c r="D12226" s="9"/>
      <c r="F12226" s="4"/>
      <c r="G12226" s="4"/>
    </row>
    <row r="12227" spans="2:7" x14ac:dyDescent="0.3">
      <c r="B12227" s="2"/>
      <c r="D12227" s="9"/>
      <c r="F12227" s="4"/>
      <c r="G12227" s="4"/>
    </row>
    <row r="12228" spans="2:7" x14ac:dyDescent="0.3">
      <c r="B12228" s="2"/>
      <c r="D12228" s="9"/>
      <c r="F12228" s="4"/>
      <c r="G12228" s="4"/>
    </row>
    <row r="12229" spans="2:7" x14ac:dyDescent="0.3">
      <c r="B12229" s="2"/>
      <c r="D12229" s="9"/>
      <c r="F12229" s="4"/>
      <c r="G12229" s="4"/>
    </row>
    <row r="12230" spans="2:7" x14ac:dyDescent="0.3">
      <c r="B12230" s="2"/>
      <c r="D12230" s="9"/>
      <c r="F12230" s="4"/>
      <c r="G12230" s="4"/>
    </row>
    <row r="12231" spans="2:7" x14ac:dyDescent="0.3">
      <c r="B12231" s="2"/>
      <c r="D12231" s="9"/>
      <c r="F12231" s="4"/>
      <c r="G12231" s="4"/>
    </row>
    <row r="12232" spans="2:7" x14ac:dyDescent="0.3">
      <c r="B12232" s="2"/>
      <c r="D12232" s="9"/>
      <c r="F12232" s="4"/>
      <c r="G12232" s="4"/>
    </row>
    <row r="12233" spans="2:7" x14ac:dyDescent="0.3">
      <c r="B12233" s="2"/>
      <c r="D12233" s="9"/>
      <c r="F12233" s="4"/>
      <c r="G12233" s="4"/>
    </row>
    <row r="12234" spans="2:7" x14ac:dyDescent="0.3">
      <c r="B12234" s="2"/>
      <c r="D12234" s="9"/>
      <c r="F12234" s="4"/>
      <c r="G12234" s="4"/>
    </row>
    <row r="12235" spans="2:7" x14ac:dyDescent="0.3">
      <c r="B12235" s="2"/>
      <c r="D12235" s="9"/>
      <c r="F12235" s="4"/>
      <c r="G12235" s="4"/>
    </row>
    <row r="12236" spans="2:7" x14ac:dyDescent="0.3">
      <c r="B12236" s="2"/>
      <c r="D12236" s="9"/>
      <c r="F12236" s="4"/>
      <c r="G12236" s="4"/>
    </row>
    <row r="12237" spans="2:7" x14ac:dyDescent="0.3">
      <c r="B12237" s="2"/>
      <c r="D12237" s="9"/>
      <c r="F12237" s="4"/>
      <c r="G12237" s="4"/>
    </row>
    <row r="12238" spans="2:7" x14ac:dyDescent="0.3">
      <c r="B12238" s="2"/>
      <c r="D12238" s="9"/>
      <c r="F12238" s="4"/>
      <c r="G12238" s="4"/>
    </row>
    <row r="12239" spans="2:7" x14ac:dyDescent="0.3">
      <c r="B12239" s="2"/>
      <c r="D12239" s="9"/>
      <c r="F12239" s="4"/>
      <c r="G12239" s="4"/>
    </row>
    <row r="12240" spans="2:7" x14ac:dyDescent="0.3">
      <c r="B12240" s="2"/>
      <c r="D12240" s="9"/>
      <c r="F12240" s="4"/>
      <c r="G12240" s="4"/>
    </row>
    <row r="12241" spans="2:7" x14ac:dyDescent="0.3">
      <c r="B12241" s="2"/>
      <c r="D12241" s="9"/>
      <c r="F12241" s="4"/>
      <c r="G12241" s="4"/>
    </row>
    <row r="12242" spans="2:7" x14ac:dyDescent="0.3">
      <c r="B12242" s="2"/>
      <c r="D12242" s="9"/>
      <c r="F12242" s="4"/>
      <c r="G12242" s="4"/>
    </row>
    <row r="12243" spans="2:7" x14ac:dyDescent="0.3">
      <c r="B12243" s="2"/>
      <c r="D12243" s="9"/>
      <c r="F12243" s="4"/>
      <c r="G12243" s="4"/>
    </row>
    <row r="12244" spans="2:7" x14ac:dyDescent="0.3">
      <c r="B12244" s="2"/>
      <c r="D12244" s="9"/>
      <c r="F12244" s="4"/>
      <c r="G12244" s="4"/>
    </row>
    <row r="12245" spans="2:7" x14ac:dyDescent="0.3">
      <c r="B12245" s="2"/>
      <c r="D12245" s="9"/>
      <c r="F12245" s="4"/>
      <c r="G12245" s="4"/>
    </row>
    <row r="12246" spans="2:7" x14ac:dyDescent="0.3">
      <c r="B12246" s="2"/>
      <c r="D12246" s="9"/>
      <c r="F12246" s="4"/>
      <c r="G12246" s="4"/>
    </row>
    <row r="12247" spans="2:7" x14ac:dyDescent="0.3">
      <c r="B12247" s="2"/>
      <c r="D12247" s="9"/>
      <c r="F12247" s="4"/>
      <c r="G12247" s="4"/>
    </row>
    <row r="12248" spans="2:7" x14ac:dyDescent="0.3">
      <c r="B12248" s="2"/>
      <c r="D12248" s="9"/>
      <c r="F12248" s="4"/>
      <c r="G12248" s="4"/>
    </row>
    <row r="12249" spans="2:7" x14ac:dyDescent="0.3">
      <c r="B12249" s="2"/>
      <c r="D12249" s="9"/>
      <c r="F12249" s="4"/>
      <c r="G12249" s="4"/>
    </row>
    <row r="12250" spans="2:7" x14ac:dyDescent="0.3">
      <c r="B12250" s="2"/>
      <c r="D12250" s="9"/>
      <c r="F12250" s="4"/>
      <c r="G12250" s="4"/>
    </row>
    <row r="12251" spans="2:7" x14ac:dyDescent="0.3">
      <c r="B12251" s="2"/>
      <c r="D12251" s="9"/>
      <c r="F12251" s="4"/>
      <c r="G12251" s="4"/>
    </row>
    <row r="12252" spans="2:7" x14ac:dyDescent="0.3">
      <c r="B12252" s="2"/>
      <c r="D12252" s="9"/>
      <c r="F12252" s="4"/>
      <c r="G12252" s="4"/>
    </row>
    <row r="12253" spans="2:7" x14ac:dyDescent="0.3">
      <c r="B12253" s="2"/>
      <c r="D12253" s="9"/>
      <c r="F12253" s="4"/>
      <c r="G12253" s="4"/>
    </row>
    <row r="12254" spans="2:7" x14ac:dyDescent="0.3">
      <c r="B12254" s="2"/>
      <c r="D12254" s="9"/>
      <c r="F12254" s="4"/>
      <c r="G12254" s="4"/>
    </row>
    <row r="12255" spans="2:7" x14ac:dyDescent="0.3">
      <c r="B12255" s="2"/>
      <c r="D12255" s="9"/>
      <c r="F12255" s="4"/>
      <c r="G12255" s="4"/>
    </row>
    <row r="12256" spans="2:7" x14ac:dyDescent="0.3">
      <c r="B12256" s="2"/>
      <c r="D12256" s="9"/>
      <c r="F12256" s="4"/>
      <c r="G12256" s="4"/>
    </row>
    <row r="12257" spans="2:7" x14ac:dyDescent="0.3">
      <c r="B12257" s="2"/>
      <c r="D12257" s="9"/>
      <c r="F12257" s="4"/>
      <c r="G12257" s="4"/>
    </row>
    <row r="12258" spans="2:7" x14ac:dyDescent="0.3">
      <c r="B12258" s="2"/>
      <c r="D12258" s="9"/>
      <c r="F12258" s="4"/>
      <c r="G12258" s="4"/>
    </row>
    <row r="12259" spans="2:7" x14ac:dyDescent="0.3">
      <c r="B12259" s="2"/>
      <c r="D12259" s="9"/>
      <c r="F12259" s="4"/>
      <c r="G12259" s="4"/>
    </row>
    <row r="12260" spans="2:7" x14ac:dyDescent="0.3">
      <c r="B12260" s="2"/>
      <c r="D12260" s="9"/>
      <c r="F12260" s="4"/>
      <c r="G12260" s="4"/>
    </row>
    <row r="12261" spans="2:7" x14ac:dyDescent="0.3">
      <c r="B12261" s="2"/>
      <c r="D12261" s="9"/>
      <c r="F12261" s="4"/>
      <c r="G12261" s="4"/>
    </row>
    <row r="12262" spans="2:7" x14ac:dyDescent="0.3">
      <c r="B12262" s="2"/>
      <c r="D12262" s="9"/>
      <c r="F12262" s="4"/>
      <c r="G12262" s="4"/>
    </row>
    <row r="12263" spans="2:7" x14ac:dyDescent="0.3">
      <c r="B12263" s="2"/>
      <c r="D12263" s="9"/>
      <c r="F12263" s="4"/>
      <c r="G12263" s="4"/>
    </row>
    <row r="12264" spans="2:7" x14ac:dyDescent="0.3">
      <c r="B12264" s="2"/>
      <c r="D12264" s="9"/>
      <c r="F12264" s="4"/>
      <c r="G12264" s="4"/>
    </row>
    <row r="12265" spans="2:7" x14ac:dyDescent="0.3">
      <c r="B12265" s="2"/>
      <c r="D12265" s="9"/>
      <c r="F12265" s="4"/>
      <c r="G12265" s="4"/>
    </row>
    <row r="12266" spans="2:7" x14ac:dyDescent="0.3">
      <c r="B12266" s="2"/>
      <c r="D12266" s="9"/>
      <c r="F12266" s="4"/>
      <c r="G12266" s="4"/>
    </row>
    <row r="12267" spans="2:7" x14ac:dyDescent="0.3">
      <c r="B12267" s="2"/>
      <c r="D12267" s="9"/>
      <c r="F12267" s="4"/>
      <c r="G12267" s="4"/>
    </row>
    <row r="12268" spans="2:7" x14ac:dyDescent="0.3">
      <c r="B12268" s="2"/>
      <c r="D12268" s="9"/>
      <c r="F12268" s="4"/>
      <c r="G12268" s="4"/>
    </row>
    <row r="12269" spans="2:7" x14ac:dyDescent="0.3">
      <c r="B12269" s="2"/>
      <c r="D12269" s="9"/>
      <c r="F12269" s="4"/>
      <c r="G12269" s="4"/>
    </row>
    <row r="12270" spans="2:7" x14ac:dyDescent="0.3">
      <c r="B12270" s="2"/>
      <c r="D12270" s="9"/>
      <c r="F12270" s="4"/>
      <c r="G12270" s="4"/>
    </row>
    <row r="12271" spans="2:7" x14ac:dyDescent="0.3">
      <c r="B12271" s="2"/>
      <c r="D12271" s="9"/>
      <c r="F12271" s="4"/>
      <c r="G12271" s="4"/>
    </row>
    <row r="12272" spans="2:7" x14ac:dyDescent="0.3">
      <c r="B12272" s="2"/>
      <c r="D12272" s="9"/>
      <c r="F12272" s="4"/>
      <c r="G12272" s="4"/>
    </row>
    <row r="12273" spans="2:7" x14ac:dyDescent="0.3">
      <c r="B12273" s="2"/>
      <c r="D12273" s="9"/>
      <c r="F12273" s="4"/>
      <c r="G12273" s="4"/>
    </row>
    <row r="12274" spans="2:7" x14ac:dyDescent="0.3">
      <c r="B12274" s="2"/>
      <c r="D12274" s="9"/>
      <c r="F12274" s="4"/>
      <c r="G12274" s="4"/>
    </row>
    <row r="12275" spans="2:7" x14ac:dyDescent="0.3">
      <c r="B12275" s="2"/>
      <c r="D12275" s="9"/>
      <c r="F12275" s="4"/>
      <c r="G12275" s="4"/>
    </row>
    <row r="12276" spans="2:7" x14ac:dyDescent="0.3">
      <c r="B12276" s="2"/>
      <c r="D12276" s="9"/>
      <c r="F12276" s="4"/>
      <c r="G12276" s="4"/>
    </row>
    <row r="12277" spans="2:7" x14ac:dyDescent="0.3">
      <c r="B12277" s="2"/>
      <c r="D12277" s="9"/>
      <c r="F12277" s="4"/>
      <c r="G12277" s="4"/>
    </row>
    <row r="12278" spans="2:7" x14ac:dyDescent="0.3">
      <c r="B12278" s="2"/>
      <c r="D12278" s="9"/>
      <c r="F12278" s="4"/>
      <c r="G12278" s="4"/>
    </row>
    <row r="12279" spans="2:7" x14ac:dyDescent="0.3">
      <c r="B12279" s="2"/>
      <c r="D12279" s="9"/>
      <c r="F12279" s="4"/>
      <c r="G12279" s="4"/>
    </row>
    <row r="12280" spans="2:7" x14ac:dyDescent="0.3">
      <c r="B12280" s="2"/>
      <c r="D12280" s="9"/>
      <c r="F12280" s="4"/>
      <c r="G12280" s="4"/>
    </row>
    <row r="12281" spans="2:7" x14ac:dyDescent="0.3">
      <c r="B12281" s="2"/>
      <c r="D12281" s="9"/>
      <c r="F12281" s="4"/>
      <c r="G12281" s="4"/>
    </row>
    <row r="12282" spans="2:7" x14ac:dyDescent="0.3">
      <c r="B12282" s="2"/>
      <c r="D12282" s="9"/>
      <c r="F12282" s="4"/>
      <c r="G12282" s="4"/>
    </row>
    <row r="12283" spans="2:7" x14ac:dyDescent="0.3">
      <c r="B12283" s="2"/>
      <c r="D12283" s="9"/>
      <c r="F12283" s="4"/>
      <c r="G12283" s="4"/>
    </row>
    <row r="12284" spans="2:7" x14ac:dyDescent="0.3">
      <c r="B12284" s="2"/>
      <c r="D12284" s="9"/>
      <c r="F12284" s="4"/>
      <c r="G12284" s="4"/>
    </row>
    <row r="12285" spans="2:7" x14ac:dyDescent="0.3">
      <c r="B12285" s="2"/>
      <c r="D12285" s="9"/>
      <c r="F12285" s="4"/>
      <c r="G12285" s="4"/>
    </row>
    <row r="12286" spans="2:7" x14ac:dyDescent="0.3">
      <c r="B12286" s="2"/>
      <c r="D12286" s="9"/>
      <c r="F12286" s="4"/>
      <c r="G12286" s="4"/>
    </row>
    <row r="12287" spans="2:7" x14ac:dyDescent="0.3">
      <c r="B12287" s="2"/>
      <c r="D12287" s="9"/>
      <c r="F12287" s="4"/>
      <c r="G12287" s="4"/>
    </row>
    <row r="12288" spans="2:7" x14ac:dyDescent="0.3">
      <c r="B12288" s="2"/>
      <c r="D12288" s="9"/>
      <c r="F12288" s="4"/>
      <c r="G12288" s="4"/>
    </row>
    <row r="12289" spans="2:7" x14ac:dyDescent="0.3">
      <c r="B12289" s="2"/>
      <c r="D12289" s="9"/>
      <c r="F12289" s="4"/>
      <c r="G12289" s="4"/>
    </row>
    <row r="12290" spans="2:7" x14ac:dyDescent="0.3">
      <c r="B12290" s="2"/>
      <c r="D12290" s="9"/>
      <c r="F12290" s="4"/>
      <c r="G12290" s="4"/>
    </row>
    <row r="12291" spans="2:7" x14ac:dyDescent="0.3">
      <c r="B12291" s="2"/>
      <c r="D12291" s="9"/>
      <c r="F12291" s="4"/>
      <c r="G12291" s="4"/>
    </row>
    <row r="12292" spans="2:7" x14ac:dyDescent="0.3">
      <c r="B12292" s="2"/>
      <c r="D12292" s="9"/>
      <c r="F12292" s="4"/>
      <c r="G12292" s="4"/>
    </row>
    <row r="12293" spans="2:7" x14ac:dyDescent="0.3">
      <c r="B12293" s="2"/>
      <c r="D12293" s="9"/>
      <c r="F12293" s="4"/>
      <c r="G12293" s="4"/>
    </row>
    <row r="12294" spans="2:7" x14ac:dyDescent="0.3">
      <c r="B12294" s="2"/>
      <c r="D12294" s="9"/>
      <c r="F12294" s="4"/>
      <c r="G12294" s="4"/>
    </row>
    <row r="12295" spans="2:7" x14ac:dyDescent="0.3">
      <c r="B12295" s="2"/>
      <c r="D12295" s="9"/>
      <c r="F12295" s="4"/>
      <c r="G12295" s="4"/>
    </row>
    <row r="12296" spans="2:7" x14ac:dyDescent="0.3">
      <c r="B12296" s="2"/>
      <c r="D12296" s="9"/>
      <c r="F12296" s="4"/>
      <c r="G12296" s="4"/>
    </row>
    <row r="12297" spans="2:7" x14ac:dyDescent="0.3">
      <c r="B12297" s="2"/>
      <c r="D12297" s="9"/>
      <c r="F12297" s="4"/>
      <c r="G12297" s="4"/>
    </row>
    <row r="12298" spans="2:7" x14ac:dyDescent="0.3">
      <c r="B12298" s="2"/>
      <c r="D12298" s="9"/>
      <c r="F12298" s="4"/>
      <c r="G12298" s="4"/>
    </row>
    <row r="12299" spans="2:7" x14ac:dyDescent="0.3">
      <c r="B12299" s="2"/>
      <c r="D12299" s="9"/>
      <c r="F12299" s="4"/>
      <c r="G12299" s="4"/>
    </row>
    <row r="12300" spans="2:7" x14ac:dyDescent="0.3">
      <c r="B12300" s="2"/>
      <c r="D12300" s="9"/>
      <c r="F12300" s="4"/>
      <c r="G12300" s="4"/>
    </row>
    <row r="12301" spans="2:7" x14ac:dyDescent="0.3">
      <c r="B12301" s="2"/>
      <c r="D12301" s="9"/>
      <c r="F12301" s="4"/>
      <c r="G12301" s="4"/>
    </row>
    <row r="12302" spans="2:7" x14ac:dyDescent="0.3">
      <c r="B12302" s="2"/>
      <c r="D12302" s="9"/>
      <c r="F12302" s="4"/>
      <c r="G12302" s="4"/>
    </row>
    <row r="12303" spans="2:7" x14ac:dyDescent="0.3">
      <c r="B12303" s="2"/>
      <c r="D12303" s="9"/>
      <c r="F12303" s="4"/>
      <c r="G12303" s="4"/>
    </row>
    <row r="12304" spans="2:7" x14ac:dyDescent="0.3">
      <c r="B12304" s="2"/>
      <c r="D12304" s="9"/>
      <c r="F12304" s="4"/>
      <c r="G12304" s="4"/>
    </row>
    <row r="12305" spans="2:7" x14ac:dyDescent="0.3">
      <c r="B12305" s="2"/>
      <c r="D12305" s="9"/>
      <c r="F12305" s="4"/>
      <c r="G12305" s="4"/>
    </row>
    <row r="12306" spans="2:7" x14ac:dyDescent="0.3">
      <c r="B12306" s="2"/>
      <c r="D12306" s="9"/>
      <c r="F12306" s="4"/>
      <c r="G12306" s="4"/>
    </row>
    <row r="12307" spans="2:7" x14ac:dyDescent="0.3">
      <c r="B12307" s="2"/>
      <c r="D12307" s="9"/>
      <c r="F12307" s="4"/>
      <c r="G12307" s="4"/>
    </row>
    <row r="12308" spans="2:7" x14ac:dyDescent="0.3">
      <c r="B12308" s="2"/>
      <c r="D12308" s="9"/>
      <c r="F12308" s="4"/>
      <c r="G12308" s="4"/>
    </row>
    <row r="12309" spans="2:7" x14ac:dyDescent="0.3">
      <c r="B12309" s="2"/>
      <c r="D12309" s="9"/>
      <c r="F12309" s="4"/>
      <c r="G12309" s="4"/>
    </row>
    <row r="12310" spans="2:7" x14ac:dyDescent="0.3">
      <c r="B12310" s="2"/>
      <c r="D12310" s="9"/>
      <c r="F12310" s="4"/>
      <c r="G12310" s="4"/>
    </row>
    <row r="12311" spans="2:7" x14ac:dyDescent="0.3">
      <c r="B12311" s="2"/>
      <c r="D12311" s="9"/>
      <c r="F12311" s="4"/>
      <c r="G12311" s="4"/>
    </row>
    <row r="12312" spans="2:7" x14ac:dyDescent="0.3">
      <c r="B12312" s="2"/>
      <c r="D12312" s="9"/>
      <c r="F12312" s="4"/>
      <c r="G12312" s="4"/>
    </row>
    <row r="12313" spans="2:7" x14ac:dyDescent="0.3">
      <c r="B12313" s="2"/>
      <c r="D12313" s="9"/>
      <c r="F12313" s="4"/>
      <c r="G12313" s="4"/>
    </row>
    <row r="12314" spans="2:7" x14ac:dyDescent="0.3">
      <c r="B12314" s="2"/>
      <c r="D12314" s="9"/>
      <c r="F12314" s="4"/>
      <c r="G12314" s="4"/>
    </row>
    <row r="12315" spans="2:7" x14ac:dyDescent="0.3">
      <c r="B12315" s="2"/>
      <c r="D12315" s="9"/>
      <c r="F12315" s="4"/>
      <c r="G12315" s="4"/>
    </row>
    <row r="12316" spans="2:7" x14ac:dyDescent="0.3">
      <c r="B12316" s="2"/>
      <c r="D12316" s="9"/>
      <c r="F12316" s="4"/>
      <c r="G12316" s="4"/>
    </row>
    <row r="12317" spans="2:7" x14ac:dyDescent="0.3">
      <c r="B12317" s="2"/>
      <c r="D12317" s="9"/>
      <c r="F12317" s="4"/>
      <c r="G12317" s="4"/>
    </row>
    <row r="12318" spans="2:7" x14ac:dyDescent="0.3">
      <c r="B12318" s="2"/>
      <c r="D12318" s="9"/>
      <c r="F12318" s="4"/>
      <c r="G12318" s="4"/>
    </row>
    <row r="12319" spans="2:7" x14ac:dyDescent="0.3">
      <c r="B12319" s="2"/>
      <c r="D12319" s="9"/>
      <c r="F12319" s="4"/>
      <c r="G12319" s="4"/>
    </row>
    <row r="12320" spans="2:7" x14ac:dyDescent="0.3">
      <c r="B12320" s="2"/>
      <c r="D12320" s="9"/>
      <c r="F12320" s="4"/>
      <c r="G12320" s="4"/>
    </row>
    <row r="12321" spans="2:7" x14ac:dyDescent="0.3">
      <c r="B12321" s="2"/>
      <c r="D12321" s="9"/>
      <c r="F12321" s="4"/>
      <c r="G12321" s="4"/>
    </row>
    <row r="12322" spans="2:7" x14ac:dyDescent="0.3">
      <c r="B12322" s="2"/>
      <c r="D12322" s="9"/>
      <c r="F12322" s="4"/>
      <c r="G12322" s="4"/>
    </row>
    <row r="12323" spans="2:7" x14ac:dyDescent="0.3">
      <c r="B12323" s="2"/>
      <c r="D12323" s="9"/>
      <c r="F12323" s="4"/>
      <c r="G12323" s="4"/>
    </row>
    <row r="12324" spans="2:7" x14ac:dyDescent="0.3">
      <c r="B12324" s="2"/>
      <c r="D12324" s="9"/>
      <c r="F12324" s="4"/>
      <c r="G12324" s="4"/>
    </row>
    <row r="12325" spans="2:7" x14ac:dyDescent="0.3">
      <c r="B12325" s="2"/>
      <c r="D12325" s="9"/>
      <c r="F12325" s="4"/>
      <c r="G12325" s="4"/>
    </row>
    <row r="12326" spans="2:7" x14ac:dyDescent="0.3">
      <c r="B12326" s="2"/>
      <c r="D12326" s="9"/>
      <c r="F12326" s="4"/>
      <c r="G12326" s="4"/>
    </row>
    <row r="12327" spans="2:7" x14ac:dyDescent="0.3">
      <c r="B12327" s="2"/>
      <c r="D12327" s="9"/>
      <c r="F12327" s="4"/>
      <c r="G12327" s="4"/>
    </row>
    <row r="12328" spans="2:7" x14ac:dyDescent="0.3">
      <c r="B12328" s="2"/>
      <c r="D12328" s="9"/>
      <c r="F12328" s="4"/>
      <c r="G12328" s="4"/>
    </row>
    <row r="12329" spans="2:7" x14ac:dyDescent="0.3">
      <c r="B12329" s="2"/>
      <c r="D12329" s="9"/>
      <c r="F12329" s="4"/>
      <c r="G12329" s="4"/>
    </row>
    <row r="12330" spans="2:7" x14ac:dyDescent="0.3">
      <c r="B12330" s="2"/>
      <c r="D12330" s="9"/>
      <c r="F12330" s="4"/>
      <c r="G12330" s="4"/>
    </row>
    <row r="12331" spans="2:7" x14ac:dyDescent="0.3">
      <c r="B12331" s="2"/>
      <c r="D12331" s="9"/>
      <c r="F12331" s="4"/>
      <c r="G12331" s="4"/>
    </row>
    <row r="12332" spans="2:7" x14ac:dyDescent="0.3">
      <c r="B12332" s="2"/>
      <c r="D12332" s="9"/>
      <c r="F12332" s="4"/>
      <c r="G12332" s="4"/>
    </row>
    <row r="12333" spans="2:7" x14ac:dyDescent="0.3">
      <c r="B12333" s="2"/>
      <c r="D12333" s="9"/>
      <c r="F12333" s="4"/>
      <c r="G12333" s="4"/>
    </row>
    <row r="12334" spans="2:7" x14ac:dyDescent="0.3">
      <c r="B12334" s="2"/>
      <c r="D12334" s="9"/>
      <c r="F12334" s="4"/>
      <c r="G12334" s="4"/>
    </row>
    <row r="12335" spans="2:7" x14ac:dyDescent="0.3">
      <c r="B12335" s="2"/>
      <c r="D12335" s="9"/>
      <c r="F12335" s="4"/>
      <c r="G12335" s="4"/>
    </row>
    <row r="12336" spans="2:7" x14ac:dyDescent="0.3">
      <c r="B12336" s="2"/>
      <c r="D12336" s="9"/>
      <c r="F12336" s="4"/>
      <c r="G12336" s="4"/>
    </row>
    <row r="12337" spans="2:7" x14ac:dyDescent="0.3">
      <c r="B12337" s="2"/>
      <c r="D12337" s="9"/>
      <c r="F12337" s="4"/>
      <c r="G12337" s="4"/>
    </row>
    <row r="12338" spans="2:7" x14ac:dyDescent="0.3">
      <c r="B12338" s="2"/>
      <c r="D12338" s="9"/>
      <c r="F12338" s="4"/>
      <c r="G12338" s="4"/>
    </row>
    <row r="12339" spans="2:7" x14ac:dyDescent="0.3">
      <c r="B12339" s="2"/>
      <c r="D12339" s="9"/>
      <c r="F12339" s="4"/>
      <c r="G12339" s="4"/>
    </row>
    <row r="12340" spans="2:7" x14ac:dyDescent="0.3">
      <c r="B12340" s="2"/>
      <c r="D12340" s="9"/>
      <c r="F12340" s="4"/>
      <c r="G12340" s="4"/>
    </row>
    <row r="12341" spans="2:7" x14ac:dyDescent="0.3">
      <c r="B12341" s="2"/>
      <c r="D12341" s="9"/>
      <c r="F12341" s="4"/>
      <c r="G12341" s="4"/>
    </row>
    <row r="12342" spans="2:7" x14ac:dyDescent="0.3">
      <c r="B12342" s="2"/>
      <c r="D12342" s="9"/>
      <c r="F12342" s="4"/>
      <c r="G12342" s="4"/>
    </row>
    <row r="12343" spans="2:7" x14ac:dyDescent="0.3">
      <c r="B12343" s="2"/>
      <c r="D12343" s="9"/>
      <c r="F12343" s="4"/>
      <c r="G12343" s="4"/>
    </row>
    <row r="12344" spans="2:7" x14ac:dyDescent="0.3">
      <c r="B12344" s="2"/>
      <c r="D12344" s="9"/>
      <c r="F12344" s="4"/>
      <c r="G12344" s="4"/>
    </row>
    <row r="12345" spans="2:7" x14ac:dyDescent="0.3">
      <c r="B12345" s="2"/>
      <c r="D12345" s="9"/>
      <c r="F12345" s="4"/>
      <c r="G12345" s="4"/>
    </row>
    <row r="12346" spans="2:7" x14ac:dyDescent="0.3">
      <c r="B12346" s="2"/>
      <c r="D12346" s="9"/>
      <c r="F12346" s="4"/>
      <c r="G12346" s="4"/>
    </row>
    <row r="12347" spans="2:7" x14ac:dyDescent="0.3">
      <c r="B12347" s="2"/>
      <c r="D12347" s="9"/>
      <c r="F12347" s="4"/>
      <c r="G12347" s="4"/>
    </row>
    <row r="12348" spans="2:7" x14ac:dyDescent="0.3">
      <c r="B12348" s="2"/>
      <c r="D12348" s="9"/>
      <c r="F12348" s="4"/>
      <c r="G12348" s="4"/>
    </row>
    <row r="12349" spans="2:7" x14ac:dyDescent="0.3">
      <c r="B12349" s="2"/>
      <c r="D12349" s="9"/>
      <c r="F12349" s="4"/>
      <c r="G12349" s="4"/>
    </row>
    <row r="12350" spans="2:7" x14ac:dyDescent="0.3">
      <c r="B12350" s="2"/>
      <c r="D12350" s="9"/>
      <c r="F12350" s="4"/>
      <c r="G12350" s="4"/>
    </row>
    <row r="12351" spans="2:7" x14ac:dyDescent="0.3">
      <c r="B12351" s="2"/>
      <c r="D12351" s="9"/>
      <c r="F12351" s="4"/>
      <c r="G12351" s="4"/>
    </row>
    <row r="12352" spans="2:7" x14ac:dyDescent="0.3">
      <c r="B12352" s="2"/>
      <c r="D12352" s="9"/>
      <c r="F12352" s="4"/>
      <c r="G12352" s="4"/>
    </row>
    <row r="12353" spans="2:7" x14ac:dyDescent="0.3">
      <c r="B12353" s="2"/>
      <c r="D12353" s="9"/>
      <c r="F12353" s="4"/>
      <c r="G12353" s="4"/>
    </row>
    <row r="12354" spans="2:7" x14ac:dyDescent="0.3">
      <c r="B12354" s="2"/>
      <c r="D12354" s="9"/>
      <c r="F12354" s="4"/>
      <c r="G12354" s="4"/>
    </row>
    <row r="12355" spans="2:7" x14ac:dyDescent="0.3">
      <c r="B12355" s="2"/>
      <c r="D12355" s="9"/>
      <c r="F12355" s="4"/>
      <c r="G12355" s="4"/>
    </row>
    <row r="12356" spans="2:7" x14ac:dyDescent="0.3">
      <c r="B12356" s="2"/>
      <c r="D12356" s="9"/>
      <c r="F12356" s="4"/>
      <c r="G12356" s="4"/>
    </row>
    <row r="12357" spans="2:7" x14ac:dyDescent="0.3">
      <c r="B12357" s="2"/>
      <c r="D12357" s="9"/>
      <c r="F12357" s="4"/>
      <c r="G12357" s="4"/>
    </row>
    <row r="12358" spans="2:7" x14ac:dyDescent="0.3">
      <c r="B12358" s="2"/>
      <c r="D12358" s="9"/>
      <c r="F12358" s="4"/>
      <c r="G12358" s="4"/>
    </row>
    <row r="12359" spans="2:7" x14ac:dyDescent="0.3">
      <c r="B12359" s="2"/>
      <c r="D12359" s="9"/>
      <c r="F12359" s="4"/>
      <c r="G12359" s="4"/>
    </row>
    <row r="12360" spans="2:7" x14ac:dyDescent="0.3">
      <c r="B12360" s="2"/>
      <c r="D12360" s="9"/>
      <c r="F12360" s="4"/>
      <c r="G12360" s="4"/>
    </row>
    <row r="12361" spans="2:7" x14ac:dyDescent="0.3">
      <c r="B12361" s="2"/>
      <c r="D12361" s="9"/>
      <c r="F12361" s="4"/>
      <c r="G12361" s="4"/>
    </row>
    <row r="12362" spans="2:7" x14ac:dyDescent="0.3">
      <c r="B12362" s="2"/>
      <c r="D12362" s="9"/>
      <c r="F12362" s="4"/>
      <c r="G12362" s="4"/>
    </row>
    <row r="12363" spans="2:7" x14ac:dyDescent="0.3">
      <c r="B12363" s="2"/>
      <c r="D12363" s="9"/>
      <c r="F12363" s="4"/>
      <c r="G12363" s="4"/>
    </row>
    <row r="12364" spans="2:7" x14ac:dyDescent="0.3">
      <c r="B12364" s="2"/>
      <c r="D12364" s="9"/>
      <c r="F12364" s="4"/>
      <c r="G12364" s="4"/>
    </row>
    <row r="12365" spans="2:7" x14ac:dyDescent="0.3">
      <c r="B12365" s="2"/>
      <c r="D12365" s="9"/>
      <c r="F12365" s="4"/>
      <c r="G12365" s="4"/>
    </row>
    <row r="12366" spans="2:7" x14ac:dyDescent="0.3">
      <c r="B12366" s="2"/>
      <c r="D12366" s="9"/>
      <c r="F12366" s="4"/>
      <c r="G12366" s="4"/>
    </row>
    <row r="12367" spans="2:7" x14ac:dyDescent="0.3">
      <c r="B12367" s="2"/>
      <c r="D12367" s="9"/>
      <c r="F12367" s="4"/>
      <c r="G12367" s="4"/>
    </row>
    <row r="12368" spans="2:7" x14ac:dyDescent="0.3">
      <c r="B12368" s="2"/>
      <c r="D12368" s="9"/>
      <c r="F12368" s="4"/>
      <c r="G12368" s="4"/>
    </row>
    <row r="12369" spans="2:7" x14ac:dyDescent="0.3">
      <c r="B12369" s="2"/>
      <c r="D12369" s="9"/>
      <c r="F12369" s="4"/>
      <c r="G12369" s="4"/>
    </row>
    <row r="12370" spans="2:7" x14ac:dyDescent="0.3">
      <c r="B12370" s="2"/>
      <c r="D12370" s="9"/>
      <c r="F12370" s="4"/>
      <c r="G12370" s="4"/>
    </row>
    <row r="12371" spans="2:7" x14ac:dyDescent="0.3">
      <c r="B12371" s="2"/>
      <c r="D12371" s="9"/>
      <c r="F12371" s="4"/>
      <c r="G12371" s="4"/>
    </row>
    <row r="12372" spans="2:7" x14ac:dyDescent="0.3">
      <c r="B12372" s="2"/>
      <c r="D12372" s="9"/>
      <c r="F12372" s="4"/>
      <c r="G12372" s="4"/>
    </row>
    <row r="12373" spans="2:7" x14ac:dyDescent="0.3">
      <c r="B12373" s="2"/>
      <c r="D12373" s="9"/>
      <c r="F12373" s="4"/>
      <c r="G12373" s="4"/>
    </row>
    <row r="12374" spans="2:7" x14ac:dyDescent="0.3">
      <c r="B12374" s="2"/>
      <c r="D12374" s="9"/>
      <c r="F12374" s="4"/>
      <c r="G12374" s="4"/>
    </row>
    <row r="12375" spans="2:7" x14ac:dyDescent="0.3">
      <c r="B12375" s="2"/>
      <c r="D12375" s="9"/>
      <c r="F12375" s="4"/>
      <c r="G12375" s="4"/>
    </row>
    <row r="12376" spans="2:7" x14ac:dyDescent="0.3">
      <c r="B12376" s="2"/>
      <c r="D12376" s="9"/>
      <c r="F12376" s="4"/>
      <c r="G12376" s="4"/>
    </row>
    <row r="12377" spans="2:7" x14ac:dyDescent="0.3">
      <c r="B12377" s="2"/>
      <c r="D12377" s="9"/>
      <c r="F12377" s="4"/>
      <c r="G12377" s="4"/>
    </row>
    <row r="12378" spans="2:7" x14ac:dyDescent="0.3">
      <c r="B12378" s="2"/>
      <c r="D12378" s="9"/>
      <c r="F12378" s="4"/>
      <c r="G12378" s="4"/>
    </row>
    <row r="12379" spans="2:7" x14ac:dyDescent="0.3">
      <c r="B12379" s="2"/>
      <c r="D12379" s="9"/>
      <c r="F12379" s="4"/>
      <c r="G12379" s="4"/>
    </row>
    <row r="12380" spans="2:7" x14ac:dyDescent="0.3">
      <c r="B12380" s="2"/>
      <c r="D12380" s="9"/>
      <c r="F12380" s="4"/>
      <c r="G12380" s="4"/>
    </row>
    <row r="12381" spans="2:7" x14ac:dyDescent="0.3">
      <c r="B12381" s="2"/>
      <c r="D12381" s="9"/>
      <c r="F12381" s="4"/>
      <c r="G12381" s="4"/>
    </row>
    <row r="12382" spans="2:7" x14ac:dyDescent="0.3">
      <c r="B12382" s="2"/>
      <c r="D12382" s="9"/>
      <c r="F12382" s="4"/>
      <c r="G12382" s="4"/>
    </row>
    <row r="12383" spans="2:7" x14ac:dyDescent="0.3">
      <c r="B12383" s="2"/>
      <c r="D12383" s="9"/>
      <c r="F12383" s="4"/>
      <c r="G12383" s="4"/>
    </row>
    <row r="12384" spans="2:7" x14ac:dyDescent="0.3">
      <c r="B12384" s="2"/>
      <c r="D12384" s="9"/>
      <c r="F12384" s="4"/>
      <c r="G12384" s="4"/>
    </row>
    <row r="12385" spans="2:7" x14ac:dyDescent="0.3">
      <c r="B12385" s="2"/>
      <c r="D12385" s="9"/>
      <c r="F12385" s="4"/>
      <c r="G12385" s="4"/>
    </row>
    <row r="12386" spans="2:7" x14ac:dyDescent="0.3">
      <c r="B12386" s="2"/>
      <c r="D12386" s="9"/>
      <c r="F12386" s="4"/>
      <c r="G12386" s="4"/>
    </row>
    <row r="12387" spans="2:7" x14ac:dyDescent="0.3">
      <c r="B12387" s="2"/>
      <c r="D12387" s="9"/>
      <c r="F12387" s="4"/>
      <c r="G12387" s="4"/>
    </row>
    <row r="12388" spans="2:7" x14ac:dyDescent="0.3">
      <c r="B12388" s="2"/>
      <c r="D12388" s="9"/>
      <c r="F12388" s="4"/>
      <c r="G12388" s="4"/>
    </row>
    <row r="12389" spans="2:7" x14ac:dyDescent="0.3">
      <c r="B12389" s="2"/>
      <c r="D12389" s="9"/>
      <c r="F12389" s="4"/>
      <c r="G12389" s="4"/>
    </row>
    <row r="12390" spans="2:7" x14ac:dyDescent="0.3">
      <c r="B12390" s="2"/>
      <c r="D12390" s="9"/>
      <c r="F12390" s="4"/>
      <c r="G12390" s="4"/>
    </row>
    <row r="12391" spans="2:7" x14ac:dyDescent="0.3">
      <c r="B12391" s="2"/>
      <c r="D12391" s="9"/>
      <c r="F12391" s="4"/>
      <c r="G12391" s="4"/>
    </row>
    <row r="12392" spans="2:7" x14ac:dyDescent="0.3">
      <c r="B12392" s="2"/>
      <c r="D12392" s="9"/>
      <c r="F12392" s="4"/>
      <c r="G12392" s="4"/>
    </row>
    <row r="12393" spans="2:7" x14ac:dyDescent="0.3">
      <c r="B12393" s="2"/>
      <c r="D12393" s="9"/>
      <c r="F12393" s="4"/>
      <c r="G12393" s="4"/>
    </row>
    <row r="12394" spans="2:7" x14ac:dyDescent="0.3">
      <c r="B12394" s="2"/>
      <c r="D12394" s="9"/>
      <c r="F12394" s="4"/>
      <c r="G12394" s="4"/>
    </row>
    <row r="12395" spans="2:7" x14ac:dyDescent="0.3">
      <c r="B12395" s="2"/>
      <c r="D12395" s="9"/>
      <c r="F12395" s="4"/>
      <c r="G12395" s="4"/>
    </row>
    <row r="12396" spans="2:7" x14ac:dyDescent="0.3">
      <c r="B12396" s="2"/>
      <c r="D12396" s="9"/>
      <c r="F12396" s="4"/>
      <c r="G12396" s="4"/>
    </row>
    <row r="12397" spans="2:7" x14ac:dyDescent="0.3">
      <c r="B12397" s="2"/>
      <c r="D12397" s="9"/>
      <c r="F12397" s="4"/>
      <c r="G12397" s="4"/>
    </row>
    <row r="12398" spans="2:7" x14ac:dyDescent="0.3">
      <c r="B12398" s="2"/>
      <c r="D12398" s="9"/>
      <c r="F12398" s="4"/>
      <c r="G12398" s="4"/>
    </row>
    <row r="12399" spans="2:7" x14ac:dyDescent="0.3">
      <c r="B12399" s="2"/>
      <c r="D12399" s="9"/>
      <c r="F12399" s="4"/>
      <c r="G12399" s="4"/>
    </row>
    <row r="12400" spans="2:7" x14ac:dyDescent="0.3">
      <c r="B12400" s="2"/>
      <c r="D12400" s="9"/>
      <c r="F12400" s="4"/>
      <c r="G12400" s="4"/>
    </row>
    <row r="12401" spans="2:7" x14ac:dyDescent="0.3">
      <c r="B12401" s="2"/>
      <c r="D12401" s="9"/>
      <c r="F12401" s="4"/>
      <c r="G12401" s="4"/>
    </row>
    <row r="12402" spans="2:7" x14ac:dyDescent="0.3">
      <c r="B12402" s="2"/>
      <c r="D12402" s="9"/>
      <c r="F12402" s="4"/>
      <c r="G12402" s="4"/>
    </row>
    <row r="12403" spans="2:7" x14ac:dyDescent="0.3">
      <c r="B12403" s="2"/>
      <c r="D12403" s="9"/>
      <c r="F12403" s="4"/>
      <c r="G12403" s="4"/>
    </row>
    <row r="12404" spans="2:7" x14ac:dyDescent="0.3">
      <c r="B12404" s="2"/>
      <c r="D12404" s="9"/>
      <c r="F12404" s="4"/>
      <c r="G12404" s="4"/>
    </row>
    <row r="12405" spans="2:7" x14ac:dyDescent="0.3">
      <c r="B12405" s="2"/>
      <c r="D12405" s="9"/>
      <c r="F12405" s="4"/>
      <c r="G12405" s="4"/>
    </row>
    <row r="12406" spans="2:7" x14ac:dyDescent="0.3">
      <c r="B12406" s="2"/>
      <c r="D12406" s="9"/>
      <c r="F12406" s="4"/>
      <c r="G12406" s="4"/>
    </row>
    <row r="12407" spans="2:7" x14ac:dyDescent="0.3">
      <c r="B12407" s="2"/>
      <c r="D12407" s="9"/>
      <c r="F12407" s="4"/>
      <c r="G12407" s="4"/>
    </row>
    <row r="12408" spans="2:7" x14ac:dyDescent="0.3">
      <c r="B12408" s="2"/>
      <c r="D12408" s="9"/>
      <c r="F12408" s="4"/>
      <c r="G12408" s="4"/>
    </row>
    <row r="12409" spans="2:7" x14ac:dyDescent="0.3">
      <c r="B12409" s="2"/>
      <c r="D12409" s="9"/>
      <c r="F12409" s="4"/>
      <c r="G12409" s="4"/>
    </row>
    <row r="12410" spans="2:7" x14ac:dyDescent="0.3">
      <c r="B12410" s="2"/>
      <c r="D12410" s="9"/>
      <c r="F12410" s="4"/>
      <c r="G12410" s="4"/>
    </row>
    <row r="12411" spans="2:7" x14ac:dyDescent="0.3">
      <c r="B12411" s="2"/>
      <c r="D12411" s="9"/>
      <c r="F12411" s="4"/>
      <c r="G12411" s="4"/>
    </row>
    <row r="12412" spans="2:7" x14ac:dyDescent="0.3">
      <c r="B12412" s="2"/>
      <c r="D12412" s="9"/>
      <c r="F12412" s="4"/>
      <c r="G12412" s="4"/>
    </row>
    <row r="12413" spans="2:7" x14ac:dyDescent="0.3">
      <c r="B12413" s="2"/>
      <c r="D12413" s="9"/>
      <c r="F12413" s="4"/>
      <c r="G12413" s="4"/>
    </row>
    <row r="12414" spans="2:7" x14ac:dyDescent="0.3">
      <c r="B12414" s="2"/>
      <c r="D12414" s="9"/>
      <c r="F12414" s="4"/>
      <c r="G12414" s="4"/>
    </row>
    <row r="12415" spans="2:7" x14ac:dyDescent="0.3">
      <c r="B12415" s="2"/>
      <c r="D12415" s="9"/>
      <c r="F12415" s="4"/>
      <c r="G12415" s="4"/>
    </row>
    <row r="12416" spans="2:7" x14ac:dyDescent="0.3">
      <c r="B12416" s="2"/>
      <c r="D12416" s="9"/>
      <c r="F12416" s="4"/>
      <c r="G12416" s="4"/>
    </row>
    <row r="12417" spans="2:7" x14ac:dyDescent="0.3">
      <c r="B12417" s="2"/>
      <c r="D12417" s="9"/>
      <c r="F12417" s="4"/>
      <c r="G12417" s="4"/>
    </row>
    <row r="12418" spans="2:7" x14ac:dyDescent="0.3">
      <c r="B12418" s="2"/>
      <c r="D12418" s="9"/>
      <c r="F12418" s="4"/>
      <c r="G12418" s="4"/>
    </row>
    <row r="12419" spans="2:7" x14ac:dyDescent="0.3">
      <c r="B12419" s="2"/>
      <c r="D12419" s="9"/>
      <c r="F12419" s="4"/>
      <c r="G12419" s="4"/>
    </row>
    <row r="12420" spans="2:7" x14ac:dyDescent="0.3">
      <c r="B12420" s="2"/>
      <c r="D12420" s="9"/>
      <c r="F12420" s="4"/>
      <c r="G12420" s="4"/>
    </row>
    <row r="12421" spans="2:7" x14ac:dyDescent="0.3">
      <c r="B12421" s="2"/>
      <c r="D12421" s="9"/>
      <c r="F12421" s="4"/>
      <c r="G12421" s="4"/>
    </row>
    <row r="12422" spans="2:7" x14ac:dyDescent="0.3">
      <c r="B12422" s="2"/>
      <c r="D12422" s="9"/>
      <c r="F12422" s="4"/>
      <c r="G12422" s="4"/>
    </row>
    <row r="12423" spans="2:7" x14ac:dyDescent="0.3">
      <c r="B12423" s="2"/>
      <c r="D12423" s="9"/>
      <c r="F12423" s="4"/>
      <c r="G12423" s="4"/>
    </row>
    <row r="12424" spans="2:7" x14ac:dyDescent="0.3">
      <c r="B12424" s="2"/>
      <c r="D12424" s="9"/>
      <c r="F12424" s="4"/>
      <c r="G12424" s="4"/>
    </row>
    <row r="12425" spans="2:7" x14ac:dyDescent="0.3">
      <c r="B12425" s="2"/>
      <c r="D12425" s="9"/>
      <c r="F12425" s="4"/>
      <c r="G12425" s="4"/>
    </row>
    <row r="12426" spans="2:7" x14ac:dyDescent="0.3">
      <c r="B12426" s="2"/>
      <c r="D12426" s="9"/>
      <c r="F12426" s="4"/>
      <c r="G12426" s="4"/>
    </row>
    <row r="12427" spans="2:7" x14ac:dyDescent="0.3">
      <c r="B12427" s="2"/>
      <c r="D12427" s="9"/>
      <c r="F12427" s="4"/>
      <c r="G12427" s="4"/>
    </row>
    <row r="12428" spans="2:7" x14ac:dyDescent="0.3">
      <c r="B12428" s="2"/>
      <c r="D12428" s="9"/>
      <c r="F12428" s="4"/>
      <c r="G12428" s="4"/>
    </row>
    <row r="12429" spans="2:7" x14ac:dyDescent="0.3">
      <c r="B12429" s="2"/>
      <c r="D12429" s="9"/>
      <c r="F12429" s="4"/>
      <c r="G12429" s="4"/>
    </row>
    <row r="12430" spans="2:7" x14ac:dyDescent="0.3">
      <c r="B12430" s="2"/>
      <c r="D12430" s="9"/>
      <c r="F12430" s="4"/>
      <c r="G12430" s="4"/>
    </row>
    <row r="12431" spans="2:7" x14ac:dyDescent="0.3">
      <c r="B12431" s="2"/>
      <c r="D12431" s="9"/>
      <c r="F12431" s="4"/>
      <c r="G12431" s="4"/>
    </row>
    <row r="12432" spans="2:7" x14ac:dyDescent="0.3">
      <c r="B12432" s="2"/>
      <c r="D12432" s="9"/>
      <c r="F12432" s="4"/>
      <c r="G12432" s="4"/>
    </row>
    <row r="12433" spans="2:7" x14ac:dyDescent="0.3">
      <c r="B12433" s="2"/>
      <c r="D12433" s="9"/>
      <c r="F12433" s="4"/>
      <c r="G12433" s="4"/>
    </row>
    <row r="12434" spans="2:7" x14ac:dyDescent="0.3">
      <c r="B12434" s="2"/>
      <c r="D12434" s="9"/>
      <c r="F12434" s="4"/>
      <c r="G12434" s="4"/>
    </row>
    <row r="12435" spans="2:7" x14ac:dyDescent="0.3">
      <c r="B12435" s="2"/>
      <c r="D12435" s="9"/>
      <c r="F12435" s="4"/>
      <c r="G12435" s="4"/>
    </row>
    <row r="12436" spans="2:7" x14ac:dyDescent="0.3">
      <c r="B12436" s="2"/>
      <c r="D12436" s="9"/>
      <c r="F12436" s="4"/>
      <c r="G12436" s="4"/>
    </row>
    <row r="12437" spans="2:7" x14ac:dyDescent="0.3">
      <c r="B12437" s="2"/>
      <c r="D12437" s="9"/>
      <c r="F12437" s="4"/>
      <c r="G12437" s="4"/>
    </row>
    <row r="12438" spans="2:7" x14ac:dyDescent="0.3">
      <c r="B12438" s="2"/>
      <c r="D12438" s="9"/>
      <c r="F12438" s="4"/>
      <c r="G12438" s="4"/>
    </row>
    <row r="12439" spans="2:7" x14ac:dyDescent="0.3">
      <c r="B12439" s="2"/>
      <c r="D12439" s="9"/>
      <c r="F12439" s="4"/>
      <c r="G12439" s="4"/>
    </row>
    <row r="12440" spans="2:7" x14ac:dyDescent="0.3">
      <c r="B12440" s="2"/>
      <c r="D12440" s="9"/>
      <c r="F12440" s="4"/>
      <c r="G12440" s="4"/>
    </row>
    <row r="12441" spans="2:7" x14ac:dyDescent="0.3">
      <c r="B12441" s="2"/>
      <c r="D12441" s="9"/>
      <c r="F12441" s="4"/>
      <c r="G12441" s="4"/>
    </row>
    <row r="12442" spans="2:7" x14ac:dyDescent="0.3">
      <c r="B12442" s="2"/>
      <c r="D12442" s="9"/>
      <c r="F12442" s="4"/>
      <c r="G12442" s="4"/>
    </row>
    <row r="12443" spans="2:7" x14ac:dyDescent="0.3">
      <c r="B12443" s="2"/>
      <c r="D12443" s="9"/>
      <c r="F12443" s="4"/>
      <c r="G12443" s="4"/>
    </row>
    <row r="12444" spans="2:7" x14ac:dyDescent="0.3">
      <c r="B12444" s="2"/>
      <c r="D12444" s="9"/>
      <c r="F12444" s="4"/>
      <c r="G12444" s="4"/>
    </row>
    <row r="12445" spans="2:7" x14ac:dyDescent="0.3">
      <c r="B12445" s="2"/>
      <c r="D12445" s="9"/>
      <c r="F12445" s="4"/>
      <c r="G12445" s="4"/>
    </row>
    <row r="12446" spans="2:7" x14ac:dyDescent="0.3">
      <c r="B12446" s="2"/>
      <c r="D12446" s="9"/>
      <c r="F12446" s="4"/>
      <c r="G12446" s="4"/>
    </row>
    <row r="12447" spans="2:7" x14ac:dyDescent="0.3">
      <c r="B12447" s="2"/>
      <c r="D12447" s="9"/>
      <c r="F12447" s="4"/>
      <c r="G12447" s="4"/>
    </row>
    <row r="12448" spans="2:7" x14ac:dyDescent="0.3">
      <c r="B12448" s="2"/>
      <c r="D12448" s="9"/>
      <c r="F12448" s="4"/>
      <c r="G12448" s="4"/>
    </row>
    <row r="12449" spans="2:7" x14ac:dyDescent="0.3">
      <c r="B12449" s="2"/>
      <c r="D12449" s="9"/>
      <c r="F12449" s="4"/>
      <c r="G12449" s="4"/>
    </row>
    <row r="12450" spans="2:7" x14ac:dyDescent="0.3">
      <c r="B12450" s="2"/>
      <c r="D12450" s="9"/>
      <c r="F12450" s="4"/>
      <c r="G12450" s="4"/>
    </row>
    <row r="12451" spans="2:7" x14ac:dyDescent="0.3">
      <c r="B12451" s="2"/>
      <c r="D12451" s="9"/>
      <c r="F12451" s="4"/>
      <c r="G12451" s="4"/>
    </row>
    <row r="12452" spans="2:7" x14ac:dyDescent="0.3">
      <c r="B12452" s="2"/>
      <c r="D12452" s="9"/>
      <c r="F12452" s="4"/>
      <c r="G12452" s="4"/>
    </row>
    <row r="12453" spans="2:7" x14ac:dyDescent="0.3">
      <c r="B12453" s="2"/>
      <c r="D12453" s="9"/>
      <c r="F12453" s="4"/>
      <c r="G12453" s="4"/>
    </row>
    <row r="12454" spans="2:7" x14ac:dyDescent="0.3">
      <c r="B12454" s="2"/>
      <c r="D12454" s="9"/>
      <c r="F12454" s="4"/>
      <c r="G12454" s="4"/>
    </row>
    <row r="12455" spans="2:7" x14ac:dyDescent="0.3">
      <c r="B12455" s="2"/>
      <c r="D12455" s="9"/>
      <c r="F12455" s="4"/>
      <c r="G12455" s="4"/>
    </row>
    <row r="12456" spans="2:7" x14ac:dyDescent="0.3">
      <c r="B12456" s="2"/>
      <c r="D12456" s="9"/>
      <c r="F12456" s="4"/>
      <c r="G12456" s="4"/>
    </row>
    <row r="12457" spans="2:7" x14ac:dyDescent="0.3">
      <c r="B12457" s="2"/>
      <c r="D12457" s="9"/>
      <c r="F12457" s="4"/>
      <c r="G12457" s="4"/>
    </row>
    <row r="12458" spans="2:7" x14ac:dyDescent="0.3">
      <c r="B12458" s="2"/>
      <c r="D12458" s="9"/>
      <c r="F12458" s="4"/>
      <c r="G12458" s="4"/>
    </row>
    <row r="12459" spans="2:7" x14ac:dyDescent="0.3">
      <c r="B12459" s="2"/>
      <c r="D12459" s="9"/>
      <c r="F12459" s="4"/>
      <c r="G12459" s="4"/>
    </row>
    <row r="12460" spans="2:7" x14ac:dyDescent="0.3">
      <c r="B12460" s="2"/>
      <c r="D12460" s="9"/>
      <c r="F12460" s="4"/>
      <c r="G12460" s="4"/>
    </row>
    <row r="12461" spans="2:7" x14ac:dyDescent="0.3">
      <c r="B12461" s="2"/>
      <c r="D12461" s="9"/>
      <c r="F12461" s="4"/>
      <c r="G12461" s="4"/>
    </row>
    <row r="12462" spans="2:7" x14ac:dyDescent="0.3">
      <c r="B12462" s="2"/>
      <c r="D12462" s="9"/>
      <c r="F12462" s="4"/>
      <c r="G12462" s="4"/>
    </row>
    <row r="12463" spans="2:7" x14ac:dyDescent="0.3">
      <c r="B12463" s="2"/>
      <c r="D12463" s="9"/>
      <c r="F12463" s="4"/>
      <c r="G12463" s="4"/>
    </row>
    <row r="12464" spans="2:7" x14ac:dyDescent="0.3">
      <c r="B12464" s="2"/>
      <c r="D12464" s="9"/>
      <c r="F12464" s="4"/>
      <c r="G12464" s="4"/>
    </row>
    <row r="12465" spans="2:7" x14ac:dyDescent="0.3">
      <c r="B12465" s="2"/>
      <c r="D12465" s="9"/>
      <c r="F12465" s="4"/>
      <c r="G12465" s="4"/>
    </row>
    <row r="12466" spans="2:7" x14ac:dyDescent="0.3">
      <c r="B12466" s="2"/>
      <c r="D12466" s="9"/>
      <c r="F12466" s="4"/>
      <c r="G12466" s="4"/>
    </row>
    <row r="12467" spans="2:7" x14ac:dyDescent="0.3">
      <c r="B12467" s="2"/>
      <c r="D12467" s="9"/>
      <c r="F12467" s="4"/>
      <c r="G12467" s="4"/>
    </row>
    <row r="12468" spans="2:7" x14ac:dyDescent="0.3">
      <c r="B12468" s="2"/>
      <c r="D12468" s="9"/>
      <c r="F12468" s="4"/>
      <c r="G12468" s="4"/>
    </row>
    <row r="12469" spans="2:7" x14ac:dyDescent="0.3">
      <c r="B12469" s="2"/>
      <c r="D12469" s="9"/>
      <c r="F12469" s="4"/>
      <c r="G12469" s="4"/>
    </row>
    <row r="12470" spans="2:7" x14ac:dyDescent="0.3">
      <c r="B12470" s="2"/>
      <c r="D12470" s="9"/>
      <c r="F12470" s="4"/>
      <c r="G12470" s="4"/>
    </row>
    <row r="12471" spans="2:7" x14ac:dyDescent="0.3">
      <c r="B12471" s="2"/>
      <c r="D12471" s="9"/>
      <c r="F12471" s="4"/>
      <c r="G12471" s="4"/>
    </row>
    <row r="12472" spans="2:7" x14ac:dyDescent="0.3">
      <c r="B12472" s="2"/>
      <c r="D12472" s="9"/>
      <c r="F12472" s="4"/>
      <c r="G12472" s="4"/>
    </row>
    <row r="12473" spans="2:7" x14ac:dyDescent="0.3">
      <c r="B12473" s="2"/>
      <c r="D12473" s="9"/>
      <c r="F12473" s="4"/>
      <c r="G12473" s="4"/>
    </row>
    <row r="12474" spans="2:7" x14ac:dyDescent="0.3">
      <c r="B12474" s="2"/>
      <c r="D12474" s="9"/>
      <c r="F12474" s="4"/>
      <c r="G12474" s="4"/>
    </row>
    <row r="12475" spans="2:7" x14ac:dyDescent="0.3">
      <c r="B12475" s="2"/>
      <c r="D12475" s="9"/>
      <c r="F12475" s="4"/>
      <c r="G12475" s="4"/>
    </row>
    <row r="12476" spans="2:7" x14ac:dyDescent="0.3">
      <c r="B12476" s="2"/>
      <c r="D12476" s="9"/>
      <c r="F12476" s="4"/>
      <c r="G12476" s="4"/>
    </row>
    <row r="12477" spans="2:7" x14ac:dyDescent="0.3">
      <c r="B12477" s="2"/>
      <c r="D12477" s="9"/>
      <c r="F12477" s="4"/>
      <c r="G12477" s="4"/>
    </row>
    <row r="12478" spans="2:7" x14ac:dyDescent="0.3">
      <c r="B12478" s="2"/>
      <c r="D12478" s="9"/>
      <c r="F12478" s="4"/>
      <c r="G12478" s="4"/>
    </row>
    <row r="12479" spans="2:7" x14ac:dyDescent="0.3">
      <c r="B12479" s="2"/>
      <c r="D12479" s="9"/>
      <c r="F12479" s="4"/>
      <c r="G12479" s="4"/>
    </row>
    <row r="12480" spans="2:7" x14ac:dyDescent="0.3">
      <c r="B12480" s="2"/>
      <c r="D12480" s="9"/>
      <c r="F12480" s="4"/>
      <c r="G12480" s="4"/>
    </row>
    <row r="12481" spans="2:7" x14ac:dyDescent="0.3">
      <c r="B12481" s="2"/>
      <c r="D12481" s="9"/>
      <c r="F12481" s="4"/>
      <c r="G12481" s="4"/>
    </row>
    <row r="12482" spans="2:7" x14ac:dyDescent="0.3">
      <c r="B12482" s="2"/>
      <c r="D12482" s="9"/>
      <c r="F12482" s="4"/>
      <c r="G12482" s="4"/>
    </row>
    <row r="12483" spans="2:7" x14ac:dyDescent="0.3">
      <c r="B12483" s="2"/>
      <c r="D12483" s="9"/>
      <c r="F12483" s="4"/>
      <c r="G12483" s="4"/>
    </row>
    <row r="12484" spans="2:7" x14ac:dyDescent="0.3">
      <c r="B12484" s="2"/>
      <c r="D12484" s="9"/>
      <c r="F12484" s="4"/>
      <c r="G12484" s="4"/>
    </row>
    <row r="12485" spans="2:7" x14ac:dyDescent="0.3">
      <c r="B12485" s="2"/>
      <c r="D12485" s="9"/>
      <c r="F12485" s="4"/>
      <c r="G12485" s="4"/>
    </row>
    <row r="12486" spans="2:7" x14ac:dyDescent="0.3">
      <c r="B12486" s="2"/>
      <c r="D12486" s="9"/>
      <c r="F12486" s="4"/>
      <c r="G12486" s="4"/>
    </row>
    <row r="12487" spans="2:7" x14ac:dyDescent="0.3">
      <c r="B12487" s="2"/>
      <c r="D12487" s="9"/>
      <c r="F12487" s="4"/>
      <c r="G12487" s="4"/>
    </row>
    <row r="12488" spans="2:7" x14ac:dyDescent="0.3">
      <c r="B12488" s="2"/>
      <c r="D12488" s="9"/>
      <c r="F12488" s="4"/>
      <c r="G12488" s="4"/>
    </row>
    <row r="12489" spans="2:7" x14ac:dyDescent="0.3">
      <c r="B12489" s="2"/>
      <c r="D12489" s="9"/>
      <c r="F12489" s="4"/>
      <c r="G12489" s="4"/>
    </row>
    <row r="12490" spans="2:7" x14ac:dyDescent="0.3">
      <c r="B12490" s="2"/>
      <c r="D12490" s="9"/>
      <c r="F12490" s="4"/>
      <c r="G12490" s="4"/>
    </row>
    <row r="12491" spans="2:7" x14ac:dyDescent="0.3">
      <c r="B12491" s="2"/>
      <c r="D12491" s="9"/>
      <c r="F12491" s="4"/>
      <c r="G12491" s="4"/>
    </row>
    <row r="12492" spans="2:7" x14ac:dyDescent="0.3">
      <c r="B12492" s="2"/>
      <c r="D12492" s="9"/>
      <c r="F12492" s="4"/>
      <c r="G12492" s="4"/>
    </row>
    <row r="12493" spans="2:7" x14ac:dyDescent="0.3">
      <c r="B12493" s="2"/>
      <c r="D12493" s="9"/>
      <c r="F12493" s="4"/>
      <c r="G12493" s="4"/>
    </row>
    <row r="12494" spans="2:7" x14ac:dyDescent="0.3">
      <c r="B12494" s="2"/>
      <c r="D12494" s="9"/>
      <c r="F12494" s="4"/>
      <c r="G12494" s="4"/>
    </row>
    <row r="12495" spans="2:7" x14ac:dyDescent="0.3">
      <c r="B12495" s="2"/>
      <c r="D12495" s="9"/>
      <c r="F12495" s="4"/>
      <c r="G12495" s="4"/>
    </row>
    <row r="12496" spans="2:7" x14ac:dyDescent="0.3">
      <c r="B12496" s="2"/>
      <c r="D12496" s="9"/>
      <c r="F12496" s="4"/>
      <c r="G12496" s="4"/>
    </row>
    <row r="12497" spans="2:7" x14ac:dyDescent="0.3">
      <c r="B12497" s="2"/>
      <c r="D12497" s="9"/>
      <c r="F12497" s="4"/>
      <c r="G12497" s="4"/>
    </row>
    <row r="12498" spans="2:7" x14ac:dyDescent="0.3">
      <c r="B12498" s="2"/>
      <c r="D12498" s="9"/>
      <c r="F12498" s="4"/>
      <c r="G12498" s="4"/>
    </row>
    <row r="12499" spans="2:7" x14ac:dyDescent="0.3">
      <c r="B12499" s="2"/>
      <c r="D12499" s="9"/>
      <c r="F12499" s="4"/>
      <c r="G12499" s="4"/>
    </row>
    <row r="12500" spans="2:7" x14ac:dyDescent="0.3">
      <c r="B12500" s="2"/>
      <c r="D12500" s="9"/>
      <c r="F12500" s="4"/>
      <c r="G12500" s="4"/>
    </row>
    <row r="12501" spans="2:7" x14ac:dyDescent="0.3">
      <c r="B12501" s="2"/>
      <c r="D12501" s="9"/>
      <c r="F12501" s="4"/>
      <c r="G12501" s="4"/>
    </row>
    <row r="12502" spans="2:7" x14ac:dyDescent="0.3">
      <c r="B12502" s="2"/>
      <c r="D12502" s="9"/>
      <c r="F12502" s="4"/>
      <c r="G12502" s="4"/>
    </row>
    <row r="12503" spans="2:7" x14ac:dyDescent="0.3">
      <c r="B12503" s="2"/>
      <c r="D12503" s="9"/>
      <c r="F12503" s="4"/>
      <c r="G12503" s="4"/>
    </row>
    <row r="12504" spans="2:7" x14ac:dyDescent="0.3">
      <c r="B12504" s="2"/>
      <c r="D12504" s="9"/>
      <c r="F12504" s="4"/>
      <c r="G12504" s="4"/>
    </row>
    <row r="12505" spans="2:7" x14ac:dyDescent="0.3">
      <c r="B12505" s="2"/>
      <c r="D12505" s="9"/>
      <c r="F12505" s="4"/>
      <c r="G12505" s="4"/>
    </row>
    <row r="12506" spans="2:7" x14ac:dyDescent="0.3">
      <c r="B12506" s="2"/>
      <c r="D12506" s="9"/>
      <c r="F12506" s="4"/>
      <c r="G12506" s="4"/>
    </row>
    <row r="12507" spans="2:7" x14ac:dyDescent="0.3">
      <c r="B12507" s="2"/>
      <c r="D12507" s="9"/>
      <c r="F12507" s="4"/>
      <c r="G12507" s="4"/>
    </row>
    <row r="12508" spans="2:7" x14ac:dyDescent="0.3">
      <c r="B12508" s="2"/>
      <c r="D12508" s="9"/>
      <c r="F12508" s="4"/>
      <c r="G12508" s="4"/>
    </row>
    <row r="12509" spans="2:7" x14ac:dyDescent="0.3">
      <c r="B12509" s="2"/>
      <c r="D12509" s="9"/>
      <c r="F12509" s="4"/>
      <c r="G12509" s="4"/>
    </row>
    <row r="12510" spans="2:7" x14ac:dyDescent="0.3">
      <c r="B12510" s="2"/>
      <c r="D12510" s="9"/>
      <c r="F12510" s="4"/>
      <c r="G12510" s="4"/>
    </row>
    <row r="12511" spans="2:7" x14ac:dyDescent="0.3">
      <c r="B12511" s="2"/>
      <c r="D12511" s="9"/>
      <c r="F12511" s="4"/>
      <c r="G12511" s="4"/>
    </row>
    <row r="12512" spans="2:7" x14ac:dyDescent="0.3">
      <c r="B12512" s="2"/>
      <c r="D12512" s="9"/>
      <c r="F12512" s="4"/>
      <c r="G12512" s="4"/>
    </row>
    <row r="12513" spans="2:7" x14ac:dyDescent="0.3">
      <c r="B12513" s="2"/>
      <c r="D12513" s="9"/>
      <c r="F12513" s="4"/>
      <c r="G12513" s="4"/>
    </row>
    <row r="12514" spans="2:7" x14ac:dyDescent="0.3">
      <c r="B12514" s="2"/>
      <c r="D12514" s="9"/>
      <c r="F12514" s="4"/>
      <c r="G12514" s="4"/>
    </row>
    <row r="12515" spans="2:7" x14ac:dyDescent="0.3">
      <c r="B12515" s="2"/>
      <c r="D12515" s="9"/>
      <c r="F12515" s="4"/>
      <c r="G12515" s="4"/>
    </row>
    <row r="12516" spans="2:7" x14ac:dyDescent="0.3">
      <c r="B12516" s="2"/>
      <c r="D12516" s="9"/>
      <c r="F12516" s="4"/>
      <c r="G12516" s="4"/>
    </row>
    <row r="12517" spans="2:7" x14ac:dyDescent="0.3">
      <c r="B12517" s="2"/>
      <c r="D12517" s="9"/>
      <c r="F12517" s="4"/>
      <c r="G12517" s="4"/>
    </row>
    <row r="12518" spans="2:7" x14ac:dyDescent="0.3">
      <c r="B12518" s="2"/>
      <c r="D12518" s="9"/>
      <c r="F12518" s="4"/>
      <c r="G12518" s="4"/>
    </row>
    <row r="12519" spans="2:7" x14ac:dyDescent="0.3">
      <c r="B12519" s="2"/>
      <c r="D12519" s="9"/>
      <c r="F12519" s="4"/>
      <c r="G12519" s="4"/>
    </row>
    <row r="12520" spans="2:7" x14ac:dyDescent="0.3">
      <c r="B12520" s="2"/>
      <c r="D12520" s="9"/>
      <c r="F12520" s="4"/>
      <c r="G12520" s="4"/>
    </row>
    <row r="12521" spans="2:7" x14ac:dyDescent="0.3">
      <c r="B12521" s="2"/>
      <c r="D12521" s="9"/>
      <c r="F12521" s="4"/>
      <c r="G12521" s="4"/>
    </row>
    <row r="12522" spans="2:7" x14ac:dyDescent="0.3">
      <c r="B12522" s="2"/>
      <c r="D12522" s="9"/>
      <c r="F12522" s="4"/>
      <c r="G12522" s="4"/>
    </row>
    <row r="12523" spans="2:7" x14ac:dyDescent="0.3">
      <c r="B12523" s="2"/>
      <c r="D12523" s="9"/>
      <c r="F12523" s="4"/>
      <c r="G12523" s="4"/>
    </row>
    <row r="12524" spans="2:7" x14ac:dyDescent="0.3">
      <c r="B12524" s="2"/>
      <c r="D12524" s="9"/>
      <c r="F12524" s="4"/>
      <c r="G12524" s="4"/>
    </row>
    <row r="12525" spans="2:7" x14ac:dyDescent="0.3">
      <c r="B12525" s="2"/>
      <c r="D12525" s="9"/>
      <c r="F12525" s="4"/>
      <c r="G12525" s="4"/>
    </row>
    <row r="12526" spans="2:7" x14ac:dyDescent="0.3">
      <c r="B12526" s="2"/>
      <c r="D12526" s="9"/>
      <c r="F12526" s="4"/>
      <c r="G12526" s="4"/>
    </row>
    <row r="12527" spans="2:7" x14ac:dyDescent="0.3">
      <c r="B12527" s="2"/>
      <c r="D12527" s="9"/>
      <c r="F12527" s="4"/>
      <c r="G12527" s="4"/>
    </row>
    <row r="12528" spans="2:7" x14ac:dyDescent="0.3">
      <c r="B12528" s="2"/>
      <c r="D12528" s="9"/>
      <c r="F12528" s="4"/>
      <c r="G12528" s="4"/>
    </row>
    <row r="12529" spans="2:7" x14ac:dyDescent="0.3">
      <c r="B12529" s="2"/>
      <c r="D12529" s="9"/>
      <c r="F12529" s="4"/>
      <c r="G12529" s="4"/>
    </row>
    <row r="12530" spans="2:7" x14ac:dyDescent="0.3">
      <c r="B12530" s="2"/>
      <c r="D12530" s="9"/>
      <c r="F12530" s="4"/>
      <c r="G12530" s="4"/>
    </row>
    <row r="12531" spans="2:7" x14ac:dyDescent="0.3">
      <c r="B12531" s="2"/>
      <c r="D12531" s="9"/>
      <c r="F12531" s="4"/>
      <c r="G12531" s="4"/>
    </row>
    <row r="12532" spans="2:7" x14ac:dyDescent="0.3">
      <c r="B12532" s="2"/>
      <c r="D12532" s="9"/>
      <c r="F12532" s="4"/>
      <c r="G12532" s="4"/>
    </row>
    <row r="12533" spans="2:7" x14ac:dyDescent="0.3">
      <c r="B12533" s="2"/>
      <c r="D12533" s="9"/>
      <c r="F12533" s="4"/>
      <c r="G12533" s="4"/>
    </row>
    <row r="12534" spans="2:7" x14ac:dyDescent="0.3">
      <c r="B12534" s="2"/>
      <c r="D12534" s="9"/>
      <c r="F12534" s="4"/>
      <c r="G12534" s="4"/>
    </row>
    <row r="12535" spans="2:7" x14ac:dyDescent="0.3">
      <c r="B12535" s="2"/>
      <c r="D12535" s="9"/>
      <c r="F12535" s="4"/>
      <c r="G12535" s="4"/>
    </row>
    <row r="12536" spans="2:7" x14ac:dyDescent="0.3">
      <c r="B12536" s="2"/>
      <c r="D12536" s="9"/>
      <c r="F12536" s="4"/>
      <c r="G12536" s="4"/>
    </row>
    <row r="12537" spans="2:7" x14ac:dyDescent="0.3">
      <c r="B12537" s="2"/>
      <c r="D12537" s="9"/>
      <c r="F12537" s="4"/>
      <c r="G12537" s="4"/>
    </row>
    <row r="12538" spans="2:7" x14ac:dyDescent="0.3">
      <c r="B12538" s="2"/>
      <c r="D12538" s="9"/>
      <c r="F12538" s="4"/>
      <c r="G12538" s="4"/>
    </row>
    <row r="12539" spans="2:7" x14ac:dyDescent="0.3">
      <c r="B12539" s="2"/>
      <c r="D12539" s="9"/>
      <c r="F12539" s="4"/>
      <c r="G12539" s="4"/>
    </row>
    <row r="12540" spans="2:7" x14ac:dyDescent="0.3">
      <c r="B12540" s="2"/>
      <c r="D12540" s="9"/>
      <c r="F12540" s="4"/>
      <c r="G12540" s="4"/>
    </row>
    <row r="12541" spans="2:7" x14ac:dyDescent="0.3">
      <c r="B12541" s="2"/>
      <c r="D12541" s="9"/>
      <c r="F12541" s="4"/>
      <c r="G12541" s="4"/>
    </row>
    <row r="12542" spans="2:7" x14ac:dyDescent="0.3">
      <c r="B12542" s="2"/>
      <c r="D12542" s="9"/>
      <c r="F12542" s="4"/>
      <c r="G12542" s="4"/>
    </row>
    <row r="12543" spans="2:7" x14ac:dyDescent="0.3">
      <c r="B12543" s="2"/>
      <c r="D12543" s="9"/>
      <c r="F12543" s="4"/>
      <c r="G12543" s="4"/>
    </row>
    <row r="12544" spans="2:7" x14ac:dyDescent="0.3">
      <c r="B12544" s="2"/>
      <c r="D12544" s="9"/>
      <c r="F12544" s="4"/>
      <c r="G12544" s="4"/>
    </row>
    <row r="12545" spans="2:7" x14ac:dyDescent="0.3">
      <c r="B12545" s="2"/>
      <c r="D12545" s="9"/>
      <c r="F12545" s="4"/>
      <c r="G12545" s="4"/>
    </row>
    <row r="12546" spans="2:7" x14ac:dyDescent="0.3">
      <c r="B12546" s="2"/>
      <c r="D12546" s="9"/>
      <c r="F12546" s="4"/>
      <c r="G12546" s="4"/>
    </row>
    <row r="12547" spans="2:7" x14ac:dyDescent="0.3">
      <c r="B12547" s="2"/>
      <c r="D12547" s="9"/>
      <c r="F12547" s="4"/>
      <c r="G12547" s="4"/>
    </row>
    <row r="12548" spans="2:7" x14ac:dyDescent="0.3">
      <c r="B12548" s="2"/>
      <c r="D12548" s="9"/>
      <c r="F12548" s="4"/>
      <c r="G12548" s="4"/>
    </row>
    <row r="12549" spans="2:7" x14ac:dyDescent="0.3">
      <c r="B12549" s="2"/>
      <c r="D12549" s="9"/>
      <c r="F12549" s="4"/>
      <c r="G12549" s="4"/>
    </row>
    <row r="12550" spans="2:7" x14ac:dyDescent="0.3">
      <c r="B12550" s="2"/>
      <c r="D12550" s="9"/>
      <c r="F12550" s="4"/>
      <c r="G12550" s="4"/>
    </row>
    <row r="12551" spans="2:7" x14ac:dyDescent="0.3">
      <c r="B12551" s="2"/>
      <c r="D12551" s="9"/>
      <c r="F12551" s="4"/>
      <c r="G12551" s="4"/>
    </row>
    <row r="12552" spans="2:7" x14ac:dyDescent="0.3">
      <c r="B12552" s="2"/>
      <c r="D12552" s="9"/>
      <c r="F12552" s="4"/>
      <c r="G12552" s="4"/>
    </row>
    <row r="12553" spans="2:7" x14ac:dyDescent="0.3">
      <c r="B12553" s="2"/>
      <c r="D12553" s="9"/>
      <c r="F12553" s="4"/>
      <c r="G12553" s="4"/>
    </row>
    <row r="12554" spans="2:7" x14ac:dyDescent="0.3">
      <c r="B12554" s="2"/>
      <c r="D12554" s="9"/>
      <c r="F12554" s="4"/>
      <c r="G12554" s="4"/>
    </row>
    <row r="12555" spans="2:7" x14ac:dyDescent="0.3">
      <c r="B12555" s="2"/>
      <c r="D12555" s="9"/>
      <c r="F12555" s="4"/>
      <c r="G12555" s="4"/>
    </row>
    <row r="12556" spans="2:7" x14ac:dyDescent="0.3">
      <c r="B12556" s="2"/>
      <c r="D12556" s="9"/>
      <c r="F12556" s="4"/>
      <c r="G12556" s="4"/>
    </row>
    <row r="12557" spans="2:7" x14ac:dyDescent="0.3">
      <c r="B12557" s="2"/>
      <c r="D12557" s="9"/>
      <c r="F12557" s="4"/>
      <c r="G12557" s="4"/>
    </row>
    <row r="12558" spans="2:7" x14ac:dyDescent="0.3">
      <c r="B12558" s="2"/>
      <c r="D12558" s="9"/>
      <c r="F12558" s="4"/>
      <c r="G12558" s="4"/>
    </row>
    <row r="12559" spans="2:7" x14ac:dyDescent="0.3">
      <c r="B12559" s="2"/>
      <c r="D12559" s="9"/>
      <c r="F12559" s="4"/>
      <c r="G12559" s="4"/>
    </row>
    <row r="12560" spans="2:7" x14ac:dyDescent="0.3">
      <c r="B12560" s="2"/>
      <c r="D12560" s="9"/>
      <c r="F12560" s="4"/>
      <c r="G12560" s="4"/>
    </row>
    <row r="12561" spans="2:7" x14ac:dyDescent="0.3">
      <c r="B12561" s="2"/>
      <c r="D12561" s="9"/>
      <c r="F12561" s="4"/>
      <c r="G12561" s="4"/>
    </row>
    <row r="12562" spans="2:7" x14ac:dyDescent="0.3">
      <c r="B12562" s="2"/>
      <c r="D12562" s="9"/>
      <c r="F12562" s="4"/>
      <c r="G12562" s="4"/>
    </row>
    <row r="12563" spans="2:7" x14ac:dyDescent="0.3">
      <c r="B12563" s="2"/>
      <c r="D12563" s="9"/>
      <c r="F12563" s="4"/>
      <c r="G12563" s="4"/>
    </row>
    <row r="12564" spans="2:7" x14ac:dyDescent="0.3">
      <c r="B12564" s="2"/>
      <c r="D12564" s="9"/>
      <c r="F12564" s="4"/>
      <c r="G12564" s="4"/>
    </row>
    <row r="12565" spans="2:7" x14ac:dyDescent="0.3">
      <c r="B12565" s="2"/>
      <c r="D12565" s="9"/>
      <c r="F12565" s="4"/>
      <c r="G12565" s="4"/>
    </row>
    <row r="12566" spans="2:7" x14ac:dyDescent="0.3">
      <c r="B12566" s="2"/>
      <c r="D12566" s="9"/>
      <c r="F12566" s="4"/>
      <c r="G12566" s="4"/>
    </row>
    <row r="12567" spans="2:7" x14ac:dyDescent="0.3">
      <c r="B12567" s="2"/>
      <c r="D12567" s="9"/>
      <c r="F12567" s="4"/>
      <c r="G12567" s="4"/>
    </row>
    <row r="12568" spans="2:7" x14ac:dyDescent="0.3">
      <c r="B12568" s="2"/>
      <c r="D12568" s="9"/>
      <c r="F12568" s="4"/>
      <c r="G12568" s="4"/>
    </row>
    <row r="12569" spans="2:7" x14ac:dyDescent="0.3">
      <c r="B12569" s="2"/>
      <c r="D12569" s="9"/>
      <c r="F12569" s="4"/>
      <c r="G12569" s="4"/>
    </row>
    <row r="12570" spans="2:7" x14ac:dyDescent="0.3">
      <c r="B12570" s="2"/>
      <c r="D12570" s="9"/>
      <c r="F12570" s="4"/>
      <c r="G12570" s="4"/>
    </row>
    <row r="12571" spans="2:7" x14ac:dyDescent="0.3">
      <c r="B12571" s="2"/>
      <c r="D12571" s="9"/>
      <c r="F12571" s="4"/>
      <c r="G12571" s="4"/>
    </row>
    <row r="12572" spans="2:7" x14ac:dyDescent="0.3">
      <c r="B12572" s="2"/>
      <c r="D12572" s="9"/>
      <c r="F12572" s="4"/>
      <c r="G12572" s="4"/>
    </row>
    <row r="12573" spans="2:7" x14ac:dyDescent="0.3">
      <c r="B12573" s="2"/>
      <c r="D12573" s="9"/>
      <c r="F12573" s="4"/>
      <c r="G12573" s="4"/>
    </row>
    <row r="12574" spans="2:7" x14ac:dyDescent="0.3">
      <c r="B12574" s="2"/>
      <c r="D12574" s="9"/>
      <c r="F12574" s="4"/>
      <c r="G12574" s="4"/>
    </row>
    <row r="12575" spans="2:7" x14ac:dyDescent="0.3">
      <c r="B12575" s="2"/>
      <c r="D12575" s="9"/>
      <c r="F12575" s="4"/>
      <c r="G12575" s="4"/>
    </row>
    <row r="12576" spans="2:7" x14ac:dyDescent="0.3">
      <c r="B12576" s="2"/>
      <c r="D12576" s="9"/>
      <c r="F12576" s="4"/>
      <c r="G12576" s="4"/>
    </row>
    <row r="12577" spans="2:7" x14ac:dyDescent="0.3">
      <c r="B12577" s="2"/>
      <c r="D12577" s="9"/>
      <c r="F12577" s="4"/>
      <c r="G12577" s="4"/>
    </row>
    <row r="12578" spans="2:7" x14ac:dyDescent="0.3">
      <c r="B12578" s="2"/>
      <c r="D12578" s="9"/>
      <c r="F12578" s="4"/>
      <c r="G12578" s="4"/>
    </row>
    <row r="12579" spans="2:7" x14ac:dyDescent="0.3">
      <c r="B12579" s="2"/>
      <c r="D12579" s="9"/>
      <c r="F12579" s="4"/>
      <c r="G12579" s="4"/>
    </row>
    <row r="12580" spans="2:7" x14ac:dyDescent="0.3">
      <c r="B12580" s="2"/>
      <c r="D12580" s="9"/>
      <c r="F12580" s="4"/>
      <c r="G12580" s="4"/>
    </row>
    <row r="12581" spans="2:7" x14ac:dyDescent="0.3">
      <c r="B12581" s="2"/>
      <c r="D12581" s="9"/>
      <c r="F12581" s="4"/>
      <c r="G12581" s="4"/>
    </row>
    <row r="12582" spans="2:7" x14ac:dyDescent="0.3">
      <c r="B12582" s="2"/>
      <c r="D12582" s="9"/>
      <c r="F12582" s="4"/>
      <c r="G12582" s="4"/>
    </row>
    <row r="12583" spans="2:7" x14ac:dyDescent="0.3">
      <c r="B12583" s="2"/>
      <c r="D12583" s="9"/>
      <c r="F12583" s="4"/>
      <c r="G12583" s="4"/>
    </row>
    <row r="12584" spans="2:7" x14ac:dyDescent="0.3">
      <c r="B12584" s="2"/>
      <c r="D12584" s="9"/>
      <c r="F12584" s="4"/>
      <c r="G12584" s="4"/>
    </row>
    <row r="12585" spans="2:7" x14ac:dyDescent="0.3">
      <c r="B12585" s="2"/>
      <c r="D12585" s="9"/>
      <c r="F12585" s="4"/>
      <c r="G12585" s="4"/>
    </row>
    <row r="12586" spans="2:7" x14ac:dyDescent="0.3">
      <c r="B12586" s="2"/>
      <c r="D12586" s="9"/>
      <c r="F12586" s="4"/>
      <c r="G12586" s="4"/>
    </row>
    <row r="12587" spans="2:7" x14ac:dyDescent="0.3">
      <c r="B12587" s="2"/>
      <c r="D12587" s="9"/>
      <c r="F12587" s="4"/>
      <c r="G12587" s="4"/>
    </row>
    <row r="12588" spans="2:7" x14ac:dyDescent="0.3">
      <c r="B12588" s="2"/>
      <c r="D12588" s="9"/>
      <c r="F12588" s="4"/>
      <c r="G12588" s="4"/>
    </row>
    <row r="12589" spans="2:7" x14ac:dyDescent="0.3">
      <c r="B12589" s="2"/>
      <c r="D12589" s="9"/>
      <c r="F12589" s="4"/>
      <c r="G12589" s="4"/>
    </row>
    <row r="12590" spans="2:7" x14ac:dyDescent="0.3">
      <c r="B12590" s="2"/>
      <c r="D12590" s="9"/>
      <c r="F12590" s="4"/>
      <c r="G12590" s="4"/>
    </row>
    <row r="12591" spans="2:7" x14ac:dyDescent="0.3">
      <c r="B12591" s="2"/>
      <c r="D12591" s="9"/>
      <c r="F12591" s="4"/>
      <c r="G12591" s="4"/>
    </row>
    <row r="12592" spans="2:7" x14ac:dyDescent="0.3">
      <c r="B12592" s="2"/>
      <c r="D12592" s="9"/>
      <c r="F12592" s="4"/>
      <c r="G12592" s="4"/>
    </row>
    <row r="12593" spans="2:7" x14ac:dyDescent="0.3">
      <c r="B12593" s="2"/>
      <c r="D12593" s="9"/>
      <c r="F12593" s="4"/>
      <c r="G12593" s="4"/>
    </row>
    <row r="12594" spans="2:7" x14ac:dyDescent="0.3">
      <c r="B12594" s="2"/>
      <c r="D12594" s="9"/>
      <c r="F12594" s="4"/>
      <c r="G12594" s="4"/>
    </row>
    <row r="12595" spans="2:7" x14ac:dyDescent="0.3">
      <c r="B12595" s="2"/>
      <c r="D12595" s="9"/>
      <c r="F12595" s="4"/>
      <c r="G12595" s="4"/>
    </row>
    <row r="12596" spans="2:7" x14ac:dyDescent="0.3">
      <c r="B12596" s="2"/>
      <c r="D12596" s="9"/>
      <c r="F12596" s="4"/>
      <c r="G12596" s="4"/>
    </row>
    <row r="12597" spans="2:7" x14ac:dyDescent="0.3">
      <c r="B12597" s="2"/>
      <c r="D12597" s="9"/>
      <c r="F12597" s="4"/>
      <c r="G12597" s="4"/>
    </row>
    <row r="12598" spans="2:7" x14ac:dyDescent="0.3">
      <c r="B12598" s="2"/>
      <c r="D12598" s="9"/>
      <c r="F12598" s="4"/>
      <c r="G12598" s="4"/>
    </row>
    <row r="12599" spans="2:7" x14ac:dyDescent="0.3">
      <c r="B12599" s="2"/>
      <c r="D12599" s="9"/>
      <c r="F12599" s="4"/>
      <c r="G12599" s="4"/>
    </row>
    <row r="12600" spans="2:7" x14ac:dyDescent="0.3">
      <c r="B12600" s="2"/>
      <c r="D12600" s="9"/>
      <c r="F12600" s="4"/>
      <c r="G12600" s="4"/>
    </row>
    <row r="12601" spans="2:7" x14ac:dyDescent="0.3">
      <c r="B12601" s="2"/>
      <c r="D12601" s="9"/>
      <c r="F12601" s="4"/>
      <c r="G12601" s="4"/>
    </row>
    <row r="12602" spans="2:7" x14ac:dyDescent="0.3">
      <c r="B12602" s="2"/>
      <c r="D12602" s="9"/>
      <c r="F12602" s="4"/>
      <c r="G12602" s="4"/>
    </row>
    <row r="12603" spans="2:7" x14ac:dyDescent="0.3">
      <c r="B12603" s="2"/>
      <c r="D12603" s="9"/>
      <c r="F12603" s="4"/>
      <c r="G12603" s="4"/>
    </row>
    <row r="12604" spans="2:7" x14ac:dyDescent="0.3">
      <c r="B12604" s="2"/>
      <c r="D12604" s="9"/>
      <c r="F12604" s="4"/>
      <c r="G12604" s="4"/>
    </row>
    <row r="12605" spans="2:7" x14ac:dyDescent="0.3">
      <c r="B12605" s="2"/>
      <c r="D12605" s="9"/>
      <c r="F12605" s="4"/>
      <c r="G12605" s="4"/>
    </row>
    <row r="12606" spans="2:7" x14ac:dyDescent="0.3">
      <c r="B12606" s="2"/>
      <c r="D12606" s="9"/>
      <c r="F12606" s="4"/>
      <c r="G12606" s="4"/>
    </row>
    <row r="12607" spans="2:7" x14ac:dyDescent="0.3">
      <c r="B12607" s="2"/>
      <c r="D12607" s="9"/>
      <c r="F12607" s="4"/>
      <c r="G12607" s="4"/>
    </row>
    <row r="12608" spans="2:7" x14ac:dyDescent="0.3">
      <c r="B12608" s="2"/>
      <c r="D12608" s="9"/>
      <c r="F12608" s="4"/>
      <c r="G12608" s="4"/>
    </row>
    <row r="12609" spans="2:7" x14ac:dyDescent="0.3">
      <c r="B12609" s="2"/>
      <c r="D12609" s="9"/>
      <c r="F12609" s="4"/>
      <c r="G12609" s="4"/>
    </row>
    <row r="12610" spans="2:7" x14ac:dyDescent="0.3">
      <c r="B12610" s="2"/>
      <c r="D12610" s="9"/>
      <c r="F12610" s="4"/>
      <c r="G12610" s="4"/>
    </row>
    <row r="12611" spans="2:7" x14ac:dyDescent="0.3">
      <c r="B12611" s="2"/>
      <c r="D12611" s="9"/>
      <c r="F12611" s="4"/>
      <c r="G12611" s="4"/>
    </row>
    <row r="12612" spans="2:7" x14ac:dyDescent="0.3">
      <c r="B12612" s="2"/>
      <c r="D12612" s="9"/>
      <c r="F12612" s="4"/>
      <c r="G12612" s="4"/>
    </row>
    <row r="12613" spans="2:7" x14ac:dyDescent="0.3">
      <c r="B12613" s="2"/>
      <c r="D12613" s="9"/>
      <c r="F12613" s="4"/>
      <c r="G12613" s="4"/>
    </row>
    <row r="12614" spans="2:7" x14ac:dyDescent="0.3">
      <c r="B12614" s="2"/>
      <c r="D12614" s="9"/>
      <c r="F12614" s="4"/>
      <c r="G12614" s="4"/>
    </row>
    <row r="12615" spans="2:7" x14ac:dyDescent="0.3">
      <c r="B12615" s="2"/>
      <c r="D12615" s="9"/>
      <c r="F12615" s="4"/>
      <c r="G12615" s="4"/>
    </row>
    <row r="12616" spans="2:7" x14ac:dyDescent="0.3">
      <c r="B12616" s="2"/>
      <c r="D12616" s="9"/>
      <c r="F12616" s="4"/>
      <c r="G12616" s="4"/>
    </row>
    <row r="12617" spans="2:7" x14ac:dyDescent="0.3">
      <c r="B12617" s="2"/>
      <c r="D12617" s="9"/>
      <c r="F12617" s="4"/>
      <c r="G12617" s="4"/>
    </row>
    <row r="12618" spans="2:7" x14ac:dyDescent="0.3">
      <c r="B12618" s="2"/>
      <c r="D12618" s="9"/>
      <c r="F12618" s="4"/>
      <c r="G12618" s="4"/>
    </row>
    <row r="12619" spans="2:7" x14ac:dyDescent="0.3">
      <c r="B12619" s="2"/>
      <c r="D12619" s="9"/>
      <c r="F12619" s="4"/>
      <c r="G12619" s="4"/>
    </row>
    <row r="12620" spans="2:7" x14ac:dyDescent="0.3">
      <c r="B12620" s="2"/>
      <c r="D12620" s="9"/>
      <c r="F12620" s="4"/>
      <c r="G12620" s="4"/>
    </row>
    <row r="12621" spans="2:7" x14ac:dyDescent="0.3">
      <c r="B12621" s="2"/>
      <c r="D12621" s="9"/>
      <c r="F12621" s="4"/>
      <c r="G12621" s="4"/>
    </row>
    <row r="12622" spans="2:7" x14ac:dyDescent="0.3">
      <c r="B12622" s="2"/>
      <c r="D12622" s="9"/>
      <c r="F12622" s="4"/>
      <c r="G12622" s="4"/>
    </row>
    <row r="12623" spans="2:7" x14ac:dyDescent="0.3">
      <c r="B12623" s="2"/>
      <c r="D12623" s="9"/>
      <c r="F12623" s="4"/>
      <c r="G12623" s="4"/>
    </row>
    <row r="12624" spans="2:7" x14ac:dyDescent="0.3">
      <c r="B12624" s="2"/>
      <c r="D12624" s="9"/>
      <c r="F12624" s="4"/>
      <c r="G12624" s="4"/>
    </row>
    <row r="12625" spans="2:7" x14ac:dyDescent="0.3">
      <c r="B12625" s="2"/>
      <c r="D12625" s="9"/>
      <c r="F12625" s="4"/>
      <c r="G12625" s="4"/>
    </row>
    <row r="12626" spans="2:7" x14ac:dyDescent="0.3">
      <c r="B12626" s="2"/>
      <c r="D12626" s="9"/>
      <c r="F12626" s="4"/>
      <c r="G12626" s="4"/>
    </row>
    <row r="12627" spans="2:7" x14ac:dyDescent="0.3">
      <c r="B12627" s="2"/>
      <c r="D12627" s="9"/>
      <c r="F12627" s="4"/>
      <c r="G12627" s="4"/>
    </row>
    <row r="12628" spans="2:7" x14ac:dyDescent="0.3">
      <c r="B12628" s="2"/>
      <c r="D12628" s="9"/>
      <c r="F12628" s="4"/>
      <c r="G12628" s="4"/>
    </row>
    <row r="12629" spans="2:7" x14ac:dyDescent="0.3">
      <c r="B12629" s="2"/>
      <c r="D12629" s="9"/>
      <c r="F12629" s="4"/>
      <c r="G12629" s="4"/>
    </row>
    <row r="12630" spans="2:7" x14ac:dyDescent="0.3">
      <c r="B12630" s="2"/>
      <c r="D12630" s="9"/>
      <c r="F12630" s="4"/>
      <c r="G12630" s="4"/>
    </row>
    <row r="12631" spans="2:7" x14ac:dyDescent="0.3">
      <c r="B12631" s="2"/>
      <c r="D12631" s="9"/>
      <c r="F12631" s="4"/>
      <c r="G12631" s="4"/>
    </row>
    <row r="12632" spans="2:7" x14ac:dyDescent="0.3">
      <c r="B12632" s="2"/>
      <c r="D12632" s="9"/>
      <c r="F12632" s="4"/>
      <c r="G12632" s="4"/>
    </row>
    <row r="12633" spans="2:7" x14ac:dyDescent="0.3">
      <c r="B12633" s="2"/>
      <c r="D12633" s="9"/>
      <c r="F12633" s="4"/>
      <c r="G12633" s="4"/>
    </row>
    <row r="12634" spans="2:7" x14ac:dyDescent="0.3">
      <c r="B12634" s="2"/>
      <c r="D12634" s="9"/>
      <c r="F12634" s="4"/>
      <c r="G12634" s="4"/>
    </row>
    <row r="12635" spans="2:7" x14ac:dyDescent="0.3">
      <c r="B12635" s="2"/>
      <c r="D12635" s="9"/>
      <c r="F12635" s="4"/>
      <c r="G12635" s="4"/>
    </row>
    <row r="12636" spans="2:7" x14ac:dyDescent="0.3">
      <c r="B12636" s="2"/>
      <c r="D12636" s="9"/>
      <c r="F12636" s="4"/>
      <c r="G12636" s="4"/>
    </row>
    <row r="12637" spans="2:7" x14ac:dyDescent="0.3">
      <c r="B12637" s="2"/>
      <c r="D12637" s="9"/>
      <c r="F12637" s="4"/>
      <c r="G12637" s="4"/>
    </row>
    <row r="12638" spans="2:7" x14ac:dyDescent="0.3">
      <c r="B12638" s="2"/>
      <c r="D12638" s="9"/>
      <c r="F12638" s="4"/>
      <c r="G12638" s="4"/>
    </row>
    <row r="12639" spans="2:7" x14ac:dyDescent="0.3">
      <c r="B12639" s="2"/>
      <c r="D12639" s="9"/>
      <c r="F12639" s="4"/>
      <c r="G12639" s="4"/>
    </row>
    <row r="12640" spans="2:7" x14ac:dyDescent="0.3">
      <c r="B12640" s="2"/>
      <c r="D12640" s="9"/>
      <c r="F12640" s="4"/>
      <c r="G12640" s="4"/>
    </row>
    <row r="12641" spans="2:7" x14ac:dyDescent="0.3">
      <c r="B12641" s="2"/>
      <c r="D12641" s="9"/>
      <c r="F12641" s="4"/>
      <c r="G12641" s="4"/>
    </row>
    <row r="12642" spans="2:7" x14ac:dyDescent="0.3">
      <c r="B12642" s="2"/>
      <c r="D12642" s="9"/>
      <c r="F12642" s="4"/>
      <c r="G12642" s="4"/>
    </row>
    <row r="12643" spans="2:7" x14ac:dyDescent="0.3">
      <c r="B12643" s="2"/>
      <c r="D12643" s="9"/>
      <c r="F12643" s="4"/>
      <c r="G12643" s="4"/>
    </row>
    <row r="12644" spans="2:7" x14ac:dyDescent="0.3">
      <c r="B12644" s="2"/>
      <c r="D12644" s="9"/>
      <c r="F12644" s="4"/>
      <c r="G12644" s="4"/>
    </row>
    <row r="12645" spans="2:7" x14ac:dyDescent="0.3">
      <c r="B12645" s="2"/>
      <c r="D12645" s="9"/>
      <c r="F12645" s="4"/>
      <c r="G12645" s="4"/>
    </row>
    <row r="12646" spans="2:7" x14ac:dyDescent="0.3">
      <c r="B12646" s="2"/>
      <c r="D12646" s="9"/>
      <c r="F12646" s="4"/>
      <c r="G12646" s="4"/>
    </row>
    <row r="12647" spans="2:7" x14ac:dyDescent="0.3">
      <c r="B12647" s="2"/>
      <c r="D12647" s="9"/>
      <c r="F12647" s="4"/>
      <c r="G12647" s="4"/>
    </row>
    <row r="12648" spans="2:7" x14ac:dyDescent="0.3">
      <c r="B12648" s="2"/>
      <c r="D12648" s="9"/>
      <c r="F12648" s="4"/>
      <c r="G12648" s="4"/>
    </row>
    <row r="12649" spans="2:7" x14ac:dyDescent="0.3">
      <c r="B12649" s="2"/>
      <c r="D12649" s="9"/>
      <c r="F12649" s="4"/>
      <c r="G12649" s="4"/>
    </row>
    <row r="12650" spans="2:7" x14ac:dyDescent="0.3">
      <c r="B12650" s="2"/>
      <c r="D12650" s="9"/>
      <c r="F12650" s="4"/>
      <c r="G12650" s="4"/>
    </row>
    <row r="12651" spans="2:7" x14ac:dyDescent="0.3">
      <c r="B12651" s="2"/>
      <c r="D12651" s="9"/>
      <c r="F12651" s="4"/>
      <c r="G12651" s="4"/>
    </row>
    <row r="12652" spans="2:7" x14ac:dyDescent="0.3">
      <c r="B12652" s="2"/>
      <c r="D12652" s="9"/>
      <c r="F12652" s="4"/>
      <c r="G12652" s="4"/>
    </row>
    <row r="12653" spans="2:7" x14ac:dyDescent="0.3">
      <c r="B12653" s="2"/>
      <c r="D12653" s="9"/>
      <c r="F12653" s="4"/>
      <c r="G12653" s="4"/>
    </row>
    <row r="12654" spans="2:7" x14ac:dyDescent="0.3">
      <c r="B12654" s="2"/>
      <c r="D12654" s="9"/>
      <c r="F12654" s="4"/>
      <c r="G12654" s="4"/>
    </row>
    <row r="12655" spans="2:7" x14ac:dyDescent="0.3">
      <c r="B12655" s="2"/>
      <c r="D12655" s="9"/>
      <c r="F12655" s="4"/>
      <c r="G12655" s="4"/>
    </row>
    <row r="12656" spans="2:7" x14ac:dyDescent="0.3">
      <c r="B12656" s="2"/>
      <c r="D12656" s="9"/>
      <c r="F12656" s="4"/>
      <c r="G12656" s="4"/>
    </row>
    <row r="12657" spans="2:7" x14ac:dyDescent="0.3">
      <c r="B12657" s="2"/>
      <c r="D12657" s="9"/>
      <c r="F12657" s="4"/>
      <c r="G12657" s="4"/>
    </row>
    <row r="12658" spans="2:7" x14ac:dyDescent="0.3">
      <c r="B12658" s="2"/>
      <c r="D12658" s="9"/>
      <c r="F12658" s="4"/>
      <c r="G12658" s="4"/>
    </row>
    <row r="12659" spans="2:7" x14ac:dyDescent="0.3">
      <c r="B12659" s="2"/>
      <c r="D12659" s="9"/>
      <c r="F12659" s="4"/>
      <c r="G12659" s="4"/>
    </row>
    <row r="12660" spans="2:7" x14ac:dyDescent="0.3">
      <c r="B12660" s="2"/>
      <c r="D12660" s="9"/>
      <c r="F12660" s="4"/>
      <c r="G12660" s="4"/>
    </row>
    <row r="12661" spans="2:7" x14ac:dyDescent="0.3">
      <c r="B12661" s="2"/>
      <c r="D12661" s="9"/>
      <c r="F12661" s="4"/>
      <c r="G12661" s="4"/>
    </row>
    <row r="12662" spans="2:7" x14ac:dyDescent="0.3">
      <c r="B12662" s="2"/>
      <c r="D12662" s="9"/>
      <c r="F12662" s="4"/>
      <c r="G12662" s="4"/>
    </row>
    <row r="12663" spans="2:7" x14ac:dyDescent="0.3">
      <c r="B12663" s="2"/>
      <c r="D12663" s="9"/>
      <c r="F12663" s="4"/>
      <c r="G12663" s="4"/>
    </row>
    <row r="12664" spans="2:7" x14ac:dyDescent="0.3">
      <c r="B12664" s="2"/>
      <c r="D12664" s="9"/>
      <c r="F12664" s="4"/>
      <c r="G12664" s="4"/>
    </row>
    <row r="12665" spans="2:7" x14ac:dyDescent="0.3">
      <c r="B12665" s="2"/>
      <c r="D12665" s="9"/>
      <c r="F12665" s="4"/>
      <c r="G12665" s="4"/>
    </row>
    <row r="12666" spans="2:7" x14ac:dyDescent="0.3">
      <c r="B12666" s="2"/>
      <c r="D12666" s="9"/>
      <c r="F12666" s="4"/>
      <c r="G12666" s="4"/>
    </row>
    <row r="12667" spans="2:7" x14ac:dyDescent="0.3">
      <c r="B12667" s="2"/>
      <c r="D12667" s="9"/>
      <c r="F12667" s="4"/>
      <c r="G12667" s="4"/>
    </row>
    <row r="12668" spans="2:7" x14ac:dyDescent="0.3">
      <c r="B12668" s="2"/>
      <c r="D12668" s="9"/>
      <c r="F12668" s="4"/>
      <c r="G12668" s="4"/>
    </row>
    <row r="12669" spans="2:7" x14ac:dyDescent="0.3">
      <c r="B12669" s="2"/>
      <c r="D12669" s="9"/>
      <c r="F12669" s="4"/>
      <c r="G12669" s="4"/>
    </row>
    <row r="12670" spans="2:7" x14ac:dyDescent="0.3">
      <c r="B12670" s="2"/>
      <c r="D12670" s="9"/>
      <c r="F12670" s="4"/>
      <c r="G12670" s="4"/>
    </row>
    <row r="12671" spans="2:7" x14ac:dyDescent="0.3">
      <c r="B12671" s="2"/>
      <c r="D12671" s="9"/>
      <c r="F12671" s="4"/>
      <c r="G12671" s="4"/>
    </row>
    <row r="12672" spans="2:7" x14ac:dyDescent="0.3">
      <c r="B12672" s="2"/>
      <c r="D12672" s="9"/>
      <c r="F12672" s="4"/>
      <c r="G12672" s="4"/>
    </row>
    <row r="12673" spans="2:7" x14ac:dyDescent="0.3">
      <c r="B12673" s="2"/>
      <c r="D12673" s="9"/>
      <c r="F12673" s="4"/>
      <c r="G12673" s="4"/>
    </row>
    <row r="12674" spans="2:7" x14ac:dyDescent="0.3">
      <c r="B12674" s="2"/>
      <c r="D12674" s="9"/>
      <c r="F12674" s="4"/>
      <c r="G12674" s="4"/>
    </row>
    <row r="12675" spans="2:7" x14ac:dyDescent="0.3">
      <c r="B12675" s="2"/>
      <c r="D12675" s="9"/>
      <c r="F12675" s="4"/>
      <c r="G12675" s="4"/>
    </row>
    <row r="12676" spans="2:7" x14ac:dyDescent="0.3">
      <c r="B12676" s="2"/>
      <c r="D12676" s="9"/>
      <c r="F12676" s="4"/>
      <c r="G12676" s="4"/>
    </row>
    <row r="12677" spans="2:7" x14ac:dyDescent="0.3">
      <c r="B12677" s="2"/>
      <c r="D12677" s="9"/>
      <c r="F12677" s="4"/>
      <c r="G12677" s="4"/>
    </row>
    <row r="12678" spans="2:7" x14ac:dyDescent="0.3">
      <c r="B12678" s="2"/>
      <c r="D12678" s="9"/>
      <c r="F12678" s="4"/>
      <c r="G12678" s="4"/>
    </row>
    <row r="12679" spans="2:7" x14ac:dyDescent="0.3">
      <c r="B12679" s="2"/>
      <c r="D12679" s="9"/>
      <c r="F12679" s="4"/>
      <c r="G12679" s="4"/>
    </row>
    <row r="12680" spans="2:7" x14ac:dyDescent="0.3">
      <c r="B12680" s="2"/>
      <c r="D12680" s="9"/>
      <c r="F12680" s="4"/>
      <c r="G12680" s="4"/>
    </row>
    <row r="12681" spans="2:7" x14ac:dyDescent="0.3">
      <c r="B12681" s="2"/>
      <c r="D12681" s="9"/>
      <c r="F12681" s="4"/>
      <c r="G12681" s="4"/>
    </row>
    <row r="12682" spans="2:7" x14ac:dyDescent="0.3">
      <c r="B12682" s="2"/>
      <c r="D12682" s="9"/>
      <c r="F12682" s="4"/>
      <c r="G12682" s="4"/>
    </row>
    <row r="12683" spans="2:7" x14ac:dyDescent="0.3">
      <c r="B12683" s="2"/>
      <c r="D12683" s="9"/>
      <c r="F12683" s="4"/>
      <c r="G12683" s="4"/>
    </row>
    <row r="12684" spans="2:7" x14ac:dyDescent="0.3">
      <c r="B12684" s="2"/>
      <c r="D12684" s="9"/>
      <c r="F12684" s="4"/>
      <c r="G12684" s="4"/>
    </row>
    <row r="12685" spans="2:7" x14ac:dyDescent="0.3">
      <c r="B12685" s="2"/>
      <c r="D12685" s="9"/>
      <c r="F12685" s="4"/>
      <c r="G12685" s="4"/>
    </row>
    <row r="12686" spans="2:7" x14ac:dyDescent="0.3">
      <c r="B12686" s="2"/>
      <c r="D12686" s="9"/>
      <c r="F12686" s="4"/>
      <c r="G12686" s="4"/>
    </row>
    <row r="12687" spans="2:7" x14ac:dyDescent="0.3">
      <c r="B12687" s="2"/>
      <c r="D12687" s="9"/>
      <c r="F12687" s="4"/>
      <c r="G12687" s="4"/>
    </row>
    <row r="12688" spans="2:7" x14ac:dyDescent="0.3">
      <c r="B12688" s="2"/>
      <c r="D12688" s="9"/>
      <c r="F12688" s="4"/>
      <c r="G12688" s="4"/>
    </row>
    <row r="12689" spans="2:7" x14ac:dyDescent="0.3">
      <c r="B12689" s="2"/>
      <c r="D12689" s="9"/>
      <c r="F12689" s="4"/>
      <c r="G12689" s="4"/>
    </row>
    <row r="12690" spans="2:7" x14ac:dyDescent="0.3">
      <c r="B12690" s="2"/>
      <c r="D12690" s="9"/>
      <c r="F12690" s="4"/>
      <c r="G12690" s="4"/>
    </row>
    <row r="12691" spans="2:7" x14ac:dyDescent="0.3">
      <c r="B12691" s="2"/>
      <c r="D12691" s="9"/>
      <c r="F12691" s="4"/>
      <c r="G12691" s="4"/>
    </row>
    <row r="12692" spans="2:7" x14ac:dyDescent="0.3">
      <c r="B12692" s="2"/>
      <c r="D12692" s="9"/>
      <c r="F12692" s="4"/>
      <c r="G12692" s="4"/>
    </row>
    <row r="12693" spans="2:7" x14ac:dyDescent="0.3">
      <c r="B12693" s="2"/>
      <c r="D12693" s="9"/>
      <c r="F12693" s="4"/>
      <c r="G12693" s="4"/>
    </row>
    <row r="12694" spans="2:7" x14ac:dyDescent="0.3">
      <c r="B12694" s="2"/>
      <c r="D12694" s="9"/>
      <c r="F12694" s="4"/>
      <c r="G12694" s="4"/>
    </row>
    <row r="12695" spans="2:7" x14ac:dyDescent="0.3">
      <c r="B12695" s="2"/>
      <c r="D12695" s="9"/>
      <c r="F12695" s="4"/>
      <c r="G12695" s="4"/>
    </row>
    <row r="12696" spans="2:7" x14ac:dyDescent="0.3">
      <c r="B12696" s="2"/>
      <c r="D12696" s="9"/>
      <c r="F12696" s="4"/>
      <c r="G12696" s="4"/>
    </row>
    <row r="12697" spans="2:7" x14ac:dyDescent="0.3">
      <c r="B12697" s="2"/>
      <c r="D12697" s="9"/>
      <c r="F12697" s="4"/>
      <c r="G12697" s="4"/>
    </row>
    <row r="12698" spans="2:7" x14ac:dyDescent="0.3">
      <c r="B12698" s="2"/>
      <c r="D12698" s="9"/>
      <c r="F12698" s="4"/>
      <c r="G12698" s="4"/>
    </row>
    <row r="12699" spans="2:7" x14ac:dyDescent="0.3">
      <c r="B12699" s="2"/>
      <c r="D12699" s="9"/>
      <c r="F12699" s="4"/>
      <c r="G12699" s="4"/>
    </row>
    <row r="12700" spans="2:7" x14ac:dyDescent="0.3">
      <c r="B12700" s="2"/>
      <c r="D12700" s="9"/>
      <c r="F12700" s="4"/>
      <c r="G12700" s="4"/>
    </row>
    <row r="12701" spans="2:7" x14ac:dyDescent="0.3">
      <c r="B12701" s="2"/>
      <c r="D12701" s="9"/>
      <c r="F12701" s="4"/>
      <c r="G12701" s="4"/>
    </row>
    <row r="12702" spans="2:7" x14ac:dyDescent="0.3">
      <c r="B12702" s="2"/>
      <c r="D12702" s="9"/>
      <c r="F12702" s="4"/>
      <c r="G12702" s="4"/>
    </row>
    <row r="12703" spans="2:7" x14ac:dyDescent="0.3">
      <c r="B12703" s="2"/>
      <c r="D12703" s="9"/>
      <c r="F12703" s="4"/>
      <c r="G12703" s="4"/>
    </row>
    <row r="12704" spans="2:7" x14ac:dyDescent="0.3">
      <c r="B12704" s="2"/>
      <c r="D12704" s="9"/>
      <c r="F12704" s="4"/>
      <c r="G12704" s="4"/>
    </row>
    <row r="12705" spans="2:7" x14ac:dyDescent="0.3">
      <c r="B12705" s="2"/>
      <c r="D12705" s="9"/>
      <c r="F12705" s="4"/>
      <c r="G12705" s="4"/>
    </row>
    <row r="12706" spans="2:7" x14ac:dyDescent="0.3">
      <c r="B12706" s="2"/>
      <c r="D12706" s="9"/>
      <c r="F12706" s="4"/>
      <c r="G12706" s="4"/>
    </row>
    <row r="12707" spans="2:7" x14ac:dyDescent="0.3">
      <c r="B12707" s="2"/>
      <c r="D12707" s="9"/>
      <c r="F12707" s="4"/>
      <c r="G12707" s="4"/>
    </row>
    <row r="12708" spans="2:7" x14ac:dyDescent="0.3">
      <c r="B12708" s="2"/>
      <c r="D12708" s="9"/>
      <c r="F12708" s="4"/>
      <c r="G12708" s="4"/>
    </row>
    <row r="12709" spans="2:7" x14ac:dyDescent="0.3">
      <c r="B12709" s="2"/>
      <c r="D12709" s="9"/>
      <c r="F12709" s="4"/>
      <c r="G12709" s="4"/>
    </row>
    <row r="12710" spans="2:7" x14ac:dyDescent="0.3">
      <c r="B12710" s="2"/>
      <c r="D12710" s="9"/>
      <c r="F12710" s="4"/>
      <c r="G12710" s="4"/>
    </row>
    <row r="12711" spans="2:7" x14ac:dyDescent="0.3">
      <c r="B12711" s="2"/>
      <c r="D12711" s="9"/>
      <c r="F12711" s="4"/>
      <c r="G12711" s="4"/>
    </row>
    <row r="12712" spans="2:7" x14ac:dyDescent="0.3">
      <c r="B12712" s="2"/>
      <c r="D12712" s="9"/>
      <c r="F12712" s="4"/>
      <c r="G12712" s="4"/>
    </row>
    <row r="12713" spans="2:7" x14ac:dyDescent="0.3">
      <c r="B12713" s="2"/>
      <c r="D12713" s="9"/>
      <c r="F12713" s="4"/>
      <c r="G12713" s="4"/>
    </row>
    <row r="12714" spans="2:7" x14ac:dyDescent="0.3">
      <c r="B12714" s="2"/>
      <c r="D12714" s="9"/>
      <c r="F12714" s="4"/>
      <c r="G12714" s="4"/>
    </row>
    <row r="12715" spans="2:7" x14ac:dyDescent="0.3">
      <c r="B12715" s="2"/>
      <c r="D12715" s="9"/>
      <c r="F12715" s="4"/>
      <c r="G12715" s="4"/>
    </row>
    <row r="12716" spans="2:7" x14ac:dyDescent="0.3">
      <c r="B12716" s="2"/>
      <c r="D12716" s="9"/>
      <c r="F12716" s="4"/>
      <c r="G12716" s="4"/>
    </row>
    <row r="12717" spans="2:7" x14ac:dyDescent="0.3">
      <c r="B12717" s="2"/>
      <c r="D12717" s="9"/>
      <c r="F12717" s="4"/>
      <c r="G12717" s="4"/>
    </row>
    <row r="12718" spans="2:7" x14ac:dyDescent="0.3">
      <c r="B12718" s="2"/>
      <c r="D12718" s="9"/>
      <c r="F12718" s="4"/>
      <c r="G12718" s="4"/>
    </row>
    <row r="12719" spans="2:7" x14ac:dyDescent="0.3">
      <c r="B12719" s="2"/>
      <c r="D12719" s="9"/>
      <c r="F12719" s="4"/>
      <c r="G12719" s="4"/>
    </row>
    <row r="12720" spans="2:7" x14ac:dyDescent="0.3">
      <c r="B12720" s="2"/>
      <c r="D12720" s="9"/>
      <c r="F12720" s="4"/>
      <c r="G12720" s="4"/>
    </row>
    <row r="12721" spans="2:7" x14ac:dyDescent="0.3">
      <c r="B12721" s="2"/>
      <c r="D12721" s="9"/>
      <c r="F12721" s="4"/>
      <c r="G12721" s="4"/>
    </row>
    <row r="12722" spans="2:7" x14ac:dyDescent="0.3">
      <c r="B12722" s="2"/>
      <c r="D12722" s="9"/>
      <c r="F12722" s="4"/>
      <c r="G12722" s="4"/>
    </row>
    <row r="12723" spans="2:7" x14ac:dyDescent="0.3">
      <c r="B12723" s="2"/>
      <c r="D12723" s="9"/>
      <c r="F12723" s="4"/>
      <c r="G12723" s="4"/>
    </row>
    <row r="12724" spans="2:7" x14ac:dyDescent="0.3">
      <c r="B12724" s="2"/>
      <c r="D12724" s="9"/>
      <c r="F12724" s="4"/>
      <c r="G12724" s="4"/>
    </row>
    <row r="12725" spans="2:7" x14ac:dyDescent="0.3">
      <c r="B12725" s="2"/>
      <c r="D12725" s="9"/>
      <c r="F12725" s="4"/>
      <c r="G12725" s="4"/>
    </row>
    <row r="12726" spans="2:7" x14ac:dyDescent="0.3">
      <c r="B12726" s="2"/>
      <c r="D12726" s="9"/>
      <c r="F12726" s="4"/>
      <c r="G12726" s="4"/>
    </row>
    <row r="12727" spans="2:7" x14ac:dyDescent="0.3">
      <c r="B12727" s="2"/>
      <c r="D12727" s="9"/>
      <c r="F12727" s="4"/>
      <c r="G12727" s="4"/>
    </row>
    <row r="12728" spans="2:7" x14ac:dyDescent="0.3">
      <c r="B12728" s="2"/>
      <c r="D12728" s="9"/>
      <c r="F12728" s="4"/>
      <c r="G12728" s="4"/>
    </row>
    <row r="12729" spans="2:7" x14ac:dyDescent="0.3">
      <c r="B12729" s="2"/>
      <c r="D12729" s="9"/>
      <c r="F12729" s="4"/>
      <c r="G12729" s="4"/>
    </row>
    <row r="12730" spans="2:7" x14ac:dyDescent="0.3">
      <c r="B12730" s="2"/>
      <c r="D12730" s="9"/>
      <c r="F12730" s="4"/>
      <c r="G12730" s="4"/>
    </row>
    <row r="12731" spans="2:7" x14ac:dyDescent="0.3">
      <c r="B12731" s="2"/>
      <c r="D12731" s="9"/>
      <c r="F12731" s="4"/>
      <c r="G12731" s="4"/>
    </row>
    <row r="12732" spans="2:7" x14ac:dyDescent="0.3">
      <c r="B12732" s="2"/>
      <c r="D12732" s="9"/>
      <c r="F12732" s="4"/>
      <c r="G12732" s="4"/>
    </row>
    <row r="12733" spans="2:7" x14ac:dyDescent="0.3">
      <c r="B12733" s="2"/>
      <c r="D12733" s="9"/>
      <c r="F12733" s="4"/>
      <c r="G12733" s="4"/>
    </row>
    <row r="12734" spans="2:7" x14ac:dyDescent="0.3">
      <c r="B12734" s="2"/>
      <c r="D12734" s="9"/>
      <c r="F12734" s="4"/>
      <c r="G12734" s="4"/>
    </row>
    <row r="12735" spans="2:7" x14ac:dyDescent="0.3">
      <c r="B12735" s="2"/>
      <c r="D12735" s="9"/>
      <c r="F12735" s="4"/>
      <c r="G12735" s="4"/>
    </row>
    <row r="12736" spans="2:7" x14ac:dyDescent="0.3">
      <c r="B12736" s="2"/>
      <c r="D12736" s="9"/>
      <c r="F12736" s="4"/>
      <c r="G12736" s="4"/>
    </row>
    <row r="12737" spans="2:7" x14ac:dyDescent="0.3">
      <c r="B12737" s="2"/>
      <c r="D12737" s="9"/>
      <c r="F12737" s="4"/>
      <c r="G12737" s="4"/>
    </row>
    <row r="12738" spans="2:7" x14ac:dyDescent="0.3">
      <c r="B12738" s="2"/>
      <c r="D12738" s="9"/>
      <c r="F12738" s="4"/>
      <c r="G12738" s="4"/>
    </row>
    <row r="12739" spans="2:7" x14ac:dyDescent="0.3">
      <c r="B12739" s="2"/>
      <c r="D12739" s="9"/>
      <c r="F12739" s="4"/>
      <c r="G12739" s="4"/>
    </row>
    <row r="12740" spans="2:7" x14ac:dyDescent="0.3">
      <c r="B12740" s="2"/>
      <c r="D12740" s="9"/>
      <c r="F12740" s="4"/>
      <c r="G12740" s="4"/>
    </row>
    <row r="12741" spans="2:7" x14ac:dyDescent="0.3">
      <c r="B12741" s="2"/>
      <c r="D12741" s="9"/>
      <c r="F12741" s="4"/>
      <c r="G12741" s="4"/>
    </row>
    <row r="12742" spans="2:7" x14ac:dyDescent="0.3">
      <c r="B12742" s="2"/>
      <c r="D12742" s="9"/>
      <c r="F12742" s="4"/>
      <c r="G12742" s="4"/>
    </row>
    <row r="12743" spans="2:7" x14ac:dyDescent="0.3">
      <c r="B12743" s="2"/>
      <c r="D12743" s="9"/>
      <c r="F12743" s="4"/>
      <c r="G12743" s="4"/>
    </row>
    <row r="12744" spans="2:7" x14ac:dyDescent="0.3">
      <c r="B12744" s="2"/>
      <c r="D12744" s="9"/>
      <c r="F12744" s="4"/>
      <c r="G12744" s="4"/>
    </row>
    <row r="12745" spans="2:7" x14ac:dyDescent="0.3">
      <c r="B12745" s="2"/>
      <c r="D12745" s="9"/>
      <c r="F12745" s="4"/>
      <c r="G12745" s="4"/>
    </row>
    <row r="12746" spans="2:7" x14ac:dyDescent="0.3">
      <c r="B12746" s="2"/>
      <c r="D12746" s="9"/>
      <c r="F12746" s="4"/>
      <c r="G12746" s="4"/>
    </row>
    <row r="12747" spans="2:7" x14ac:dyDescent="0.3">
      <c r="B12747" s="2"/>
      <c r="D12747" s="9"/>
      <c r="F12747" s="4"/>
      <c r="G12747" s="4"/>
    </row>
    <row r="12748" spans="2:7" x14ac:dyDescent="0.3">
      <c r="B12748" s="2"/>
      <c r="D12748" s="9"/>
      <c r="F12748" s="4"/>
      <c r="G12748" s="4"/>
    </row>
    <row r="12749" spans="2:7" x14ac:dyDescent="0.3">
      <c r="B12749" s="2"/>
      <c r="D12749" s="9"/>
      <c r="F12749" s="4"/>
      <c r="G12749" s="4"/>
    </row>
    <row r="12750" spans="2:7" x14ac:dyDescent="0.3">
      <c r="B12750" s="2"/>
      <c r="D12750" s="9"/>
      <c r="F12750" s="4"/>
      <c r="G12750" s="4"/>
    </row>
    <row r="12751" spans="2:7" x14ac:dyDescent="0.3">
      <c r="B12751" s="2"/>
      <c r="D12751" s="9"/>
      <c r="F12751" s="4"/>
      <c r="G12751" s="4"/>
    </row>
    <row r="12752" spans="2:7" x14ac:dyDescent="0.3">
      <c r="B12752" s="2"/>
      <c r="D12752" s="9"/>
      <c r="F12752" s="4"/>
      <c r="G12752" s="4"/>
    </row>
    <row r="12753" spans="2:7" x14ac:dyDescent="0.3">
      <c r="B12753" s="2"/>
      <c r="D12753" s="9"/>
      <c r="F12753" s="4"/>
      <c r="G12753" s="4"/>
    </row>
    <row r="12754" spans="2:7" x14ac:dyDescent="0.3">
      <c r="B12754" s="2"/>
      <c r="D12754" s="9"/>
      <c r="F12754" s="4"/>
      <c r="G12754" s="4"/>
    </row>
    <row r="12755" spans="2:7" x14ac:dyDescent="0.3">
      <c r="B12755" s="2"/>
      <c r="D12755" s="9"/>
      <c r="F12755" s="4"/>
      <c r="G12755" s="4"/>
    </row>
    <row r="12756" spans="2:7" x14ac:dyDescent="0.3">
      <c r="B12756" s="2"/>
      <c r="D12756" s="9"/>
      <c r="F12756" s="4"/>
      <c r="G12756" s="4"/>
    </row>
    <row r="12757" spans="2:7" x14ac:dyDescent="0.3">
      <c r="B12757" s="2"/>
      <c r="D12757" s="9"/>
      <c r="F12757" s="4"/>
      <c r="G12757" s="4"/>
    </row>
    <row r="12758" spans="2:7" x14ac:dyDescent="0.3">
      <c r="B12758" s="2"/>
      <c r="D12758" s="9"/>
      <c r="F12758" s="4"/>
      <c r="G12758" s="4"/>
    </row>
    <row r="12759" spans="2:7" x14ac:dyDescent="0.3">
      <c r="B12759" s="2"/>
      <c r="D12759" s="9"/>
      <c r="F12759" s="4"/>
      <c r="G12759" s="4"/>
    </row>
    <row r="12760" spans="2:7" x14ac:dyDescent="0.3">
      <c r="B12760" s="2"/>
      <c r="D12760" s="9"/>
      <c r="F12760" s="4"/>
      <c r="G12760" s="4"/>
    </row>
    <row r="12761" spans="2:7" x14ac:dyDescent="0.3">
      <c r="B12761" s="2"/>
      <c r="D12761" s="9"/>
      <c r="F12761" s="4"/>
      <c r="G12761" s="4"/>
    </row>
    <row r="12762" spans="2:7" x14ac:dyDescent="0.3">
      <c r="B12762" s="2"/>
      <c r="D12762" s="9"/>
      <c r="F12762" s="4"/>
      <c r="G12762" s="4"/>
    </row>
    <row r="12763" spans="2:7" x14ac:dyDescent="0.3">
      <c r="B12763" s="2"/>
      <c r="D12763" s="9"/>
      <c r="F12763" s="4"/>
      <c r="G12763" s="4"/>
    </row>
    <row r="12764" spans="2:7" x14ac:dyDescent="0.3">
      <c r="B12764" s="2"/>
      <c r="D12764" s="9"/>
      <c r="F12764" s="4"/>
      <c r="G12764" s="4"/>
    </row>
    <row r="12765" spans="2:7" x14ac:dyDescent="0.3">
      <c r="B12765" s="2"/>
      <c r="D12765" s="9"/>
      <c r="F12765" s="4"/>
      <c r="G12765" s="4"/>
    </row>
    <row r="12766" spans="2:7" x14ac:dyDescent="0.3">
      <c r="B12766" s="2"/>
      <c r="D12766" s="9"/>
      <c r="F12766" s="4"/>
      <c r="G12766" s="4"/>
    </row>
    <row r="12767" spans="2:7" x14ac:dyDescent="0.3">
      <c r="B12767" s="2"/>
      <c r="D12767" s="9"/>
      <c r="F12767" s="4"/>
      <c r="G12767" s="4"/>
    </row>
    <row r="12768" spans="2:7" x14ac:dyDescent="0.3">
      <c r="B12768" s="2"/>
      <c r="D12768" s="9"/>
      <c r="F12768" s="4"/>
      <c r="G12768" s="4"/>
    </row>
    <row r="12769" spans="2:7" x14ac:dyDescent="0.3">
      <c r="B12769" s="2"/>
      <c r="D12769" s="9"/>
      <c r="F12769" s="4"/>
      <c r="G12769" s="4"/>
    </row>
    <row r="12770" spans="2:7" x14ac:dyDescent="0.3">
      <c r="B12770" s="2"/>
      <c r="D12770" s="9"/>
      <c r="F12770" s="4"/>
      <c r="G12770" s="4"/>
    </row>
    <row r="12771" spans="2:7" x14ac:dyDescent="0.3">
      <c r="B12771" s="2"/>
      <c r="D12771" s="9"/>
      <c r="F12771" s="4"/>
      <c r="G12771" s="4"/>
    </row>
    <row r="12772" spans="2:7" x14ac:dyDescent="0.3">
      <c r="B12772" s="2"/>
      <c r="D12772" s="9"/>
      <c r="F12772" s="4"/>
      <c r="G12772" s="4"/>
    </row>
    <row r="12773" spans="2:7" x14ac:dyDescent="0.3">
      <c r="B12773" s="2"/>
      <c r="D12773" s="9"/>
      <c r="F12773" s="4"/>
      <c r="G12773" s="4"/>
    </row>
    <row r="12774" spans="2:7" x14ac:dyDescent="0.3">
      <c r="B12774" s="2"/>
      <c r="D12774" s="9"/>
      <c r="F12774" s="4"/>
      <c r="G12774" s="4"/>
    </row>
    <row r="12775" spans="2:7" x14ac:dyDescent="0.3">
      <c r="B12775" s="2"/>
      <c r="D12775" s="9"/>
      <c r="F12775" s="4"/>
      <c r="G12775" s="4"/>
    </row>
    <row r="12776" spans="2:7" x14ac:dyDescent="0.3">
      <c r="B12776" s="2"/>
      <c r="D12776" s="9"/>
      <c r="F12776" s="4"/>
      <c r="G12776" s="4"/>
    </row>
    <row r="12777" spans="2:7" x14ac:dyDescent="0.3">
      <c r="B12777" s="2"/>
      <c r="D12777" s="9"/>
      <c r="F12777" s="4"/>
      <c r="G12777" s="4"/>
    </row>
    <row r="12778" spans="2:7" x14ac:dyDescent="0.3">
      <c r="B12778" s="2"/>
      <c r="D12778" s="9"/>
      <c r="F12778" s="4"/>
      <c r="G12778" s="4"/>
    </row>
    <row r="12779" spans="2:7" x14ac:dyDescent="0.3">
      <c r="B12779" s="2"/>
      <c r="D12779" s="9"/>
      <c r="F12779" s="4"/>
      <c r="G12779" s="4"/>
    </row>
    <row r="12780" spans="2:7" x14ac:dyDescent="0.3">
      <c r="B12780" s="2"/>
      <c r="D12780" s="9"/>
      <c r="F12780" s="4"/>
      <c r="G12780" s="4"/>
    </row>
    <row r="12781" spans="2:7" x14ac:dyDescent="0.3">
      <c r="B12781" s="2"/>
      <c r="D12781" s="9"/>
      <c r="F12781" s="4"/>
      <c r="G12781" s="4"/>
    </row>
    <row r="12782" spans="2:7" x14ac:dyDescent="0.3">
      <c r="B12782" s="2"/>
      <c r="D12782" s="9"/>
      <c r="F12782" s="4"/>
      <c r="G12782" s="4"/>
    </row>
    <row r="12783" spans="2:7" x14ac:dyDescent="0.3">
      <c r="B12783" s="2"/>
      <c r="D12783" s="9"/>
      <c r="F12783" s="4"/>
      <c r="G12783" s="4"/>
    </row>
    <row r="12784" spans="2:7" x14ac:dyDescent="0.3">
      <c r="B12784" s="2"/>
      <c r="D12784" s="9"/>
      <c r="F12784" s="4"/>
      <c r="G12784" s="4"/>
    </row>
    <row r="12785" spans="2:7" x14ac:dyDescent="0.3">
      <c r="B12785" s="2"/>
      <c r="D12785" s="9"/>
      <c r="F12785" s="4"/>
      <c r="G12785" s="4"/>
    </row>
    <row r="12786" spans="2:7" x14ac:dyDescent="0.3">
      <c r="B12786" s="2"/>
      <c r="D12786" s="9"/>
      <c r="F12786" s="4"/>
      <c r="G12786" s="4"/>
    </row>
    <row r="12787" spans="2:7" x14ac:dyDescent="0.3">
      <c r="B12787" s="2"/>
      <c r="D12787" s="9"/>
      <c r="F12787" s="4"/>
      <c r="G12787" s="4"/>
    </row>
    <row r="12788" spans="2:7" x14ac:dyDescent="0.3">
      <c r="B12788" s="2"/>
      <c r="D12788" s="9"/>
      <c r="F12788" s="4"/>
      <c r="G12788" s="4"/>
    </row>
    <row r="12789" spans="2:7" x14ac:dyDescent="0.3">
      <c r="B12789" s="2"/>
      <c r="D12789" s="9"/>
      <c r="F12789" s="4"/>
      <c r="G12789" s="4"/>
    </row>
    <row r="12790" spans="2:7" x14ac:dyDescent="0.3">
      <c r="B12790" s="2"/>
      <c r="D12790" s="9"/>
      <c r="F12790" s="4"/>
      <c r="G12790" s="4"/>
    </row>
    <row r="12791" spans="2:7" x14ac:dyDescent="0.3">
      <c r="B12791" s="2"/>
      <c r="D12791" s="9"/>
      <c r="F12791" s="4"/>
      <c r="G12791" s="4"/>
    </row>
    <row r="12792" spans="2:7" x14ac:dyDescent="0.3">
      <c r="B12792" s="2"/>
      <c r="D12792" s="9"/>
      <c r="F12792" s="4"/>
      <c r="G12792" s="4"/>
    </row>
    <row r="12793" spans="2:7" x14ac:dyDescent="0.3">
      <c r="B12793" s="2"/>
      <c r="D12793" s="9"/>
      <c r="F12793" s="4"/>
      <c r="G12793" s="4"/>
    </row>
    <row r="12794" spans="2:7" x14ac:dyDescent="0.3">
      <c r="B12794" s="2"/>
      <c r="D12794" s="9"/>
      <c r="F12794" s="4"/>
      <c r="G12794" s="4"/>
    </row>
    <row r="12795" spans="2:7" x14ac:dyDescent="0.3">
      <c r="B12795" s="2"/>
      <c r="D12795" s="9"/>
      <c r="F12795" s="4"/>
      <c r="G12795" s="4"/>
    </row>
    <row r="12796" spans="2:7" x14ac:dyDescent="0.3">
      <c r="B12796" s="2"/>
      <c r="D12796" s="9"/>
      <c r="F12796" s="4"/>
      <c r="G12796" s="4"/>
    </row>
    <row r="12797" spans="2:7" x14ac:dyDescent="0.3">
      <c r="B12797" s="2"/>
      <c r="D12797" s="9"/>
      <c r="F12797" s="4"/>
      <c r="G12797" s="4"/>
    </row>
    <row r="12798" spans="2:7" x14ac:dyDescent="0.3">
      <c r="B12798" s="2"/>
      <c r="D12798" s="9"/>
      <c r="F12798" s="4"/>
      <c r="G12798" s="4"/>
    </row>
    <row r="12799" spans="2:7" x14ac:dyDescent="0.3">
      <c r="B12799" s="2"/>
      <c r="D12799" s="9"/>
      <c r="F12799" s="4"/>
      <c r="G12799" s="4"/>
    </row>
    <row r="12800" spans="2:7" x14ac:dyDescent="0.3">
      <c r="B12800" s="2"/>
      <c r="D12800" s="9"/>
      <c r="F12800" s="4"/>
      <c r="G12800" s="4"/>
    </row>
    <row r="12801" spans="2:7" x14ac:dyDescent="0.3">
      <c r="B12801" s="2"/>
      <c r="D12801" s="9"/>
      <c r="F12801" s="4"/>
      <c r="G12801" s="4"/>
    </row>
    <row r="12802" spans="2:7" x14ac:dyDescent="0.3">
      <c r="B12802" s="2"/>
      <c r="D12802" s="9"/>
      <c r="F12802" s="4"/>
      <c r="G12802" s="4"/>
    </row>
    <row r="12803" spans="2:7" x14ac:dyDescent="0.3">
      <c r="B12803" s="2"/>
      <c r="D12803" s="9"/>
      <c r="F12803" s="4"/>
      <c r="G12803" s="4"/>
    </row>
    <row r="12804" spans="2:7" x14ac:dyDescent="0.3">
      <c r="B12804" s="2"/>
      <c r="D12804" s="9"/>
      <c r="F12804" s="4"/>
      <c r="G12804" s="4"/>
    </row>
    <row r="12805" spans="2:7" x14ac:dyDescent="0.3">
      <c r="B12805" s="2"/>
      <c r="D12805" s="9"/>
      <c r="F12805" s="4"/>
      <c r="G12805" s="4"/>
    </row>
    <row r="12806" spans="2:7" x14ac:dyDescent="0.3">
      <c r="B12806" s="2"/>
      <c r="D12806" s="9"/>
      <c r="F12806" s="4"/>
      <c r="G12806" s="4"/>
    </row>
    <row r="12807" spans="2:7" x14ac:dyDescent="0.3">
      <c r="B12807" s="2"/>
      <c r="D12807" s="9"/>
      <c r="F12807" s="4"/>
      <c r="G12807" s="4"/>
    </row>
    <row r="12808" spans="2:7" x14ac:dyDescent="0.3">
      <c r="B12808" s="2"/>
      <c r="D12808" s="9"/>
      <c r="F12808" s="4"/>
      <c r="G12808" s="4"/>
    </row>
    <row r="12809" spans="2:7" x14ac:dyDescent="0.3">
      <c r="B12809" s="2"/>
      <c r="D12809" s="9"/>
      <c r="F12809" s="4"/>
      <c r="G12809" s="4"/>
    </row>
    <row r="12810" spans="2:7" x14ac:dyDescent="0.3">
      <c r="B12810" s="2"/>
      <c r="D12810" s="9"/>
      <c r="F12810" s="4"/>
      <c r="G12810" s="4"/>
    </row>
    <row r="12811" spans="2:7" x14ac:dyDescent="0.3">
      <c r="B12811" s="2"/>
      <c r="D12811" s="9"/>
      <c r="F12811" s="4"/>
      <c r="G12811" s="4"/>
    </row>
    <row r="12812" spans="2:7" x14ac:dyDescent="0.3">
      <c r="B12812" s="2"/>
      <c r="D12812" s="9"/>
      <c r="F12812" s="4"/>
      <c r="G12812" s="4"/>
    </row>
    <row r="12813" spans="2:7" x14ac:dyDescent="0.3">
      <c r="B12813" s="2"/>
      <c r="D12813" s="9"/>
      <c r="F12813" s="4"/>
      <c r="G12813" s="4"/>
    </row>
    <row r="12814" spans="2:7" x14ac:dyDescent="0.3">
      <c r="B12814" s="2"/>
      <c r="D12814" s="9"/>
      <c r="F12814" s="4"/>
      <c r="G12814" s="4"/>
    </row>
    <row r="12815" spans="2:7" x14ac:dyDescent="0.3">
      <c r="B12815" s="2"/>
      <c r="D12815" s="9"/>
      <c r="F12815" s="4"/>
      <c r="G12815" s="4"/>
    </row>
    <row r="12816" spans="2:7" x14ac:dyDescent="0.3">
      <c r="B12816" s="2"/>
      <c r="D12816" s="9"/>
      <c r="F12816" s="4"/>
      <c r="G12816" s="4"/>
    </row>
    <row r="12817" spans="2:7" x14ac:dyDescent="0.3">
      <c r="B12817" s="2"/>
      <c r="D12817" s="9"/>
      <c r="F12817" s="4"/>
      <c r="G12817" s="4"/>
    </row>
    <row r="12818" spans="2:7" x14ac:dyDescent="0.3">
      <c r="B12818" s="2"/>
      <c r="D12818" s="9"/>
      <c r="F12818" s="4"/>
      <c r="G12818" s="4"/>
    </row>
    <row r="12819" spans="2:7" x14ac:dyDescent="0.3">
      <c r="B12819" s="2"/>
      <c r="D12819" s="9"/>
      <c r="F12819" s="4"/>
      <c r="G12819" s="4"/>
    </row>
    <row r="12820" spans="2:7" x14ac:dyDescent="0.3">
      <c r="B12820" s="2"/>
      <c r="D12820" s="9"/>
      <c r="F12820" s="4"/>
      <c r="G12820" s="4"/>
    </row>
    <row r="12821" spans="2:7" x14ac:dyDescent="0.3">
      <c r="B12821" s="2"/>
      <c r="D12821" s="9"/>
      <c r="F12821" s="4"/>
      <c r="G12821" s="4"/>
    </row>
    <row r="12822" spans="2:7" x14ac:dyDescent="0.3">
      <c r="B12822" s="2"/>
      <c r="D12822" s="9"/>
      <c r="F12822" s="4"/>
      <c r="G12822" s="4"/>
    </row>
    <row r="12823" spans="2:7" x14ac:dyDescent="0.3">
      <c r="B12823" s="2"/>
      <c r="D12823" s="9"/>
      <c r="F12823" s="4"/>
      <c r="G12823" s="4"/>
    </row>
    <row r="12824" spans="2:7" x14ac:dyDescent="0.3">
      <c r="B12824" s="2"/>
      <c r="D12824" s="9"/>
      <c r="F12824" s="4"/>
      <c r="G12824" s="4"/>
    </row>
    <row r="12825" spans="2:7" x14ac:dyDescent="0.3">
      <c r="B12825" s="2"/>
      <c r="D12825" s="9"/>
      <c r="F12825" s="4"/>
      <c r="G12825" s="4"/>
    </row>
    <row r="12826" spans="2:7" x14ac:dyDescent="0.3">
      <c r="B12826" s="2"/>
      <c r="D12826" s="9"/>
      <c r="F12826" s="4"/>
      <c r="G12826" s="4"/>
    </row>
    <row r="12827" spans="2:7" x14ac:dyDescent="0.3">
      <c r="B12827" s="2"/>
      <c r="D12827" s="9"/>
      <c r="F12827" s="4"/>
      <c r="G12827" s="4"/>
    </row>
    <row r="12828" spans="2:7" x14ac:dyDescent="0.3">
      <c r="B12828" s="2"/>
      <c r="D12828" s="9"/>
      <c r="F12828" s="4"/>
      <c r="G12828" s="4"/>
    </row>
    <row r="12829" spans="2:7" x14ac:dyDescent="0.3">
      <c r="B12829" s="2"/>
      <c r="D12829" s="9"/>
      <c r="F12829" s="4"/>
      <c r="G12829" s="4"/>
    </row>
    <row r="12830" spans="2:7" x14ac:dyDescent="0.3">
      <c r="B12830" s="2"/>
      <c r="D12830" s="9"/>
      <c r="F12830" s="4"/>
      <c r="G12830" s="4"/>
    </row>
    <row r="12831" spans="2:7" x14ac:dyDescent="0.3">
      <c r="B12831" s="2"/>
      <c r="D12831" s="9"/>
      <c r="F12831" s="4"/>
      <c r="G12831" s="4"/>
    </row>
    <row r="12832" spans="2:7" x14ac:dyDescent="0.3">
      <c r="B12832" s="2"/>
      <c r="D12832" s="9"/>
      <c r="F12832" s="4"/>
      <c r="G12832" s="4"/>
    </row>
    <row r="12833" spans="2:7" x14ac:dyDescent="0.3">
      <c r="B12833" s="2"/>
      <c r="D12833" s="9"/>
      <c r="F12833" s="4"/>
      <c r="G12833" s="4"/>
    </row>
    <row r="12834" spans="2:7" x14ac:dyDescent="0.3">
      <c r="B12834" s="2"/>
      <c r="D12834" s="9"/>
      <c r="F12834" s="4"/>
      <c r="G12834" s="4"/>
    </row>
    <row r="12835" spans="2:7" x14ac:dyDescent="0.3">
      <c r="B12835" s="2"/>
      <c r="D12835" s="9"/>
      <c r="F12835" s="4"/>
      <c r="G12835" s="4"/>
    </row>
    <row r="12836" spans="2:7" x14ac:dyDescent="0.3">
      <c r="B12836" s="2"/>
      <c r="D12836" s="9"/>
      <c r="F12836" s="4"/>
      <c r="G12836" s="4"/>
    </row>
    <row r="12837" spans="2:7" x14ac:dyDescent="0.3">
      <c r="B12837" s="2"/>
      <c r="D12837" s="9"/>
      <c r="F12837" s="4"/>
      <c r="G12837" s="4"/>
    </row>
    <row r="12838" spans="2:7" x14ac:dyDescent="0.3">
      <c r="B12838" s="2"/>
      <c r="D12838" s="9"/>
      <c r="F12838" s="4"/>
      <c r="G12838" s="4"/>
    </row>
    <row r="12839" spans="2:7" x14ac:dyDescent="0.3">
      <c r="B12839" s="2"/>
      <c r="D12839" s="9"/>
      <c r="F12839" s="4"/>
      <c r="G12839" s="4"/>
    </row>
    <row r="12840" spans="2:7" x14ac:dyDescent="0.3">
      <c r="B12840" s="2"/>
      <c r="D12840" s="9"/>
      <c r="F12840" s="4"/>
      <c r="G12840" s="4"/>
    </row>
    <row r="12841" spans="2:7" x14ac:dyDescent="0.3">
      <c r="B12841" s="2"/>
      <c r="D12841" s="9"/>
      <c r="F12841" s="4"/>
      <c r="G12841" s="4"/>
    </row>
    <row r="12842" spans="2:7" x14ac:dyDescent="0.3">
      <c r="B12842" s="2"/>
      <c r="D12842" s="9"/>
      <c r="F12842" s="4"/>
      <c r="G12842" s="4"/>
    </row>
    <row r="12843" spans="2:7" x14ac:dyDescent="0.3">
      <c r="B12843" s="2"/>
      <c r="D12843" s="9"/>
      <c r="F12843" s="4"/>
      <c r="G12843" s="4"/>
    </row>
    <row r="12844" spans="2:7" x14ac:dyDescent="0.3">
      <c r="B12844" s="2"/>
      <c r="D12844" s="9"/>
      <c r="F12844" s="4"/>
      <c r="G12844" s="4"/>
    </row>
    <row r="12845" spans="2:7" x14ac:dyDescent="0.3">
      <c r="B12845" s="2"/>
      <c r="D12845" s="9"/>
      <c r="F12845" s="4"/>
      <c r="G12845" s="4"/>
    </row>
    <row r="12846" spans="2:7" x14ac:dyDescent="0.3">
      <c r="B12846" s="2"/>
      <c r="D12846" s="9"/>
      <c r="F12846" s="4"/>
      <c r="G12846" s="4"/>
    </row>
    <row r="12847" spans="2:7" x14ac:dyDescent="0.3">
      <c r="B12847" s="2"/>
      <c r="D12847" s="9"/>
      <c r="F12847" s="4"/>
      <c r="G12847" s="4"/>
    </row>
    <row r="12848" spans="2:7" x14ac:dyDescent="0.3">
      <c r="B12848" s="2"/>
      <c r="D12848" s="9"/>
      <c r="F12848" s="4"/>
      <c r="G12848" s="4"/>
    </row>
    <row r="12849" spans="2:7" x14ac:dyDescent="0.3">
      <c r="B12849" s="2"/>
      <c r="D12849" s="9"/>
      <c r="F12849" s="4"/>
      <c r="G12849" s="4"/>
    </row>
    <row r="12850" spans="2:7" x14ac:dyDescent="0.3">
      <c r="B12850" s="2"/>
      <c r="D12850" s="9"/>
      <c r="F12850" s="4"/>
      <c r="G12850" s="4"/>
    </row>
    <row r="12851" spans="2:7" x14ac:dyDescent="0.3">
      <c r="B12851" s="2"/>
      <c r="D12851" s="9"/>
      <c r="F12851" s="4"/>
      <c r="G12851" s="4"/>
    </row>
    <row r="12852" spans="2:7" x14ac:dyDescent="0.3">
      <c r="B12852" s="2"/>
      <c r="D12852" s="9"/>
      <c r="F12852" s="4"/>
      <c r="G12852" s="4"/>
    </row>
    <row r="12853" spans="2:7" x14ac:dyDescent="0.3">
      <c r="B12853" s="2"/>
      <c r="D12853" s="9"/>
      <c r="F12853" s="4"/>
      <c r="G12853" s="4"/>
    </row>
    <row r="12854" spans="2:7" x14ac:dyDescent="0.3">
      <c r="B12854" s="2"/>
      <c r="D12854" s="9"/>
      <c r="F12854" s="4"/>
      <c r="G12854" s="4"/>
    </row>
    <row r="12855" spans="2:7" x14ac:dyDescent="0.3">
      <c r="B12855" s="2"/>
      <c r="D12855" s="9"/>
      <c r="F12855" s="4"/>
      <c r="G12855" s="4"/>
    </row>
    <row r="12856" spans="2:7" x14ac:dyDescent="0.3">
      <c r="B12856" s="2"/>
      <c r="D12856" s="9"/>
      <c r="F12856" s="4"/>
      <c r="G12856" s="4"/>
    </row>
    <row r="12857" spans="2:7" x14ac:dyDescent="0.3">
      <c r="B12857" s="2"/>
      <c r="D12857" s="9"/>
      <c r="F12857" s="4"/>
      <c r="G12857" s="4"/>
    </row>
    <row r="12858" spans="2:7" x14ac:dyDescent="0.3">
      <c r="B12858" s="2"/>
      <c r="D12858" s="9"/>
      <c r="F12858" s="4"/>
      <c r="G12858" s="4"/>
    </row>
    <row r="12859" spans="2:7" x14ac:dyDescent="0.3">
      <c r="B12859" s="2"/>
      <c r="D12859" s="9"/>
      <c r="F12859" s="4"/>
      <c r="G12859" s="4"/>
    </row>
    <row r="12860" spans="2:7" x14ac:dyDescent="0.3">
      <c r="B12860" s="2"/>
      <c r="D12860" s="9"/>
      <c r="F12860" s="4"/>
      <c r="G12860" s="4"/>
    </row>
    <row r="12861" spans="2:7" x14ac:dyDescent="0.3">
      <c r="B12861" s="2"/>
      <c r="D12861" s="9"/>
      <c r="F12861" s="4"/>
      <c r="G12861" s="4"/>
    </row>
    <row r="12862" spans="2:7" x14ac:dyDescent="0.3">
      <c r="B12862" s="2"/>
      <c r="D12862" s="9"/>
      <c r="F12862" s="4"/>
      <c r="G12862" s="4"/>
    </row>
    <row r="12863" spans="2:7" x14ac:dyDescent="0.3">
      <c r="B12863" s="2"/>
      <c r="D12863" s="9"/>
      <c r="F12863" s="4"/>
      <c r="G12863" s="4"/>
    </row>
    <row r="12864" spans="2:7" x14ac:dyDescent="0.3">
      <c r="B12864" s="2"/>
      <c r="D12864" s="9"/>
      <c r="F12864" s="4"/>
      <c r="G12864" s="4"/>
    </row>
    <row r="12865" spans="2:7" x14ac:dyDescent="0.3">
      <c r="B12865" s="2"/>
      <c r="D12865" s="9"/>
      <c r="F12865" s="4"/>
      <c r="G12865" s="4"/>
    </row>
    <row r="12866" spans="2:7" x14ac:dyDescent="0.3">
      <c r="B12866" s="2"/>
      <c r="D12866" s="9"/>
      <c r="F12866" s="4"/>
      <c r="G12866" s="4"/>
    </row>
    <row r="12867" spans="2:7" x14ac:dyDescent="0.3">
      <c r="B12867" s="2"/>
      <c r="D12867" s="9"/>
      <c r="F12867" s="4"/>
      <c r="G12867" s="4"/>
    </row>
    <row r="12868" spans="2:7" x14ac:dyDescent="0.3">
      <c r="B12868" s="2"/>
      <c r="D12868" s="9"/>
      <c r="F12868" s="4"/>
      <c r="G12868" s="4"/>
    </row>
    <row r="12869" spans="2:7" x14ac:dyDescent="0.3">
      <c r="B12869" s="2"/>
      <c r="D12869" s="9"/>
      <c r="F12869" s="4"/>
      <c r="G12869" s="4"/>
    </row>
    <row r="12870" spans="2:7" x14ac:dyDescent="0.3">
      <c r="B12870" s="2"/>
      <c r="D12870" s="9"/>
      <c r="F12870" s="4"/>
      <c r="G12870" s="4"/>
    </row>
    <row r="12871" spans="2:7" x14ac:dyDescent="0.3">
      <c r="B12871" s="2"/>
      <c r="D12871" s="9"/>
      <c r="F12871" s="4"/>
      <c r="G12871" s="4"/>
    </row>
    <row r="12872" spans="2:7" x14ac:dyDescent="0.3">
      <c r="B12872" s="2"/>
      <c r="D12872" s="9"/>
      <c r="F12872" s="4"/>
      <c r="G12872" s="4"/>
    </row>
    <row r="12873" spans="2:7" x14ac:dyDescent="0.3">
      <c r="B12873" s="2"/>
      <c r="D12873" s="9"/>
      <c r="F12873" s="4"/>
      <c r="G12873" s="4"/>
    </row>
    <row r="12874" spans="2:7" x14ac:dyDescent="0.3">
      <c r="B12874" s="2"/>
      <c r="D12874" s="9"/>
      <c r="F12874" s="4"/>
      <c r="G12874" s="4"/>
    </row>
    <row r="12875" spans="2:7" x14ac:dyDescent="0.3">
      <c r="B12875" s="2"/>
      <c r="D12875" s="9"/>
      <c r="F12875" s="4"/>
      <c r="G12875" s="4"/>
    </row>
    <row r="12876" spans="2:7" x14ac:dyDescent="0.3">
      <c r="B12876" s="2"/>
      <c r="D12876" s="9"/>
      <c r="F12876" s="4"/>
      <c r="G12876" s="4"/>
    </row>
    <row r="12877" spans="2:7" x14ac:dyDescent="0.3">
      <c r="B12877" s="2"/>
      <c r="D12877" s="9"/>
      <c r="F12877" s="4"/>
      <c r="G12877" s="4"/>
    </row>
    <row r="12878" spans="2:7" x14ac:dyDescent="0.3">
      <c r="B12878" s="2"/>
      <c r="D12878" s="9"/>
      <c r="F12878" s="4"/>
      <c r="G12878" s="4"/>
    </row>
    <row r="12879" spans="2:7" x14ac:dyDescent="0.3">
      <c r="B12879" s="2"/>
      <c r="D12879" s="9"/>
      <c r="F12879" s="4"/>
      <c r="G12879" s="4"/>
    </row>
    <row r="12880" spans="2:7" x14ac:dyDescent="0.3">
      <c r="B12880" s="2"/>
      <c r="D12880" s="9"/>
      <c r="F12880" s="4"/>
      <c r="G12880" s="4"/>
    </row>
    <row r="12881" spans="2:7" x14ac:dyDescent="0.3">
      <c r="B12881" s="2"/>
      <c r="D12881" s="9"/>
      <c r="F12881" s="4"/>
      <c r="G12881" s="4"/>
    </row>
    <row r="12882" spans="2:7" x14ac:dyDescent="0.3">
      <c r="B12882" s="2"/>
      <c r="D12882" s="9"/>
      <c r="F12882" s="4"/>
      <c r="G12882" s="4"/>
    </row>
    <row r="12883" spans="2:7" x14ac:dyDescent="0.3">
      <c r="B12883" s="2"/>
      <c r="D12883" s="9"/>
      <c r="F12883" s="4"/>
      <c r="G12883" s="4"/>
    </row>
    <row r="12884" spans="2:7" x14ac:dyDescent="0.3">
      <c r="B12884" s="2"/>
      <c r="D12884" s="9"/>
      <c r="F12884" s="4"/>
      <c r="G12884" s="4"/>
    </row>
    <row r="12885" spans="2:7" x14ac:dyDescent="0.3">
      <c r="B12885" s="2"/>
      <c r="D12885" s="9"/>
      <c r="F12885" s="4"/>
      <c r="G12885" s="4"/>
    </row>
    <row r="12886" spans="2:7" x14ac:dyDescent="0.3">
      <c r="B12886" s="2"/>
      <c r="D12886" s="9"/>
      <c r="F12886" s="4"/>
      <c r="G12886" s="4"/>
    </row>
    <row r="12887" spans="2:7" x14ac:dyDescent="0.3">
      <c r="B12887" s="2"/>
      <c r="D12887" s="9"/>
      <c r="F12887" s="4"/>
      <c r="G12887" s="4"/>
    </row>
    <row r="12888" spans="2:7" x14ac:dyDescent="0.3">
      <c r="B12888" s="2"/>
      <c r="D12888" s="9"/>
      <c r="F12888" s="4"/>
      <c r="G12888" s="4"/>
    </row>
    <row r="12889" spans="2:7" x14ac:dyDescent="0.3">
      <c r="B12889" s="2"/>
      <c r="D12889" s="9"/>
      <c r="F12889" s="4"/>
      <c r="G12889" s="4"/>
    </row>
    <row r="12890" spans="2:7" x14ac:dyDescent="0.3">
      <c r="B12890" s="2"/>
      <c r="D12890" s="9"/>
      <c r="F12890" s="4"/>
      <c r="G12890" s="4"/>
    </row>
    <row r="12891" spans="2:7" x14ac:dyDescent="0.3">
      <c r="B12891" s="2"/>
      <c r="D12891" s="9"/>
      <c r="F12891" s="4"/>
      <c r="G12891" s="4"/>
    </row>
    <row r="12892" spans="2:7" x14ac:dyDescent="0.3">
      <c r="B12892" s="2"/>
      <c r="D12892" s="9"/>
      <c r="F12892" s="4"/>
      <c r="G12892" s="4"/>
    </row>
    <row r="12893" spans="2:7" x14ac:dyDescent="0.3">
      <c r="B12893" s="2"/>
      <c r="D12893" s="9"/>
      <c r="F12893" s="4"/>
      <c r="G12893" s="4"/>
    </row>
    <row r="12894" spans="2:7" x14ac:dyDescent="0.3">
      <c r="B12894" s="2"/>
      <c r="D12894" s="9"/>
      <c r="F12894" s="4"/>
      <c r="G12894" s="4"/>
    </row>
    <row r="12895" spans="2:7" x14ac:dyDescent="0.3">
      <c r="B12895" s="2"/>
      <c r="D12895" s="9"/>
      <c r="F12895" s="4"/>
      <c r="G12895" s="4"/>
    </row>
    <row r="12896" spans="2:7" x14ac:dyDescent="0.3">
      <c r="B12896" s="2"/>
      <c r="D12896" s="9"/>
      <c r="F12896" s="4"/>
      <c r="G12896" s="4"/>
    </row>
    <row r="12897" spans="2:7" x14ac:dyDescent="0.3">
      <c r="B12897" s="2"/>
      <c r="D12897" s="9"/>
      <c r="F12897" s="4"/>
      <c r="G12897" s="4"/>
    </row>
    <row r="12898" spans="2:7" x14ac:dyDescent="0.3">
      <c r="B12898" s="2"/>
      <c r="D12898" s="9"/>
      <c r="F12898" s="4"/>
      <c r="G12898" s="4"/>
    </row>
    <row r="12899" spans="2:7" x14ac:dyDescent="0.3">
      <c r="B12899" s="2"/>
      <c r="D12899" s="9"/>
      <c r="F12899" s="4"/>
      <c r="G12899" s="4"/>
    </row>
    <row r="12900" spans="2:7" x14ac:dyDescent="0.3">
      <c r="B12900" s="2"/>
      <c r="D12900" s="9"/>
      <c r="F12900" s="4"/>
      <c r="G12900" s="4"/>
    </row>
    <row r="12901" spans="2:7" x14ac:dyDescent="0.3">
      <c r="B12901" s="2"/>
      <c r="D12901" s="9"/>
      <c r="F12901" s="4"/>
      <c r="G12901" s="4"/>
    </row>
    <row r="12902" spans="2:7" x14ac:dyDescent="0.3">
      <c r="B12902" s="2"/>
      <c r="D12902" s="9"/>
      <c r="F12902" s="4"/>
      <c r="G12902" s="4"/>
    </row>
    <row r="12903" spans="2:7" x14ac:dyDescent="0.3">
      <c r="B12903" s="2"/>
      <c r="D12903" s="9"/>
      <c r="F12903" s="4"/>
      <c r="G12903" s="4"/>
    </row>
    <row r="12904" spans="2:7" x14ac:dyDescent="0.3">
      <c r="B12904" s="2"/>
      <c r="D12904" s="9"/>
      <c r="F12904" s="4"/>
      <c r="G12904" s="4"/>
    </row>
    <row r="12905" spans="2:7" x14ac:dyDescent="0.3">
      <c r="B12905" s="2"/>
      <c r="D12905" s="9"/>
      <c r="F12905" s="4"/>
      <c r="G12905" s="4"/>
    </row>
    <row r="12906" spans="2:7" x14ac:dyDescent="0.3">
      <c r="B12906" s="2"/>
      <c r="D12906" s="9"/>
      <c r="F12906" s="4"/>
      <c r="G12906" s="4"/>
    </row>
    <row r="12907" spans="2:7" x14ac:dyDescent="0.3">
      <c r="B12907" s="2"/>
      <c r="D12907" s="9"/>
      <c r="F12907" s="4"/>
      <c r="G12907" s="4"/>
    </row>
    <row r="12908" spans="2:7" x14ac:dyDescent="0.3">
      <c r="B12908" s="2"/>
      <c r="D12908" s="9"/>
      <c r="F12908" s="4"/>
      <c r="G12908" s="4"/>
    </row>
    <row r="12909" spans="2:7" x14ac:dyDescent="0.3">
      <c r="B12909" s="2"/>
      <c r="D12909" s="9"/>
      <c r="F12909" s="4"/>
      <c r="G12909" s="4"/>
    </row>
    <row r="12910" spans="2:7" x14ac:dyDescent="0.3">
      <c r="B12910" s="2"/>
      <c r="D12910" s="9"/>
      <c r="F12910" s="4"/>
      <c r="G12910" s="4"/>
    </row>
    <row r="12911" spans="2:7" x14ac:dyDescent="0.3">
      <c r="B12911" s="2"/>
      <c r="D12911" s="9"/>
      <c r="F12911" s="4"/>
      <c r="G12911" s="4"/>
    </row>
    <row r="12912" spans="2:7" x14ac:dyDescent="0.3">
      <c r="B12912" s="2"/>
      <c r="D12912" s="9"/>
      <c r="F12912" s="4"/>
      <c r="G12912" s="4"/>
    </row>
    <row r="12913" spans="2:7" x14ac:dyDescent="0.3">
      <c r="B12913" s="2"/>
      <c r="D12913" s="9"/>
      <c r="F12913" s="4"/>
      <c r="G12913" s="4"/>
    </row>
    <row r="12914" spans="2:7" x14ac:dyDescent="0.3">
      <c r="B12914" s="2"/>
      <c r="D12914" s="9"/>
      <c r="F12914" s="4"/>
      <c r="G12914" s="4"/>
    </row>
    <row r="12915" spans="2:7" x14ac:dyDescent="0.3">
      <c r="B12915" s="2"/>
      <c r="D12915" s="9"/>
      <c r="F12915" s="4"/>
      <c r="G12915" s="4"/>
    </row>
    <row r="12916" spans="2:7" x14ac:dyDescent="0.3">
      <c r="B12916" s="2"/>
      <c r="D12916" s="9"/>
      <c r="F12916" s="4"/>
      <c r="G12916" s="4"/>
    </row>
    <row r="12917" spans="2:7" x14ac:dyDescent="0.3">
      <c r="B12917" s="2"/>
      <c r="D12917" s="9"/>
      <c r="F12917" s="4"/>
      <c r="G12917" s="4"/>
    </row>
    <row r="12918" spans="2:7" x14ac:dyDescent="0.3">
      <c r="B12918" s="2"/>
      <c r="D12918" s="9"/>
      <c r="F12918" s="4"/>
      <c r="G12918" s="4"/>
    </row>
    <row r="12919" spans="2:7" x14ac:dyDescent="0.3">
      <c r="B12919" s="2"/>
      <c r="D12919" s="9"/>
      <c r="F12919" s="4"/>
      <c r="G12919" s="4"/>
    </row>
    <row r="12920" spans="2:7" x14ac:dyDescent="0.3">
      <c r="B12920" s="2"/>
      <c r="D12920" s="9"/>
      <c r="F12920" s="4"/>
      <c r="G12920" s="4"/>
    </row>
    <row r="12921" spans="2:7" x14ac:dyDescent="0.3">
      <c r="B12921" s="2"/>
      <c r="D12921" s="9"/>
      <c r="F12921" s="4"/>
      <c r="G12921" s="4"/>
    </row>
    <row r="12922" spans="2:7" x14ac:dyDescent="0.3">
      <c r="B12922" s="2"/>
      <c r="D12922" s="9"/>
      <c r="F12922" s="4"/>
      <c r="G12922" s="4"/>
    </row>
    <row r="12923" spans="2:7" x14ac:dyDescent="0.3">
      <c r="B12923" s="2"/>
      <c r="D12923" s="9"/>
      <c r="F12923" s="4"/>
      <c r="G12923" s="4"/>
    </row>
    <row r="12924" spans="2:7" x14ac:dyDescent="0.3">
      <c r="B12924" s="2"/>
      <c r="D12924" s="9"/>
      <c r="F12924" s="4"/>
      <c r="G12924" s="4"/>
    </row>
    <row r="12925" spans="2:7" x14ac:dyDescent="0.3">
      <c r="B12925" s="2"/>
      <c r="D12925" s="9"/>
      <c r="F12925" s="4"/>
      <c r="G12925" s="4"/>
    </row>
    <row r="12926" spans="2:7" x14ac:dyDescent="0.3">
      <c r="B12926" s="2"/>
      <c r="D12926" s="9"/>
      <c r="F12926" s="4"/>
      <c r="G12926" s="4"/>
    </row>
    <row r="12927" spans="2:7" x14ac:dyDescent="0.3">
      <c r="B12927" s="2"/>
      <c r="D12927" s="9"/>
      <c r="F12927" s="4"/>
      <c r="G12927" s="4"/>
    </row>
    <row r="12928" spans="2:7" x14ac:dyDescent="0.3">
      <c r="B12928" s="2"/>
      <c r="D12928" s="9"/>
      <c r="F12928" s="4"/>
      <c r="G12928" s="4"/>
    </row>
    <row r="12929" spans="2:7" x14ac:dyDescent="0.3">
      <c r="B12929" s="2"/>
      <c r="D12929" s="9"/>
      <c r="F12929" s="4"/>
      <c r="G12929" s="4"/>
    </row>
    <row r="12930" spans="2:7" x14ac:dyDescent="0.3">
      <c r="B12930" s="2"/>
      <c r="D12930" s="9"/>
      <c r="F12930" s="4"/>
      <c r="G12930" s="4"/>
    </row>
    <row r="12931" spans="2:7" x14ac:dyDescent="0.3">
      <c r="B12931" s="2"/>
      <c r="D12931" s="9"/>
      <c r="F12931" s="4"/>
      <c r="G12931" s="4"/>
    </row>
    <row r="12932" spans="2:7" x14ac:dyDescent="0.3">
      <c r="B12932" s="2"/>
      <c r="D12932" s="9"/>
      <c r="F12932" s="4"/>
      <c r="G12932" s="4"/>
    </row>
    <row r="12933" spans="2:7" x14ac:dyDescent="0.3">
      <c r="B12933" s="2"/>
      <c r="D12933" s="9"/>
      <c r="F12933" s="4"/>
      <c r="G12933" s="4"/>
    </row>
    <row r="12934" spans="2:7" x14ac:dyDescent="0.3">
      <c r="B12934" s="2"/>
      <c r="D12934" s="9"/>
      <c r="F12934" s="4"/>
      <c r="G12934" s="4"/>
    </row>
    <row r="12935" spans="2:7" x14ac:dyDescent="0.3">
      <c r="B12935" s="2"/>
      <c r="D12935" s="9"/>
      <c r="F12935" s="4"/>
      <c r="G12935" s="4"/>
    </row>
    <row r="12936" spans="2:7" x14ac:dyDescent="0.3">
      <c r="B12936" s="2"/>
      <c r="D12936" s="9"/>
      <c r="F12936" s="4"/>
      <c r="G12936" s="4"/>
    </row>
    <row r="12937" spans="2:7" x14ac:dyDescent="0.3">
      <c r="B12937" s="2"/>
      <c r="D12937" s="9"/>
      <c r="F12937" s="4"/>
      <c r="G12937" s="4"/>
    </row>
    <row r="12938" spans="2:7" x14ac:dyDescent="0.3">
      <c r="B12938" s="2"/>
      <c r="D12938" s="9"/>
      <c r="F12938" s="4"/>
      <c r="G12938" s="4"/>
    </row>
    <row r="12939" spans="2:7" x14ac:dyDescent="0.3">
      <c r="B12939" s="2"/>
      <c r="D12939" s="9"/>
      <c r="F12939" s="4"/>
      <c r="G12939" s="4"/>
    </row>
    <row r="12940" spans="2:7" x14ac:dyDescent="0.3">
      <c r="B12940" s="2"/>
      <c r="D12940" s="9"/>
      <c r="F12940" s="4"/>
      <c r="G12940" s="4"/>
    </row>
    <row r="12941" spans="2:7" x14ac:dyDescent="0.3">
      <c r="B12941" s="2"/>
      <c r="D12941" s="9"/>
      <c r="F12941" s="4"/>
      <c r="G12941" s="4"/>
    </row>
    <row r="12942" spans="2:7" x14ac:dyDescent="0.3">
      <c r="B12942" s="2"/>
      <c r="D12942" s="9"/>
      <c r="F12942" s="4"/>
      <c r="G12942" s="4"/>
    </row>
    <row r="12943" spans="2:7" x14ac:dyDescent="0.3">
      <c r="B12943" s="2"/>
      <c r="D12943" s="9"/>
      <c r="F12943" s="4"/>
      <c r="G12943" s="4"/>
    </row>
    <row r="12944" spans="2:7" x14ac:dyDescent="0.3">
      <c r="B12944" s="2"/>
      <c r="D12944" s="9"/>
      <c r="F12944" s="4"/>
      <c r="G12944" s="4"/>
    </row>
    <row r="12945" spans="2:7" x14ac:dyDescent="0.3">
      <c r="B12945" s="2"/>
      <c r="D12945" s="9"/>
      <c r="F12945" s="4"/>
      <c r="G12945" s="4"/>
    </row>
    <row r="12946" spans="2:7" x14ac:dyDescent="0.3">
      <c r="B12946" s="2"/>
      <c r="D12946" s="9"/>
      <c r="F12946" s="4"/>
      <c r="G12946" s="4"/>
    </row>
    <row r="12947" spans="2:7" x14ac:dyDescent="0.3">
      <c r="B12947" s="2"/>
      <c r="D12947" s="9"/>
      <c r="F12947" s="4"/>
      <c r="G12947" s="4"/>
    </row>
    <row r="12948" spans="2:7" x14ac:dyDescent="0.3">
      <c r="B12948" s="2"/>
      <c r="D12948" s="9"/>
      <c r="F12948" s="4"/>
      <c r="G12948" s="4"/>
    </row>
    <row r="12949" spans="2:7" x14ac:dyDescent="0.3">
      <c r="B12949" s="2"/>
      <c r="D12949" s="9"/>
      <c r="F12949" s="4"/>
      <c r="G12949" s="4"/>
    </row>
    <row r="12950" spans="2:7" x14ac:dyDescent="0.3">
      <c r="B12950" s="2"/>
      <c r="D12950" s="9"/>
      <c r="F12950" s="4"/>
      <c r="G12950" s="4"/>
    </row>
    <row r="12951" spans="2:7" x14ac:dyDescent="0.3">
      <c r="B12951" s="2"/>
      <c r="D12951" s="9"/>
      <c r="F12951" s="4"/>
      <c r="G12951" s="4"/>
    </row>
    <row r="12952" spans="2:7" x14ac:dyDescent="0.3">
      <c r="B12952" s="2"/>
      <c r="D12952" s="9"/>
      <c r="F12952" s="4"/>
      <c r="G12952" s="4"/>
    </row>
    <row r="12953" spans="2:7" x14ac:dyDescent="0.3">
      <c r="B12953" s="2"/>
      <c r="D12953" s="9"/>
      <c r="F12953" s="4"/>
      <c r="G12953" s="4"/>
    </row>
    <row r="12954" spans="2:7" x14ac:dyDescent="0.3">
      <c r="B12954" s="2"/>
      <c r="D12954" s="9"/>
      <c r="F12954" s="4"/>
      <c r="G12954" s="4"/>
    </row>
    <row r="12955" spans="2:7" x14ac:dyDescent="0.3">
      <c r="B12955" s="2"/>
      <c r="D12955" s="9"/>
      <c r="F12955" s="4"/>
      <c r="G12955" s="4"/>
    </row>
    <row r="12956" spans="2:7" x14ac:dyDescent="0.3">
      <c r="B12956" s="2"/>
      <c r="D12956" s="9"/>
      <c r="F12956" s="4"/>
      <c r="G12956" s="4"/>
    </row>
    <row r="12957" spans="2:7" x14ac:dyDescent="0.3">
      <c r="B12957" s="2"/>
      <c r="D12957" s="9"/>
      <c r="F12957" s="4"/>
      <c r="G12957" s="4"/>
    </row>
    <row r="12958" spans="2:7" x14ac:dyDescent="0.3">
      <c r="B12958" s="2"/>
      <c r="D12958" s="9"/>
      <c r="F12958" s="4"/>
      <c r="G12958" s="4"/>
    </row>
    <row r="12959" spans="2:7" x14ac:dyDescent="0.3">
      <c r="B12959" s="2"/>
      <c r="D12959" s="9"/>
      <c r="F12959" s="4"/>
      <c r="G12959" s="4"/>
    </row>
    <row r="12960" spans="2:7" x14ac:dyDescent="0.3">
      <c r="B12960" s="2"/>
      <c r="D12960" s="9"/>
      <c r="F12960" s="4"/>
      <c r="G12960" s="4"/>
    </row>
    <row r="12961" spans="2:7" x14ac:dyDescent="0.3">
      <c r="B12961" s="2"/>
      <c r="D12961" s="9"/>
      <c r="F12961" s="4"/>
      <c r="G12961" s="4"/>
    </row>
    <row r="12962" spans="2:7" x14ac:dyDescent="0.3">
      <c r="B12962" s="2"/>
      <c r="D12962" s="9"/>
      <c r="F12962" s="4"/>
      <c r="G12962" s="4"/>
    </row>
    <row r="12963" spans="2:7" x14ac:dyDescent="0.3">
      <c r="B12963" s="2"/>
      <c r="D12963" s="9"/>
      <c r="F12963" s="4"/>
      <c r="G12963" s="4"/>
    </row>
    <row r="12964" spans="2:7" x14ac:dyDescent="0.3">
      <c r="B12964" s="2"/>
      <c r="D12964" s="9"/>
      <c r="F12964" s="4"/>
      <c r="G12964" s="4"/>
    </row>
    <row r="12965" spans="2:7" x14ac:dyDescent="0.3">
      <c r="B12965" s="2"/>
      <c r="D12965" s="9"/>
      <c r="F12965" s="4"/>
      <c r="G12965" s="4"/>
    </row>
    <row r="12966" spans="2:7" x14ac:dyDescent="0.3">
      <c r="B12966" s="2"/>
      <c r="D12966" s="9"/>
      <c r="F12966" s="4"/>
      <c r="G12966" s="4"/>
    </row>
    <row r="12967" spans="2:7" x14ac:dyDescent="0.3">
      <c r="B12967" s="2"/>
      <c r="D12967" s="9"/>
      <c r="F12967" s="4"/>
      <c r="G12967" s="4"/>
    </row>
    <row r="12968" spans="2:7" x14ac:dyDescent="0.3">
      <c r="B12968" s="2"/>
      <c r="D12968" s="9"/>
      <c r="F12968" s="4"/>
      <c r="G12968" s="4"/>
    </row>
    <row r="12969" spans="2:7" x14ac:dyDescent="0.3">
      <c r="B12969" s="2"/>
      <c r="D12969" s="9"/>
      <c r="F12969" s="4"/>
      <c r="G12969" s="4"/>
    </row>
    <row r="12970" spans="2:7" x14ac:dyDescent="0.3">
      <c r="B12970" s="2"/>
      <c r="D12970" s="9"/>
      <c r="F12970" s="4"/>
      <c r="G12970" s="4"/>
    </row>
    <row r="12971" spans="2:7" x14ac:dyDescent="0.3">
      <c r="B12971" s="2"/>
      <c r="D12971" s="9"/>
      <c r="F12971" s="4"/>
      <c r="G12971" s="4"/>
    </row>
    <row r="12972" spans="2:7" x14ac:dyDescent="0.3">
      <c r="B12972" s="2"/>
      <c r="D12972" s="9"/>
      <c r="F12972" s="4"/>
      <c r="G12972" s="4"/>
    </row>
    <row r="12973" spans="2:7" x14ac:dyDescent="0.3">
      <c r="B12973" s="2"/>
      <c r="D12973" s="9"/>
      <c r="F12973" s="4"/>
      <c r="G12973" s="4"/>
    </row>
    <row r="12974" spans="2:7" x14ac:dyDescent="0.3">
      <c r="B12974" s="2"/>
      <c r="D12974" s="9"/>
      <c r="F12974" s="4"/>
      <c r="G12974" s="4"/>
    </row>
    <row r="12975" spans="2:7" x14ac:dyDescent="0.3">
      <c r="B12975" s="2"/>
      <c r="D12975" s="9"/>
      <c r="F12975" s="4"/>
      <c r="G12975" s="4"/>
    </row>
    <row r="12976" spans="2:7" x14ac:dyDescent="0.3">
      <c r="B12976" s="2"/>
      <c r="D12976" s="9"/>
      <c r="F12976" s="4"/>
      <c r="G12976" s="4"/>
    </row>
    <row r="12977" spans="2:7" x14ac:dyDescent="0.3">
      <c r="B12977" s="2"/>
      <c r="D12977" s="9"/>
      <c r="F12977" s="4"/>
      <c r="G12977" s="4"/>
    </row>
    <row r="12978" spans="2:7" x14ac:dyDescent="0.3">
      <c r="B12978" s="2"/>
      <c r="D12978" s="9"/>
      <c r="F12978" s="4"/>
      <c r="G12978" s="4"/>
    </row>
    <row r="12979" spans="2:7" x14ac:dyDescent="0.3">
      <c r="B12979" s="2"/>
      <c r="D12979" s="9"/>
      <c r="F12979" s="4"/>
      <c r="G12979" s="4"/>
    </row>
    <row r="12980" spans="2:7" x14ac:dyDescent="0.3">
      <c r="B12980" s="2"/>
      <c r="D12980" s="9"/>
      <c r="F12980" s="4"/>
      <c r="G12980" s="4"/>
    </row>
    <row r="12981" spans="2:7" x14ac:dyDescent="0.3">
      <c r="B12981" s="2"/>
      <c r="D12981" s="9"/>
      <c r="F12981" s="4"/>
      <c r="G12981" s="4"/>
    </row>
    <row r="12982" spans="2:7" x14ac:dyDescent="0.3">
      <c r="B12982" s="2"/>
      <c r="D12982" s="9"/>
      <c r="F12982" s="4"/>
      <c r="G12982" s="4"/>
    </row>
    <row r="12983" spans="2:7" x14ac:dyDescent="0.3">
      <c r="B12983" s="2"/>
      <c r="D12983" s="9"/>
      <c r="F12983" s="4"/>
      <c r="G12983" s="4"/>
    </row>
    <row r="12984" spans="2:7" x14ac:dyDescent="0.3">
      <c r="B12984" s="2"/>
      <c r="D12984" s="9"/>
      <c r="F12984" s="4"/>
      <c r="G12984" s="4"/>
    </row>
    <row r="12985" spans="2:7" x14ac:dyDescent="0.3">
      <c r="B12985" s="2"/>
      <c r="D12985" s="9"/>
      <c r="F12985" s="4"/>
      <c r="G12985" s="4"/>
    </row>
    <row r="12986" spans="2:7" x14ac:dyDescent="0.3">
      <c r="B12986" s="2"/>
      <c r="D12986" s="9"/>
      <c r="F12986" s="4"/>
      <c r="G12986" s="4"/>
    </row>
    <row r="12987" spans="2:7" x14ac:dyDescent="0.3">
      <c r="B12987" s="2"/>
      <c r="D12987" s="9"/>
      <c r="F12987" s="4"/>
      <c r="G12987" s="4"/>
    </row>
    <row r="12988" spans="2:7" x14ac:dyDescent="0.3">
      <c r="B12988" s="2"/>
      <c r="D12988" s="9"/>
      <c r="F12988" s="4"/>
      <c r="G12988" s="4"/>
    </row>
    <row r="12989" spans="2:7" x14ac:dyDescent="0.3">
      <c r="B12989" s="2"/>
      <c r="D12989" s="9"/>
      <c r="F12989" s="4"/>
      <c r="G12989" s="4"/>
    </row>
    <row r="12990" spans="2:7" x14ac:dyDescent="0.3">
      <c r="B12990" s="2"/>
      <c r="D12990" s="9"/>
      <c r="F12990" s="4"/>
      <c r="G12990" s="4"/>
    </row>
    <row r="12991" spans="2:7" x14ac:dyDescent="0.3">
      <c r="B12991" s="2"/>
      <c r="D12991" s="9"/>
      <c r="F12991" s="4"/>
      <c r="G12991" s="4"/>
    </row>
    <row r="12992" spans="2:7" x14ac:dyDescent="0.3">
      <c r="B12992" s="2"/>
      <c r="D12992" s="9"/>
      <c r="F12992" s="4"/>
      <c r="G12992" s="4"/>
    </row>
    <row r="12993" spans="2:7" x14ac:dyDescent="0.3">
      <c r="B12993" s="2"/>
      <c r="D12993" s="9"/>
      <c r="F12993" s="4"/>
      <c r="G12993" s="4"/>
    </row>
    <row r="12994" spans="2:7" x14ac:dyDescent="0.3">
      <c r="B12994" s="2"/>
      <c r="D12994" s="9"/>
      <c r="F12994" s="4"/>
      <c r="G12994" s="4"/>
    </row>
    <row r="12995" spans="2:7" x14ac:dyDescent="0.3">
      <c r="B12995" s="2"/>
      <c r="D12995" s="9"/>
      <c r="F12995" s="4"/>
      <c r="G12995" s="4"/>
    </row>
    <row r="12996" spans="2:7" x14ac:dyDescent="0.3">
      <c r="B12996" s="2"/>
      <c r="D12996" s="9"/>
      <c r="F12996" s="4"/>
      <c r="G12996" s="4"/>
    </row>
    <row r="12997" spans="2:7" x14ac:dyDescent="0.3">
      <c r="B12997" s="2"/>
      <c r="D12997" s="9"/>
      <c r="F12997" s="4"/>
      <c r="G12997" s="4"/>
    </row>
    <row r="12998" spans="2:7" x14ac:dyDescent="0.3">
      <c r="B12998" s="2"/>
      <c r="D12998" s="9"/>
      <c r="F12998" s="4"/>
      <c r="G12998" s="4"/>
    </row>
    <row r="12999" spans="2:7" x14ac:dyDescent="0.3">
      <c r="B12999" s="2"/>
      <c r="D12999" s="9"/>
      <c r="F12999" s="4"/>
      <c r="G12999" s="4"/>
    </row>
    <row r="13000" spans="2:7" x14ac:dyDescent="0.3">
      <c r="B13000" s="2"/>
      <c r="D13000" s="9"/>
      <c r="F13000" s="4"/>
      <c r="G13000" s="4"/>
    </row>
    <row r="13001" spans="2:7" x14ac:dyDescent="0.3">
      <c r="B13001" s="2"/>
      <c r="D13001" s="9"/>
      <c r="F13001" s="4"/>
      <c r="G13001" s="4"/>
    </row>
    <row r="13002" spans="2:7" x14ac:dyDescent="0.3">
      <c r="B13002" s="2"/>
      <c r="D13002" s="9"/>
      <c r="F13002" s="4"/>
      <c r="G13002" s="4"/>
    </row>
    <row r="13003" spans="2:7" x14ac:dyDescent="0.3">
      <c r="B13003" s="2"/>
      <c r="D13003" s="9"/>
      <c r="F13003" s="4"/>
      <c r="G13003" s="4"/>
    </row>
    <row r="13004" spans="2:7" x14ac:dyDescent="0.3">
      <c r="B13004" s="2"/>
      <c r="D13004" s="9"/>
      <c r="F13004" s="4"/>
      <c r="G13004" s="4"/>
    </row>
    <row r="13005" spans="2:7" x14ac:dyDescent="0.3">
      <c r="B13005" s="2"/>
      <c r="D13005" s="9"/>
      <c r="F13005" s="4"/>
      <c r="G13005" s="4"/>
    </row>
    <row r="13006" spans="2:7" x14ac:dyDescent="0.3">
      <c r="B13006" s="2"/>
      <c r="D13006" s="9"/>
      <c r="F13006" s="4"/>
      <c r="G13006" s="4"/>
    </row>
    <row r="13007" spans="2:7" x14ac:dyDescent="0.3">
      <c r="B13007" s="2"/>
      <c r="D13007" s="9"/>
      <c r="F13007" s="4"/>
      <c r="G13007" s="4"/>
    </row>
    <row r="13008" spans="2:7" x14ac:dyDescent="0.3">
      <c r="B13008" s="2"/>
      <c r="D13008" s="9"/>
      <c r="F13008" s="4"/>
      <c r="G13008" s="4"/>
    </row>
    <row r="13009" spans="2:7" x14ac:dyDescent="0.3">
      <c r="B13009" s="2"/>
      <c r="D13009" s="9"/>
      <c r="F13009" s="4"/>
      <c r="G13009" s="4"/>
    </row>
    <row r="13010" spans="2:7" x14ac:dyDescent="0.3">
      <c r="B13010" s="2"/>
      <c r="D13010" s="9"/>
      <c r="F13010" s="4"/>
      <c r="G13010" s="4"/>
    </row>
    <row r="13011" spans="2:7" x14ac:dyDescent="0.3">
      <c r="B13011" s="2"/>
      <c r="D13011" s="9"/>
      <c r="F13011" s="4"/>
      <c r="G13011" s="4"/>
    </row>
    <row r="13012" spans="2:7" x14ac:dyDescent="0.3">
      <c r="B13012" s="2"/>
      <c r="D13012" s="9"/>
      <c r="F13012" s="4"/>
      <c r="G13012" s="4"/>
    </row>
    <row r="13013" spans="2:7" x14ac:dyDescent="0.3">
      <c r="B13013" s="2"/>
      <c r="D13013" s="9"/>
      <c r="F13013" s="4"/>
      <c r="G13013" s="4"/>
    </row>
    <row r="13014" spans="2:7" x14ac:dyDescent="0.3">
      <c r="B13014" s="2"/>
      <c r="D13014" s="9"/>
      <c r="F13014" s="4"/>
      <c r="G13014" s="4"/>
    </row>
    <row r="13015" spans="2:7" x14ac:dyDescent="0.3">
      <c r="B13015" s="2"/>
      <c r="D13015" s="9"/>
      <c r="F13015" s="4"/>
      <c r="G13015" s="4"/>
    </row>
    <row r="13016" spans="2:7" x14ac:dyDescent="0.3">
      <c r="B13016" s="2"/>
      <c r="D13016" s="9"/>
      <c r="F13016" s="4"/>
      <c r="G13016" s="4"/>
    </row>
    <row r="13017" spans="2:7" x14ac:dyDescent="0.3">
      <c r="B13017" s="2"/>
      <c r="D13017" s="9"/>
      <c r="F13017" s="4"/>
      <c r="G13017" s="4"/>
    </row>
    <row r="13018" spans="2:7" x14ac:dyDescent="0.3">
      <c r="B13018" s="2"/>
      <c r="D13018" s="9"/>
      <c r="F13018" s="4"/>
      <c r="G13018" s="4"/>
    </row>
    <row r="13019" spans="2:7" x14ac:dyDescent="0.3">
      <c r="B13019" s="2"/>
      <c r="D13019" s="9"/>
      <c r="F13019" s="4"/>
      <c r="G13019" s="4"/>
    </row>
    <row r="13020" spans="2:7" x14ac:dyDescent="0.3">
      <c r="B13020" s="2"/>
      <c r="D13020" s="9"/>
      <c r="F13020" s="4"/>
      <c r="G13020" s="4"/>
    </row>
    <row r="13021" spans="2:7" x14ac:dyDescent="0.3">
      <c r="B13021" s="2"/>
      <c r="D13021" s="9"/>
      <c r="F13021" s="4"/>
      <c r="G13021" s="4"/>
    </row>
    <row r="13022" spans="2:7" x14ac:dyDescent="0.3">
      <c r="B13022" s="2"/>
      <c r="D13022" s="9"/>
      <c r="F13022" s="4"/>
      <c r="G13022" s="4"/>
    </row>
    <row r="13023" spans="2:7" x14ac:dyDescent="0.3">
      <c r="B13023" s="2"/>
      <c r="D13023" s="9"/>
      <c r="F13023" s="4"/>
      <c r="G13023" s="4"/>
    </row>
    <row r="13024" spans="2:7" x14ac:dyDescent="0.3">
      <c r="B13024" s="2"/>
      <c r="D13024" s="9"/>
      <c r="F13024" s="4"/>
      <c r="G13024" s="4"/>
    </row>
    <row r="13025" spans="2:7" x14ac:dyDescent="0.3">
      <c r="B13025" s="2"/>
      <c r="D13025" s="9"/>
      <c r="F13025" s="4"/>
      <c r="G13025" s="4"/>
    </row>
    <row r="13026" spans="2:7" x14ac:dyDescent="0.3">
      <c r="B13026" s="2"/>
      <c r="D13026" s="9"/>
      <c r="F13026" s="4"/>
      <c r="G13026" s="4"/>
    </row>
    <row r="13027" spans="2:7" x14ac:dyDescent="0.3">
      <c r="B13027" s="2"/>
      <c r="D13027" s="9"/>
      <c r="F13027" s="4"/>
      <c r="G13027" s="4"/>
    </row>
    <row r="13028" spans="2:7" x14ac:dyDescent="0.3">
      <c r="B13028" s="2"/>
      <c r="D13028" s="9"/>
      <c r="F13028" s="4"/>
      <c r="G13028" s="4"/>
    </row>
    <row r="13029" spans="2:7" x14ac:dyDescent="0.3">
      <c r="B13029" s="2"/>
      <c r="D13029" s="9"/>
      <c r="F13029" s="4"/>
      <c r="G13029" s="4"/>
    </row>
    <row r="13030" spans="2:7" x14ac:dyDescent="0.3">
      <c r="B13030" s="2"/>
      <c r="D13030" s="9"/>
      <c r="F13030" s="4"/>
      <c r="G13030" s="4"/>
    </row>
    <row r="13031" spans="2:7" x14ac:dyDescent="0.3">
      <c r="B13031" s="2"/>
      <c r="D13031" s="9"/>
      <c r="F13031" s="4"/>
      <c r="G13031" s="4"/>
    </row>
    <row r="13032" spans="2:7" x14ac:dyDescent="0.3">
      <c r="B13032" s="2"/>
      <c r="D13032" s="9"/>
      <c r="F13032" s="4"/>
      <c r="G13032" s="4"/>
    </row>
    <row r="13033" spans="2:7" x14ac:dyDescent="0.3">
      <c r="B13033" s="2"/>
      <c r="D13033" s="9"/>
      <c r="F13033" s="4"/>
      <c r="G13033" s="4"/>
    </row>
    <row r="13034" spans="2:7" x14ac:dyDescent="0.3">
      <c r="B13034" s="2"/>
      <c r="D13034" s="9"/>
      <c r="F13034" s="4"/>
      <c r="G13034" s="4"/>
    </row>
    <row r="13035" spans="2:7" x14ac:dyDescent="0.3">
      <c r="B13035" s="2"/>
      <c r="D13035" s="9"/>
      <c r="F13035" s="4"/>
      <c r="G13035" s="4"/>
    </row>
    <row r="13036" spans="2:7" x14ac:dyDescent="0.3">
      <c r="B13036" s="2"/>
      <c r="D13036" s="9"/>
      <c r="F13036" s="4"/>
      <c r="G13036" s="4"/>
    </row>
    <row r="13037" spans="2:7" x14ac:dyDescent="0.3">
      <c r="B13037" s="2"/>
      <c r="D13037" s="9"/>
      <c r="F13037" s="4"/>
      <c r="G13037" s="4"/>
    </row>
    <row r="13038" spans="2:7" x14ac:dyDescent="0.3">
      <c r="B13038" s="2"/>
      <c r="D13038" s="9"/>
      <c r="F13038" s="4"/>
      <c r="G13038" s="4"/>
    </row>
    <row r="13039" spans="2:7" x14ac:dyDescent="0.3">
      <c r="B13039" s="2"/>
      <c r="D13039" s="9"/>
      <c r="F13039" s="4"/>
      <c r="G13039" s="4"/>
    </row>
    <row r="13040" spans="2:7" x14ac:dyDescent="0.3">
      <c r="B13040" s="2"/>
      <c r="D13040" s="9"/>
      <c r="F13040" s="4"/>
      <c r="G13040" s="4"/>
    </row>
    <row r="13041" spans="2:7" x14ac:dyDescent="0.3">
      <c r="B13041" s="2"/>
      <c r="D13041" s="9"/>
      <c r="F13041" s="4"/>
      <c r="G13041" s="4"/>
    </row>
    <row r="13042" spans="2:7" x14ac:dyDescent="0.3">
      <c r="B13042" s="2"/>
      <c r="D13042" s="9"/>
      <c r="F13042" s="4"/>
      <c r="G13042" s="4"/>
    </row>
    <row r="13043" spans="2:7" x14ac:dyDescent="0.3">
      <c r="B13043" s="2"/>
      <c r="D13043" s="9"/>
      <c r="F13043" s="4"/>
      <c r="G13043" s="4"/>
    </row>
    <row r="13044" spans="2:7" x14ac:dyDescent="0.3">
      <c r="B13044" s="2"/>
      <c r="D13044" s="9"/>
      <c r="F13044" s="4"/>
      <c r="G13044" s="4"/>
    </row>
    <row r="13045" spans="2:7" x14ac:dyDescent="0.3">
      <c r="B13045" s="2"/>
      <c r="D13045" s="9"/>
      <c r="F13045" s="4"/>
      <c r="G13045" s="4"/>
    </row>
    <row r="13046" spans="2:7" x14ac:dyDescent="0.3">
      <c r="B13046" s="2"/>
      <c r="D13046" s="9"/>
      <c r="F13046" s="4"/>
      <c r="G13046" s="4"/>
    </row>
    <row r="13047" spans="2:7" x14ac:dyDescent="0.3">
      <c r="B13047" s="2"/>
      <c r="D13047" s="9"/>
      <c r="F13047" s="4"/>
      <c r="G13047" s="4"/>
    </row>
    <row r="13048" spans="2:7" x14ac:dyDescent="0.3">
      <c r="B13048" s="2"/>
      <c r="D13048" s="9"/>
      <c r="F13048" s="4"/>
      <c r="G13048" s="4"/>
    </row>
    <row r="13049" spans="2:7" x14ac:dyDescent="0.3">
      <c r="B13049" s="2"/>
      <c r="D13049" s="9"/>
      <c r="F13049" s="4"/>
      <c r="G13049" s="4"/>
    </row>
    <row r="13050" spans="2:7" x14ac:dyDescent="0.3">
      <c r="B13050" s="2"/>
      <c r="D13050" s="9"/>
      <c r="F13050" s="4"/>
      <c r="G13050" s="4"/>
    </row>
    <row r="13051" spans="2:7" x14ac:dyDescent="0.3">
      <c r="B13051" s="2"/>
      <c r="D13051" s="9"/>
      <c r="F13051" s="4"/>
      <c r="G13051" s="4"/>
    </row>
    <row r="13052" spans="2:7" x14ac:dyDescent="0.3">
      <c r="B13052" s="2"/>
      <c r="D13052" s="9"/>
      <c r="F13052" s="4"/>
      <c r="G13052" s="4"/>
    </row>
    <row r="13053" spans="2:7" x14ac:dyDescent="0.3">
      <c r="B13053" s="2"/>
      <c r="D13053" s="9"/>
      <c r="F13053" s="4"/>
      <c r="G13053" s="4"/>
    </row>
    <row r="13054" spans="2:7" x14ac:dyDescent="0.3">
      <c r="B13054" s="2"/>
      <c r="D13054" s="9"/>
      <c r="F13054" s="4"/>
      <c r="G13054" s="4"/>
    </row>
    <row r="13055" spans="2:7" x14ac:dyDescent="0.3">
      <c r="B13055" s="2"/>
      <c r="D13055" s="9"/>
      <c r="F13055" s="4"/>
      <c r="G13055" s="4"/>
    </row>
    <row r="13056" spans="2:7" x14ac:dyDescent="0.3">
      <c r="B13056" s="2"/>
      <c r="D13056" s="9"/>
      <c r="F13056" s="4"/>
      <c r="G13056" s="4"/>
    </row>
    <row r="13057" spans="2:7" x14ac:dyDescent="0.3">
      <c r="B13057" s="2"/>
      <c r="D13057" s="9"/>
      <c r="F13057" s="4"/>
      <c r="G13057" s="4"/>
    </row>
    <row r="13058" spans="2:7" x14ac:dyDescent="0.3">
      <c r="B13058" s="2"/>
      <c r="D13058" s="9"/>
      <c r="F13058" s="4"/>
      <c r="G13058" s="4"/>
    </row>
    <row r="13059" spans="2:7" x14ac:dyDescent="0.3">
      <c r="B13059" s="2"/>
      <c r="D13059" s="9"/>
      <c r="F13059" s="4"/>
      <c r="G13059" s="4"/>
    </row>
    <row r="13060" spans="2:7" x14ac:dyDescent="0.3">
      <c r="B13060" s="2"/>
      <c r="D13060" s="9"/>
      <c r="F13060" s="4"/>
      <c r="G13060" s="4"/>
    </row>
    <row r="13061" spans="2:7" x14ac:dyDescent="0.3">
      <c r="B13061" s="2"/>
      <c r="D13061" s="9"/>
      <c r="F13061" s="4"/>
      <c r="G13061" s="4"/>
    </row>
    <row r="13062" spans="2:7" x14ac:dyDescent="0.3">
      <c r="B13062" s="2"/>
      <c r="D13062" s="9"/>
      <c r="F13062" s="4"/>
      <c r="G13062" s="4"/>
    </row>
    <row r="13063" spans="2:7" x14ac:dyDescent="0.3">
      <c r="B13063" s="2"/>
      <c r="D13063" s="9"/>
      <c r="F13063" s="4"/>
      <c r="G13063" s="4"/>
    </row>
    <row r="13064" spans="2:7" x14ac:dyDescent="0.3">
      <c r="B13064" s="2"/>
      <c r="D13064" s="9"/>
      <c r="F13064" s="4"/>
      <c r="G13064" s="4"/>
    </row>
    <row r="13065" spans="2:7" x14ac:dyDescent="0.3">
      <c r="B13065" s="2"/>
      <c r="D13065" s="9"/>
      <c r="F13065" s="4"/>
      <c r="G13065" s="4"/>
    </row>
    <row r="13066" spans="2:7" x14ac:dyDescent="0.3">
      <c r="B13066" s="2"/>
      <c r="D13066" s="9"/>
      <c r="F13066" s="4"/>
      <c r="G13066" s="4"/>
    </row>
    <row r="13067" spans="2:7" x14ac:dyDescent="0.3">
      <c r="B13067" s="2"/>
      <c r="D13067" s="9"/>
      <c r="F13067" s="4"/>
      <c r="G13067" s="4"/>
    </row>
    <row r="13068" spans="2:7" x14ac:dyDescent="0.3">
      <c r="B13068" s="2"/>
      <c r="D13068" s="9"/>
      <c r="F13068" s="4"/>
      <c r="G13068" s="4"/>
    </row>
    <row r="13069" spans="2:7" x14ac:dyDescent="0.3">
      <c r="B13069" s="2"/>
      <c r="D13069" s="9"/>
      <c r="F13069" s="4"/>
      <c r="G13069" s="4"/>
    </row>
    <row r="13070" spans="2:7" x14ac:dyDescent="0.3">
      <c r="B13070" s="2"/>
      <c r="D13070" s="9"/>
      <c r="F13070" s="4"/>
      <c r="G13070" s="4"/>
    </row>
    <row r="13071" spans="2:7" x14ac:dyDescent="0.3">
      <c r="B13071" s="2"/>
      <c r="D13071" s="9"/>
      <c r="F13071" s="4"/>
      <c r="G13071" s="4"/>
    </row>
    <row r="13072" spans="2:7" x14ac:dyDescent="0.3">
      <c r="B13072" s="2"/>
      <c r="D13072" s="9"/>
      <c r="F13072" s="4"/>
      <c r="G13072" s="4"/>
    </row>
    <row r="13073" spans="2:7" x14ac:dyDescent="0.3">
      <c r="B13073" s="2"/>
      <c r="D13073" s="9"/>
      <c r="F13073" s="4"/>
      <c r="G13073" s="4"/>
    </row>
    <row r="13074" spans="2:7" x14ac:dyDescent="0.3">
      <c r="B13074" s="2"/>
      <c r="D13074" s="9"/>
      <c r="F13074" s="4"/>
      <c r="G13074" s="4"/>
    </row>
    <row r="13075" spans="2:7" x14ac:dyDescent="0.3">
      <c r="B13075" s="2"/>
      <c r="D13075" s="9"/>
      <c r="F13075" s="4"/>
      <c r="G13075" s="4"/>
    </row>
    <row r="13076" spans="2:7" x14ac:dyDescent="0.3">
      <c r="B13076" s="2"/>
      <c r="D13076" s="9"/>
      <c r="F13076" s="4"/>
      <c r="G13076" s="4"/>
    </row>
    <row r="13077" spans="2:7" x14ac:dyDescent="0.3">
      <c r="B13077" s="2"/>
      <c r="D13077" s="9"/>
      <c r="F13077" s="4"/>
      <c r="G13077" s="4"/>
    </row>
    <row r="13078" spans="2:7" x14ac:dyDescent="0.3">
      <c r="B13078" s="2"/>
      <c r="D13078" s="9"/>
      <c r="F13078" s="4"/>
      <c r="G13078" s="4"/>
    </row>
    <row r="13079" spans="2:7" x14ac:dyDescent="0.3">
      <c r="B13079" s="2"/>
      <c r="D13079" s="9"/>
      <c r="F13079" s="4"/>
      <c r="G13079" s="4"/>
    </row>
    <row r="13080" spans="2:7" x14ac:dyDescent="0.3">
      <c r="B13080" s="2"/>
      <c r="D13080" s="9"/>
      <c r="F13080" s="4"/>
      <c r="G13080" s="4"/>
    </row>
    <row r="13081" spans="2:7" x14ac:dyDescent="0.3">
      <c r="B13081" s="2"/>
      <c r="D13081" s="9"/>
      <c r="F13081" s="4"/>
      <c r="G13081" s="4"/>
    </row>
    <row r="13082" spans="2:7" x14ac:dyDescent="0.3">
      <c r="B13082" s="2"/>
      <c r="D13082" s="9"/>
      <c r="F13082" s="4"/>
      <c r="G13082" s="4"/>
    </row>
    <row r="13083" spans="2:7" x14ac:dyDescent="0.3">
      <c r="B13083" s="2"/>
      <c r="D13083" s="9"/>
      <c r="F13083" s="4"/>
      <c r="G13083" s="4"/>
    </row>
    <row r="13084" spans="2:7" x14ac:dyDescent="0.3">
      <c r="B13084" s="2"/>
      <c r="D13084" s="9"/>
      <c r="F13084" s="4"/>
      <c r="G13084" s="4"/>
    </row>
    <row r="13085" spans="2:7" x14ac:dyDescent="0.3">
      <c r="B13085" s="2"/>
      <c r="D13085" s="9"/>
      <c r="F13085" s="4"/>
      <c r="G13085" s="4"/>
    </row>
    <row r="13086" spans="2:7" x14ac:dyDescent="0.3">
      <c r="B13086" s="2"/>
      <c r="D13086" s="9"/>
      <c r="F13086" s="4"/>
      <c r="G13086" s="4"/>
    </row>
    <row r="13087" spans="2:7" x14ac:dyDescent="0.3">
      <c r="B13087" s="2"/>
      <c r="D13087" s="9"/>
      <c r="F13087" s="4"/>
      <c r="G13087" s="4"/>
    </row>
    <row r="13088" spans="2:7" x14ac:dyDescent="0.3">
      <c r="B13088" s="2"/>
      <c r="D13088" s="9"/>
      <c r="F13088" s="4"/>
      <c r="G13088" s="4"/>
    </row>
    <row r="13089" spans="2:7" x14ac:dyDescent="0.3">
      <c r="B13089" s="2"/>
      <c r="D13089" s="9"/>
      <c r="F13089" s="4"/>
      <c r="G13089" s="4"/>
    </row>
    <row r="13090" spans="2:7" x14ac:dyDescent="0.3">
      <c r="B13090" s="2"/>
      <c r="D13090" s="9"/>
      <c r="F13090" s="4"/>
      <c r="G13090" s="4"/>
    </row>
    <row r="13091" spans="2:7" x14ac:dyDescent="0.3">
      <c r="B13091" s="2"/>
      <c r="D13091" s="9"/>
      <c r="F13091" s="4"/>
      <c r="G13091" s="4"/>
    </row>
    <row r="13092" spans="2:7" x14ac:dyDescent="0.3">
      <c r="B13092" s="2"/>
      <c r="D13092" s="9"/>
      <c r="F13092" s="4"/>
      <c r="G13092" s="4"/>
    </row>
    <row r="13093" spans="2:7" x14ac:dyDescent="0.3">
      <c r="B13093" s="2"/>
      <c r="D13093" s="9"/>
      <c r="F13093" s="4"/>
      <c r="G13093" s="4"/>
    </row>
    <row r="13094" spans="2:7" x14ac:dyDescent="0.3">
      <c r="B13094" s="2"/>
      <c r="D13094" s="9"/>
      <c r="F13094" s="4"/>
      <c r="G13094" s="4"/>
    </row>
    <row r="13095" spans="2:7" x14ac:dyDescent="0.3">
      <c r="B13095" s="2"/>
      <c r="D13095" s="9"/>
      <c r="F13095" s="4"/>
      <c r="G13095" s="4"/>
    </row>
    <row r="13096" spans="2:7" x14ac:dyDescent="0.3">
      <c r="B13096" s="2"/>
      <c r="D13096" s="9"/>
      <c r="F13096" s="4"/>
      <c r="G13096" s="4"/>
    </row>
    <row r="13097" spans="2:7" x14ac:dyDescent="0.3">
      <c r="B13097" s="2"/>
      <c r="D13097" s="9"/>
      <c r="F13097" s="4"/>
      <c r="G13097" s="4"/>
    </row>
    <row r="13098" spans="2:7" x14ac:dyDescent="0.3">
      <c r="B13098" s="2"/>
      <c r="D13098" s="9"/>
      <c r="F13098" s="4"/>
      <c r="G13098" s="4"/>
    </row>
    <row r="13099" spans="2:7" x14ac:dyDescent="0.3">
      <c r="B13099" s="2"/>
      <c r="D13099" s="9"/>
      <c r="F13099" s="4"/>
      <c r="G13099" s="4"/>
    </row>
    <row r="13100" spans="2:7" x14ac:dyDescent="0.3">
      <c r="B13100" s="2"/>
      <c r="D13100" s="9"/>
      <c r="F13100" s="4"/>
      <c r="G13100" s="4"/>
    </row>
    <row r="13101" spans="2:7" x14ac:dyDescent="0.3">
      <c r="B13101" s="2"/>
      <c r="D13101" s="9"/>
      <c r="F13101" s="4"/>
      <c r="G13101" s="4"/>
    </row>
    <row r="13102" spans="2:7" x14ac:dyDescent="0.3">
      <c r="B13102" s="2"/>
      <c r="D13102" s="9"/>
      <c r="F13102" s="4"/>
      <c r="G13102" s="4"/>
    </row>
    <row r="13103" spans="2:7" x14ac:dyDescent="0.3">
      <c r="B13103" s="2"/>
      <c r="D13103" s="9"/>
      <c r="F13103" s="4"/>
      <c r="G13103" s="4"/>
    </row>
    <row r="13104" spans="2:7" x14ac:dyDescent="0.3">
      <c r="B13104" s="2"/>
      <c r="D13104" s="9"/>
      <c r="F13104" s="4"/>
      <c r="G13104" s="4"/>
    </row>
    <row r="13105" spans="2:7" x14ac:dyDescent="0.3">
      <c r="B13105" s="2"/>
      <c r="D13105" s="9"/>
      <c r="F13105" s="4"/>
      <c r="G13105" s="4"/>
    </row>
    <row r="13106" spans="2:7" x14ac:dyDescent="0.3">
      <c r="B13106" s="2"/>
      <c r="D13106" s="9"/>
      <c r="F13106" s="4"/>
      <c r="G13106" s="4"/>
    </row>
    <row r="13107" spans="2:7" x14ac:dyDescent="0.3">
      <c r="B13107" s="2"/>
      <c r="D13107" s="9"/>
      <c r="F13107" s="4"/>
      <c r="G13107" s="4"/>
    </row>
    <row r="13108" spans="2:7" x14ac:dyDescent="0.3">
      <c r="B13108" s="2"/>
      <c r="D13108" s="9"/>
      <c r="F13108" s="4"/>
      <c r="G13108" s="4"/>
    </row>
    <row r="13109" spans="2:7" x14ac:dyDescent="0.3">
      <c r="B13109" s="2"/>
      <c r="D13109" s="9"/>
      <c r="F13109" s="4"/>
      <c r="G13109" s="4"/>
    </row>
    <row r="13110" spans="2:7" x14ac:dyDescent="0.3">
      <c r="B13110" s="2"/>
      <c r="D13110" s="9"/>
      <c r="F13110" s="4"/>
      <c r="G13110" s="4"/>
    </row>
    <row r="13111" spans="2:7" x14ac:dyDescent="0.3">
      <c r="B13111" s="2"/>
      <c r="D13111" s="9"/>
      <c r="F13111" s="4"/>
      <c r="G13111" s="4"/>
    </row>
    <row r="13112" spans="2:7" x14ac:dyDescent="0.3">
      <c r="B13112" s="2"/>
      <c r="D13112" s="9"/>
      <c r="F13112" s="4"/>
      <c r="G13112" s="4"/>
    </row>
    <row r="13113" spans="2:7" x14ac:dyDescent="0.3">
      <c r="B13113" s="2"/>
      <c r="D13113" s="9"/>
      <c r="F13113" s="4"/>
      <c r="G13113" s="4"/>
    </row>
    <row r="13114" spans="2:7" x14ac:dyDescent="0.3">
      <c r="B13114" s="2"/>
      <c r="D13114" s="9"/>
      <c r="F13114" s="4"/>
      <c r="G13114" s="4"/>
    </row>
    <row r="13115" spans="2:7" x14ac:dyDescent="0.3">
      <c r="B13115" s="2"/>
      <c r="D13115" s="9"/>
      <c r="F13115" s="4"/>
      <c r="G13115" s="4"/>
    </row>
    <row r="13116" spans="2:7" x14ac:dyDescent="0.3">
      <c r="B13116" s="2"/>
      <c r="D13116" s="9"/>
      <c r="F13116" s="4"/>
      <c r="G13116" s="4"/>
    </row>
    <row r="13117" spans="2:7" x14ac:dyDescent="0.3">
      <c r="B13117" s="2"/>
      <c r="D13117" s="9"/>
      <c r="F13117" s="4"/>
      <c r="G13117" s="4"/>
    </row>
    <row r="13118" spans="2:7" x14ac:dyDescent="0.3">
      <c r="B13118" s="2"/>
      <c r="D13118" s="9"/>
      <c r="F13118" s="4"/>
      <c r="G13118" s="4"/>
    </row>
    <row r="13119" spans="2:7" x14ac:dyDescent="0.3">
      <c r="B13119" s="2"/>
      <c r="D13119" s="9"/>
      <c r="F13119" s="4"/>
      <c r="G13119" s="4"/>
    </row>
    <row r="13120" spans="2:7" x14ac:dyDescent="0.3">
      <c r="B13120" s="2"/>
      <c r="D13120" s="9"/>
      <c r="F13120" s="4"/>
      <c r="G13120" s="4"/>
    </row>
    <row r="13121" spans="2:7" x14ac:dyDescent="0.3">
      <c r="B13121" s="2"/>
      <c r="D13121" s="9"/>
      <c r="F13121" s="4"/>
      <c r="G13121" s="4"/>
    </row>
    <row r="13122" spans="2:7" x14ac:dyDescent="0.3">
      <c r="B13122" s="2"/>
      <c r="D13122" s="9"/>
      <c r="F13122" s="4"/>
      <c r="G13122" s="4"/>
    </row>
    <row r="13123" spans="2:7" x14ac:dyDescent="0.3">
      <c r="B13123" s="2"/>
      <c r="D13123" s="9"/>
      <c r="F13123" s="4"/>
      <c r="G13123" s="4"/>
    </row>
    <row r="13124" spans="2:7" x14ac:dyDescent="0.3">
      <c r="B13124" s="2"/>
      <c r="D13124" s="9"/>
      <c r="F13124" s="4"/>
      <c r="G13124" s="4"/>
    </row>
    <row r="13125" spans="2:7" x14ac:dyDescent="0.3">
      <c r="B13125" s="2"/>
      <c r="D13125" s="9"/>
      <c r="F13125" s="4"/>
      <c r="G13125" s="4"/>
    </row>
    <row r="13126" spans="2:7" x14ac:dyDescent="0.3">
      <c r="B13126" s="2"/>
      <c r="D13126" s="9"/>
      <c r="F13126" s="4"/>
      <c r="G13126" s="4"/>
    </row>
    <row r="13127" spans="2:7" x14ac:dyDescent="0.3">
      <c r="B13127" s="2"/>
      <c r="D13127" s="9"/>
      <c r="F13127" s="4"/>
      <c r="G13127" s="4"/>
    </row>
    <row r="13128" spans="2:7" x14ac:dyDescent="0.3">
      <c r="B13128" s="2"/>
      <c r="D13128" s="9"/>
      <c r="F13128" s="4"/>
      <c r="G13128" s="4"/>
    </row>
    <row r="13129" spans="2:7" x14ac:dyDescent="0.3">
      <c r="B13129" s="2"/>
      <c r="D13129" s="9"/>
      <c r="F13129" s="4"/>
      <c r="G13129" s="4"/>
    </row>
    <row r="13130" spans="2:7" x14ac:dyDescent="0.3">
      <c r="B13130" s="2"/>
      <c r="D13130" s="9"/>
      <c r="F13130" s="4"/>
      <c r="G13130" s="4"/>
    </row>
    <row r="13131" spans="2:7" x14ac:dyDescent="0.3">
      <c r="B13131" s="2"/>
      <c r="D13131" s="9"/>
      <c r="F13131" s="4"/>
      <c r="G13131" s="4"/>
    </row>
    <row r="13132" spans="2:7" x14ac:dyDescent="0.3">
      <c r="B13132" s="2"/>
      <c r="D13132" s="9"/>
      <c r="F13132" s="4"/>
      <c r="G13132" s="4"/>
    </row>
    <row r="13133" spans="2:7" x14ac:dyDescent="0.3">
      <c r="B13133" s="2"/>
      <c r="D13133" s="9"/>
      <c r="F13133" s="4"/>
      <c r="G13133" s="4"/>
    </row>
    <row r="13134" spans="2:7" x14ac:dyDescent="0.3">
      <c r="B13134" s="2"/>
      <c r="D13134" s="9"/>
      <c r="F13134" s="4"/>
      <c r="G13134" s="4"/>
    </row>
    <row r="13135" spans="2:7" x14ac:dyDescent="0.3">
      <c r="B13135" s="2"/>
      <c r="D13135" s="9"/>
      <c r="F13135" s="4"/>
      <c r="G13135" s="4"/>
    </row>
    <row r="13136" spans="2:7" x14ac:dyDescent="0.3">
      <c r="B13136" s="2"/>
      <c r="D13136" s="9"/>
      <c r="F13136" s="4"/>
      <c r="G13136" s="4"/>
    </row>
    <row r="13137" spans="2:7" x14ac:dyDescent="0.3">
      <c r="B13137" s="2"/>
      <c r="D13137" s="9"/>
      <c r="F13137" s="4"/>
      <c r="G13137" s="4"/>
    </row>
    <row r="13138" spans="2:7" x14ac:dyDescent="0.3">
      <c r="B13138" s="2"/>
      <c r="D13138" s="9"/>
      <c r="F13138" s="4"/>
      <c r="G13138" s="4"/>
    </row>
    <row r="13139" spans="2:7" x14ac:dyDescent="0.3">
      <c r="B13139" s="2"/>
      <c r="D13139" s="9"/>
      <c r="F13139" s="4"/>
      <c r="G13139" s="4"/>
    </row>
    <row r="13140" spans="2:7" x14ac:dyDescent="0.3">
      <c r="B13140" s="2"/>
      <c r="D13140" s="9"/>
      <c r="F13140" s="4"/>
      <c r="G13140" s="4"/>
    </row>
    <row r="13141" spans="2:7" x14ac:dyDescent="0.3">
      <c r="B13141" s="2"/>
      <c r="D13141" s="9"/>
      <c r="F13141" s="4"/>
      <c r="G13141" s="4"/>
    </row>
    <row r="13142" spans="2:7" x14ac:dyDescent="0.3">
      <c r="B13142" s="2"/>
      <c r="D13142" s="9"/>
      <c r="F13142" s="4"/>
      <c r="G13142" s="4"/>
    </row>
    <row r="13143" spans="2:7" x14ac:dyDescent="0.3">
      <c r="B13143" s="2"/>
      <c r="D13143" s="9"/>
      <c r="F13143" s="4"/>
      <c r="G13143" s="4"/>
    </row>
    <row r="13144" spans="2:7" x14ac:dyDescent="0.3">
      <c r="B13144" s="2"/>
      <c r="D13144" s="9"/>
      <c r="F13144" s="4"/>
      <c r="G13144" s="4"/>
    </row>
    <row r="13145" spans="2:7" x14ac:dyDescent="0.3">
      <c r="B13145" s="2"/>
      <c r="D13145" s="9"/>
      <c r="F13145" s="4"/>
      <c r="G13145" s="4"/>
    </row>
    <row r="13146" spans="2:7" x14ac:dyDescent="0.3">
      <c r="B13146" s="2"/>
      <c r="D13146" s="9"/>
      <c r="F13146" s="4"/>
      <c r="G13146" s="4"/>
    </row>
    <row r="13147" spans="2:7" x14ac:dyDescent="0.3">
      <c r="B13147" s="2"/>
      <c r="D13147" s="9"/>
      <c r="F13147" s="4"/>
      <c r="G13147" s="4"/>
    </row>
    <row r="13148" spans="2:7" x14ac:dyDescent="0.3">
      <c r="B13148" s="2"/>
      <c r="D13148" s="9"/>
      <c r="F13148" s="4"/>
      <c r="G13148" s="4"/>
    </row>
    <row r="13149" spans="2:7" x14ac:dyDescent="0.3">
      <c r="B13149" s="2"/>
      <c r="D13149" s="9"/>
      <c r="F13149" s="4"/>
      <c r="G13149" s="4"/>
    </row>
    <row r="13150" spans="2:7" x14ac:dyDescent="0.3">
      <c r="B13150" s="2"/>
      <c r="D13150" s="9"/>
      <c r="F13150" s="4"/>
      <c r="G13150" s="4"/>
    </row>
    <row r="13151" spans="2:7" x14ac:dyDescent="0.3">
      <c r="B13151" s="2"/>
      <c r="D13151" s="9"/>
      <c r="F13151" s="4"/>
      <c r="G13151" s="4"/>
    </row>
    <row r="13152" spans="2:7" x14ac:dyDescent="0.3">
      <c r="B13152" s="2"/>
      <c r="D13152" s="9"/>
      <c r="F13152" s="4"/>
      <c r="G13152" s="4"/>
    </row>
    <row r="13153" spans="2:7" x14ac:dyDescent="0.3">
      <c r="B13153" s="2"/>
      <c r="D13153" s="9"/>
      <c r="F13153" s="4"/>
      <c r="G13153" s="4"/>
    </row>
    <row r="13154" spans="2:7" x14ac:dyDescent="0.3">
      <c r="B13154" s="2"/>
      <c r="D13154" s="9"/>
      <c r="F13154" s="4"/>
      <c r="G13154" s="4"/>
    </row>
    <row r="13155" spans="2:7" x14ac:dyDescent="0.3">
      <c r="B13155" s="2"/>
      <c r="D13155" s="9"/>
      <c r="F13155" s="4"/>
      <c r="G13155" s="4"/>
    </row>
    <row r="13156" spans="2:7" x14ac:dyDescent="0.3">
      <c r="B13156" s="2"/>
      <c r="D13156" s="9"/>
      <c r="F13156" s="4"/>
      <c r="G13156" s="4"/>
    </row>
    <row r="13157" spans="2:7" x14ac:dyDescent="0.3">
      <c r="B13157" s="2"/>
      <c r="D13157" s="9"/>
      <c r="F13157" s="4"/>
      <c r="G13157" s="4"/>
    </row>
    <row r="13158" spans="2:7" x14ac:dyDescent="0.3">
      <c r="B13158" s="2"/>
      <c r="D13158" s="9"/>
      <c r="F13158" s="4"/>
      <c r="G13158" s="4"/>
    </row>
    <row r="13159" spans="2:7" x14ac:dyDescent="0.3">
      <c r="B13159" s="2"/>
      <c r="D13159" s="9"/>
      <c r="F13159" s="4"/>
      <c r="G13159" s="4"/>
    </row>
    <row r="13160" spans="2:7" x14ac:dyDescent="0.3">
      <c r="B13160" s="2"/>
      <c r="D13160" s="9"/>
      <c r="F13160" s="4"/>
      <c r="G13160" s="4"/>
    </row>
    <row r="13161" spans="2:7" x14ac:dyDescent="0.3">
      <c r="B13161" s="2"/>
      <c r="D13161" s="9"/>
      <c r="F13161" s="4"/>
      <c r="G13161" s="4"/>
    </row>
    <row r="13162" spans="2:7" x14ac:dyDescent="0.3">
      <c r="B13162" s="2"/>
      <c r="D13162" s="9"/>
      <c r="F13162" s="4"/>
      <c r="G13162" s="4"/>
    </row>
    <row r="13163" spans="2:7" x14ac:dyDescent="0.3">
      <c r="B13163" s="2"/>
      <c r="D13163" s="9"/>
      <c r="F13163" s="4"/>
      <c r="G13163" s="4"/>
    </row>
    <row r="13164" spans="2:7" x14ac:dyDescent="0.3">
      <c r="B13164" s="2"/>
      <c r="D13164" s="9"/>
      <c r="F13164" s="4"/>
      <c r="G13164" s="4"/>
    </row>
    <row r="13165" spans="2:7" x14ac:dyDescent="0.3">
      <c r="B13165" s="2"/>
      <c r="D13165" s="9"/>
      <c r="F13165" s="4"/>
      <c r="G13165" s="4"/>
    </row>
    <row r="13166" spans="2:7" x14ac:dyDescent="0.3">
      <c r="B13166" s="2"/>
      <c r="D13166" s="9"/>
      <c r="F13166" s="4"/>
      <c r="G13166" s="4"/>
    </row>
    <row r="13167" spans="2:7" x14ac:dyDescent="0.3">
      <c r="B13167" s="2"/>
      <c r="D13167" s="9"/>
      <c r="F13167" s="4"/>
      <c r="G13167" s="4"/>
    </row>
    <row r="13168" spans="2:7" x14ac:dyDescent="0.3">
      <c r="B13168" s="2"/>
      <c r="D13168" s="9"/>
      <c r="F13168" s="4"/>
      <c r="G13168" s="4"/>
    </row>
    <row r="13169" spans="2:7" x14ac:dyDescent="0.3">
      <c r="B13169" s="2"/>
      <c r="D13169" s="9"/>
      <c r="F13169" s="4"/>
      <c r="G13169" s="4"/>
    </row>
    <row r="13170" spans="2:7" x14ac:dyDescent="0.3">
      <c r="B13170" s="2"/>
      <c r="D13170" s="9"/>
      <c r="F13170" s="4"/>
      <c r="G13170" s="4"/>
    </row>
    <row r="13171" spans="2:7" x14ac:dyDescent="0.3">
      <c r="B13171" s="2"/>
      <c r="D13171" s="9"/>
      <c r="F13171" s="4"/>
      <c r="G13171" s="4"/>
    </row>
    <row r="13172" spans="2:7" x14ac:dyDescent="0.3">
      <c r="B13172" s="2"/>
      <c r="D13172" s="9"/>
      <c r="F13172" s="4"/>
      <c r="G13172" s="4"/>
    </row>
    <row r="13173" spans="2:7" x14ac:dyDescent="0.3">
      <c r="B13173" s="2"/>
      <c r="D13173" s="9"/>
      <c r="F13173" s="4"/>
      <c r="G13173" s="4"/>
    </row>
    <row r="13174" spans="2:7" x14ac:dyDescent="0.3">
      <c r="B13174" s="2"/>
      <c r="D13174" s="9"/>
      <c r="F13174" s="4"/>
      <c r="G13174" s="4"/>
    </row>
    <row r="13175" spans="2:7" x14ac:dyDescent="0.3">
      <c r="B13175" s="2"/>
      <c r="D13175" s="9"/>
      <c r="F13175" s="4"/>
      <c r="G13175" s="4"/>
    </row>
    <row r="13176" spans="2:7" x14ac:dyDescent="0.3">
      <c r="B13176" s="2"/>
      <c r="D13176" s="9"/>
      <c r="F13176" s="4"/>
      <c r="G13176" s="4"/>
    </row>
    <row r="13177" spans="2:7" x14ac:dyDescent="0.3">
      <c r="B13177" s="2"/>
      <c r="D13177" s="9"/>
      <c r="F13177" s="4"/>
      <c r="G13177" s="4"/>
    </row>
    <row r="13178" spans="2:7" x14ac:dyDescent="0.3">
      <c r="B13178" s="2"/>
      <c r="D13178" s="9"/>
      <c r="F13178" s="4"/>
      <c r="G13178" s="4"/>
    </row>
    <row r="13179" spans="2:7" x14ac:dyDescent="0.3">
      <c r="B13179" s="2"/>
      <c r="D13179" s="9"/>
      <c r="F13179" s="4"/>
      <c r="G13179" s="4"/>
    </row>
    <row r="13180" spans="2:7" x14ac:dyDescent="0.3">
      <c r="B13180" s="2"/>
      <c r="D13180" s="9"/>
      <c r="F13180" s="4"/>
      <c r="G13180" s="4"/>
    </row>
    <row r="13181" spans="2:7" x14ac:dyDescent="0.3">
      <c r="B13181" s="2"/>
      <c r="D13181" s="9"/>
      <c r="F13181" s="4"/>
      <c r="G13181" s="4"/>
    </row>
    <row r="13182" spans="2:7" x14ac:dyDescent="0.3">
      <c r="B13182" s="2"/>
      <c r="D13182" s="9"/>
      <c r="F13182" s="4"/>
      <c r="G13182" s="4"/>
    </row>
    <row r="13183" spans="2:7" x14ac:dyDescent="0.3">
      <c r="B13183" s="2"/>
      <c r="D13183" s="9"/>
      <c r="F13183" s="4"/>
      <c r="G13183" s="4"/>
    </row>
    <row r="13184" spans="2:7" x14ac:dyDescent="0.3">
      <c r="B13184" s="2"/>
      <c r="D13184" s="9"/>
      <c r="F13184" s="4"/>
      <c r="G13184" s="4"/>
    </row>
    <row r="13185" spans="2:7" x14ac:dyDescent="0.3">
      <c r="B13185" s="2"/>
      <c r="D13185" s="9"/>
      <c r="F13185" s="4"/>
      <c r="G13185" s="4"/>
    </row>
    <row r="13186" spans="2:7" x14ac:dyDescent="0.3">
      <c r="B13186" s="2"/>
      <c r="D13186" s="9"/>
      <c r="F13186" s="4"/>
      <c r="G13186" s="4"/>
    </row>
    <row r="13187" spans="2:7" x14ac:dyDescent="0.3">
      <c r="B13187" s="2"/>
      <c r="D13187" s="9"/>
      <c r="F13187" s="4"/>
      <c r="G13187" s="4"/>
    </row>
    <row r="13188" spans="2:7" x14ac:dyDescent="0.3">
      <c r="B13188" s="2"/>
      <c r="D13188" s="9"/>
      <c r="F13188" s="4"/>
      <c r="G13188" s="4"/>
    </row>
    <row r="13189" spans="2:7" x14ac:dyDescent="0.3">
      <c r="B13189" s="2"/>
      <c r="D13189" s="9"/>
      <c r="F13189" s="4"/>
      <c r="G13189" s="4"/>
    </row>
    <row r="13190" spans="2:7" x14ac:dyDescent="0.3">
      <c r="B13190" s="2"/>
      <c r="D13190" s="9"/>
      <c r="F13190" s="4"/>
      <c r="G13190" s="4"/>
    </row>
    <row r="13191" spans="2:7" x14ac:dyDescent="0.3">
      <c r="B13191" s="2"/>
      <c r="D13191" s="9"/>
      <c r="F13191" s="4"/>
      <c r="G13191" s="4"/>
    </row>
    <row r="13192" spans="2:7" x14ac:dyDescent="0.3">
      <c r="B13192" s="2"/>
      <c r="D13192" s="9"/>
      <c r="F13192" s="4"/>
      <c r="G13192" s="4"/>
    </row>
    <row r="13193" spans="2:7" x14ac:dyDescent="0.3">
      <c r="B13193" s="2"/>
      <c r="D13193" s="9"/>
      <c r="F13193" s="4"/>
      <c r="G13193" s="4"/>
    </row>
    <row r="13194" spans="2:7" x14ac:dyDescent="0.3">
      <c r="B13194" s="2"/>
      <c r="D13194" s="9"/>
      <c r="F13194" s="4"/>
      <c r="G13194" s="4"/>
    </row>
    <row r="13195" spans="2:7" x14ac:dyDescent="0.3">
      <c r="B13195" s="2"/>
      <c r="D13195" s="9"/>
      <c r="F13195" s="4"/>
      <c r="G13195" s="4"/>
    </row>
    <row r="13196" spans="2:7" x14ac:dyDescent="0.3">
      <c r="B13196" s="2"/>
      <c r="D13196" s="9"/>
      <c r="F13196" s="4"/>
      <c r="G13196" s="4"/>
    </row>
    <row r="13197" spans="2:7" x14ac:dyDescent="0.3">
      <c r="B13197" s="2"/>
      <c r="D13197" s="9"/>
      <c r="F13197" s="4"/>
      <c r="G13197" s="4"/>
    </row>
    <row r="13198" spans="2:7" x14ac:dyDescent="0.3">
      <c r="B13198" s="2"/>
      <c r="D13198" s="9"/>
      <c r="F13198" s="4"/>
      <c r="G13198" s="4"/>
    </row>
    <row r="13199" spans="2:7" x14ac:dyDescent="0.3">
      <c r="B13199" s="2"/>
      <c r="D13199" s="9"/>
      <c r="F13199" s="4"/>
      <c r="G13199" s="4"/>
    </row>
    <row r="13200" spans="2:7" x14ac:dyDescent="0.3">
      <c r="B13200" s="2"/>
      <c r="D13200" s="9"/>
      <c r="F13200" s="4"/>
      <c r="G13200" s="4"/>
    </row>
    <row r="13201" spans="2:7" x14ac:dyDescent="0.3">
      <c r="B13201" s="2"/>
      <c r="D13201" s="9"/>
      <c r="F13201" s="4"/>
      <c r="G13201" s="4"/>
    </row>
    <row r="13202" spans="2:7" x14ac:dyDescent="0.3">
      <c r="B13202" s="2"/>
      <c r="D13202" s="9"/>
      <c r="F13202" s="4"/>
      <c r="G13202" s="4"/>
    </row>
    <row r="13203" spans="2:7" x14ac:dyDescent="0.3">
      <c r="B13203" s="2"/>
      <c r="D13203" s="9"/>
      <c r="F13203" s="4"/>
      <c r="G13203" s="4"/>
    </row>
    <row r="13204" spans="2:7" x14ac:dyDescent="0.3">
      <c r="B13204" s="2"/>
      <c r="D13204" s="9"/>
      <c r="F13204" s="4"/>
      <c r="G13204" s="4"/>
    </row>
    <row r="13205" spans="2:7" x14ac:dyDescent="0.3">
      <c r="B13205" s="2"/>
      <c r="D13205" s="9"/>
      <c r="F13205" s="4"/>
      <c r="G13205" s="4"/>
    </row>
    <row r="13206" spans="2:7" x14ac:dyDescent="0.3">
      <c r="B13206" s="2"/>
      <c r="D13206" s="9"/>
      <c r="F13206" s="4"/>
      <c r="G13206" s="4"/>
    </row>
    <row r="13207" spans="2:7" x14ac:dyDescent="0.3">
      <c r="B13207" s="2"/>
      <c r="D13207" s="9"/>
      <c r="F13207" s="4"/>
      <c r="G13207" s="4"/>
    </row>
    <row r="13208" spans="2:7" x14ac:dyDescent="0.3">
      <c r="B13208" s="2"/>
      <c r="D13208" s="9"/>
      <c r="F13208" s="4"/>
      <c r="G13208" s="4"/>
    </row>
    <row r="13209" spans="2:7" x14ac:dyDescent="0.3">
      <c r="B13209" s="2"/>
      <c r="D13209" s="9"/>
      <c r="F13209" s="4"/>
      <c r="G13209" s="4"/>
    </row>
    <row r="13210" spans="2:7" x14ac:dyDescent="0.3">
      <c r="B13210" s="2"/>
      <c r="D13210" s="9"/>
      <c r="F13210" s="4"/>
      <c r="G13210" s="4"/>
    </row>
    <row r="13211" spans="2:7" x14ac:dyDescent="0.3">
      <c r="B13211" s="2"/>
      <c r="D13211" s="9"/>
      <c r="F13211" s="4"/>
      <c r="G13211" s="4"/>
    </row>
    <row r="13212" spans="2:7" x14ac:dyDescent="0.3">
      <c r="B13212" s="2"/>
      <c r="D13212" s="9"/>
      <c r="F13212" s="4"/>
      <c r="G13212" s="4"/>
    </row>
    <row r="13213" spans="2:7" x14ac:dyDescent="0.3">
      <c r="B13213" s="2"/>
      <c r="D13213" s="9"/>
      <c r="F13213" s="4"/>
      <c r="G13213" s="4"/>
    </row>
    <row r="13214" spans="2:7" x14ac:dyDescent="0.3">
      <c r="B13214" s="2"/>
      <c r="D13214" s="9"/>
      <c r="F13214" s="4"/>
      <c r="G13214" s="4"/>
    </row>
    <row r="13215" spans="2:7" x14ac:dyDescent="0.3">
      <c r="B13215" s="2"/>
      <c r="D13215" s="9"/>
      <c r="F13215" s="4"/>
      <c r="G13215" s="4"/>
    </row>
    <row r="13216" spans="2:7" x14ac:dyDescent="0.3">
      <c r="B13216" s="2"/>
      <c r="D13216" s="9"/>
      <c r="F13216" s="4"/>
      <c r="G13216" s="4"/>
    </row>
    <row r="13217" spans="2:7" x14ac:dyDescent="0.3">
      <c r="B13217" s="2"/>
      <c r="D13217" s="9"/>
      <c r="F13217" s="4"/>
      <c r="G13217" s="4"/>
    </row>
    <row r="13218" spans="2:7" x14ac:dyDescent="0.3">
      <c r="B13218" s="2"/>
      <c r="D13218" s="9"/>
      <c r="F13218" s="4"/>
      <c r="G13218" s="4"/>
    </row>
    <row r="13219" spans="2:7" x14ac:dyDescent="0.3">
      <c r="B13219" s="2"/>
      <c r="D13219" s="9"/>
      <c r="F13219" s="4"/>
      <c r="G13219" s="4"/>
    </row>
    <row r="13220" spans="2:7" x14ac:dyDescent="0.3">
      <c r="B13220" s="2"/>
      <c r="D13220" s="9"/>
      <c r="F13220" s="4"/>
      <c r="G13220" s="4"/>
    </row>
    <row r="13221" spans="2:7" x14ac:dyDescent="0.3">
      <c r="B13221" s="2"/>
      <c r="D13221" s="9"/>
      <c r="F13221" s="4"/>
      <c r="G13221" s="4"/>
    </row>
    <row r="13222" spans="2:7" x14ac:dyDescent="0.3">
      <c r="B13222" s="2"/>
      <c r="D13222" s="9"/>
      <c r="F13222" s="4"/>
      <c r="G13222" s="4"/>
    </row>
    <row r="13223" spans="2:7" x14ac:dyDescent="0.3">
      <c r="B13223" s="2"/>
      <c r="D13223" s="9"/>
      <c r="F13223" s="4"/>
      <c r="G13223" s="4"/>
    </row>
    <row r="13224" spans="2:7" x14ac:dyDescent="0.3">
      <c r="B13224" s="2"/>
      <c r="D13224" s="9"/>
      <c r="F13224" s="4"/>
      <c r="G13224" s="4"/>
    </row>
    <row r="13225" spans="2:7" x14ac:dyDescent="0.3">
      <c r="B13225" s="2"/>
      <c r="D13225" s="9"/>
      <c r="F13225" s="4"/>
      <c r="G13225" s="4"/>
    </row>
    <row r="13226" spans="2:7" x14ac:dyDescent="0.3">
      <c r="B13226" s="2"/>
      <c r="D13226" s="9"/>
      <c r="F13226" s="4"/>
      <c r="G13226" s="4"/>
    </row>
    <row r="13227" spans="2:7" x14ac:dyDescent="0.3">
      <c r="B13227" s="2"/>
      <c r="D13227" s="9"/>
      <c r="F13227" s="4"/>
      <c r="G13227" s="4"/>
    </row>
    <row r="13228" spans="2:7" x14ac:dyDescent="0.3">
      <c r="B13228" s="2"/>
      <c r="D13228" s="9"/>
      <c r="F13228" s="4"/>
      <c r="G13228" s="4"/>
    </row>
    <row r="13229" spans="2:7" x14ac:dyDescent="0.3">
      <c r="B13229" s="2"/>
      <c r="D13229" s="9"/>
      <c r="F13229" s="4"/>
      <c r="G13229" s="4"/>
    </row>
    <row r="13230" spans="2:7" x14ac:dyDescent="0.3">
      <c r="B13230" s="2"/>
      <c r="D13230" s="9"/>
      <c r="F13230" s="4"/>
      <c r="G13230" s="4"/>
    </row>
    <row r="13231" spans="2:7" x14ac:dyDescent="0.3">
      <c r="B13231" s="2"/>
      <c r="D13231" s="9"/>
      <c r="F13231" s="4"/>
      <c r="G13231" s="4"/>
    </row>
    <row r="13232" spans="2:7" x14ac:dyDescent="0.3">
      <c r="B13232" s="2"/>
      <c r="D13232" s="9"/>
      <c r="F13232" s="4"/>
      <c r="G13232" s="4"/>
    </row>
    <row r="13233" spans="2:7" x14ac:dyDescent="0.3">
      <c r="B13233" s="2"/>
      <c r="D13233" s="9"/>
      <c r="F13233" s="4"/>
      <c r="G13233" s="4"/>
    </row>
    <row r="13234" spans="2:7" x14ac:dyDescent="0.3">
      <c r="B13234" s="2"/>
      <c r="D13234" s="9"/>
      <c r="F13234" s="4"/>
      <c r="G13234" s="4"/>
    </row>
    <row r="13235" spans="2:7" x14ac:dyDescent="0.3">
      <c r="B13235" s="2"/>
      <c r="D13235" s="9"/>
      <c r="F13235" s="4"/>
      <c r="G13235" s="4"/>
    </row>
    <row r="13236" spans="2:7" x14ac:dyDescent="0.3">
      <c r="B13236" s="2"/>
      <c r="D13236" s="9"/>
      <c r="F13236" s="4"/>
      <c r="G13236" s="4"/>
    </row>
    <row r="13237" spans="2:7" x14ac:dyDescent="0.3">
      <c r="B13237" s="2"/>
      <c r="D13237" s="9"/>
      <c r="F13237" s="4"/>
      <c r="G13237" s="4"/>
    </row>
    <row r="13238" spans="2:7" x14ac:dyDescent="0.3">
      <c r="B13238" s="2"/>
      <c r="D13238" s="9"/>
      <c r="F13238" s="4"/>
      <c r="G13238" s="4"/>
    </row>
    <row r="13239" spans="2:7" x14ac:dyDescent="0.3">
      <c r="B13239" s="2"/>
      <c r="D13239" s="9"/>
      <c r="F13239" s="4"/>
      <c r="G13239" s="4"/>
    </row>
    <row r="13240" spans="2:7" x14ac:dyDescent="0.3">
      <c r="B13240" s="2"/>
      <c r="D13240" s="9"/>
      <c r="F13240" s="4"/>
      <c r="G13240" s="4"/>
    </row>
    <row r="13241" spans="2:7" x14ac:dyDescent="0.3">
      <c r="B13241" s="2"/>
      <c r="D13241" s="9"/>
      <c r="F13241" s="4"/>
      <c r="G13241" s="4"/>
    </row>
    <row r="13242" spans="2:7" x14ac:dyDescent="0.3">
      <c r="B13242" s="2"/>
      <c r="D13242" s="9"/>
      <c r="F13242" s="4"/>
      <c r="G13242" s="4"/>
    </row>
    <row r="13243" spans="2:7" x14ac:dyDescent="0.3">
      <c r="B13243" s="2"/>
      <c r="D13243" s="9"/>
      <c r="F13243" s="4"/>
      <c r="G13243" s="4"/>
    </row>
    <row r="13244" spans="2:7" x14ac:dyDescent="0.3">
      <c r="B13244" s="2"/>
      <c r="D13244" s="9"/>
      <c r="F13244" s="4"/>
      <c r="G13244" s="4"/>
    </row>
    <row r="13245" spans="2:7" x14ac:dyDescent="0.3">
      <c r="B13245" s="2"/>
      <c r="D13245" s="9"/>
      <c r="F13245" s="4"/>
      <c r="G13245" s="4"/>
    </row>
    <row r="13246" spans="2:7" x14ac:dyDescent="0.3">
      <c r="B13246" s="2"/>
      <c r="D13246" s="9"/>
      <c r="F13246" s="4"/>
      <c r="G13246" s="4"/>
    </row>
    <row r="13247" spans="2:7" x14ac:dyDescent="0.3">
      <c r="B13247" s="2"/>
      <c r="D13247" s="9"/>
      <c r="F13247" s="4"/>
      <c r="G13247" s="4"/>
    </row>
    <row r="13248" spans="2:7" x14ac:dyDescent="0.3">
      <c r="B13248" s="2"/>
      <c r="D13248" s="9"/>
      <c r="F13248" s="4"/>
      <c r="G13248" s="4"/>
    </row>
    <row r="13249" spans="2:7" x14ac:dyDescent="0.3">
      <c r="B13249" s="2"/>
      <c r="D13249" s="9"/>
      <c r="F13249" s="4"/>
      <c r="G13249" s="4"/>
    </row>
    <row r="13250" spans="2:7" x14ac:dyDescent="0.3">
      <c r="B13250" s="2"/>
      <c r="D13250" s="9"/>
      <c r="F13250" s="4"/>
      <c r="G13250" s="4"/>
    </row>
    <row r="13251" spans="2:7" x14ac:dyDescent="0.3">
      <c r="B13251" s="2"/>
      <c r="D13251" s="9"/>
      <c r="F13251" s="4"/>
      <c r="G13251" s="4"/>
    </row>
    <row r="13252" spans="2:7" x14ac:dyDescent="0.3">
      <c r="B13252" s="2"/>
      <c r="D13252" s="9"/>
      <c r="F13252" s="4"/>
      <c r="G13252" s="4"/>
    </row>
    <row r="13253" spans="2:7" x14ac:dyDescent="0.3">
      <c r="B13253" s="2"/>
      <c r="D13253" s="9"/>
      <c r="F13253" s="4"/>
      <c r="G13253" s="4"/>
    </row>
    <row r="13254" spans="2:7" x14ac:dyDescent="0.3">
      <c r="B13254" s="2"/>
      <c r="D13254" s="9"/>
      <c r="F13254" s="4"/>
      <c r="G13254" s="4"/>
    </row>
    <row r="13255" spans="2:7" x14ac:dyDescent="0.3">
      <c r="B13255" s="2"/>
      <c r="D13255" s="9"/>
      <c r="F13255" s="4"/>
      <c r="G13255" s="4"/>
    </row>
    <row r="13256" spans="2:7" x14ac:dyDescent="0.3">
      <c r="B13256" s="2"/>
      <c r="D13256" s="9"/>
      <c r="F13256" s="4"/>
      <c r="G13256" s="4"/>
    </row>
    <row r="13257" spans="2:7" x14ac:dyDescent="0.3">
      <c r="B13257" s="2"/>
      <c r="D13257" s="9"/>
      <c r="F13257" s="4"/>
      <c r="G13257" s="4"/>
    </row>
    <row r="13258" spans="2:7" x14ac:dyDescent="0.3">
      <c r="B13258" s="2"/>
      <c r="D13258" s="9"/>
      <c r="F13258" s="4"/>
      <c r="G13258" s="4"/>
    </row>
    <row r="13259" spans="2:7" x14ac:dyDescent="0.3">
      <c r="B13259" s="2"/>
      <c r="D13259" s="9"/>
      <c r="F13259" s="4"/>
      <c r="G13259" s="4"/>
    </row>
    <row r="13260" spans="2:7" x14ac:dyDescent="0.3">
      <c r="B13260" s="2"/>
      <c r="D13260" s="9"/>
      <c r="F13260" s="4"/>
      <c r="G13260" s="4"/>
    </row>
    <row r="13261" spans="2:7" x14ac:dyDescent="0.3">
      <c r="B13261" s="2"/>
      <c r="D13261" s="9"/>
      <c r="F13261" s="4"/>
      <c r="G13261" s="4"/>
    </row>
    <row r="13262" spans="2:7" x14ac:dyDescent="0.3">
      <c r="B13262" s="2"/>
      <c r="D13262" s="9"/>
      <c r="F13262" s="4"/>
      <c r="G13262" s="4"/>
    </row>
    <row r="13263" spans="2:7" x14ac:dyDescent="0.3">
      <c r="B13263" s="2"/>
      <c r="D13263" s="9"/>
      <c r="F13263" s="4"/>
      <c r="G13263" s="4"/>
    </row>
    <row r="13264" spans="2:7" x14ac:dyDescent="0.3">
      <c r="B13264" s="2"/>
      <c r="D13264" s="9"/>
      <c r="F13264" s="4"/>
      <c r="G13264" s="4"/>
    </row>
    <row r="13265" spans="2:7" x14ac:dyDescent="0.3">
      <c r="B13265" s="2"/>
      <c r="D13265" s="9"/>
      <c r="F13265" s="4"/>
      <c r="G13265" s="4"/>
    </row>
    <row r="13266" spans="2:7" x14ac:dyDescent="0.3">
      <c r="B13266" s="2"/>
      <c r="D13266" s="9"/>
      <c r="F13266" s="4"/>
      <c r="G13266" s="4"/>
    </row>
    <row r="13267" spans="2:7" x14ac:dyDescent="0.3">
      <c r="B13267" s="2"/>
      <c r="D13267" s="9"/>
      <c r="F13267" s="4"/>
      <c r="G13267" s="4"/>
    </row>
    <row r="13268" spans="2:7" x14ac:dyDescent="0.3">
      <c r="B13268" s="2"/>
      <c r="D13268" s="9"/>
      <c r="F13268" s="4"/>
      <c r="G13268" s="4"/>
    </row>
    <row r="13269" spans="2:7" x14ac:dyDescent="0.3">
      <c r="B13269" s="2"/>
      <c r="D13269" s="9"/>
      <c r="F13269" s="4"/>
      <c r="G13269" s="4"/>
    </row>
    <row r="13270" spans="2:7" x14ac:dyDescent="0.3">
      <c r="B13270" s="2"/>
      <c r="D13270" s="9"/>
      <c r="F13270" s="4"/>
      <c r="G13270" s="4"/>
    </row>
    <row r="13271" spans="2:7" x14ac:dyDescent="0.3">
      <c r="B13271" s="2"/>
      <c r="D13271" s="9"/>
      <c r="F13271" s="4"/>
      <c r="G13271" s="4"/>
    </row>
    <row r="13272" spans="2:7" x14ac:dyDescent="0.3">
      <c r="B13272" s="2"/>
      <c r="D13272" s="9"/>
      <c r="F13272" s="4"/>
      <c r="G13272" s="4"/>
    </row>
    <row r="13273" spans="2:7" x14ac:dyDescent="0.3">
      <c r="B13273" s="2"/>
      <c r="D13273" s="9"/>
      <c r="F13273" s="4"/>
      <c r="G13273" s="4"/>
    </row>
    <row r="13274" spans="2:7" x14ac:dyDescent="0.3">
      <c r="B13274" s="2"/>
      <c r="D13274" s="9"/>
      <c r="F13274" s="4"/>
      <c r="G13274" s="4"/>
    </row>
    <row r="13275" spans="2:7" x14ac:dyDescent="0.3">
      <c r="B13275" s="2"/>
      <c r="D13275" s="9"/>
      <c r="F13275" s="4"/>
      <c r="G13275" s="4"/>
    </row>
    <row r="13276" spans="2:7" x14ac:dyDescent="0.3">
      <c r="B13276" s="2"/>
      <c r="D13276" s="9"/>
      <c r="F13276" s="4"/>
      <c r="G13276" s="4"/>
    </row>
    <row r="13277" spans="2:7" x14ac:dyDescent="0.3">
      <c r="B13277" s="2"/>
      <c r="D13277" s="9"/>
      <c r="F13277" s="4"/>
      <c r="G13277" s="4"/>
    </row>
    <row r="13278" spans="2:7" x14ac:dyDescent="0.3">
      <c r="B13278" s="2"/>
      <c r="D13278" s="9"/>
      <c r="F13278" s="4"/>
      <c r="G13278" s="4"/>
    </row>
    <row r="13279" spans="2:7" x14ac:dyDescent="0.3">
      <c r="B13279" s="2"/>
      <c r="D13279" s="9"/>
      <c r="F13279" s="4"/>
      <c r="G13279" s="4"/>
    </row>
    <row r="13280" spans="2:7" x14ac:dyDescent="0.3">
      <c r="B13280" s="2"/>
      <c r="D13280" s="9"/>
      <c r="F13280" s="4"/>
      <c r="G13280" s="4"/>
    </row>
    <row r="13281" spans="2:7" x14ac:dyDescent="0.3">
      <c r="B13281" s="2"/>
      <c r="D13281" s="9"/>
      <c r="F13281" s="4"/>
      <c r="G13281" s="4"/>
    </row>
    <row r="13282" spans="2:7" x14ac:dyDescent="0.3">
      <c r="B13282" s="2"/>
      <c r="D13282" s="9"/>
      <c r="F13282" s="4"/>
      <c r="G13282" s="4"/>
    </row>
    <row r="13283" spans="2:7" x14ac:dyDescent="0.3">
      <c r="B13283" s="2"/>
      <c r="D13283" s="9"/>
      <c r="F13283" s="4"/>
      <c r="G13283" s="4"/>
    </row>
    <row r="13284" spans="2:7" x14ac:dyDescent="0.3">
      <c r="B13284" s="2"/>
      <c r="D13284" s="9"/>
      <c r="F13284" s="4"/>
      <c r="G13284" s="4"/>
    </row>
    <row r="13285" spans="2:7" x14ac:dyDescent="0.3">
      <c r="B13285" s="2"/>
      <c r="D13285" s="9"/>
      <c r="F13285" s="4"/>
      <c r="G13285" s="4"/>
    </row>
    <row r="13286" spans="2:7" x14ac:dyDescent="0.3">
      <c r="B13286" s="2"/>
      <c r="D13286" s="9"/>
      <c r="F13286" s="4"/>
      <c r="G13286" s="4"/>
    </row>
    <row r="13287" spans="2:7" x14ac:dyDescent="0.3">
      <c r="B13287" s="2"/>
      <c r="D13287" s="9"/>
      <c r="F13287" s="4"/>
      <c r="G13287" s="4"/>
    </row>
    <row r="13288" spans="2:7" x14ac:dyDescent="0.3">
      <c r="B13288" s="2"/>
      <c r="D13288" s="9"/>
      <c r="F13288" s="4"/>
      <c r="G13288" s="4"/>
    </row>
    <row r="13289" spans="2:7" x14ac:dyDescent="0.3">
      <c r="B13289" s="2"/>
      <c r="D13289" s="9"/>
      <c r="F13289" s="4"/>
      <c r="G13289" s="4"/>
    </row>
    <row r="13290" spans="2:7" x14ac:dyDescent="0.3">
      <c r="B13290" s="2"/>
      <c r="D13290" s="9"/>
      <c r="F13290" s="4"/>
      <c r="G13290" s="4"/>
    </row>
    <row r="13291" spans="2:7" x14ac:dyDescent="0.3">
      <c r="B13291" s="2"/>
      <c r="D13291" s="9"/>
      <c r="F13291" s="4"/>
      <c r="G13291" s="4"/>
    </row>
    <row r="13292" spans="2:7" x14ac:dyDescent="0.3">
      <c r="B13292" s="2"/>
      <c r="D13292" s="9"/>
      <c r="F13292" s="4"/>
      <c r="G13292" s="4"/>
    </row>
    <row r="13293" spans="2:7" x14ac:dyDescent="0.3">
      <c r="B13293" s="2"/>
      <c r="D13293" s="9"/>
      <c r="F13293" s="4"/>
      <c r="G13293" s="4"/>
    </row>
    <row r="13294" spans="2:7" x14ac:dyDescent="0.3">
      <c r="B13294" s="2"/>
      <c r="D13294" s="9"/>
      <c r="F13294" s="4"/>
      <c r="G13294" s="4"/>
    </row>
    <row r="13295" spans="2:7" x14ac:dyDescent="0.3">
      <c r="B13295" s="2"/>
      <c r="D13295" s="9"/>
      <c r="F13295" s="4"/>
      <c r="G13295" s="4"/>
    </row>
    <row r="13296" spans="2:7" x14ac:dyDescent="0.3">
      <c r="B13296" s="2"/>
      <c r="D13296" s="9"/>
      <c r="F13296" s="4"/>
      <c r="G13296" s="4"/>
    </row>
    <row r="13297" spans="2:7" x14ac:dyDescent="0.3">
      <c r="B13297" s="2"/>
      <c r="D13297" s="9"/>
      <c r="F13297" s="4"/>
      <c r="G13297" s="4"/>
    </row>
    <row r="13298" spans="2:7" x14ac:dyDescent="0.3">
      <c r="B13298" s="2"/>
      <c r="D13298" s="9"/>
      <c r="F13298" s="4"/>
      <c r="G13298" s="4"/>
    </row>
    <row r="13299" spans="2:7" x14ac:dyDescent="0.3">
      <c r="B13299" s="2"/>
      <c r="D13299" s="9"/>
      <c r="F13299" s="4"/>
      <c r="G13299" s="4"/>
    </row>
    <row r="13300" spans="2:7" x14ac:dyDescent="0.3">
      <c r="B13300" s="2"/>
      <c r="D13300" s="9"/>
      <c r="F13300" s="4"/>
      <c r="G13300" s="4"/>
    </row>
    <row r="13301" spans="2:7" x14ac:dyDescent="0.3">
      <c r="B13301" s="2"/>
      <c r="D13301" s="9"/>
      <c r="F13301" s="4"/>
      <c r="G13301" s="4"/>
    </row>
    <row r="13302" spans="2:7" x14ac:dyDescent="0.3">
      <c r="B13302" s="2"/>
      <c r="D13302" s="9"/>
      <c r="F13302" s="4"/>
      <c r="G13302" s="4"/>
    </row>
    <row r="13303" spans="2:7" x14ac:dyDescent="0.3">
      <c r="B13303" s="2"/>
      <c r="D13303" s="9"/>
      <c r="F13303" s="4"/>
      <c r="G13303" s="4"/>
    </row>
    <row r="13304" spans="2:7" x14ac:dyDescent="0.3">
      <c r="B13304" s="2"/>
      <c r="D13304" s="9"/>
      <c r="F13304" s="4"/>
      <c r="G13304" s="4"/>
    </row>
    <row r="13305" spans="2:7" x14ac:dyDescent="0.3">
      <c r="B13305" s="2"/>
      <c r="D13305" s="9"/>
      <c r="F13305" s="4"/>
      <c r="G13305" s="4"/>
    </row>
    <row r="13306" spans="2:7" x14ac:dyDescent="0.3">
      <c r="B13306" s="2"/>
      <c r="D13306" s="9"/>
      <c r="F13306" s="4"/>
      <c r="G13306" s="4"/>
    </row>
    <row r="13307" spans="2:7" x14ac:dyDescent="0.3">
      <c r="B13307" s="2"/>
      <c r="D13307" s="9"/>
      <c r="F13307" s="4"/>
      <c r="G13307" s="4"/>
    </row>
    <row r="13308" spans="2:7" x14ac:dyDescent="0.3">
      <c r="B13308" s="2"/>
      <c r="D13308" s="9"/>
      <c r="F13308" s="4"/>
      <c r="G13308" s="4"/>
    </row>
    <row r="13309" spans="2:7" x14ac:dyDescent="0.3">
      <c r="B13309" s="2"/>
      <c r="D13309" s="9"/>
      <c r="F13309" s="4"/>
      <c r="G13309" s="4"/>
    </row>
    <row r="13310" spans="2:7" x14ac:dyDescent="0.3">
      <c r="B13310" s="2"/>
      <c r="D13310" s="9"/>
      <c r="F13310" s="4"/>
      <c r="G13310" s="4"/>
    </row>
    <row r="13311" spans="2:7" x14ac:dyDescent="0.3">
      <c r="B13311" s="2"/>
      <c r="D13311" s="9"/>
      <c r="F13311" s="4"/>
      <c r="G13311" s="4"/>
    </row>
    <row r="13312" spans="2:7" x14ac:dyDescent="0.3">
      <c r="B13312" s="2"/>
      <c r="D13312" s="9"/>
      <c r="F13312" s="4"/>
      <c r="G13312" s="4"/>
    </row>
    <row r="13313" spans="2:7" x14ac:dyDescent="0.3">
      <c r="B13313" s="2"/>
      <c r="D13313" s="9"/>
      <c r="F13313" s="4"/>
      <c r="G13313" s="4"/>
    </row>
    <row r="13314" spans="2:7" x14ac:dyDescent="0.3">
      <c r="B13314" s="2"/>
      <c r="D13314" s="9"/>
      <c r="F13314" s="4"/>
      <c r="G13314" s="4"/>
    </row>
    <row r="13315" spans="2:7" x14ac:dyDescent="0.3">
      <c r="B13315" s="2"/>
      <c r="D13315" s="9"/>
      <c r="F13315" s="4"/>
      <c r="G13315" s="4"/>
    </row>
    <row r="13316" spans="2:7" x14ac:dyDescent="0.3">
      <c r="B13316" s="2"/>
      <c r="D13316" s="9"/>
      <c r="F13316" s="4"/>
      <c r="G13316" s="4"/>
    </row>
    <row r="13317" spans="2:7" x14ac:dyDescent="0.3">
      <c r="B13317" s="2"/>
      <c r="D13317" s="9"/>
      <c r="F13317" s="4"/>
      <c r="G13317" s="4"/>
    </row>
    <row r="13318" spans="2:7" x14ac:dyDescent="0.3">
      <c r="B13318" s="2"/>
      <c r="D13318" s="9"/>
      <c r="F13318" s="4"/>
      <c r="G13318" s="4"/>
    </row>
    <row r="13319" spans="2:7" x14ac:dyDescent="0.3">
      <c r="B13319" s="2"/>
      <c r="D13319" s="9"/>
      <c r="F13319" s="4"/>
      <c r="G13319" s="4"/>
    </row>
    <row r="13320" spans="2:7" x14ac:dyDescent="0.3">
      <c r="B13320" s="2"/>
      <c r="D13320" s="9"/>
      <c r="F13320" s="4"/>
      <c r="G13320" s="4"/>
    </row>
    <row r="13321" spans="2:7" x14ac:dyDescent="0.3">
      <c r="B13321" s="2"/>
      <c r="D13321" s="9"/>
      <c r="F13321" s="4"/>
      <c r="G13321" s="4"/>
    </row>
    <row r="13322" spans="2:7" x14ac:dyDescent="0.3">
      <c r="B13322" s="2"/>
      <c r="D13322" s="9"/>
      <c r="F13322" s="4"/>
      <c r="G13322" s="4"/>
    </row>
    <row r="13323" spans="2:7" x14ac:dyDescent="0.3">
      <c r="B13323" s="2"/>
      <c r="D13323" s="9"/>
      <c r="F13323" s="4"/>
      <c r="G13323" s="4"/>
    </row>
    <row r="13324" spans="2:7" x14ac:dyDescent="0.3">
      <c r="B13324" s="2"/>
      <c r="D13324" s="9"/>
      <c r="F13324" s="4"/>
      <c r="G13324" s="4"/>
    </row>
    <row r="13325" spans="2:7" x14ac:dyDescent="0.3">
      <c r="B13325" s="2"/>
      <c r="D13325" s="9"/>
      <c r="F13325" s="4"/>
      <c r="G13325" s="4"/>
    </row>
    <row r="13326" spans="2:7" x14ac:dyDescent="0.3">
      <c r="B13326" s="2"/>
      <c r="D13326" s="9"/>
      <c r="F13326" s="4"/>
      <c r="G13326" s="4"/>
    </row>
    <row r="13327" spans="2:7" x14ac:dyDescent="0.3">
      <c r="B13327" s="2"/>
      <c r="D13327" s="9"/>
      <c r="F13327" s="4"/>
      <c r="G13327" s="4"/>
    </row>
    <row r="13328" spans="2:7" x14ac:dyDescent="0.3">
      <c r="B13328" s="2"/>
      <c r="D13328" s="9"/>
      <c r="F13328" s="4"/>
      <c r="G13328" s="4"/>
    </row>
    <row r="13329" spans="2:7" x14ac:dyDescent="0.3">
      <c r="B13329" s="2"/>
      <c r="D13329" s="9"/>
      <c r="F13329" s="4"/>
      <c r="G13329" s="4"/>
    </row>
    <row r="13330" spans="2:7" x14ac:dyDescent="0.3">
      <c r="B13330" s="2"/>
      <c r="D13330" s="9"/>
      <c r="F13330" s="4"/>
      <c r="G13330" s="4"/>
    </row>
    <row r="13331" spans="2:7" x14ac:dyDescent="0.3">
      <c r="B13331" s="2"/>
      <c r="D13331" s="9"/>
      <c r="F13331" s="4"/>
      <c r="G13331" s="4"/>
    </row>
    <row r="13332" spans="2:7" x14ac:dyDescent="0.3">
      <c r="B13332" s="2"/>
      <c r="D13332" s="9"/>
      <c r="F13332" s="4"/>
      <c r="G13332" s="4"/>
    </row>
    <row r="13333" spans="2:7" x14ac:dyDescent="0.3">
      <c r="B13333" s="2"/>
      <c r="D13333" s="9"/>
      <c r="F13333" s="4"/>
      <c r="G13333" s="4"/>
    </row>
    <row r="13334" spans="2:7" x14ac:dyDescent="0.3">
      <c r="B13334" s="2"/>
      <c r="D13334" s="9"/>
      <c r="F13334" s="4"/>
      <c r="G13334" s="4"/>
    </row>
    <row r="13335" spans="2:7" x14ac:dyDescent="0.3">
      <c r="B13335" s="2"/>
      <c r="D13335" s="9"/>
      <c r="F13335" s="4"/>
      <c r="G13335" s="4"/>
    </row>
    <row r="13336" spans="2:7" x14ac:dyDescent="0.3">
      <c r="B13336" s="2"/>
      <c r="D13336" s="9"/>
      <c r="F13336" s="4"/>
      <c r="G13336" s="4"/>
    </row>
    <row r="13337" spans="2:7" x14ac:dyDescent="0.3">
      <c r="B13337" s="2"/>
      <c r="D13337" s="9"/>
      <c r="F13337" s="4"/>
      <c r="G13337" s="4"/>
    </row>
    <row r="13338" spans="2:7" x14ac:dyDescent="0.3">
      <c r="B13338" s="2"/>
      <c r="D13338" s="9"/>
      <c r="F13338" s="4"/>
      <c r="G13338" s="4"/>
    </row>
    <row r="13339" spans="2:7" x14ac:dyDescent="0.3">
      <c r="B13339" s="2"/>
      <c r="D13339" s="9"/>
      <c r="F13339" s="4"/>
      <c r="G13339" s="4"/>
    </row>
    <row r="13340" spans="2:7" x14ac:dyDescent="0.3">
      <c r="B13340" s="2"/>
      <c r="D13340" s="9"/>
      <c r="F13340" s="4"/>
      <c r="G13340" s="4"/>
    </row>
    <row r="13341" spans="2:7" x14ac:dyDescent="0.3">
      <c r="B13341" s="2"/>
      <c r="D13341" s="9"/>
      <c r="F13341" s="4"/>
      <c r="G13341" s="4"/>
    </row>
    <row r="13342" spans="2:7" x14ac:dyDescent="0.3">
      <c r="B13342" s="2"/>
      <c r="D13342" s="9"/>
      <c r="F13342" s="4"/>
      <c r="G13342" s="4"/>
    </row>
    <row r="13343" spans="2:7" x14ac:dyDescent="0.3">
      <c r="B13343" s="2"/>
      <c r="D13343" s="9"/>
      <c r="F13343" s="4"/>
      <c r="G13343" s="4"/>
    </row>
    <row r="13344" spans="2:7" x14ac:dyDescent="0.3">
      <c r="B13344" s="2"/>
      <c r="D13344" s="9"/>
      <c r="F13344" s="4"/>
      <c r="G13344" s="4"/>
    </row>
    <row r="13345" spans="2:7" x14ac:dyDescent="0.3">
      <c r="B13345" s="2"/>
      <c r="D13345" s="9"/>
      <c r="F13345" s="4"/>
      <c r="G13345" s="4"/>
    </row>
    <row r="13346" spans="2:7" x14ac:dyDescent="0.3">
      <c r="B13346" s="2"/>
      <c r="D13346" s="9"/>
      <c r="F13346" s="4"/>
      <c r="G13346" s="4"/>
    </row>
    <row r="13347" spans="2:7" x14ac:dyDescent="0.3">
      <c r="B13347" s="2"/>
      <c r="D13347" s="9"/>
      <c r="F13347" s="4"/>
      <c r="G13347" s="4"/>
    </row>
    <row r="13348" spans="2:7" x14ac:dyDescent="0.3">
      <c r="B13348" s="2"/>
      <c r="D13348" s="9"/>
      <c r="F13348" s="4"/>
      <c r="G13348" s="4"/>
    </row>
    <row r="13349" spans="2:7" x14ac:dyDescent="0.3">
      <c r="B13349" s="2"/>
      <c r="D13349" s="9"/>
      <c r="F13349" s="4"/>
      <c r="G13349" s="4"/>
    </row>
    <row r="13350" spans="2:7" x14ac:dyDescent="0.3">
      <c r="B13350" s="2"/>
      <c r="D13350" s="9"/>
      <c r="F13350" s="4"/>
      <c r="G13350" s="4"/>
    </row>
    <row r="13351" spans="2:7" x14ac:dyDescent="0.3">
      <c r="B13351" s="2"/>
      <c r="D13351" s="9"/>
      <c r="F13351" s="4"/>
      <c r="G13351" s="4"/>
    </row>
    <row r="13352" spans="2:7" x14ac:dyDescent="0.3">
      <c r="B13352" s="2"/>
      <c r="D13352" s="9"/>
      <c r="F13352" s="4"/>
      <c r="G13352" s="4"/>
    </row>
    <row r="13353" spans="2:7" x14ac:dyDescent="0.3">
      <c r="B13353" s="2"/>
      <c r="D13353" s="9"/>
      <c r="F13353" s="4"/>
      <c r="G13353" s="4"/>
    </row>
    <row r="13354" spans="2:7" x14ac:dyDescent="0.3">
      <c r="B13354" s="2"/>
      <c r="D13354" s="9"/>
      <c r="F13354" s="4"/>
      <c r="G13354" s="4"/>
    </row>
    <row r="13355" spans="2:7" x14ac:dyDescent="0.3">
      <c r="B13355" s="2"/>
      <c r="D13355" s="9"/>
      <c r="F13355" s="4"/>
      <c r="G13355" s="4"/>
    </row>
    <row r="13356" spans="2:7" x14ac:dyDescent="0.3">
      <c r="B13356" s="2"/>
      <c r="D13356" s="9"/>
      <c r="F13356" s="4"/>
      <c r="G13356" s="4"/>
    </row>
    <row r="13357" spans="2:7" x14ac:dyDescent="0.3">
      <c r="B13357" s="2"/>
      <c r="D13357" s="9"/>
      <c r="F13357" s="4"/>
      <c r="G13357" s="4"/>
    </row>
    <row r="13358" spans="2:7" x14ac:dyDescent="0.3">
      <c r="B13358" s="2"/>
      <c r="D13358" s="9"/>
      <c r="F13358" s="4"/>
      <c r="G13358" s="4"/>
    </row>
    <row r="13359" spans="2:7" x14ac:dyDescent="0.3">
      <c r="B13359" s="2"/>
      <c r="D13359" s="9"/>
      <c r="F13359" s="4"/>
      <c r="G13359" s="4"/>
    </row>
    <row r="13360" spans="2:7" x14ac:dyDescent="0.3">
      <c r="B13360" s="2"/>
      <c r="D13360" s="9"/>
      <c r="F13360" s="4"/>
      <c r="G13360" s="4"/>
    </row>
    <row r="13361" spans="2:7" x14ac:dyDescent="0.3">
      <c r="B13361" s="2"/>
      <c r="D13361" s="9"/>
      <c r="F13361" s="4"/>
      <c r="G13361" s="4"/>
    </row>
    <row r="13362" spans="2:7" x14ac:dyDescent="0.3">
      <c r="B13362" s="2"/>
      <c r="D13362" s="9"/>
      <c r="F13362" s="4"/>
      <c r="G13362" s="4"/>
    </row>
    <row r="13363" spans="2:7" x14ac:dyDescent="0.3">
      <c r="B13363" s="2"/>
      <c r="D13363" s="9"/>
      <c r="F13363" s="4"/>
      <c r="G13363" s="4"/>
    </row>
    <row r="13364" spans="2:7" x14ac:dyDescent="0.3">
      <c r="B13364" s="2"/>
      <c r="D13364" s="9"/>
      <c r="F13364" s="4"/>
      <c r="G13364" s="4"/>
    </row>
    <row r="13365" spans="2:7" x14ac:dyDescent="0.3">
      <c r="B13365" s="2"/>
      <c r="D13365" s="9"/>
      <c r="F13365" s="4"/>
      <c r="G13365" s="4"/>
    </row>
    <row r="13366" spans="2:7" x14ac:dyDescent="0.3">
      <c r="B13366" s="2"/>
      <c r="D13366" s="9"/>
      <c r="F13366" s="4"/>
      <c r="G13366" s="4"/>
    </row>
    <row r="13367" spans="2:7" x14ac:dyDescent="0.3">
      <c r="B13367" s="2"/>
      <c r="D13367" s="9"/>
      <c r="F13367" s="4"/>
      <c r="G13367" s="4"/>
    </row>
    <row r="13368" spans="2:7" x14ac:dyDescent="0.3">
      <c r="B13368" s="2"/>
      <c r="D13368" s="9"/>
      <c r="F13368" s="4"/>
      <c r="G13368" s="4"/>
    </row>
    <row r="13369" spans="2:7" x14ac:dyDescent="0.3">
      <c r="B13369" s="2"/>
      <c r="D13369" s="9"/>
      <c r="F13369" s="4"/>
      <c r="G13369" s="4"/>
    </row>
    <row r="13370" spans="2:7" x14ac:dyDescent="0.3">
      <c r="B13370" s="2"/>
      <c r="D13370" s="9"/>
      <c r="F13370" s="4"/>
      <c r="G13370" s="4"/>
    </row>
    <row r="13371" spans="2:7" x14ac:dyDescent="0.3">
      <c r="B13371" s="2"/>
      <c r="D13371" s="9"/>
      <c r="F13371" s="4"/>
      <c r="G13371" s="4"/>
    </row>
    <row r="13372" spans="2:7" x14ac:dyDescent="0.3">
      <c r="B13372" s="2"/>
      <c r="D13372" s="9"/>
      <c r="F13372" s="4"/>
      <c r="G13372" s="4"/>
    </row>
    <row r="13373" spans="2:7" x14ac:dyDescent="0.3">
      <c r="B13373" s="2"/>
      <c r="D13373" s="9"/>
      <c r="F13373" s="4"/>
      <c r="G13373" s="4"/>
    </row>
    <row r="13374" spans="2:7" x14ac:dyDescent="0.3">
      <c r="B13374" s="2"/>
      <c r="D13374" s="9"/>
      <c r="F13374" s="4"/>
      <c r="G13374" s="4"/>
    </row>
    <row r="13375" spans="2:7" x14ac:dyDescent="0.3">
      <c r="B13375" s="2"/>
      <c r="D13375" s="9"/>
      <c r="F13375" s="4"/>
      <c r="G13375" s="4"/>
    </row>
    <row r="13376" spans="2:7" x14ac:dyDescent="0.3">
      <c r="B13376" s="2"/>
      <c r="D13376" s="9"/>
      <c r="F13376" s="4"/>
      <c r="G13376" s="4"/>
    </row>
    <row r="13377" spans="2:7" x14ac:dyDescent="0.3">
      <c r="B13377" s="2"/>
      <c r="D13377" s="9"/>
      <c r="F13377" s="4"/>
      <c r="G13377" s="4"/>
    </row>
    <row r="13378" spans="2:7" x14ac:dyDescent="0.3">
      <c r="B13378" s="2"/>
      <c r="D13378" s="9"/>
      <c r="F13378" s="4"/>
      <c r="G13378" s="4"/>
    </row>
    <row r="13379" spans="2:7" x14ac:dyDescent="0.3">
      <c r="B13379" s="2"/>
      <c r="D13379" s="9"/>
      <c r="F13379" s="4"/>
      <c r="G13379" s="4"/>
    </row>
    <row r="13380" spans="2:7" x14ac:dyDescent="0.3">
      <c r="B13380" s="2"/>
      <c r="D13380" s="9"/>
      <c r="F13380" s="4"/>
      <c r="G13380" s="4"/>
    </row>
    <row r="13381" spans="2:7" x14ac:dyDescent="0.3">
      <c r="B13381" s="2"/>
      <c r="D13381" s="9"/>
      <c r="F13381" s="4"/>
      <c r="G13381" s="4"/>
    </row>
    <row r="13382" spans="2:7" x14ac:dyDescent="0.3">
      <c r="B13382" s="2"/>
      <c r="D13382" s="9"/>
      <c r="F13382" s="4"/>
      <c r="G13382" s="4"/>
    </row>
    <row r="13383" spans="2:7" x14ac:dyDescent="0.3">
      <c r="B13383" s="2"/>
      <c r="D13383" s="9"/>
      <c r="F13383" s="4"/>
      <c r="G13383" s="4"/>
    </row>
    <row r="13384" spans="2:7" x14ac:dyDescent="0.3">
      <c r="B13384" s="2"/>
      <c r="D13384" s="9"/>
      <c r="F13384" s="4"/>
      <c r="G13384" s="4"/>
    </row>
    <row r="13385" spans="2:7" x14ac:dyDescent="0.3">
      <c r="B13385" s="2"/>
      <c r="D13385" s="9"/>
      <c r="F13385" s="4"/>
      <c r="G13385" s="4"/>
    </row>
    <row r="13386" spans="2:7" x14ac:dyDescent="0.3">
      <c r="B13386" s="2"/>
      <c r="D13386" s="9"/>
      <c r="F13386" s="4"/>
      <c r="G13386" s="4"/>
    </row>
    <row r="13387" spans="2:7" x14ac:dyDescent="0.3">
      <c r="B13387" s="2"/>
      <c r="D13387" s="9"/>
      <c r="F13387" s="4"/>
      <c r="G13387" s="4"/>
    </row>
    <row r="13388" spans="2:7" x14ac:dyDescent="0.3">
      <c r="B13388" s="2"/>
      <c r="D13388" s="9"/>
      <c r="F13388" s="4"/>
      <c r="G13388" s="4"/>
    </row>
    <row r="13389" spans="2:7" x14ac:dyDescent="0.3">
      <c r="B13389" s="2"/>
      <c r="D13389" s="9"/>
      <c r="F13389" s="4"/>
      <c r="G13389" s="4"/>
    </row>
    <row r="13390" spans="2:7" x14ac:dyDescent="0.3">
      <c r="B13390" s="2"/>
      <c r="D13390" s="9"/>
      <c r="F13390" s="4"/>
      <c r="G13390" s="4"/>
    </row>
    <row r="13391" spans="2:7" x14ac:dyDescent="0.3">
      <c r="B13391" s="2"/>
      <c r="D13391" s="9"/>
      <c r="F13391" s="4"/>
      <c r="G13391" s="4"/>
    </row>
    <row r="13392" spans="2:7" x14ac:dyDescent="0.3">
      <c r="B13392" s="2"/>
      <c r="D13392" s="9"/>
      <c r="F13392" s="4"/>
      <c r="G13392" s="4"/>
    </row>
    <row r="13393" spans="2:7" x14ac:dyDescent="0.3">
      <c r="B13393" s="2"/>
      <c r="D13393" s="9"/>
      <c r="F13393" s="4"/>
      <c r="G13393" s="4"/>
    </row>
    <row r="13394" spans="2:7" x14ac:dyDescent="0.3">
      <c r="B13394" s="2"/>
      <c r="D13394" s="9"/>
      <c r="F13394" s="4"/>
      <c r="G13394" s="4"/>
    </row>
    <row r="13395" spans="2:7" x14ac:dyDescent="0.3">
      <c r="B13395" s="2"/>
      <c r="D13395" s="9"/>
      <c r="F13395" s="4"/>
      <c r="G13395" s="4"/>
    </row>
    <row r="13396" spans="2:7" x14ac:dyDescent="0.3">
      <c r="B13396" s="2"/>
      <c r="D13396" s="9"/>
      <c r="F13396" s="4"/>
      <c r="G13396" s="4"/>
    </row>
    <row r="13397" spans="2:7" x14ac:dyDescent="0.3">
      <c r="B13397" s="2"/>
      <c r="D13397" s="9"/>
      <c r="F13397" s="4"/>
      <c r="G13397" s="4"/>
    </row>
    <row r="13398" spans="2:7" x14ac:dyDescent="0.3">
      <c r="B13398" s="2"/>
      <c r="D13398" s="9"/>
      <c r="F13398" s="4"/>
      <c r="G13398" s="4"/>
    </row>
    <row r="13399" spans="2:7" x14ac:dyDescent="0.3">
      <c r="B13399" s="2"/>
      <c r="D13399" s="9"/>
      <c r="F13399" s="4"/>
      <c r="G13399" s="4"/>
    </row>
    <row r="13400" spans="2:7" x14ac:dyDescent="0.3">
      <c r="B13400" s="2"/>
      <c r="D13400" s="9"/>
      <c r="F13400" s="4"/>
      <c r="G13400" s="4"/>
    </row>
    <row r="13401" spans="2:7" x14ac:dyDescent="0.3">
      <c r="B13401" s="2"/>
      <c r="D13401" s="9"/>
      <c r="F13401" s="4"/>
      <c r="G13401" s="4"/>
    </row>
    <row r="13402" spans="2:7" x14ac:dyDescent="0.3">
      <c r="B13402" s="2"/>
      <c r="D13402" s="9"/>
      <c r="F13402" s="4"/>
      <c r="G13402" s="4"/>
    </row>
    <row r="13403" spans="2:7" x14ac:dyDescent="0.3">
      <c r="B13403" s="2"/>
      <c r="D13403" s="9"/>
      <c r="F13403" s="4"/>
      <c r="G13403" s="4"/>
    </row>
    <row r="13404" spans="2:7" x14ac:dyDescent="0.3">
      <c r="B13404" s="2"/>
      <c r="D13404" s="9"/>
      <c r="F13404" s="4"/>
      <c r="G13404" s="4"/>
    </row>
    <row r="13405" spans="2:7" x14ac:dyDescent="0.3">
      <c r="B13405" s="2"/>
      <c r="D13405" s="9"/>
      <c r="F13405" s="4"/>
      <c r="G13405" s="4"/>
    </row>
    <row r="13406" spans="2:7" x14ac:dyDescent="0.3">
      <c r="B13406" s="2"/>
      <c r="D13406" s="9"/>
      <c r="F13406" s="4"/>
      <c r="G13406" s="4"/>
    </row>
    <row r="13407" spans="2:7" x14ac:dyDescent="0.3">
      <c r="B13407" s="2"/>
      <c r="D13407" s="9"/>
      <c r="F13407" s="4"/>
      <c r="G13407" s="4"/>
    </row>
    <row r="13408" spans="2:7" x14ac:dyDescent="0.3">
      <c r="B13408" s="2"/>
      <c r="D13408" s="9"/>
      <c r="F13408" s="4"/>
      <c r="G13408" s="4"/>
    </row>
    <row r="13409" spans="2:7" x14ac:dyDescent="0.3">
      <c r="B13409" s="2"/>
      <c r="D13409" s="9"/>
      <c r="F13409" s="4"/>
      <c r="G13409" s="4"/>
    </row>
    <row r="13410" spans="2:7" x14ac:dyDescent="0.3">
      <c r="B13410" s="2"/>
      <c r="D13410" s="9"/>
      <c r="F13410" s="4"/>
      <c r="G13410" s="4"/>
    </row>
    <row r="13411" spans="2:7" x14ac:dyDescent="0.3">
      <c r="B13411" s="2"/>
      <c r="D13411" s="9"/>
      <c r="F13411" s="4"/>
      <c r="G13411" s="4"/>
    </row>
    <row r="13412" spans="2:7" x14ac:dyDescent="0.3">
      <c r="B13412" s="2"/>
      <c r="D13412" s="9"/>
      <c r="F13412" s="4"/>
      <c r="G13412" s="4"/>
    </row>
    <row r="13413" spans="2:7" x14ac:dyDescent="0.3">
      <c r="B13413" s="2"/>
      <c r="D13413" s="9"/>
      <c r="F13413" s="4"/>
      <c r="G13413" s="4"/>
    </row>
    <row r="13414" spans="2:7" x14ac:dyDescent="0.3">
      <c r="B13414" s="2"/>
      <c r="D13414" s="9"/>
      <c r="F13414" s="4"/>
      <c r="G13414" s="4"/>
    </row>
    <row r="13415" spans="2:7" x14ac:dyDescent="0.3">
      <c r="B13415" s="2"/>
      <c r="D13415" s="9"/>
      <c r="F13415" s="4"/>
      <c r="G13415" s="4"/>
    </row>
    <row r="13416" spans="2:7" x14ac:dyDescent="0.3">
      <c r="B13416" s="2"/>
      <c r="D13416" s="9"/>
      <c r="F13416" s="4"/>
      <c r="G13416" s="4"/>
    </row>
    <row r="13417" spans="2:7" x14ac:dyDescent="0.3">
      <c r="B13417" s="2"/>
      <c r="D13417" s="9"/>
      <c r="F13417" s="4"/>
      <c r="G13417" s="4"/>
    </row>
    <row r="13418" spans="2:7" x14ac:dyDescent="0.3">
      <c r="B13418" s="2"/>
      <c r="D13418" s="9"/>
      <c r="F13418" s="4"/>
      <c r="G13418" s="4"/>
    </row>
    <row r="13419" spans="2:7" x14ac:dyDescent="0.3">
      <c r="B13419" s="2"/>
      <c r="D13419" s="9"/>
      <c r="F13419" s="4"/>
      <c r="G13419" s="4"/>
    </row>
    <row r="13420" spans="2:7" x14ac:dyDescent="0.3">
      <c r="B13420" s="2"/>
      <c r="D13420" s="9"/>
      <c r="F13420" s="4"/>
      <c r="G13420" s="4"/>
    </row>
    <row r="13421" spans="2:7" x14ac:dyDescent="0.3">
      <c r="B13421" s="2"/>
      <c r="D13421" s="9"/>
      <c r="F13421" s="4"/>
      <c r="G13421" s="4"/>
    </row>
    <row r="13422" spans="2:7" x14ac:dyDescent="0.3">
      <c r="B13422" s="2"/>
      <c r="D13422" s="9"/>
      <c r="F13422" s="4"/>
      <c r="G13422" s="4"/>
    </row>
    <row r="13423" spans="2:7" x14ac:dyDescent="0.3">
      <c r="B13423" s="2"/>
      <c r="D13423" s="9"/>
      <c r="F13423" s="4"/>
      <c r="G13423" s="4"/>
    </row>
    <row r="13424" spans="2:7" x14ac:dyDescent="0.3">
      <c r="B13424" s="2"/>
      <c r="D13424" s="9"/>
      <c r="F13424" s="4"/>
      <c r="G13424" s="4"/>
    </row>
    <row r="13425" spans="2:7" x14ac:dyDescent="0.3">
      <c r="B13425" s="2"/>
      <c r="D13425" s="9"/>
      <c r="F13425" s="4"/>
      <c r="G13425" s="4"/>
    </row>
    <row r="13426" spans="2:7" x14ac:dyDescent="0.3">
      <c r="B13426" s="2"/>
      <c r="D13426" s="9"/>
      <c r="F13426" s="4"/>
      <c r="G13426" s="4"/>
    </row>
    <row r="13427" spans="2:7" x14ac:dyDescent="0.3">
      <c r="B13427" s="2"/>
      <c r="D13427" s="9"/>
      <c r="F13427" s="4"/>
      <c r="G13427" s="4"/>
    </row>
    <row r="13428" spans="2:7" x14ac:dyDescent="0.3">
      <c r="B13428" s="2"/>
      <c r="D13428" s="9"/>
      <c r="F13428" s="4"/>
      <c r="G13428" s="4"/>
    </row>
    <row r="13429" spans="2:7" x14ac:dyDescent="0.3">
      <c r="B13429" s="2"/>
      <c r="D13429" s="9"/>
      <c r="F13429" s="4"/>
      <c r="G13429" s="4"/>
    </row>
    <row r="13430" spans="2:7" x14ac:dyDescent="0.3">
      <c r="B13430" s="2"/>
      <c r="D13430" s="9"/>
      <c r="F13430" s="4"/>
      <c r="G13430" s="4"/>
    </row>
    <row r="13431" spans="2:7" x14ac:dyDescent="0.3">
      <c r="B13431" s="2"/>
      <c r="D13431" s="9"/>
      <c r="F13431" s="4"/>
      <c r="G13431" s="4"/>
    </row>
    <row r="13432" spans="2:7" x14ac:dyDescent="0.3">
      <c r="B13432" s="2"/>
      <c r="D13432" s="9"/>
      <c r="F13432" s="4"/>
      <c r="G13432" s="4"/>
    </row>
    <row r="13433" spans="2:7" x14ac:dyDescent="0.3">
      <c r="B13433" s="2"/>
      <c r="D13433" s="9"/>
      <c r="F13433" s="4"/>
      <c r="G13433" s="4"/>
    </row>
    <row r="13434" spans="2:7" x14ac:dyDescent="0.3">
      <c r="B13434" s="2"/>
      <c r="D13434" s="9"/>
      <c r="F13434" s="4"/>
      <c r="G13434" s="4"/>
    </row>
    <row r="13435" spans="2:7" x14ac:dyDescent="0.3">
      <c r="B13435" s="2"/>
      <c r="D13435" s="9"/>
      <c r="F13435" s="4"/>
      <c r="G13435" s="4"/>
    </row>
    <row r="13436" spans="2:7" x14ac:dyDescent="0.3">
      <c r="B13436" s="2"/>
      <c r="D13436" s="9"/>
      <c r="F13436" s="4"/>
      <c r="G13436" s="4"/>
    </row>
    <row r="13437" spans="2:7" x14ac:dyDescent="0.3">
      <c r="B13437" s="2"/>
      <c r="D13437" s="9"/>
      <c r="F13437" s="4"/>
      <c r="G13437" s="4"/>
    </row>
    <row r="13438" spans="2:7" x14ac:dyDescent="0.3">
      <c r="B13438" s="2"/>
      <c r="D13438" s="9"/>
      <c r="F13438" s="4"/>
      <c r="G13438" s="4"/>
    </row>
    <row r="13439" spans="2:7" x14ac:dyDescent="0.3">
      <c r="B13439" s="2"/>
      <c r="D13439" s="9"/>
      <c r="F13439" s="4"/>
      <c r="G13439" s="4"/>
    </row>
    <row r="13440" spans="2:7" x14ac:dyDescent="0.3">
      <c r="B13440" s="2"/>
      <c r="D13440" s="9"/>
      <c r="F13440" s="4"/>
      <c r="G13440" s="4"/>
    </row>
    <row r="13441" spans="2:7" x14ac:dyDescent="0.3">
      <c r="B13441" s="2"/>
      <c r="D13441" s="9"/>
      <c r="F13441" s="4"/>
      <c r="G13441" s="4"/>
    </row>
    <row r="13442" spans="2:7" x14ac:dyDescent="0.3">
      <c r="B13442" s="2"/>
      <c r="D13442" s="9"/>
      <c r="F13442" s="4"/>
      <c r="G13442" s="4"/>
    </row>
    <row r="13443" spans="2:7" x14ac:dyDescent="0.3">
      <c r="B13443" s="2"/>
      <c r="D13443" s="9"/>
      <c r="F13443" s="4"/>
      <c r="G13443" s="4"/>
    </row>
    <row r="13444" spans="2:7" x14ac:dyDescent="0.3">
      <c r="B13444" s="2"/>
      <c r="D13444" s="9"/>
      <c r="F13444" s="4"/>
      <c r="G13444" s="4"/>
    </row>
    <row r="13445" spans="2:7" x14ac:dyDescent="0.3">
      <c r="B13445" s="2"/>
      <c r="D13445" s="9"/>
      <c r="F13445" s="4"/>
      <c r="G13445" s="4"/>
    </row>
    <row r="13446" spans="2:7" x14ac:dyDescent="0.3">
      <c r="B13446" s="2"/>
      <c r="D13446" s="9"/>
      <c r="F13446" s="4"/>
      <c r="G13446" s="4"/>
    </row>
    <row r="13447" spans="2:7" x14ac:dyDescent="0.3">
      <c r="B13447" s="2"/>
      <c r="D13447" s="9"/>
      <c r="F13447" s="4"/>
      <c r="G13447" s="4"/>
    </row>
    <row r="13448" spans="2:7" x14ac:dyDescent="0.3">
      <c r="B13448" s="2"/>
      <c r="D13448" s="9"/>
      <c r="F13448" s="4"/>
      <c r="G13448" s="4"/>
    </row>
    <row r="13449" spans="2:7" x14ac:dyDescent="0.3">
      <c r="B13449" s="2"/>
      <c r="D13449" s="9"/>
      <c r="F13449" s="4"/>
      <c r="G13449" s="4"/>
    </row>
    <row r="13450" spans="2:7" x14ac:dyDescent="0.3">
      <c r="B13450" s="2"/>
      <c r="D13450" s="9"/>
      <c r="F13450" s="4"/>
      <c r="G13450" s="4"/>
    </row>
    <row r="13451" spans="2:7" x14ac:dyDescent="0.3">
      <c r="B13451" s="2"/>
      <c r="D13451" s="9"/>
      <c r="F13451" s="4"/>
      <c r="G13451" s="4"/>
    </row>
    <row r="13452" spans="2:7" x14ac:dyDescent="0.3">
      <c r="B13452" s="2"/>
      <c r="D13452" s="9"/>
      <c r="F13452" s="4"/>
      <c r="G13452" s="4"/>
    </row>
    <row r="13453" spans="2:7" x14ac:dyDescent="0.3">
      <c r="B13453" s="2"/>
      <c r="D13453" s="9"/>
      <c r="F13453" s="4"/>
      <c r="G13453" s="4"/>
    </row>
    <row r="13454" spans="2:7" x14ac:dyDescent="0.3">
      <c r="B13454" s="2"/>
      <c r="D13454" s="9"/>
      <c r="F13454" s="4"/>
      <c r="G13454" s="4"/>
    </row>
    <row r="13455" spans="2:7" x14ac:dyDescent="0.3">
      <c r="B13455" s="2"/>
      <c r="D13455" s="9"/>
      <c r="F13455" s="4"/>
      <c r="G13455" s="4"/>
    </row>
    <row r="13456" spans="2:7" x14ac:dyDescent="0.3">
      <c r="B13456" s="2"/>
      <c r="D13456" s="9"/>
      <c r="F13456" s="4"/>
      <c r="G13456" s="4"/>
    </row>
    <row r="13457" spans="2:7" x14ac:dyDescent="0.3">
      <c r="B13457" s="2"/>
      <c r="D13457" s="9"/>
      <c r="F13457" s="4"/>
      <c r="G13457" s="4"/>
    </row>
    <row r="13458" spans="2:7" x14ac:dyDescent="0.3">
      <c r="B13458" s="2"/>
      <c r="D13458" s="9"/>
      <c r="F13458" s="4"/>
      <c r="G13458" s="4"/>
    </row>
    <row r="13459" spans="2:7" x14ac:dyDescent="0.3">
      <c r="B13459" s="2"/>
      <c r="D13459" s="9"/>
      <c r="F13459" s="4"/>
      <c r="G13459" s="4"/>
    </row>
    <row r="13460" spans="2:7" x14ac:dyDescent="0.3">
      <c r="B13460" s="2"/>
      <c r="D13460" s="9"/>
      <c r="F13460" s="4"/>
      <c r="G13460" s="4"/>
    </row>
    <row r="13461" spans="2:7" x14ac:dyDescent="0.3">
      <c r="B13461" s="2"/>
      <c r="D13461" s="9"/>
      <c r="F13461" s="4"/>
      <c r="G13461" s="4"/>
    </row>
    <row r="13462" spans="2:7" x14ac:dyDescent="0.3">
      <c r="B13462" s="2"/>
      <c r="D13462" s="9"/>
      <c r="F13462" s="4"/>
      <c r="G13462" s="4"/>
    </row>
    <row r="13463" spans="2:7" x14ac:dyDescent="0.3">
      <c r="B13463" s="2"/>
      <c r="D13463" s="9"/>
      <c r="F13463" s="4"/>
      <c r="G13463" s="4"/>
    </row>
    <row r="13464" spans="2:7" x14ac:dyDescent="0.3">
      <c r="B13464" s="2"/>
      <c r="D13464" s="9"/>
      <c r="F13464" s="4"/>
      <c r="G13464" s="4"/>
    </row>
    <row r="13465" spans="2:7" x14ac:dyDescent="0.3">
      <c r="B13465" s="2"/>
      <c r="D13465" s="9"/>
      <c r="F13465" s="4"/>
      <c r="G13465" s="4"/>
    </row>
    <row r="13466" spans="2:7" x14ac:dyDescent="0.3">
      <c r="B13466" s="2"/>
      <c r="D13466" s="9"/>
      <c r="F13466" s="4"/>
      <c r="G13466" s="4"/>
    </row>
    <row r="13467" spans="2:7" x14ac:dyDescent="0.3">
      <c r="B13467" s="2"/>
      <c r="D13467" s="9"/>
      <c r="F13467" s="4"/>
      <c r="G13467" s="4"/>
    </row>
    <row r="13468" spans="2:7" x14ac:dyDescent="0.3">
      <c r="B13468" s="2"/>
      <c r="D13468" s="9"/>
      <c r="F13468" s="4"/>
      <c r="G13468" s="4"/>
    </row>
    <row r="13469" spans="2:7" x14ac:dyDescent="0.3">
      <c r="B13469" s="2"/>
      <c r="D13469" s="9"/>
      <c r="F13469" s="4"/>
      <c r="G13469" s="4"/>
    </row>
    <row r="13470" spans="2:7" x14ac:dyDescent="0.3">
      <c r="B13470" s="2"/>
      <c r="D13470" s="9"/>
      <c r="F13470" s="4"/>
      <c r="G13470" s="4"/>
    </row>
    <row r="13471" spans="2:7" x14ac:dyDescent="0.3">
      <c r="B13471" s="2"/>
      <c r="D13471" s="9"/>
      <c r="F13471" s="4"/>
      <c r="G13471" s="4"/>
    </row>
    <row r="13472" spans="2:7" x14ac:dyDescent="0.3">
      <c r="B13472" s="2"/>
      <c r="D13472" s="9"/>
      <c r="F13472" s="4"/>
      <c r="G13472" s="4"/>
    </row>
    <row r="13473" spans="2:7" x14ac:dyDescent="0.3">
      <c r="B13473" s="2"/>
      <c r="D13473" s="9"/>
      <c r="F13473" s="4"/>
      <c r="G13473" s="4"/>
    </row>
    <row r="13474" spans="2:7" x14ac:dyDescent="0.3">
      <c r="B13474" s="2"/>
      <c r="D13474" s="9"/>
      <c r="F13474" s="4"/>
      <c r="G13474" s="4"/>
    </row>
    <row r="13475" spans="2:7" x14ac:dyDescent="0.3">
      <c r="B13475" s="2"/>
      <c r="D13475" s="9"/>
      <c r="F13475" s="4"/>
      <c r="G13475" s="4"/>
    </row>
    <row r="13476" spans="2:7" x14ac:dyDescent="0.3">
      <c r="B13476" s="2"/>
      <c r="D13476" s="9"/>
      <c r="F13476" s="4"/>
      <c r="G13476" s="4"/>
    </row>
    <row r="13477" spans="2:7" x14ac:dyDescent="0.3">
      <c r="B13477" s="2"/>
      <c r="D13477" s="9"/>
      <c r="F13477" s="4"/>
      <c r="G13477" s="4"/>
    </row>
    <row r="13478" spans="2:7" x14ac:dyDescent="0.3">
      <c r="B13478" s="2"/>
      <c r="D13478" s="9"/>
      <c r="F13478" s="4"/>
      <c r="G13478" s="4"/>
    </row>
    <row r="13479" spans="2:7" x14ac:dyDescent="0.3">
      <c r="B13479" s="2"/>
      <c r="D13479" s="9"/>
      <c r="F13479" s="4"/>
      <c r="G13479" s="4"/>
    </row>
    <row r="13480" spans="2:7" x14ac:dyDescent="0.3">
      <c r="B13480" s="2"/>
      <c r="D13480" s="9"/>
      <c r="F13480" s="4"/>
      <c r="G13480" s="4"/>
    </row>
    <row r="13481" spans="2:7" x14ac:dyDescent="0.3">
      <c r="B13481" s="2"/>
      <c r="D13481" s="9"/>
      <c r="F13481" s="4"/>
      <c r="G13481" s="4"/>
    </row>
    <row r="13482" spans="2:7" x14ac:dyDescent="0.3">
      <c r="B13482" s="2"/>
      <c r="D13482" s="9"/>
      <c r="F13482" s="4"/>
      <c r="G13482" s="4"/>
    </row>
    <row r="13483" spans="2:7" x14ac:dyDescent="0.3">
      <c r="B13483" s="2"/>
      <c r="D13483" s="9"/>
      <c r="F13483" s="4"/>
      <c r="G13483" s="4"/>
    </row>
    <row r="13484" spans="2:7" x14ac:dyDescent="0.3">
      <c r="B13484" s="2"/>
      <c r="D13484" s="9"/>
      <c r="F13484" s="4"/>
      <c r="G13484" s="4"/>
    </row>
    <row r="13485" spans="2:7" x14ac:dyDescent="0.3">
      <c r="B13485" s="2"/>
      <c r="D13485" s="9"/>
      <c r="F13485" s="4"/>
      <c r="G13485" s="4"/>
    </row>
    <row r="13486" spans="2:7" x14ac:dyDescent="0.3">
      <c r="B13486" s="2"/>
      <c r="D13486" s="9"/>
      <c r="F13486" s="4"/>
      <c r="G13486" s="4"/>
    </row>
    <row r="13487" spans="2:7" x14ac:dyDescent="0.3">
      <c r="B13487" s="2"/>
      <c r="D13487" s="9"/>
      <c r="F13487" s="4"/>
      <c r="G13487" s="4"/>
    </row>
    <row r="13488" spans="2:7" x14ac:dyDescent="0.3">
      <c r="B13488" s="2"/>
      <c r="D13488" s="9"/>
      <c r="F13488" s="4"/>
      <c r="G13488" s="4"/>
    </row>
    <row r="13489" spans="2:7" x14ac:dyDescent="0.3">
      <c r="B13489" s="2"/>
      <c r="D13489" s="9"/>
      <c r="F13489" s="4"/>
      <c r="G13489" s="4"/>
    </row>
    <row r="13490" spans="2:7" x14ac:dyDescent="0.3">
      <c r="B13490" s="2"/>
      <c r="D13490" s="9"/>
      <c r="F13490" s="4"/>
      <c r="G13490" s="4"/>
    </row>
    <row r="13491" spans="2:7" x14ac:dyDescent="0.3">
      <c r="B13491" s="2"/>
      <c r="D13491" s="9"/>
      <c r="F13491" s="4"/>
      <c r="G13491" s="4"/>
    </row>
    <row r="13492" spans="2:7" x14ac:dyDescent="0.3">
      <c r="B13492" s="2"/>
      <c r="D13492" s="9"/>
      <c r="F13492" s="4"/>
      <c r="G13492" s="4"/>
    </row>
    <row r="13493" spans="2:7" x14ac:dyDescent="0.3">
      <c r="B13493" s="2"/>
      <c r="D13493" s="9"/>
      <c r="F13493" s="4"/>
      <c r="G13493" s="4"/>
    </row>
    <row r="13494" spans="2:7" x14ac:dyDescent="0.3">
      <c r="B13494" s="2"/>
      <c r="D13494" s="9"/>
      <c r="F13494" s="4"/>
      <c r="G13494" s="4"/>
    </row>
    <row r="13495" spans="2:7" x14ac:dyDescent="0.3">
      <c r="B13495" s="2"/>
      <c r="D13495" s="9"/>
      <c r="F13495" s="4"/>
      <c r="G13495" s="4"/>
    </row>
    <row r="13496" spans="2:7" x14ac:dyDescent="0.3">
      <c r="B13496" s="2"/>
      <c r="D13496" s="9"/>
      <c r="F13496" s="4"/>
      <c r="G13496" s="4"/>
    </row>
    <row r="13497" spans="2:7" x14ac:dyDescent="0.3">
      <c r="B13497" s="2"/>
      <c r="D13497" s="9"/>
      <c r="F13497" s="4"/>
      <c r="G13497" s="4"/>
    </row>
    <row r="13498" spans="2:7" x14ac:dyDescent="0.3">
      <c r="B13498" s="2"/>
      <c r="D13498" s="9"/>
      <c r="F13498" s="4"/>
      <c r="G13498" s="4"/>
    </row>
    <row r="13499" spans="2:7" x14ac:dyDescent="0.3">
      <c r="B13499" s="2"/>
      <c r="D13499" s="9"/>
      <c r="F13499" s="4"/>
      <c r="G13499" s="4"/>
    </row>
    <row r="13500" spans="2:7" x14ac:dyDescent="0.3">
      <c r="B13500" s="2"/>
      <c r="D13500" s="9"/>
      <c r="F13500" s="4"/>
      <c r="G13500" s="4"/>
    </row>
    <row r="13501" spans="2:7" x14ac:dyDescent="0.3">
      <c r="B13501" s="2"/>
      <c r="D13501" s="9"/>
      <c r="F13501" s="4"/>
      <c r="G13501" s="4"/>
    </row>
    <row r="13502" spans="2:7" x14ac:dyDescent="0.3">
      <c r="B13502" s="2"/>
      <c r="D13502" s="9"/>
      <c r="F13502" s="4"/>
      <c r="G13502" s="4"/>
    </row>
    <row r="13503" spans="2:7" x14ac:dyDescent="0.3">
      <c r="B13503" s="2"/>
      <c r="D13503" s="9"/>
      <c r="F13503" s="4"/>
      <c r="G13503" s="4"/>
    </row>
    <row r="13504" spans="2:7" x14ac:dyDescent="0.3">
      <c r="B13504" s="2"/>
      <c r="D13504" s="9"/>
      <c r="F13504" s="4"/>
      <c r="G13504" s="4"/>
    </row>
    <row r="13505" spans="2:7" x14ac:dyDescent="0.3">
      <c r="B13505" s="2"/>
      <c r="D13505" s="9"/>
      <c r="F13505" s="4"/>
      <c r="G13505" s="4"/>
    </row>
    <row r="13506" spans="2:7" x14ac:dyDescent="0.3">
      <c r="B13506" s="2"/>
      <c r="D13506" s="9"/>
      <c r="F13506" s="4"/>
      <c r="G13506" s="4"/>
    </row>
    <row r="13507" spans="2:7" x14ac:dyDescent="0.3">
      <c r="B13507" s="2"/>
      <c r="D13507" s="9"/>
      <c r="F13507" s="4"/>
      <c r="G13507" s="4"/>
    </row>
    <row r="13508" spans="2:7" x14ac:dyDescent="0.3">
      <c r="B13508" s="2"/>
      <c r="D13508" s="9"/>
      <c r="F13508" s="4"/>
      <c r="G13508" s="4"/>
    </row>
    <row r="13509" spans="2:7" x14ac:dyDescent="0.3">
      <c r="B13509" s="2"/>
      <c r="D13509" s="9"/>
      <c r="F13509" s="4"/>
      <c r="G13509" s="4"/>
    </row>
    <row r="13510" spans="2:7" x14ac:dyDescent="0.3">
      <c r="B13510" s="2"/>
      <c r="D13510" s="9"/>
      <c r="F13510" s="4"/>
      <c r="G13510" s="4"/>
    </row>
    <row r="13511" spans="2:7" x14ac:dyDescent="0.3">
      <c r="B13511" s="2"/>
      <c r="D13511" s="9"/>
      <c r="F13511" s="4"/>
      <c r="G13511" s="4"/>
    </row>
    <row r="13512" spans="2:7" x14ac:dyDescent="0.3">
      <c r="B13512" s="2"/>
      <c r="D13512" s="9"/>
      <c r="F13512" s="4"/>
      <c r="G13512" s="4"/>
    </row>
    <row r="13513" spans="2:7" x14ac:dyDescent="0.3">
      <c r="B13513" s="2"/>
      <c r="D13513" s="9"/>
      <c r="F13513" s="4"/>
      <c r="G13513" s="4"/>
    </row>
    <row r="13514" spans="2:7" x14ac:dyDescent="0.3">
      <c r="B13514" s="2"/>
      <c r="D13514" s="9"/>
      <c r="F13514" s="4"/>
      <c r="G13514" s="4"/>
    </row>
    <row r="13515" spans="2:7" x14ac:dyDescent="0.3">
      <c r="B13515" s="2"/>
      <c r="D13515" s="9"/>
      <c r="F13515" s="4"/>
      <c r="G13515" s="4"/>
    </row>
    <row r="13516" spans="2:7" x14ac:dyDescent="0.3">
      <c r="B13516" s="2"/>
      <c r="D13516" s="9"/>
      <c r="F13516" s="4"/>
      <c r="G13516" s="4"/>
    </row>
    <row r="13517" spans="2:7" x14ac:dyDescent="0.3">
      <c r="B13517" s="2"/>
      <c r="D13517" s="9"/>
      <c r="F13517" s="4"/>
      <c r="G13517" s="4"/>
    </row>
    <row r="13518" spans="2:7" x14ac:dyDescent="0.3">
      <c r="B13518" s="2"/>
      <c r="D13518" s="9"/>
      <c r="F13518" s="4"/>
      <c r="G13518" s="4"/>
    </row>
    <row r="13519" spans="2:7" x14ac:dyDescent="0.3">
      <c r="B13519" s="2"/>
      <c r="D13519" s="9"/>
      <c r="F13519" s="4"/>
      <c r="G13519" s="4"/>
    </row>
    <row r="13520" spans="2:7" x14ac:dyDescent="0.3">
      <c r="B13520" s="2"/>
      <c r="D13520" s="9"/>
      <c r="F13520" s="4"/>
      <c r="G13520" s="4"/>
    </row>
    <row r="13521" spans="2:7" x14ac:dyDescent="0.3">
      <c r="B13521" s="2"/>
      <c r="D13521" s="9"/>
      <c r="F13521" s="4"/>
      <c r="G13521" s="4"/>
    </row>
    <row r="13522" spans="2:7" x14ac:dyDescent="0.3">
      <c r="B13522" s="2"/>
      <c r="D13522" s="9"/>
      <c r="F13522" s="4"/>
      <c r="G13522" s="4"/>
    </row>
    <row r="13523" spans="2:7" x14ac:dyDescent="0.3">
      <c r="B13523" s="2"/>
      <c r="D13523" s="9"/>
      <c r="F13523" s="4"/>
      <c r="G13523" s="4"/>
    </row>
    <row r="13524" spans="2:7" x14ac:dyDescent="0.3">
      <c r="B13524" s="2"/>
      <c r="D13524" s="9"/>
      <c r="F13524" s="4"/>
      <c r="G13524" s="4"/>
    </row>
    <row r="13525" spans="2:7" x14ac:dyDescent="0.3">
      <c r="B13525" s="2"/>
      <c r="D13525" s="9"/>
      <c r="F13525" s="4"/>
      <c r="G13525" s="4"/>
    </row>
    <row r="13526" spans="2:7" x14ac:dyDescent="0.3">
      <c r="B13526" s="2"/>
      <c r="D13526" s="9"/>
      <c r="F13526" s="4"/>
      <c r="G13526" s="4"/>
    </row>
    <row r="13527" spans="2:7" x14ac:dyDescent="0.3">
      <c r="B13527" s="2"/>
      <c r="D13527" s="9"/>
      <c r="F13527" s="4"/>
      <c r="G13527" s="4"/>
    </row>
    <row r="13528" spans="2:7" x14ac:dyDescent="0.3">
      <c r="B13528" s="2"/>
      <c r="D13528" s="9"/>
      <c r="F13528" s="4"/>
      <c r="G13528" s="4"/>
    </row>
    <row r="13529" spans="2:7" x14ac:dyDescent="0.3">
      <c r="B13529" s="2"/>
      <c r="D13529" s="9"/>
      <c r="F13529" s="4"/>
      <c r="G13529" s="4"/>
    </row>
    <row r="13530" spans="2:7" x14ac:dyDescent="0.3">
      <c r="B13530" s="2"/>
      <c r="D13530" s="9"/>
      <c r="F13530" s="4"/>
      <c r="G13530" s="4"/>
    </row>
    <row r="13531" spans="2:7" x14ac:dyDescent="0.3">
      <c r="B13531" s="2"/>
      <c r="D13531" s="9"/>
      <c r="F13531" s="4"/>
      <c r="G13531" s="4"/>
    </row>
    <row r="13532" spans="2:7" x14ac:dyDescent="0.3">
      <c r="B13532" s="2"/>
      <c r="D13532" s="9"/>
      <c r="F13532" s="4"/>
      <c r="G13532" s="4"/>
    </row>
    <row r="13533" spans="2:7" x14ac:dyDescent="0.3">
      <c r="B13533" s="2"/>
      <c r="D13533" s="9"/>
      <c r="F13533" s="4"/>
      <c r="G13533" s="4"/>
    </row>
    <row r="13534" spans="2:7" x14ac:dyDescent="0.3">
      <c r="B13534" s="2"/>
      <c r="D13534" s="9"/>
      <c r="F13534" s="4"/>
      <c r="G13534" s="4"/>
    </row>
    <row r="13535" spans="2:7" x14ac:dyDescent="0.3">
      <c r="B13535" s="2"/>
      <c r="D13535" s="9"/>
      <c r="F13535" s="4"/>
      <c r="G13535" s="4"/>
    </row>
    <row r="13536" spans="2:7" x14ac:dyDescent="0.3">
      <c r="B13536" s="2"/>
      <c r="D13536" s="9"/>
      <c r="F13536" s="4"/>
      <c r="G13536" s="4"/>
    </row>
    <row r="13537" spans="2:7" x14ac:dyDescent="0.3">
      <c r="B13537" s="2"/>
      <c r="D13537" s="9"/>
      <c r="F13537" s="4"/>
      <c r="G13537" s="4"/>
    </row>
    <row r="13538" spans="2:7" x14ac:dyDescent="0.3">
      <c r="B13538" s="2"/>
      <c r="D13538" s="9"/>
      <c r="F13538" s="4"/>
      <c r="G13538" s="4"/>
    </row>
    <row r="13539" spans="2:7" x14ac:dyDescent="0.3">
      <c r="B13539" s="2"/>
      <c r="D13539" s="9"/>
      <c r="F13539" s="4"/>
      <c r="G13539" s="4"/>
    </row>
    <row r="13540" spans="2:7" x14ac:dyDescent="0.3">
      <c r="B13540" s="2"/>
      <c r="D13540" s="9"/>
      <c r="F13540" s="4"/>
      <c r="G13540" s="4"/>
    </row>
    <row r="13541" spans="2:7" x14ac:dyDescent="0.3">
      <c r="B13541" s="2"/>
      <c r="D13541" s="9"/>
      <c r="F13541" s="4"/>
      <c r="G13541" s="4"/>
    </row>
    <row r="13542" spans="2:7" x14ac:dyDescent="0.3">
      <c r="B13542" s="2"/>
      <c r="D13542" s="9"/>
      <c r="F13542" s="4"/>
      <c r="G13542" s="4"/>
    </row>
    <row r="13543" spans="2:7" x14ac:dyDescent="0.3">
      <c r="B13543" s="2"/>
      <c r="D13543" s="9"/>
      <c r="F13543" s="4"/>
      <c r="G13543" s="4"/>
    </row>
    <row r="13544" spans="2:7" x14ac:dyDescent="0.3">
      <c r="B13544" s="2"/>
      <c r="D13544" s="9"/>
      <c r="F13544" s="4"/>
      <c r="G13544" s="4"/>
    </row>
    <row r="13545" spans="2:7" x14ac:dyDescent="0.3">
      <c r="B13545" s="2"/>
      <c r="D13545" s="9"/>
      <c r="F13545" s="4"/>
      <c r="G13545" s="4"/>
    </row>
    <row r="13546" spans="2:7" x14ac:dyDescent="0.3">
      <c r="B13546" s="2"/>
      <c r="D13546" s="9"/>
      <c r="F13546" s="4"/>
      <c r="G13546" s="4"/>
    </row>
    <row r="13547" spans="2:7" x14ac:dyDescent="0.3">
      <c r="B13547" s="2"/>
      <c r="D13547" s="9"/>
      <c r="F13547" s="4"/>
      <c r="G13547" s="4"/>
    </row>
    <row r="13548" spans="2:7" x14ac:dyDescent="0.3">
      <c r="B13548" s="2"/>
      <c r="D13548" s="9"/>
      <c r="F13548" s="4"/>
      <c r="G13548" s="4"/>
    </row>
    <row r="13549" spans="2:7" x14ac:dyDescent="0.3">
      <c r="B13549" s="2"/>
      <c r="D13549" s="9"/>
      <c r="F13549" s="4"/>
      <c r="G13549" s="4"/>
    </row>
    <row r="13550" spans="2:7" x14ac:dyDescent="0.3">
      <c r="B13550" s="2"/>
      <c r="D13550" s="9"/>
      <c r="F13550" s="4"/>
      <c r="G13550" s="4"/>
    </row>
    <row r="13551" spans="2:7" x14ac:dyDescent="0.3">
      <c r="B13551" s="2"/>
      <c r="D13551" s="9"/>
      <c r="F13551" s="4"/>
      <c r="G13551" s="4"/>
    </row>
    <row r="13552" spans="2:7" x14ac:dyDescent="0.3">
      <c r="B13552" s="2"/>
      <c r="D13552" s="9"/>
      <c r="F13552" s="4"/>
      <c r="G13552" s="4"/>
    </row>
    <row r="13553" spans="2:7" x14ac:dyDescent="0.3">
      <c r="B13553" s="2"/>
      <c r="D13553" s="9"/>
      <c r="F13553" s="4"/>
      <c r="G13553" s="4"/>
    </row>
    <row r="13554" spans="2:7" x14ac:dyDescent="0.3">
      <c r="B13554" s="2"/>
      <c r="D13554" s="9"/>
      <c r="F13554" s="4"/>
      <c r="G13554" s="4"/>
    </row>
    <row r="13555" spans="2:7" x14ac:dyDescent="0.3">
      <c r="B13555" s="2"/>
      <c r="D13555" s="9"/>
      <c r="F13555" s="4"/>
      <c r="G13555" s="4"/>
    </row>
    <row r="13556" spans="2:7" x14ac:dyDescent="0.3">
      <c r="B13556" s="2"/>
      <c r="D13556" s="9"/>
      <c r="F13556" s="4"/>
      <c r="G13556" s="4"/>
    </row>
    <row r="13557" spans="2:7" x14ac:dyDescent="0.3">
      <c r="B13557" s="2"/>
      <c r="D13557" s="9"/>
      <c r="F13557" s="4"/>
      <c r="G13557" s="4"/>
    </row>
    <row r="13558" spans="2:7" x14ac:dyDescent="0.3">
      <c r="B13558" s="2"/>
      <c r="D13558" s="9"/>
      <c r="F13558" s="4"/>
      <c r="G13558" s="4"/>
    </row>
    <row r="13559" spans="2:7" x14ac:dyDescent="0.3">
      <c r="B13559" s="2"/>
      <c r="D13559" s="9"/>
      <c r="F13559" s="4"/>
      <c r="G13559" s="4"/>
    </row>
    <row r="13560" spans="2:7" x14ac:dyDescent="0.3">
      <c r="B13560" s="2"/>
      <c r="D13560" s="9"/>
      <c r="F13560" s="4"/>
      <c r="G13560" s="4"/>
    </row>
    <row r="13561" spans="2:7" x14ac:dyDescent="0.3">
      <c r="B13561" s="2"/>
      <c r="D13561" s="9"/>
      <c r="F13561" s="4"/>
      <c r="G13561" s="4"/>
    </row>
    <row r="13562" spans="2:7" x14ac:dyDescent="0.3">
      <c r="B13562" s="2"/>
      <c r="D13562" s="9"/>
      <c r="F13562" s="4"/>
      <c r="G13562" s="4"/>
    </row>
    <row r="13563" spans="2:7" x14ac:dyDescent="0.3">
      <c r="B13563" s="2"/>
      <c r="D13563" s="9"/>
      <c r="F13563" s="4"/>
      <c r="G13563" s="4"/>
    </row>
    <row r="13564" spans="2:7" x14ac:dyDescent="0.3">
      <c r="B13564" s="2"/>
      <c r="D13564" s="9"/>
      <c r="F13564" s="4"/>
      <c r="G13564" s="4"/>
    </row>
    <row r="13565" spans="2:7" x14ac:dyDescent="0.3">
      <c r="B13565" s="2"/>
      <c r="D13565" s="9"/>
      <c r="F13565" s="4"/>
      <c r="G13565" s="4"/>
    </row>
    <row r="13566" spans="2:7" x14ac:dyDescent="0.3">
      <c r="B13566" s="2"/>
      <c r="D13566" s="9"/>
      <c r="F13566" s="4"/>
      <c r="G13566" s="4"/>
    </row>
    <row r="13567" spans="2:7" x14ac:dyDescent="0.3">
      <c r="B13567" s="2"/>
      <c r="D13567" s="9"/>
      <c r="F13567" s="4"/>
      <c r="G13567" s="4"/>
    </row>
    <row r="13568" spans="2:7" x14ac:dyDescent="0.3">
      <c r="B13568" s="2"/>
      <c r="D13568" s="9"/>
      <c r="F13568" s="4"/>
      <c r="G13568" s="4"/>
    </row>
    <row r="13569" spans="2:7" x14ac:dyDescent="0.3">
      <c r="B13569" s="2"/>
      <c r="D13569" s="9"/>
      <c r="F13569" s="4"/>
      <c r="G13569" s="4"/>
    </row>
    <row r="13570" spans="2:7" x14ac:dyDescent="0.3">
      <c r="B13570" s="2"/>
      <c r="D13570" s="9"/>
      <c r="F13570" s="4"/>
      <c r="G13570" s="4"/>
    </row>
    <row r="13571" spans="2:7" x14ac:dyDescent="0.3">
      <c r="B13571" s="2"/>
      <c r="D13571" s="9"/>
      <c r="F13571" s="4"/>
      <c r="G13571" s="4"/>
    </row>
    <row r="13572" spans="2:7" x14ac:dyDescent="0.3">
      <c r="B13572" s="2"/>
      <c r="D13572" s="9"/>
      <c r="F13572" s="4"/>
      <c r="G13572" s="4"/>
    </row>
    <row r="13573" spans="2:7" x14ac:dyDescent="0.3">
      <c r="B13573" s="2"/>
      <c r="D13573" s="9"/>
      <c r="F13573" s="4"/>
      <c r="G13573" s="4"/>
    </row>
    <row r="13574" spans="2:7" x14ac:dyDescent="0.3">
      <c r="B13574" s="2"/>
      <c r="D13574" s="9"/>
      <c r="F13574" s="4"/>
      <c r="G13574" s="4"/>
    </row>
    <row r="13575" spans="2:7" x14ac:dyDescent="0.3">
      <c r="B13575" s="2"/>
      <c r="D13575" s="9"/>
      <c r="F13575" s="4"/>
      <c r="G13575" s="4"/>
    </row>
    <row r="13576" spans="2:7" x14ac:dyDescent="0.3">
      <c r="B13576" s="2"/>
      <c r="D13576" s="9"/>
      <c r="F13576" s="4"/>
      <c r="G13576" s="4"/>
    </row>
    <row r="13577" spans="2:7" x14ac:dyDescent="0.3">
      <c r="B13577" s="2"/>
      <c r="D13577" s="9"/>
      <c r="F13577" s="4"/>
      <c r="G13577" s="4"/>
    </row>
    <row r="13578" spans="2:7" x14ac:dyDescent="0.3">
      <c r="B13578" s="2"/>
      <c r="D13578" s="9"/>
      <c r="F13578" s="4"/>
      <c r="G13578" s="4"/>
    </row>
    <row r="13579" spans="2:7" x14ac:dyDescent="0.3">
      <c r="B13579" s="2"/>
      <c r="D13579" s="9"/>
      <c r="F13579" s="4"/>
      <c r="G13579" s="4"/>
    </row>
    <row r="13580" spans="2:7" x14ac:dyDescent="0.3">
      <c r="B13580" s="2"/>
      <c r="D13580" s="9"/>
      <c r="F13580" s="4"/>
      <c r="G13580" s="4"/>
    </row>
    <row r="13581" spans="2:7" x14ac:dyDescent="0.3">
      <c r="B13581" s="2"/>
      <c r="D13581" s="9"/>
      <c r="F13581" s="4"/>
      <c r="G13581" s="4"/>
    </row>
    <row r="13582" spans="2:7" x14ac:dyDescent="0.3">
      <c r="B13582" s="2"/>
      <c r="D13582" s="9"/>
      <c r="F13582" s="4"/>
      <c r="G13582" s="4"/>
    </row>
    <row r="13583" spans="2:7" x14ac:dyDescent="0.3">
      <c r="B13583" s="2"/>
      <c r="D13583" s="9"/>
      <c r="F13583" s="4"/>
      <c r="G13583" s="4"/>
    </row>
    <row r="13584" spans="2:7" x14ac:dyDescent="0.3">
      <c r="B13584" s="2"/>
      <c r="D13584" s="9"/>
      <c r="F13584" s="4"/>
      <c r="G13584" s="4"/>
    </row>
    <row r="13585" spans="2:7" x14ac:dyDescent="0.3">
      <c r="B13585" s="2"/>
      <c r="D13585" s="9"/>
      <c r="F13585" s="4"/>
      <c r="G13585" s="4"/>
    </row>
    <row r="13586" spans="2:7" x14ac:dyDescent="0.3">
      <c r="B13586" s="2"/>
      <c r="D13586" s="9"/>
      <c r="F13586" s="4"/>
      <c r="G13586" s="4"/>
    </row>
    <row r="13587" spans="2:7" x14ac:dyDescent="0.3">
      <c r="B13587" s="2"/>
      <c r="D13587" s="9"/>
      <c r="F13587" s="4"/>
      <c r="G13587" s="4"/>
    </row>
    <row r="13588" spans="2:7" x14ac:dyDescent="0.3">
      <c r="B13588" s="2"/>
      <c r="D13588" s="9"/>
      <c r="F13588" s="4"/>
      <c r="G13588" s="4"/>
    </row>
    <row r="13589" spans="2:7" x14ac:dyDescent="0.3">
      <c r="B13589" s="2"/>
      <c r="D13589" s="9"/>
      <c r="F13589" s="4"/>
      <c r="G13589" s="4"/>
    </row>
    <row r="13590" spans="2:7" x14ac:dyDescent="0.3">
      <c r="B13590" s="2"/>
      <c r="D13590" s="9"/>
      <c r="F13590" s="4"/>
      <c r="G13590" s="4"/>
    </row>
    <row r="13591" spans="2:7" x14ac:dyDescent="0.3">
      <c r="B13591" s="2"/>
      <c r="D13591" s="9"/>
      <c r="F13591" s="4"/>
      <c r="G13591" s="4"/>
    </row>
    <row r="13592" spans="2:7" x14ac:dyDescent="0.3">
      <c r="B13592" s="2"/>
      <c r="D13592" s="9"/>
      <c r="F13592" s="4"/>
      <c r="G13592" s="4"/>
    </row>
    <row r="13593" spans="2:7" x14ac:dyDescent="0.3">
      <c r="B13593" s="2"/>
      <c r="D13593" s="9"/>
      <c r="F13593" s="4"/>
      <c r="G13593" s="4"/>
    </row>
    <row r="13594" spans="2:7" x14ac:dyDescent="0.3">
      <c r="B13594" s="2"/>
      <c r="D13594" s="9"/>
      <c r="F13594" s="4"/>
      <c r="G13594" s="4"/>
    </row>
    <row r="13595" spans="2:7" x14ac:dyDescent="0.3">
      <c r="B13595" s="2"/>
      <c r="D13595" s="9"/>
      <c r="F13595" s="4"/>
      <c r="G13595" s="4"/>
    </row>
    <row r="13596" spans="2:7" x14ac:dyDescent="0.3">
      <c r="B13596" s="2"/>
      <c r="D13596" s="9"/>
      <c r="F13596" s="4"/>
      <c r="G13596" s="4"/>
    </row>
    <row r="13597" spans="2:7" x14ac:dyDescent="0.3">
      <c r="B13597" s="2"/>
      <c r="D13597" s="9"/>
      <c r="F13597" s="4"/>
      <c r="G13597" s="4"/>
    </row>
    <row r="13598" spans="2:7" x14ac:dyDescent="0.3">
      <c r="B13598" s="2"/>
      <c r="D13598" s="9"/>
      <c r="F13598" s="4"/>
      <c r="G13598" s="4"/>
    </row>
    <row r="13599" spans="2:7" x14ac:dyDescent="0.3">
      <c r="B13599" s="2"/>
      <c r="D13599" s="9"/>
      <c r="F13599" s="4"/>
      <c r="G13599" s="4"/>
    </row>
    <row r="13600" spans="2:7" x14ac:dyDescent="0.3">
      <c r="B13600" s="2"/>
      <c r="D13600" s="9"/>
      <c r="F13600" s="4"/>
      <c r="G13600" s="4"/>
    </row>
    <row r="13601" spans="2:7" x14ac:dyDescent="0.3">
      <c r="B13601" s="2"/>
      <c r="D13601" s="9"/>
      <c r="F13601" s="4"/>
      <c r="G13601" s="4"/>
    </row>
    <row r="13602" spans="2:7" x14ac:dyDescent="0.3">
      <c r="B13602" s="2"/>
      <c r="D13602" s="9"/>
      <c r="F13602" s="4"/>
      <c r="G13602" s="4"/>
    </row>
    <row r="13603" spans="2:7" x14ac:dyDescent="0.3">
      <c r="B13603" s="2"/>
      <c r="D13603" s="9"/>
      <c r="F13603" s="4"/>
      <c r="G13603" s="4"/>
    </row>
    <row r="13604" spans="2:7" x14ac:dyDescent="0.3">
      <c r="B13604" s="2"/>
      <c r="D13604" s="9"/>
      <c r="F13604" s="4"/>
      <c r="G13604" s="4"/>
    </row>
    <row r="13605" spans="2:7" x14ac:dyDescent="0.3">
      <c r="B13605" s="2"/>
      <c r="D13605" s="9"/>
      <c r="F13605" s="4"/>
      <c r="G13605" s="4"/>
    </row>
    <row r="13606" spans="2:7" x14ac:dyDescent="0.3">
      <c r="B13606" s="2"/>
      <c r="D13606" s="9"/>
      <c r="F13606" s="4"/>
      <c r="G13606" s="4"/>
    </row>
    <row r="13607" spans="2:7" x14ac:dyDescent="0.3">
      <c r="B13607" s="2"/>
      <c r="D13607" s="9"/>
      <c r="F13607" s="4"/>
      <c r="G13607" s="4"/>
    </row>
    <row r="13608" spans="2:7" x14ac:dyDescent="0.3">
      <c r="B13608" s="2"/>
      <c r="D13608" s="9"/>
      <c r="F13608" s="4"/>
      <c r="G13608" s="4"/>
    </row>
    <row r="13609" spans="2:7" x14ac:dyDescent="0.3">
      <c r="B13609" s="2"/>
      <c r="D13609" s="9"/>
      <c r="F13609" s="4"/>
      <c r="G13609" s="4"/>
    </row>
    <row r="13610" spans="2:7" x14ac:dyDescent="0.3">
      <c r="B13610" s="2"/>
      <c r="D13610" s="9"/>
      <c r="F13610" s="4"/>
      <c r="G13610" s="4"/>
    </row>
    <row r="13611" spans="2:7" x14ac:dyDescent="0.3">
      <c r="B13611" s="2"/>
      <c r="D13611" s="9"/>
      <c r="F13611" s="4"/>
      <c r="G13611" s="4"/>
    </row>
    <row r="13612" spans="2:7" x14ac:dyDescent="0.3">
      <c r="B13612" s="2"/>
      <c r="D13612" s="9"/>
      <c r="F13612" s="4"/>
      <c r="G13612" s="4"/>
    </row>
    <row r="13613" spans="2:7" x14ac:dyDescent="0.3">
      <c r="B13613" s="2"/>
      <c r="D13613" s="9"/>
      <c r="F13613" s="4"/>
      <c r="G13613" s="4"/>
    </row>
    <row r="13614" spans="2:7" x14ac:dyDescent="0.3">
      <c r="B13614" s="2"/>
      <c r="D13614" s="9"/>
      <c r="F13614" s="4"/>
      <c r="G13614" s="4"/>
    </row>
    <row r="13615" spans="2:7" x14ac:dyDescent="0.3">
      <c r="B13615" s="2"/>
      <c r="D13615" s="9"/>
      <c r="F13615" s="4"/>
      <c r="G13615" s="4"/>
    </row>
    <row r="13616" spans="2:7" x14ac:dyDescent="0.3">
      <c r="B13616" s="2"/>
      <c r="D13616" s="9"/>
      <c r="F13616" s="4"/>
      <c r="G13616" s="4"/>
    </row>
    <row r="13617" spans="2:7" x14ac:dyDescent="0.3">
      <c r="B13617" s="2"/>
      <c r="D13617" s="9"/>
      <c r="F13617" s="4"/>
      <c r="G13617" s="4"/>
    </row>
    <row r="13618" spans="2:7" x14ac:dyDescent="0.3">
      <c r="B13618" s="2"/>
      <c r="D13618" s="9"/>
      <c r="F13618" s="4"/>
      <c r="G13618" s="4"/>
    </row>
    <row r="13619" spans="2:7" x14ac:dyDescent="0.3">
      <c r="B13619" s="2"/>
      <c r="D13619" s="9"/>
      <c r="F13619" s="4"/>
      <c r="G13619" s="4"/>
    </row>
    <row r="13620" spans="2:7" x14ac:dyDescent="0.3">
      <c r="B13620" s="2"/>
      <c r="D13620" s="9"/>
      <c r="F13620" s="4"/>
      <c r="G13620" s="4"/>
    </row>
    <row r="13621" spans="2:7" x14ac:dyDescent="0.3">
      <c r="B13621" s="2"/>
      <c r="D13621" s="9"/>
      <c r="F13621" s="4"/>
      <c r="G13621" s="4"/>
    </row>
    <row r="13622" spans="2:7" x14ac:dyDescent="0.3">
      <c r="B13622" s="2"/>
      <c r="D13622" s="9"/>
      <c r="F13622" s="4"/>
      <c r="G13622" s="4"/>
    </row>
    <row r="13623" spans="2:7" x14ac:dyDescent="0.3">
      <c r="B13623" s="2"/>
      <c r="D13623" s="9"/>
      <c r="F13623" s="4"/>
      <c r="G13623" s="4"/>
    </row>
    <row r="13624" spans="2:7" x14ac:dyDescent="0.3">
      <c r="B13624" s="2"/>
      <c r="D13624" s="9"/>
      <c r="F13624" s="4"/>
      <c r="G13624" s="4"/>
    </row>
    <row r="13625" spans="2:7" x14ac:dyDescent="0.3">
      <c r="B13625" s="2"/>
      <c r="D13625" s="9"/>
      <c r="F13625" s="4"/>
      <c r="G13625" s="4"/>
    </row>
    <row r="13626" spans="2:7" x14ac:dyDescent="0.3">
      <c r="B13626" s="2"/>
      <c r="D13626" s="9"/>
      <c r="F13626" s="4"/>
      <c r="G13626" s="4"/>
    </row>
    <row r="13627" spans="2:7" x14ac:dyDescent="0.3">
      <c r="B13627" s="2"/>
      <c r="D13627" s="9"/>
      <c r="F13627" s="4"/>
      <c r="G13627" s="4"/>
    </row>
    <row r="13628" spans="2:7" x14ac:dyDescent="0.3">
      <c r="B13628" s="2"/>
      <c r="D13628" s="9"/>
      <c r="F13628" s="4"/>
      <c r="G13628" s="4"/>
    </row>
    <row r="13629" spans="2:7" x14ac:dyDescent="0.3">
      <c r="B13629" s="2"/>
      <c r="D13629" s="9"/>
      <c r="F13629" s="4"/>
      <c r="G13629" s="4"/>
    </row>
    <row r="13630" spans="2:7" x14ac:dyDescent="0.3">
      <c r="B13630" s="2"/>
      <c r="D13630" s="9"/>
      <c r="F13630" s="4"/>
      <c r="G13630" s="4"/>
    </row>
    <row r="13631" spans="2:7" x14ac:dyDescent="0.3">
      <c r="B13631" s="2"/>
      <c r="D13631" s="9"/>
      <c r="F13631" s="4"/>
      <c r="G13631" s="4"/>
    </row>
    <row r="13632" spans="2:7" x14ac:dyDescent="0.3">
      <c r="B13632" s="2"/>
      <c r="D13632" s="9"/>
      <c r="F13632" s="4"/>
      <c r="G13632" s="4"/>
    </row>
    <row r="13633" spans="2:7" x14ac:dyDescent="0.3">
      <c r="B13633" s="2"/>
      <c r="D13633" s="9"/>
      <c r="F13633" s="4"/>
      <c r="G13633" s="4"/>
    </row>
    <row r="13634" spans="2:7" x14ac:dyDescent="0.3">
      <c r="B13634" s="2"/>
      <c r="D13634" s="9"/>
      <c r="F13634" s="4"/>
      <c r="G13634" s="4"/>
    </row>
    <row r="13635" spans="2:7" x14ac:dyDescent="0.3">
      <c r="B13635" s="2"/>
      <c r="D13635" s="9"/>
      <c r="F13635" s="4"/>
      <c r="G13635" s="4"/>
    </row>
    <row r="13636" spans="2:7" x14ac:dyDescent="0.3">
      <c r="B13636" s="2"/>
      <c r="D13636" s="9"/>
      <c r="F13636" s="4"/>
      <c r="G13636" s="4"/>
    </row>
    <row r="13637" spans="2:7" x14ac:dyDescent="0.3">
      <c r="B13637" s="2"/>
      <c r="D13637" s="9"/>
      <c r="F13637" s="4"/>
      <c r="G13637" s="4"/>
    </row>
    <row r="13638" spans="2:7" x14ac:dyDescent="0.3">
      <c r="B13638" s="2"/>
      <c r="D13638" s="9"/>
      <c r="F13638" s="4"/>
      <c r="G13638" s="4"/>
    </row>
    <row r="13639" spans="2:7" x14ac:dyDescent="0.3">
      <c r="B13639" s="2"/>
      <c r="D13639" s="9"/>
      <c r="F13639" s="4"/>
      <c r="G13639" s="4"/>
    </row>
    <row r="13640" spans="2:7" x14ac:dyDescent="0.3">
      <c r="B13640" s="2"/>
      <c r="D13640" s="9"/>
      <c r="F13640" s="4"/>
      <c r="G13640" s="4"/>
    </row>
    <row r="13641" spans="2:7" x14ac:dyDescent="0.3">
      <c r="B13641" s="2"/>
      <c r="D13641" s="9"/>
      <c r="F13641" s="4"/>
      <c r="G13641" s="4"/>
    </row>
    <row r="13642" spans="2:7" x14ac:dyDescent="0.3">
      <c r="B13642" s="2"/>
      <c r="D13642" s="9"/>
      <c r="F13642" s="4"/>
      <c r="G13642" s="4"/>
    </row>
    <row r="13643" spans="2:7" x14ac:dyDescent="0.3">
      <c r="B13643" s="2"/>
      <c r="D13643" s="9"/>
      <c r="F13643" s="4"/>
      <c r="G13643" s="4"/>
    </row>
    <row r="13644" spans="2:7" x14ac:dyDescent="0.3">
      <c r="B13644" s="2"/>
      <c r="D13644" s="9"/>
      <c r="F13644" s="4"/>
      <c r="G13644" s="4"/>
    </row>
    <row r="13645" spans="2:7" x14ac:dyDescent="0.3">
      <c r="B13645" s="2"/>
      <c r="D13645" s="9"/>
      <c r="F13645" s="4"/>
      <c r="G13645" s="4"/>
    </row>
    <row r="13646" spans="2:7" x14ac:dyDescent="0.3">
      <c r="B13646" s="2"/>
      <c r="D13646" s="9"/>
      <c r="F13646" s="4"/>
      <c r="G13646" s="4"/>
    </row>
    <row r="13647" spans="2:7" x14ac:dyDescent="0.3">
      <c r="B13647" s="2"/>
      <c r="D13647" s="9"/>
      <c r="F13647" s="4"/>
      <c r="G13647" s="4"/>
    </row>
    <row r="13648" spans="2:7" x14ac:dyDescent="0.3">
      <c r="B13648" s="2"/>
      <c r="D13648" s="9"/>
      <c r="F13648" s="4"/>
      <c r="G13648" s="4"/>
    </row>
    <row r="13649" spans="2:7" x14ac:dyDescent="0.3">
      <c r="B13649" s="2"/>
      <c r="D13649" s="9"/>
      <c r="F13649" s="4"/>
      <c r="G13649" s="4"/>
    </row>
    <row r="13650" spans="2:7" x14ac:dyDescent="0.3">
      <c r="B13650" s="2"/>
      <c r="D13650" s="9"/>
      <c r="F13650" s="4"/>
      <c r="G13650" s="4"/>
    </row>
    <row r="13651" spans="2:7" x14ac:dyDescent="0.3">
      <c r="B13651" s="2"/>
      <c r="D13651" s="9"/>
      <c r="F13651" s="4"/>
      <c r="G13651" s="4"/>
    </row>
    <row r="13652" spans="2:7" x14ac:dyDescent="0.3">
      <c r="B13652" s="2"/>
      <c r="D13652" s="9"/>
      <c r="F13652" s="4"/>
      <c r="G13652" s="4"/>
    </row>
    <row r="13653" spans="2:7" x14ac:dyDescent="0.3">
      <c r="B13653" s="2"/>
      <c r="D13653" s="9"/>
      <c r="F13653" s="4"/>
      <c r="G13653" s="4"/>
    </row>
    <row r="13654" spans="2:7" x14ac:dyDescent="0.3">
      <c r="B13654" s="2"/>
      <c r="D13654" s="9"/>
      <c r="F13654" s="4"/>
      <c r="G13654" s="4"/>
    </row>
    <row r="13655" spans="2:7" x14ac:dyDescent="0.3">
      <c r="B13655" s="2"/>
      <c r="D13655" s="9"/>
      <c r="F13655" s="4"/>
      <c r="G13655" s="4"/>
    </row>
    <row r="13656" spans="2:7" x14ac:dyDescent="0.3">
      <c r="B13656" s="2"/>
      <c r="D13656" s="9"/>
      <c r="F13656" s="4"/>
      <c r="G13656" s="4"/>
    </row>
    <row r="13657" spans="2:7" x14ac:dyDescent="0.3">
      <c r="B13657" s="2"/>
      <c r="D13657" s="9"/>
      <c r="F13657" s="4"/>
      <c r="G13657" s="4"/>
    </row>
    <row r="13658" spans="2:7" x14ac:dyDescent="0.3">
      <c r="B13658" s="2"/>
      <c r="D13658" s="9"/>
      <c r="F13658" s="4"/>
      <c r="G13658" s="4"/>
    </row>
    <row r="13659" spans="2:7" x14ac:dyDescent="0.3">
      <c r="B13659" s="2"/>
      <c r="D13659" s="9"/>
      <c r="F13659" s="4"/>
      <c r="G13659" s="4"/>
    </row>
    <row r="13660" spans="2:7" x14ac:dyDescent="0.3">
      <c r="B13660" s="2"/>
      <c r="D13660" s="9"/>
      <c r="F13660" s="4"/>
      <c r="G13660" s="4"/>
    </row>
    <row r="13661" spans="2:7" x14ac:dyDescent="0.3">
      <c r="B13661" s="2"/>
      <c r="D13661" s="9"/>
      <c r="F13661" s="4"/>
      <c r="G13661" s="4"/>
    </row>
    <row r="13662" spans="2:7" x14ac:dyDescent="0.3">
      <c r="B13662" s="2"/>
      <c r="D13662" s="9"/>
      <c r="F13662" s="4"/>
      <c r="G13662" s="4"/>
    </row>
    <row r="13663" spans="2:7" x14ac:dyDescent="0.3">
      <c r="B13663" s="2"/>
      <c r="D13663" s="9"/>
      <c r="F13663" s="4"/>
      <c r="G13663" s="4"/>
    </row>
    <row r="13664" spans="2:7" x14ac:dyDescent="0.3">
      <c r="B13664" s="2"/>
      <c r="D13664" s="9"/>
      <c r="F13664" s="4"/>
      <c r="G13664" s="4"/>
    </row>
    <row r="13665" spans="2:7" x14ac:dyDescent="0.3">
      <c r="B13665" s="2"/>
      <c r="D13665" s="9"/>
      <c r="F13665" s="4"/>
      <c r="G13665" s="4"/>
    </row>
    <row r="13666" spans="2:7" x14ac:dyDescent="0.3">
      <c r="B13666" s="2"/>
      <c r="D13666" s="9"/>
      <c r="F13666" s="4"/>
      <c r="G13666" s="4"/>
    </row>
    <row r="13667" spans="2:7" x14ac:dyDescent="0.3">
      <c r="B13667" s="2"/>
      <c r="D13667" s="9"/>
      <c r="F13667" s="4"/>
      <c r="G13667" s="4"/>
    </row>
    <row r="13668" spans="2:7" x14ac:dyDescent="0.3">
      <c r="B13668" s="2"/>
      <c r="D13668" s="9"/>
      <c r="F13668" s="4"/>
      <c r="G13668" s="4"/>
    </row>
    <row r="13669" spans="2:7" x14ac:dyDescent="0.3">
      <c r="B13669" s="2"/>
      <c r="D13669" s="9"/>
      <c r="F13669" s="4"/>
      <c r="G13669" s="4"/>
    </row>
    <row r="13670" spans="2:7" x14ac:dyDescent="0.3">
      <c r="B13670" s="2"/>
      <c r="D13670" s="9"/>
      <c r="F13670" s="4"/>
      <c r="G13670" s="4"/>
    </row>
    <row r="13671" spans="2:7" x14ac:dyDescent="0.3">
      <c r="B13671" s="2"/>
      <c r="D13671" s="9"/>
      <c r="F13671" s="4"/>
      <c r="G13671" s="4"/>
    </row>
    <row r="13672" spans="2:7" x14ac:dyDescent="0.3">
      <c r="B13672" s="2"/>
      <c r="D13672" s="9"/>
      <c r="F13672" s="4"/>
      <c r="G13672" s="4"/>
    </row>
    <row r="13673" spans="2:7" x14ac:dyDescent="0.3">
      <c r="B13673" s="2"/>
      <c r="D13673" s="9"/>
      <c r="F13673" s="4"/>
      <c r="G13673" s="4"/>
    </row>
    <row r="13674" spans="2:7" x14ac:dyDescent="0.3">
      <c r="B13674" s="2"/>
      <c r="D13674" s="9"/>
      <c r="F13674" s="4"/>
      <c r="G13674" s="4"/>
    </row>
    <row r="13675" spans="2:7" x14ac:dyDescent="0.3">
      <c r="B13675" s="2"/>
      <c r="D13675" s="9"/>
      <c r="F13675" s="4"/>
      <c r="G13675" s="4"/>
    </row>
    <row r="13676" spans="2:7" x14ac:dyDescent="0.3">
      <c r="B13676" s="2"/>
      <c r="D13676" s="9"/>
      <c r="F13676" s="4"/>
      <c r="G13676" s="4"/>
    </row>
    <row r="13677" spans="2:7" x14ac:dyDescent="0.3">
      <c r="B13677" s="2"/>
      <c r="D13677" s="9"/>
      <c r="F13677" s="4"/>
      <c r="G13677" s="4"/>
    </row>
    <row r="13678" spans="2:7" x14ac:dyDescent="0.3">
      <c r="B13678" s="2"/>
      <c r="D13678" s="9"/>
      <c r="F13678" s="4"/>
      <c r="G13678" s="4"/>
    </row>
    <row r="13679" spans="2:7" x14ac:dyDescent="0.3">
      <c r="B13679" s="2"/>
      <c r="D13679" s="9"/>
      <c r="F13679" s="4"/>
      <c r="G13679" s="4"/>
    </row>
    <row r="13680" spans="2:7" x14ac:dyDescent="0.3">
      <c r="B13680" s="2"/>
      <c r="D13680" s="9"/>
      <c r="F13680" s="4"/>
      <c r="G13680" s="4"/>
    </row>
    <row r="13681" spans="2:7" x14ac:dyDescent="0.3">
      <c r="B13681" s="2"/>
      <c r="D13681" s="9"/>
      <c r="F13681" s="4"/>
      <c r="G13681" s="4"/>
    </row>
    <row r="13682" spans="2:7" x14ac:dyDescent="0.3">
      <c r="B13682" s="2"/>
      <c r="D13682" s="9"/>
      <c r="F13682" s="4"/>
      <c r="G13682" s="4"/>
    </row>
    <row r="13683" spans="2:7" x14ac:dyDescent="0.3">
      <c r="B13683" s="2"/>
      <c r="D13683" s="9"/>
      <c r="F13683" s="4"/>
      <c r="G13683" s="4"/>
    </row>
    <row r="13684" spans="2:7" x14ac:dyDescent="0.3">
      <c r="B13684" s="2"/>
      <c r="D13684" s="9"/>
      <c r="F13684" s="4"/>
      <c r="G13684" s="4"/>
    </row>
    <row r="13685" spans="2:7" x14ac:dyDescent="0.3">
      <c r="B13685" s="2"/>
      <c r="D13685" s="9"/>
      <c r="F13685" s="4"/>
      <c r="G13685" s="4"/>
    </row>
    <row r="13686" spans="2:7" x14ac:dyDescent="0.3">
      <c r="B13686" s="2"/>
      <c r="D13686" s="9"/>
      <c r="F13686" s="4"/>
      <c r="G13686" s="4"/>
    </row>
    <row r="13687" spans="2:7" x14ac:dyDescent="0.3">
      <c r="B13687" s="2"/>
      <c r="D13687" s="9"/>
      <c r="F13687" s="4"/>
      <c r="G13687" s="4"/>
    </row>
    <row r="13688" spans="2:7" x14ac:dyDescent="0.3">
      <c r="B13688" s="2"/>
      <c r="D13688" s="9"/>
      <c r="F13688" s="4"/>
      <c r="G13688" s="4"/>
    </row>
    <row r="13689" spans="2:7" x14ac:dyDescent="0.3">
      <c r="B13689" s="2"/>
      <c r="D13689" s="9"/>
      <c r="F13689" s="4"/>
      <c r="G13689" s="4"/>
    </row>
    <row r="13690" spans="2:7" x14ac:dyDescent="0.3">
      <c r="B13690" s="2"/>
      <c r="D13690" s="9"/>
      <c r="F13690" s="4"/>
      <c r="G13690" s="4"/>
    </row>
    <row r="13691" spans="2:7" x14ac:dyDescent="0.3">
      <c r="B13691" s="2"/>
      <c r="D13691" s="9"/>
      <c r="F13691" s="4"/>
      <c r="G13691" s="4"/>
    </row>
    <row r="13692" spans="2:7" x14ac:dyDescent="0.3">
      <c r="B13692" s="2"/>
      <c r="D13692" s="9"/>
      <c r="F13692" s="4"/>
      <c r="G13692" s="4"/>
    </row>
    <row r="13693" spans="2:7" x14ac:dyDescent="0.3">
      <c r="B13693" s="2"/>
      <c r="D13693" s="9"/>
      <c r="F13693" s="4"/>
      <c r="G13693" s="4"/>
    </row>
    <row r="13694" spans="2:7" x14ac:dyDescent="0.3">
      <c r="B13694" s="2"/>
      <c r="D13694" s="9"/>
      <c r="F13694" s="4"/>
      <c r="G13694" s="4"/>
    </row>
    <row r="13695" spans="2:7" x14ac:dyDescent="0.3">
      <c r="B13695" s="2"/>
      <c r="D13695" s="9"/>
      <c r="F13695" s="4"/>
      <c r="G13695" s="4"/>
    </row>
    <row r="13696" spans="2:7" x14ac:dyDescent="0.3">
      <c r="B13696" s="2"/>
      <c r="D13696" s="9"/>
      <c r="F13696" s="4"/>
      <c r="G13696" s="4"/>
    </row>
    <row r="13697" spans="2:7" x14ac:dyDescent="0.3">
      <c r="B13697" s="2"/>
      <c r="D13697" s="9"/>
      <c r="F13697" s="4"/>
      <c r="G13697" s="4"/>
    </row>
    <row r="13698" spans="2:7" x14ac:dyDescent="0.3">
      <c r="B13698" s="2"/>
      <c r="D13698" s="9"/>
      <c r="F13698" s="4"/>
      <c r="G13698" s="4"/>
    </row>
    <row r="13699" spans="2:7" x14ac:dyDescent="0.3">
      <c r="B13699" s="2"/>
      <c r="D13699" s="9"/>
      <c r="F13699" s="4"/>
      <c r="G13699" s="4"/>
    </row>
    <row r="13700" spans="2:7" x14ac:dyDescent="0.3">
      <c r="B13700" s="2"/>
      <c r="D13700" s="9"/>
      <c r="F13700" s="4"/>
      <c r="G13700" s="4"/>
    </row>
    <row r="13701" spans="2:7" x14ac:dyDescent="0.3">
      <c r="B13701" s="2"/>
      <c r="D13701" s="9"/>
      <c r="F13701" s="4"/>
      <c r="G13701" s="4"/>
    </row>
    <row r="13702" spans="2:7" x14ac:dyDescent="0.3">
      <c r="B13702" s="2"/>
      <c r="D13702" s="9"/>
      <c r="F13702" s="4"/>
      <c r="G13702" s="4"/>
    </row>
    <row r="13703" spans="2:7" x14ac:dyDescent="0.3">
      <c r="B13703" s="2"/>
      <c r="D13703" s="9"/>
      <c r="F13703" s="4"/>
      <c r="G13703" s="4"/>
    </row>
    <row r="13704" spans="2:7" x14ac:dyDescent="0.3">
      <c r="B13704" s="2"/>
      <c r="D13704" s="9"/>
      <c r="F13704" s="4"/>
      <c r="G13704" s="4"/>
    </row>
    <row r="13705" spans="2:7" x14ac:dyDescent="0.3">
      <c r="B13705" s="2"/>
      <c r="D13705" s="9"/>
      <c r="F13705" s="4"/>
      <c r="G13705" s="4"/>
    </row>
    <row r="13706" spans="2:7" x14ac:dyDescent="0.3">
      <c r="B13706" s="2"/>
      <c r="D13706" s="9"/>
      <c r="F13706" s="4"/>
      <c r="G13706" s="4"/>
    </row>
    <row r="13707" spans="2:7" x14ac:dyDescent="0.3">
      <c r="B13707" s="2"/>
      <c r="D13707" s="9"/>
      <c r="F13707" s="4"/>
      <c r="G13707" s="4"/>
    </row>
    <row r="13708" spans="2:7" x14ac:dyDescent="0.3">
      <c r="B13708" s="2"/>
      <c r="D13708" s="9"/>
      <c r="F13708" s="4"/>
      <c r="G13708" s="4"/>
    </row>
    <row r="13709" spans="2:7" x14ac:dyDescent="0.3">
      <c r="B13709" s="2"/>
      <c r="D13709" s="9"/>
      <c r="F13709" s="4"/>
      <c r="G13709" s="4"/>
    </row>
    <row r="13710" spans="2:7" x14ac:dyDescent="0.3">
      <c r="B13710" s="2"/>
      <c r="D13710" s="9"/>
      <c r="F13710" s="4"/>
      <c r="G13710" s="4"/>
    </row>
    <row r="13711" spans="2:7" x14ac:dyDescent="0.3">
      <c r="B13711" s="2"/>
      <c r="D13711" s="9"/>
      <c r="F13711" s="4"/>
      <c r="G13711" s="4"/>
    </row>
    <row r="13712" spans="2:7" x14ac:dyDescent="0.3">
      <c r="B13712" s="2"/>
      <c r="D13712" s="9"/>
      <c r="F13712" s="4"/>
      <c r="G13712" s="4"/>
    </row>
    <row r="13713" spans="2:7" x14ac:dyDescent="0.3">
      <c r="B13713" s="2"/>
      <c r="D13713" s="9"/>
      <c r="F13713" s="4"/>
      <c r="G13713" s="4"/>
    </row>
    <row r="13714" spans="2:7" x14ac:dyDescent="0.3">
      <c r="B13714" s="2"/>
      <c r="D13714" s="9"/>
      <c r="F13714" s="4"/>
      <c r="G13714" s="4"/>
    </row>
    <row r="13715" spans="2:7" x14ac:dyDescent="0.3">
      <c r="B13715" s="2"/>
      <c r="D13715" s="9"/>
      <c r="F13715" s="4"/>
      <c r="G13715" s="4"/>
    </row>
    <row r="13716" spans="2:7" x14ac:dyDescent="0.3">
      <c r="B13716" s="2"/>
      <c r="D13716" s="9"/>
      <c r="F13716" s="4"/>
      <c r="G13716" s="4"/>
    </row>
    <row r="13717" spans="2:7" x14ac:dyDescent="0.3">
      <c r="B13717" s="2"/>
      <c r="D13717" s="9"/>
      <c r="F13717" s="4"/>
      <c r="G13717" s="4"/>
    </row>
    <row r="13718" spans="2:7" x14ac:dyDescent="0.3">
      <c r="B13718" s="2"/>
      <c r="D13718" s="9"/>
      <c r="F13718" s="4"/>
      <c r="G13718" s="4"/>
    </row>
    <row r="13719" spans="2:7" x14ac:dyDescent="0.3">
      <c r="B13719" s="2"/>
      <c r="D13719" s="9"/>
      <c r="F13719" s="4"/>
      <c r="G13719" s="4"/>
    </row>
    <row r="13720" spans="2:7" x14ac:dyDescent="0.3">
      <c r="B13720" s="2"/>
      <c r="D13720" s="9"/>
      <c r="F13720" s="4"/>
      <c r="G13720" s="4"/>
    </row>
    <row r="13721" spans="2:7" x14ac:dyDescent="0.3">
      <c r="B13721" s="2"/>
      <c r="D13721" s="9"/>
      <c r="F13721" s="4"/>
      <c r="G13721" s="4"/>
    </row>
    <row r="13722" spans="2:7" x14ac:dyDescent="0.3">
      <c r="B13722" s="2"/>
      <c r="D13722" s="9"/>
      <c r="F13722" s="4"/>
      <c r="G13722" s="4"/>
    </row>
    <row r="13723" spans="2:7" x14ac:dyDescent="0.3">
      <c r="B13723" s="2"/>
      <c r="D13723" s="9"/>
      <c r="F13723" s="4"/>
      <c r="G13723" s="4"/>
    </row>
    <row r="13724" spans="2:7" x14ac:dyDescent="0.3">
      <c r="B13724" s="2"/>
      <c r="D13724" s="9"/>
      <c r="F13724" s="4"/>
      <c r="G13724" s="4"/>
    </row>
    <row r="13725" spans="2:7" x14ac:dyDescent="0.3">
      <c r="B13725" s="2"/>
      <c r="D13725" s="9"/>
      <c r="F13725" s="4"/>
      <c r="G13725" s="4"/>
    </row>
    <row r="13726" spans="2:7" x14ac:dyDescent="0.3">
      <c r="B13726" s="2"/>
      <c r="D13726" s="9"/>
      <c r="F13726" s="4"/>
      <c r="G13726" s="4"/>
    </row>
    <row r="13727" spans="2:7" x14ac:dyDescent="0.3">
      <c r="B13727" s="2"/>
      <c r="D13727" s="9"/>
      <c r="F13727" s="4"/>
      <c r="G13727" s="4"/>
    </row>
    <row r="13728" spans="2:7" x14ac:dyDescent="0.3">
      <c r="B13728" s="2"/>
      <c r="D13728" s="9"/>
      <c r="F13728" s="4"/>
      <c r="G13728" s="4"/>
    </row>
    <row r="13729" spans="2:7" x14ac:dyDescent="0.3">
      <c r="B13729" s="2"/>
      <c r="D13729" s="9"/>
      <c r="F13729" s="4"/>
      <c r="G13729" s="4"/>
    </row>
    <row r="13730" spans="2:7" x14ac:dyDescent="0.3">
      <c r="B13730" s="2"/>
      <c r="D13730" s="9"/>
      <c r="F13730" s="4"/>
      <c r="G13730" s="4"/>
    </row>
    <row r="13731" spans="2:7" x14ac:dyDescent="0.3">
      <c r="B13731" s="2"/>
      <c r="D13731" s="9"/>
      <c r="F13731" s="4"/>
      <c r="G13731" s="4"/>
    </row>
    <row r="13732" spans="2:7" x14ac:dyDescent="0.3">
      <c r="B13732" s="2"/>
      <c r="D13732" s="9"/>
      <c r="F13732" s="4"/>
      <c r="G13732" s="4"/>
    </row>
    <row r="13733" spans="2:7" x14ac:dyDescent="0.3">
      <c r="B13733" s="2"/>
      <c r="D13733" s="9"/>
      <c r="F13733" s="4"/>
      <c r="G13733" s="4"/>
    </row>
    <row r="13734" spans="2:7" x14ac:dyDescent="0.3">
      <c r="B13734" s="2"/>
      <c r="D13734" s="9"/>
      <c r="F13734" s="4"/>
      <c r="G13734" s="4"/>
    </row>
    <row r="13735" spans="2:7" x14ac:dyDescent="0.3">
      <c r="B13735" s="2"/>
      <c r="D13735" s="9"/>
      <c r="F13735" s="4"/>
      <c r="G13735" s="4"/>
    </row>
    <row r="13736" spans="2:7" x14ac:dyDescent="0.3">
      <c r="B13736" s="2"/>
      <c r="D13736" s="9"/>
      <c r="F13736" s="4"/>
      <c r="G13736" s="4"/>
    </row>
    <row r="13737" spans="2:7" x14ac:dyDescent="0.3">
      <c r="B13737" s="2"/>
      <c r="D13737" s="9"/>
      <c r="F13737" s="4"/>
      <c r="G13737" s="4"/>
    </row>
    <row r="13738" spans="2:7" x14ac:dyDescent="0.3">
      <c r="B13738" s="2"/>
      <c r="D13738" s="9"/>
      <c r="F13738" s="4"/>
      <c r="G13738" s="4"/>
    </row>
    <row r="13739" spans="2:7" x14ac:dyDescent="0.3">
      <c r="B13739" s="2"/>
      <c r="D13739" s="9"/>
      <c r="F13739" s="4"/>
      <c r="G13739" s="4"/>
    </row>
    <row r="13740" spans="2:7" x14ac:dyDescent="0.3">
      <c r="B13740" s="2"/>
      <c r="D13740" s="9"/>
      <c r="F13740" s="4"/>
      <c r="G13740" s="4"/>
    </row>
    <row r="13741" spans="2:7" x14ac:dyDescent="0.3">
      <c r="B13741" s="2"/>
      <c r="D13741" s="9"/>
      <c r="F13741" s="4"/>
      <c r="G13741" s="4"/>
    </row>
    <row r="13742" spans="2:7" x14ac:dyDescent="0.3">
      <c r="B13742" s="2"/>
      <c r="D13742" s="9"/>
      <c r="F13742" s="4"/>
      <c r="G13742" s="4"/>
    </row>
    <row r="13743" spans="2:7" x14ac:dyDescent="0.3">
      <c r="B13743" s="2"/>
      <c r="D13743" s="9"/>
      <c r="F13743" s="4"/>
      <c r="G13743" s="4"/>
    </row>
    <row r="13744" spans="2:7" x14ac:dyDescent="0.3">
      <c r="B13744" s="2"/>
      <c r="D13744" s="9"/>
      <c r="F13744" s="4"/>
      <c r="G13744" s="4"/>
    </row>
    <row r="13745" spans="2:7" x14ac:dyDescent="0.3">
      <c r="B13745" s="2"/>
      <c r="D13745" s="9"/>
      <c r="F13745" s="4"/>
      <c r="G13745" s="4"/>
    </row>
    <row r="13746" spans="2:7" x14ac:dyDescent="0.3">
      <c r="B13746" s="2"/>
      <c r="D13746" s="9"/>
      <c r="F13746" s="4"/>
      <c r="G13746" s="4"/>
    </row>
    <row r="13747" spans="2:7" x14ac:dyDescent="0.3">
      <c r="B13747" s="2"/>
      <c r="D13747" s="9"/>
      <c r="F13747" s="4"/>
      <c r="G13747" s="4"/>
    </row>
    <row r="13748" spans="2:7" x14ac:dyDescent="0.3">
      <c r="B13748" s="2"/>
      <c r="D13748" s="9"/>
      <c r="F13748" s="4"/>
      <c r="G13748" s="4"/>
    </row>
    <row r="13749" spans="2:7" x14ac:dyDescent="0.3">
      <c r="B13749" s="2"/>
      <c r="D13749" s="9"/>
      <c r="F13749" s="4"/>
      <c r="G13749" s="4"/>
    </row>
    <row r="13750" spans="2:7" x14ac:dyDescent="0.3">
      <c r="B13750" s="2"/>
      <c r="D13750" s="9"/>
      <c r="F13750" s="4"/>
      <c r="G13750" s="4"/>
    </row>
    <row r="13751" spans="2:7" x14ac:dyDescent="0.3">
      <c r="B13751" s="2"/>
      <c r="D13751" s="9"/>
      <c r="F13751" s="4"/>
      <c r="G13751" s="4"/>
    </row>
    <row r="13752" spans="2:7" x14ac:dyDescent="0.3">
      <c r="B13752" s="2"/>
      <c r="D13752" s="9"/>
      <c r="F13752" s="4"/>
      <c r="G13752" s="4"/>
    </row>
    <row r="13753" spans="2:7" x14ac:dyDescent="0.3">
      <c r="B13753" s="2"/>
      <c r="D13753" s="9"/>
      <c r="F13753" s="4"/>
      <c r="G13753" s="4"/>
    </row>
    <row r="13754" spans="2:7" x14ac:dyDescent="0.3">
      <c r="B13754" s="2"/>
      <c r="D13754" s="9"/>
      <c r="F13754" s="4"/>
      <c r="G13754" s="4"/>
    </row>
    <row r="13755" spans="2:7" x14ac:dyDescent="0.3">
      <c r="B13755" s="2"/>
      <c r="D13755" s="9"/>
      <c r="F13755" s="4"/>
      <c r="G13755" s="4"/>
    </row>
    <row r="13756" spans="2:7" x14ac:dyDescent="0.3">
      <c r="B13756" s="2"/>
      <c r="D13756" s="9"/>
      <c r="F13756" s="4"/>
      <c r="G13756" s="4"/>
    </row>
    <row r="13757" spans="2:7" x14ac:dyDescent="0.3">
      <c r="B13757" s="2"/>
      <c r="D13757" s="9"/>
      <c r="F13757" s="4"/>
      <c r="G13757" s="4"/>
    </row>
    <row r="13758" spans="2:7" x14ac:dyDescent="0.3">
      <c r="B13758" s="2"/>
      <c r="D13758" s="9"/>
      <c r="F13758" s="4"/>
      <c r="G13758" s="4"/>
    </row>
    <row r="13759" spans="2:7" x14ac:dyDescent="0.3">
      <c r="B13759" s="2"/>
      <c r="D13759" s="9"/>
      <c r="F13759" s="4"/>
      <c r="G13759" s="4"/>
    </row>
    <row r="13760" spans="2:7" x14ac:dyDescent="0.3">
      <c r="B13760" s="2"/>
      <c r="D13760" s="9"/>
      <c r="F13760" s="4"/>
      <c r="G13760" s="4"/>
    </row>
    <row r="13761" spans="2:7" x14ac:dyDescent="0.3">
      <c r="B13761" s="2"/>
      <c r="D13761" s="9"/>
      <c r="F13761" s="4"/>
      <c r="G13761" s="4"/>
    </row>
    <row r="13762" spans="2:7" x14ac:dyDescent="0.3">
      <c r="B13762" s="2"/>
      <c r="D13762" s="9"/>
      <c r="F13762" s="4"/>
      <c r="G13762" s="4"/>
    </row>
    <row r="13763" spans="2:7" x14ac:dyDescent="0.3">
      <c r="B13763" s="2"/>
      <c r="D13763" s="9"/>
      <c r="F13763" s="4"/>
      <c r="G13763" s="4"/>
    </row>
    <row r="13764" spans="2:7" x14ac:dyDescent="0.3">
      <c r="B13764" s="2"/>
      <c r="D13764" s="9"/>
      <c r="F13764" s="4"/>
      <c r="G13764" s="4"/>
    </row>
    <row r="13765" spans="2:7" x14ac:dyDescent="0.3">
      <c r="B13765" s="2"/>
      <c r="D13765" s="9"/>
      <c r="F13765" s="4"/>
      <c r="G13765" s="4"/>
    </row>
    <row r="13766" spans="2:7" x14ac:dyDescent="0.3">
      <c r="B13766" s="2"/>
      <c r="D13766" s="9"/>
      <c r="F13766" s="4"/>
      <c r="G13766" s="4"/>
    </row>
    <row r="13767" spans="2:7" x14ac:dyDescent="0.3">
      <c r="B13767" s="2"/>
      <c r="D13767" s="9"/>
      <c r="F13767" s="4"/>
      <c r="G13767" s="4"/>
    </row>
    <row r="13768" spans="2:7" x14ac:dyDescent="0.3">
      <c r="B13768" s="2"/>
      <c r="D13768" s="9"/>
      <c r="F13768" s="4"/>
      <c r="G13768" s="4"/>
    </row>
    <row r="13769" spans="2:7" x14ac:dyDescent="0.3">
      <c r="B13769" s="2"/>
      <c r="D13769" s="9"/>
      <c r="F13769" s="4"/>
      <c r="G13769" s="4"/>
    </row>
    <row r="13770" spans="2:7" x14ac:dyDescent="0.3">
      <c r="B13770" s="2"/>
      <c r="D13770" s="9"/>
      <c r="F13770" s="4"/>
      <c r="G13770" s="4"/>
    </row>
    <row r="13771" spans="2:7" x14ac:dyDescent="0.3">
      <c r="B13771" s="2"/>
      <c r="D13771" s="9"/>
      <c r="F13771" s="4"/>
      <c r="G13771" s="4"/>
    </row>
    <row r="13772" spans="2:7" x14ac:dyDescent="0.3">
      <c r="B13772" s="2"/>
      <c r="D13772" s="9"/>
      <c r="F13772" s="4"/>
      <c r="G13772" s="4"/>
    </row>
    <row r="13773" spans="2:7" x14ac:dyDescent="0.3">
      <c r="B13773" s="2"/>
      <c r="D13773" s="9"/>
      <c r="F13773" s="4"/>
      <c r="G13773" s="4"/>
    </row>
    <row r="13774" spans="2:7" x14ac:dyDescent="0.3">
      <c r="B13774" s="2"/>
      <c r="D13774" s="9"/>
      <c r="F13774" s="4"/>
      <c r="G13774" s="4"/>
    </row>
    <row r="13775" spans="2:7" x14ac:dyDescent="0.3">
      <c r="B13775" s="2"/>
      <c r="D13775" s="9"/>
      <c r="F13775" s="4"/>
      <c r="G13775" s="4"/>
    </row>
    <row r="13776" spans="2:7" x14ac:dyDescent="0.3">
      <c r="B13776" s="2"/>
      <c r="D13776" s="9"/>
      <c r="F13776" s="4"/>
      <c r="G13776" s="4"/>
    </row>
    <row r="13777" spans="2:7" x14ac:dyDescent="0.3">
      <c r="B13777" s="2"/>
      <c r="D13777" s="9"/>
      <c r="F13777" s="4"/>
      <c r="G13777" s="4"/>
    </row>
    <row r="13778" spans="2:7" x14ac:dyDescent="0.3">
      <c r="B13778" s="2"/>
      <c r="D13778" s="9"/>
      <c r="F13778" s="4"/>
      <c r="G13778" s="4"/>
    </row>
    <row r="13779" spans="2:7" x14ac:dyDescent="0.3">
      <c r="B13779" s="2"/>
      <c r="D13779" s="9"/>
      <c r="F13779" s="4"/>
      <c r="G13779" s="4"/>
    </row>
    <row r="13780" spans="2:7" x14ac:dyDescent="0.3">
      <c r="B13780" s="2"/>
      <c r="D13780" s="9"/>
      <c r="F13780" s="4"/>
      <c r="G13780" s="4"/>
    </row>
    <row r="13781" spans="2:7" x14ac:dyDescent="0.3">
      <c r="B13781" s="2"/>
      <c r="D13781" s="9"/>
      <c r="F13781" s="4"/>
      <c r="G13781" s="4"/>
    </row>
    <row r="13782" spans="2:7" x14ac:dyDescent="0.3">
      <c r="B13782" s="2"/>
      <c r="D13782" s="9"/>
      <c r="F13782" s="4"/>
      <c r="G13782" s="4"/>
    </row>
    <row r="13783" spans="2:7" x14ac:dyDescent="0.3">
      <c r="B13783" s="2"/>
      <c r="D13783" s="9"/>
      <c r="F13783" s="4"/>
      <c r="G13783" s="4"/>
    </row>
    <row r="13784" spans="2:7" x14ac:dyDescent="0.3">
      <c r="B13784" s="2"/>
      <c r="D13784" s="9"/>
      <c r="F13784" s="4"/>
      <c r="G13784" s="4"/>
    </row>
    <row r="13785" spans="2:7" x14ac:dyDescent="0.3">
      <c r="B13785" s="2"/>
      <c r="D13785" s="9"/>
      <c r="F13785" s="4"/>
      <c r="G13785" s="4"/>
    </row>
    <row r="13786" spans="2:7" x14ac:dyDescent="0.3">
      <c r="B13786" s="2"/>
      <c r="D13786" s="9"/>
      <c r="F13786" s="4"/>
      <c r="G13786" s="4"/>
    </row>
    <row r="13787" spans="2:7" x14ac:dyDescent="0.3">
      <c r="B13787" s="2"/>
      <c r="D13787" s="9"/>
      <c r="F13787" s="4"/>
      <c r="G13787" s="4"/>
    </row>
    <row r="13788" spans="2:7" x14ac:dyDescent="0.3">
      <c r="B13788" s="2"/>
      <c r="D13788" s="9"/>
      <c r="F13788" s="4"/>
      <c r="G13788" s="4"/>
    </row>
    <row r="13789" spans="2:7" x14ac:dyDescent="0.3">
      <c r="B13789" s="2"/>
      <c r="D13789" s="9"/>
      <c r="F13789" s="4"/>
      <c r="G13789" s="4"/>
    </row>
    <row r="13790" spans="2:7" x14ac:dyDescent="0.3">
      <c r="B13790" s="2"/>
      <c r="D13790" s="9"/>
      <c r="F13790" s="4"/>
      <c r="G13790" s="4"/>
    </row>
    <row r="13791" spans="2:7" x14ac:dyDescent="0.3">
      <c r="B13791" s="2"/>
      <c r="D13791" s="9"/>
      <c r="F13791" s="4"/>
      <c r="G13791" s="4"/>
    </row>
    <row r="13792" spans="2:7" x14ac:dyDescent="0.3">
      <c r="B13792" s="2"/>
      <c r="D13792" s="9"/>
      <c r="F13792" s="4"/>
      <c r="G13792" s="4"/>
    </row>
    <row r="13793" spans="2:7" x14ac:dyDescent="0.3">
      <c r="B13793" s="2"/>
      <c r="D13793" s="9"/>
      <c r="F13793" s="4"/>
      <c r="G13793" s="4"/>
    </row>
    <row r="13794" spans="2:7" x14ac:dyDescent="0.3">
      <c r="B13794" s="2"/>
      <c r="D13794" s="9"/>
      <c r="F13794" s="4"/>
      <c r="G13794" s="4"/>
    </row>
    <row r="13795" spans="2:7" x14ac:dyDescent="0.3">
      <c r="B13795" s="2"/>
      <c r="D13795" s="9"/>
      <c r="F13795" s="4"/>
      <c r="G13795" s="4"/>
    </row>
    <row r="13796" spans="2:7" x14ac:dyDescent="0.3">
      <c r="B13796" s="2"/>
      <c r="D13796" s="9"/>
      <c r="F13796" s="4"/>
      <c r="G13796" s="4"/>
    </row>
    <row r="13797" spans="2:7" x14ac:dyDescent="0.3">
      <c r="B13797" s="2"/>
      <c r="D13797" s="9"/>
      <c r="F13797" s="4"/>
      <c r="G13797" s="4"/>
    </row>
    <row r="13798" spans="2:7" x14ac:dyDescent="0.3">
      <c r="B13798" s="2"/>
      <c r="D13798" s="9"/>
      <c r="F13798" s="4"/>
      <c r="G13798" s="4"/>
    </row>
    <row r="13799" spans="2:7" x14ac:dyDescent="0.3">
      <c r="B13799" s="2"/>
      <c r="D13799" s="9"/>
      <c r="F13799" s="4"/>
      <c r="G13799" s="4"/>
    </row>
    <row r="13800" spans="2:7" x14ac:dyDescent="0.3">
      <c r="B13800" s="2"/>
      <c r="D13800" s="9"/>
      <c r="F13800" s="4"/>
      <c r="G13800" s="4"/>
    </row>
    <row r="13801" spans="2:7" x14ac:dyDescent="0.3">
      <c r="B13801" s="2"/>
      <c r="D13801" s="9"/>
      <c r="F13801" s="4"/>
      <c r="G13801" s="4"/>
    </row>
    <row r="13802" spans="2:7" x14ac:dyDescent="0.3">
      <c r="B13802" s="2"/>
      <c r="D13802" s="9"/>
      <c r="F13802" s="4"/>
      <c r="G13802" s="4"/>
    </row>
    <row r="13803" spans="2:7" x14ac:dyDescent="0.3">
      <c r="B13803" s="2"/>
      <c r="D13803" s="9"/>
      <c r="F13803" s="4"/>
      <c r="G13803" s="4"/>
    </row>
    <row r="13804" spans="2:7" x14ac:dyDescent="0.3">
      <c r="B13804" s="2"/>
      <c r="D13804" s="9"/>
      <c r="F13804" s="4"/>
      <c r="G13804" s="4"/>
    </row>
    <row r="13805" spans="2:7" x14ac:dyDescent="0.3">
      <c r="B13805" s="2"/>
      <c r="D13805" s="9"/>
      <c r="F13805" s="4"/>
      <c r="G13805" s="4"/>
    </row>
    <row r="13806" spans="2:7" x14ac:dyDescent="0.3">
      <c r="B13806" s="2"/>
      <c r="D13806" s="9"/>
      <c r="F13806" s="4"/>
      <c r="G13806" s="4"/>
    </row>
    <row r="13807" spans="2:7" x14ac:dyDescent="0.3">
      <c r="B13807" s="2"/>
      <c r="D13807" s="9"/>
      <c r="F13807" s="4"/>
      <c r="G13807" s="4"/>
    </row>
    <row r="13808" spans="2:7" x14ac:dyDescent="0.3">
      <c r="B13808" s="2"/>
      <c r="D13808" s="9"/>
      <c r="F13808" s="4"/>
      <c r="G13808" s="4"/>
    </row>
    <row r="13809" spans="2:7" x14ac:dyDescent="0.3">
      <c r="B13809" s="2"/>
      <c r="D13809" s="9"/>
      <c r="F13809" s="4"/>
      <c r="G13809" s="4"/>
    </row>
    <row r="13810" spans="2:7" x14ac:dyDescent="0.3">
      <c r="B13810" s="2"/>
      <c r="D13810" s="9"/>
      <c r="F13810" s="4"/>
      <c r="G13810" s="4"/>
    </row>
    <row r="13811" spans="2:7" x14ac:dyDescent="0.3">
      <c r="B13811" s="2"/>
      <c r="D13811" s="9"/>
      <c r="F13811" s="4"/>
      <c r="G13811" s="4"/>
    </row>
    <row r="13812" spans="2:7" x14ac:dyDescent="0.3">
      <c r="B13812" s="2"/>
      <c r="D13812" s="9"/>
      <c r="F13812" s="4"/>
      <c r="G13812" s="4"/>
    </row>
    <row r="13813" spans="2:7" x14ac:dyDescent="0.3">
      <c r="B13813" s="2"/>
      <c r="D13813" s="9"/>
      <c r="F13813" s="4"/>
      <c r="G13813" s="4"/>
    </row>
    <row r="13814" spans="2:7" x14ac:dyDescent="0.3">
      <c r="B13814" s="2"/>
      <c r="D13814" s="9"/>
      <c r="F13814" s="4"/>
      <c r="G13814" s="4"/>
    </row>
    <row r="13815" spans="2:7" x14ac:dyDescent="0.3">
      <c r="B13815" s="2"/>
      <c r="D13815" s="9"/>
      <c r="F13815" s="4"/>
      <c r="G13815" s="4"/>
    </row>
    <row r="13816" spans="2:7" x14ac:dyDescent="0.3">
      <c r="B13816" s="2"/>
      <c r="D13816" s="9"/>
      <c r="F13816" s="4"/>
      <c r="G13816" s="4"/>
    </row>
    <row r="13817" spans="2:7" x14ac:dyDescent="0.3">
      <c r="B13817" s="2"/>
      <c r="D13817" s="9"/>
      <c r="F13817" s="4"/>
      <c r="G13817" s="4"/>
    </row>
    <row r="13818" spans="2:7" x14ac:dyDescent="0.3">
      <c r="B13818" s="2"/>
      <c r="D13818" s="9"/>
      <c r="F13818" s="4"/>
      <c r="G13818" s="4"/>
    </row>
    <row r="13819" spans="2:7" x14ac:dyDescent="0.3">
      <c r="B13819" s="2"/>
      <c r="D13819" s="9"/>
      <c r="F13819" s="4"/>
      <c r="G13819" s="4"/>
    </row>
    <row r="13820" spans="2:7" x14ac:dyDescent="0.3">
      <c r="B13820" s="2"/>
      <c r="D13820" s="9"/>
      <c r="F13820" s="4"/>
      <c r="G13820" s="4"/>
    </row>
    <row r="13821" spans="2:7" x14ac:dyDescent="0.3">
      <c r="B13821" s="2"/>
      <c r="D13821" s="9"/>
      <c r="F13821" s="4"/>
      <c r="G13821" s="4"/>
    </row>
    <row r="13822" spans="2:7" x14ac:dyDescent="0.3">
      <c r="B13822" s="2"/>
      <c r="D13822" s="9"/>
      <c r="F13822" s="4"/>
      <c r="G13822" s="4"/>
    </row>
    <row r="13823" spans="2:7" x14ac:dyDescent="0.3">
      <c r="B13823" s="2"/>
      <c r="D13823" s="9"/>
      <c r="F13823" s="4"/>
      <c r="G13823" s="4"/>
    </row>
    <row r="13824" spans="2:7" x14ac:dyDescent="0.3">
      <c r="B13824" s="2"/>
      <c r="D13824" s="9"/>
      <c r="F13824" s="4"/>
      <c r="G13824" s="4"/>
    </row>
    <row r="13825" spans="2:7" x14ac:dyDescent="0.3">
      <c r="B13825" s="2"/>
      <c r="D13825" s="9"/>
      <c r="F13825" s="4"/>
      <c r="G13825" s="4"/>
    </row>
    <row r="13826" spans="2:7" x14ac:dyDescent="0.3">
      <c r="B13826" s="2"/>
      <c r="D13826" s="9"/>
      <c r="F13826" s="4"/>
      <c r="G13826" s="4"/>
    </row>
    <row r="13827" spans="2:7" x14ac:dyDescent="0.3">
      <c r="B13827" s="2"/>
      <c r="D13827" s="9"/>
      <c r="F13827" s="4"/>
      <c r="G13827" s="4"/>
    </row>
    <row r="13828" spans="2:7" x14ac:dyDescent="0.3">
      <c r="B13828" s="2"/>
      <c r="D13828" s="9"/>
      <c r="F13828" s="4"/>
      <c r="G13828" s="4"/>
    </row>
    <row r="13829" spans="2:7" x14ac:dyDescent="0.3">
      <c r="B13829" s="2"/>
      <c r="D13829" s="9"/>
      <c r="F13829" s="4"/>
      <c r="G13829" s="4"/>
    </row>
    <row r="13830" spans="2:7" x14ac:dyDescent="0.3">
      <c r="B13830" s="2"/>
      <c r="D13830" s="9"/>
      <c r="F13830" s="4"/>
      <c r="G13830" s="4"/>
    </row>
    <row r="13831" spans="2:7" x14ac:dyDescent="0.3">
      <c r="B13831" s="2"/>
      <c r="D13831" s="9"/>
      <c r="F13831" s="4"/>
      <c r="G13831" s="4"/>
    </row>
    <row r="13832" spans="2:7" x14ac:dyDescent="0.3">
      <c r="B13832" s="2"/>
      <c r="D13832" s="9"/>
      <c r="F13832" s="4"/>
      <c r="G13832" s="4"/>
    </row>
    <row r="13833" spans="2:7" x14ac:dyDescent="0.3">
      <c r="B13833" s="2"/>
      <c r="D13833" s="9"/>
      <c r="F13833" s="4"/>
      <c r="G13833" s="4"/>
    </row>
    <row r="13834" spans="2:7" x14ac:dyDescent="0.3">
      <c r="B13834" s="2"/>
      <c r="D13834" s="9"/>
      <c r="F13834" s="4"/>
      <c r="G13834" s="4"/>
    </row>
    <row r="13835" spans="2:7" x14ac:dyDescent="0.3">
      <c r="B13835" s="2"/>
      <c r="D13835" s="9"/>
      <c r="F13835" s="4"/>
      <c r="G13835" s="4"/>
    </row>
    <row r="13836" spans="2:7" x14ac:dyDescent="0.3">
      <c r="B13836" s="2"/>
      <c r="D13836" s="9"/>
      <c r="F13836" s="4"/>
      <c r="G13836" s="4"/>
    </row>
    <row r="13837" spans="2:7" x14ac:dyDescent="0.3">
      <c r="B13837" s="2"/>
      <c r="D13837" s="9"/>
      <c r="F13837" s="4"/>
      <c r="G13837" s="4"/>
    </row>
    <row r="13838" spans="2:7" x14ac:dyDescent="0.3">
      <c r="B13838" s="2"/>
      <c r="D13838" s="9"/>
      <c r="F13838" s="4"/>
      <c r="G13838" s="4"/>
    </row>
    <row r="13839" spans="2:7" x14ac:dyDescent="0.3">
      <c r="B13839" s="2"/>
      <c r="D13839" s="9"/>
      <c r="F13839" s="4"/>
      <c r="G13839" s="4"/>
    </row>
    <row r="13840" spans="2:7" x14ac:dyDescent="0.3">
      <c r="B13840" s="2"/>
      <c r="D13840" s="9"/>
      <c r="F13840" s="4"/>
      <c r="G13840" s="4"/>
    </row>
    <row r="13841" spans="2:7" x14ac:dyDescent="0.3">
      <c r="B13841" s="2"/>
      <c r="D13841" s="9"/>
      <c r="F13841" s="4"/>
      <c r="G13841" s="4"/>
    </row>
    <row r="13842" spans="2:7" x14ac:dyDescent="0.3">
      <c r="B13842" s="2"/>
      <c r="D13842" s="9"/>
      <c r="F13842" s="4"/>
      <c r="G13842" s="4"/>
    </row>
    <row r="13843" spans="2:7" x14ac:dyDescent="0.3">
      <c r="B13843" s="2"/>
      <c r="D13843" s="9"/>
      <c r="F13843" s="4"/>
      <c r="G13843" s="4"/>
    </row>
    <row r="13844" spans="2:7" x14ac:dyDescent="0.3">
      <c r="B13844" s="2"/>
      <c r="D13844" s="9"/>
      <c r="F13844" s="4"/>
      <c r="G13844" s="4"/>
    </row>
    <row r="13845" spans="2:7" x14ac:dyDescent="0.3">
      <c r="B13845" s="2"/>
      <c r="D13845" s="9"/>
      <c r="F13845" s="4"/>
      <c r="G13845" s="4"/>
    </row>
    <row r="13846" spans="2:7" x14ac:dyDescent="0.3">
      <c r="B13846" s="2"/>
      <c r="D13846" s="9"/>
      <c r="F13846" s="4"/>
      <c r="G13846" s="4"/>
    </row>
    <row r="13847" spans="2:7" x14ac:dyDescent="0.3">
      <c r="B13847" s="2"/>
      <c r="D13847" s="9"/>
      <c r="F13847" s="4"/>
      <c r="G13847" s="4"/>
    </row>
    <row r="13848" spans="2:7" x14ac:dyDescent="0.3">
      <c r="B13848" s="2"/>
      <c r="D13848" s="9"/>
      <c r="F13848" s="4"/>
      <c r="G13848" s="4"/>
    </row>
    <row r="13849" spans="2:7" x14ac:dyDescent="0.3">
      <c r="B13849" s="2"/>
      <c r="D13849" s="9"/>
      <c r="F13849" s="4"/>
      <c r="G13849" s="4"/>
    </row>
    <row r="13850" spans="2:7" x14ac:dyDescent="0.3">
      <c r="B13850" s="2"/>
      <c r="D13850" s="9"/>
      <c r="F13850" s="4"/>
      <c r="G13850" s="4"/>
    </row>
    <row r="13851" spans="2:7" x14ac:dyDescent="0.3">
      <c r="B13851" s="2"/>
      <c r="D13851" s="9"/>
      <c r="F13851" s="4"/>
      <c r="G13851" s="4"/>
    </row>
    <row r="13852" spans="2:7" x14ac:dyDescent="0.3">
      <c r="B13852" s="2"/>
      <c r="D13852" s="9"/>
      <c r="F13852" s="4"/>
      <c r="G13852" s="4"/>
    </row>
    <row r="13853" spans="2:7" x14ac:dyDescent="0.3">
      <c r="B13853" s="2"/>
      <c r="D13853" s="9"/>
      <c r="F13853" s="4"/>
      <c r="G13853" s="4"/>
    </row>
    <row r="13854" spans="2:7" x14ac:dyDescent="0.3">
      <c r="B13854" s="2"/>
      <c r="D13854" s="9"/>
      <c r="F13854" s="4"/>
      <c r="G13854" s="4"/>
    </row>
    <row r="13855" spans="2:7" x14ac:dyDescent="0.3">
      <c r="B13855" s="2"/>
      <c r="D13855" s="9"/>
      <c r="F13855" s="4"/>
      <c r="G13855" s="4"/>
    </row>
    <row r="13856" spans="2:7" x14ac:dyDescent="0.3">
      <c r="B13856" s="2"/>
      <c r="D13856" s="9"/>
      <c r="F13856" s="4"/>
      <c r="G13856" s="4"/>
    </row>
    <row r="13857" spans="2:7" x14ac:dyDescent="0.3">
      <c r="B13857" s="2"/>
      <c r="D13857" s="9"/>
      <c r="F13857" s="4"/>
      <c r="G13857" s="4"/>
    </row>
    <row r="13858" spans="2:7" x14ac:dyDescent="0.3">
      <c r="B13858" s="2"/>
      <c r="D13858" s="9"/>
      <c r="F13858" s="4"/>
      <c r="G13858" s="4"/>
    </row>
    <row r="13859" spans="2:7" x14ac:dyDescent="0.3">
      <c r="B13859" s="2"/>
      <c r="D13859" s="9"/>
      <c r="F13859" s="4"/>
      <c r="G13859" s="4"/>
    </row>
    <row r="13860" spans="2:7" x14ac:dyDescent="0.3">
      <c r="B13860" s="2"/>
      <c r="D13860" s="9"/>
      <c r="F13860" s="4"/>
      <c r="G13860" s="4"/>
    </row>
    <row r="13861" spans="2:7" x14ac:dyDescent="0.3">
      <c r="B13861" s="2"/>
      <c r="D13861" s="9"/>
      <c r="F13861" s="4"/>
      <c r="G13861" s="4"/>
    </row>
    <row r="13862" spans="2:7" x14ac:dyDescent="0.3">
      <c r="B13862" s="2"/>
      <c r="D13862" s="9"/>
      <c r="F13862" s="4"/>
      <c r="G13862" s="4"/>
    </row>
    <row r="13863" spans="2:7" x14ac:dyDescent="0.3">
      <c r="B13863" s="2"/>
      <c r="D13863" s="9"/>
      <c r="F13863" s="4"/>
      <c r="G13863" s="4"/>
    </row>
    <row r="13864" spans="2:7" x14ac:dyDescent="0.3">
      <c r="B13864" s="2"/>
      <c r="D13864" s="9"/>
      <c r="F13864" s="4"/>
      <c r="G13864" s="4"/>
    </row>
    <row r="13865" spans="2:7" x14ac:dyDescent="0.3">
      <c r="B13865" s="2"/>
      <c r="D13865" s="9"/>
      <c r="F13865" s="4"/>
      <c r="G13865" s="4"/>
    </row>
    <row r="13866" spans="2:7" x14ac:dyDescent="0.3">
      <c r="B13866" s="2"/>
      <c r="D13866" s="9"/>
      <c r="F13866" s="4"/>
      <c r="G13866" s="4"/>
    </row>
    <row r="13867" spans="2:7" x14ac:dyDescent="0.3">
      <c r="B13867" s="2"/>
      <c r="D13867" s="9"/>
      <c r="F13867" s="4"/>
      <c r="G13867" s="4"/>
    </row>
    <row r="13868" spans="2:7" x14ac:dyDescent="0.3">
      <c r="B13868" s="2"/>
      <c r="D13868" s="9"/>
      <c r="F13868" s="4"/>
      <c r="G13868" s="4"/>
    </row>
    <row r="13869" spans="2:7" x14ac:dyDescent="0.3">
      <c r="B13869" s="2"/>
      <c r="D13869" s="9"/>
      <c r="F13869" s="4"/>
      <c r="G13869" s="4"/>
    </row>
    <row r="13870" spans="2:7" x14ac:dyDescent="0.3">
      <c r="B13870" s="2"/>
      <c r="D13870" s="9"/>
      <c r="F13870" s="4"/>
      <c r="G13870" s="4"/>
    </row>
    <row r="13871" spans="2:7" x14ac:dyDescent="0.3">
      <c r="B13871" s="2"/>
      <c r="D13871" s="9"/>
      <c r="F13871" s="4"/>
      <c r="G13871" s="4"/>
    </row>
    <row r="13872" spans="2:7" x14ac:dyDescent="0.3">
      <c r="B13872" s="2"/>
      <c r="D13872" s="9"/>
      <c r="F13872" s="4"/>
      <c r="G13872" s="4"/>
    </row>
    <row r="13873" spans="2:7" x14ac:dyDescent="0.3">
      <c r="B13873" s="2"/>
      <c r="D13873" s="9"/>
      <c r="F13873" s="4"/>
      <c r="G13873" s="4"/>
    </row>
    <row r="13874" spans="2:7" x14ac:dyDescent="0.3">
      <c r="B13874" s="2"/>
      <c r="D13874" s="9"/>
      <c r="F13874" s="4"/>
      <c r="G13874" s="4"/>
    </row>
    <row r="13875" spans="2:7" x14ac:dyDescent="0.3">
      <c r="B13875" s="2"/>
      <c r="D13875" s="9"/>
      <c r="F13875" s="4"/>
      <c r="G13875" s="4"/>
    </row>
    <row r="13876" spans="2:7" x14ac:dyDescent="0.3">
      <c r="B13876" s="2"/>
      <c r="D13876" s="9"/>
      <c r="F13876" s="4"/>
      <c r="G13876" s="4"/>
    </row>
    <row r="13877" spans="2:7" x14ac:dyDescent="0.3">
      <c r="B13877" s="2"/>
      <c r="D13877" s="9"/>
      <c r="F13877" s="4"/>
      <c r="G13877" s="4"/>
    </row>
    <row r="13878" spans="2:7" x14ac:dyDescent="0.3">
      <c r="B13878" s="2"/>
      <c r="D13878" s="9"/>
      <c r="F13878" s="4"/>
      <c r="G13878" s="4"/>
    </row>
    <row r="13879" spans="2:7" x14ac:dyDescent="0.3">
      <c r="B13879" s="2"/>
      <c r="D13879" s="9"/>
      <c r="F13879" s="4"/>
      <c r="G13879" s="4"/>
    </row>
    <row r="13880" spans="2:7" x14ac:dyDescent="0.3">
      <c r="B13880" s="2"/>
      <c r="D13880" s="9"/>
      <c r="F13880" s="4"/>
      <c r="G13880" s="4"/>
    </row>
    <row r="13881" spans="2:7" x14ac:dyDescent="0.3">
      <c r="B13881" s="2"/>
      <c r="D13881" s="9"/>
      <c r="F13881" s="4"/>
      <c r="G13881" s="4"/>
    </row>
    <row r="13882" spans="2:7" x14ac:dyDescent="0.3">
      <c r="B13882" s="2"/>
      <c r="D13882" s="9"/>
      <c r="F13882" s="4"/>
      <c r="G13882" s="4"/>
    </row>
    <row r="13883" spans="2:7" x14ac:dyDescent="0.3">
      <c r="B13883" s="2"/>
      <c r="D13883" s="9"/>
      <c r="F13883" s="4"/>
      <c r="G13883" s="4"/>
    </row>
    <row r="13884" spans="2:7" x14ac:dyDescent="0.3">
      <c r="B13884" s="2"/>
      <c r="D13884" s="9"/>
      <c r="F13884" s="4"/>
      <c r="G13884" s="4"/>
    </row>
    <row r="13885" spans="2:7" x14ac:dyDescent="0.3">
      <c r="B13885" s="2"/>
      <c r="D13885" s="9"/>
      <c r="F13885" s="4"/>
      <c r="G13885" s="4"/>
    </row>
    <row r="13886" spans="2:7" x14ac:dyDescent="0.3">
      <c r="B13886" s="2"/>
      <c r="D13886" s="9"/>
      <c r="F13886" s="4"/>
      <c r="G13886" s="4"/>
    </row>
    <row r="13887" spans="2:7" x14ac:dyDescent="0.3">
      <c r="B13887" s="2"/>
      <c r="D13887" s="9"/>
      <c r="F13887" s="4"/>
      <c r="G13887" s="4"/>
    </row>
    <row r="13888" spans="2:7" x14ac:dyDescent="0.3">
      <c r="B13888" s="2"/>
      <c r="D13888" s="9"/>
      <c r="F13888" s="4"/>
      <c r="G13888" s="4"/>
    </row>
    <row r="13889" spans="2:7" x14ac:dyDescent="0.3">
      <c r="B13889" s="2"/>
      <c r="D13889" s="9"/>
      <c r="F13889" s="4"/>
      <c r="G13889" s="4"/>
    </row>
    <row r="13890" spans="2:7" x14ac:dyDescent="0.3">
      <c r="B13890" s="2"/>
      <c r="D13890" s="9"/>
      <c r="F13890" s="4"/>
      <c r="G13890" s="4"/>
    </row>
    <row r="13891" spans="2:7" x14ac:dyDescent="0.3">
      <c r="B13891" s="2"/>
      <c r="D13891" s="9"/>
      <c r="F13891" s="4"/>
      <c r="G13891" s="4"/>
    </row>
    <row r="13892" spans="2:7" x14ac:dyDescent="0.3">
      <c r="B13892" s="2"/>
      <c r="D13892" s="9"/>
      <c r="F13892" s="4"/>
      <c r="G13892" s="4"/>
    </row>
    <row r="13893" spans="2:7" x14ac:dyDescent="0.3">
      <c r="B13893" s="2"/>
      <c r="D13893" s="9"/>
      <c r="F13893" s="4"/>
      <c r="G13893" s="4"/>
    </row>
    <row r="13894" spans="2:7" x14ac:dyDescent="0.3">
      <c r="B13894" s="2"/>
      <c r="D13894" s="9"/>
      <c r="F13894" s="4"/>
      <c r="G13894" s="4"/>
    </row>
    <row r="13895" spans="2:7" x14ac:dyDescent="0.3">
      <c r="B13895" s="2"/>
      <c r="D13895" s="9"/>
      <c r="F13895" s="4"/>
      <c r="G13895" s="4"/>
    </row>
    <row r="13896" spans="2:7" x14ac:dyDescent="0.3">
      <c r="B13896" s="2"/>
      <c r="D13896" s="9"/>
      <c r="F13896" s="4"/>
      <c r="G13896" s="4"/>
    </row>
    <row r="13897" spans="2:7" x14ac:dyDescent="0.3">
      <c r="B13897" s="2"/>
      <c r="D13897" s="9"/>
      <c r="F13897" s="4"/>
      <c r="G13897" s="4"/>
    </row>
    <row r="13898" spans="2:7" x14ac:dyDescent="0.3">
      <c r="B13898" s="2"/>
      <c r="D13898" s="9"/>
      <c r="F13898" s="4"/>
      <c r="G13898" s="4"/>
    </row>
    <row r="13899" spans="2:7" x14ac:dyDescent="0.3">
      <c r="B13899" s="2"/>
      <c r="D13899" s="9"/>
      <c r="F13899" s="4"/>
      <c r="G13899" s="4"/>
    </row>
    <row r="13900" spans="2:7" x14ac:dyDescent="0.3">
      <c r="B13900" s="2"/>
      <c r="D13900" s="9"/>
      <c r="F13900" s="4"/>
      <c r="G13900" s="4"/>
    </row>
    <row r="13901" spans="2:7" x14ac:dyDescent="0.3">
      <c r="B13901" s="2"/>
      <c r="D13901" s="9"/>
      <c r="F13901" s="4"/>
      <c r="G13901" s="4"/>
    </row>
    <row r="13902" spans="2:7" x14ac:dyDescent="0.3">
      <c r="B13902" s="2"/>
      <c r="D13902" s="9"/>
      <c r="F13902" s="4"/>
      <c r="G13902" s="4"/>
    </row>
    <row r="13903" spans="2:7" x14ac:dyDescent="0.3">
      <c r="B13903" s="2"/>
      <c r="D13903" s="9"/>
      <c r="F13903" s="4"/>
      <c r="G13903" s="4"/>
    </row>
    <row r="13904" spans="2:7" x14ac:dyDescent="0.3">
      <c r="B13904" s="2"/>
      <c r="D13904" s="9"/>
      <c r="F13904" s="4"/>
      <c r="G13904" s="4"/>
    </row>
    <row r="13905" spans="2:7" x14ac:dyDescent="0.3">
      <c r="B13905" s="2"/>
      <c r="D13905" s="9"/>
      <c r="F13905" s="4"/>
      <c r="G13905" s="4"/>
    </row>
    <row r="13906" spans="2:7" x14ac:dyDescent="0.3">
      <c r="B13906" s="2"/>
      <c r="D13906" s="9"/>
      <c r="F13906" s="4"/>
      <c r="G13906" s="4"/>
    </row>
    <row r="13907" spans="2:7" x14ac:dyDescent="0.3">
      <c r="B13907" s="2"/>
      <c r="D13907" s="9"/>
      <c r="F13907" s="4"/>
      <c r="G13907" s="4"/>
    </row>
    <row r="13908" spans="2:7" x14ac:dyDescent="0.3">
      <c r="B13908" s="2"/>
      <c r="D13908" s="9"/>
      <c r="F13908" s="4"/>
      <c r="G13908" s="4"/>
    </row>
    <row r="13909" spans="2:7" x14ac:dyDescent="0.3">
      <c r="B13909" s="2"/>
      <c r="D13909" s="9"/>
      <c r="F13909" s="4"/>
      <c r="G13909" s="4"/>
    </row>
    <row r="13910" spans="2:7" x14ac:dyDescent="0.3">
      <c r="B13910" s="2"/>
      <c r="D13910" s="9"/>
      <c r="F13910" s="4"/>
      <c r="G13910" s="4"/>
    </row>
    <row r="13911" spans="2:7" x14ac:dyDescent="0.3">
      <c r="B13911" s="2"/>
      <c r="D13911" s="9"/>
      <c r="F13911" s="4"/>
      <c r="G13911" s="4"/>
    </row>
    <row r="13912" spans="2:7" x14ac:dyDescent="0.3">
      <c r="B13912" s="2"/>
      <c r="D13912" s="9"/>
      <c r="F13912" s="4"/>
      <c r="G13912" s="4"/>
    </row>
    <row r="13913" spans="2:7" x14ac:dyDescent="0.3">
      <c r="B13913" s="2"/>
      <c r="D13913" s="9"/>
      <c r="F13913" s="4"/>
      <c r="G13913" s="4"/>
    </row>
    <row r="13914" spans="2:7" x14ac:dyDescent="0.3">
      <c r="B13914" s="2"/>
      <c r="D13914" s="9"/>
      <c r="F13914" s="4"/>
      <c r="G13914" s="4"/>
    </row>
    <row r="13915" spans="2:7" x14ac:dyDescent="0.3">
      <c r="B13915" s="2"/>
      <c r="D13915" s="9"/>
      <c r="F13915" s="4"/>
      <c r="G13915" s="4"/>
    </row>
    <row r="13916" spans="2:7" x14ac:dyDescent="0.3">
      <c r="B13916" s="2"/>
      <c r="D13916" s="9"/>
      <c r="F13916" s="4"/>
      <c r="G13916" s="4"/>
    </row>
    <row r="13917" spans="2:7" x14ac:dyDescent="0.3">
      <c r="B13917" s="2"/>
      <c r="D13917" s="9"/>
      <c r="F13917" s="4"/>
      <c r="G13917" s="4"/>
    </row>
    <row r="13918" spans="2:7" x14ac:dyDescent="0.3">
      <c r="B13918" s="2"/>
      <c r="D13918" s="9"/>
      <c r="F13918" s="4"/>
      <c r="G13918" s="4"/>
    </row>
    <row r="13919" spans="2:7" x14ac:dyDescent="0.3">
      <c r="B13919" s="2"/>
      <c r="D13919" s="9"/>
      <c r="F13919" s="4"/>
      <c r="G13919" s="4"/>
    </row>
    <row r="13920" spans="2:7" x14ac:dyDescent="0.3">
      <c r="B13920" s="2"/>
      <c r="D13920" s="9"/>
      <c r="F13920" s="4"/>
      <c r="G13920" s="4"/>
    </row>
    <row r="13921" spans="2:7" x14ac:dyDescent="0.3">
      <c r="B13921" s="2"/>
      <c r="D13921" s="9"/>
      <c r="F13921" s="4"/>
      <c r="G13921" s="4"/>
    </row>
    <row r="13922" spans="2:7" x14ac:dyDescent="0.3">
      <c r="B13922" s="2"/>
      <c r="D13922" s="9"/>
      <c r="F13922" s="4"/>
      <c r="G13922" s="4"/>
    </row>
    <row r="13923" spans="2:7" x14ac:dyDescent="0.3">
      <c r="B13923" s="2"/>
      <c r="D13923" s="9"/>
      <c r="F13923" s="4"/>
      <c r="G13923" s="4"/>
    </row>
    <row r="13924" spans="2:7" x14ac:dyDescent="0.3">
      <c r="B13924" s="2"/>
      <c r="D13924" s="9"/>
      <c r="F13924" s="4"/>
      <c r="G13924" s="4"/>
    </row>
    <row r="13925" spans="2:7" x14ac:dyDescent="0.3">
      <c r="B13925" s="2"/>
      <c r="D13925" s="9"/>
      <c r="F13925" s="4"/>
      <c r="G13925" s="4"/>
    </row>
    <row r="13926" spans="2:7" x14ac:dyDescent="0.3">
      <c r="B13926" s="2"/>
      <c r="D13926" s="9"/>
      <c r="F13926" s="4"/>
      <c r="G13926" s="4"/>
    </row>
    <row r="13927" spans="2:7" x14ac:dyDescent="0.3">
      <c r="B13927" s="2"/>
      <c r="D13927" s="9"/>
      <c r="F13927" s="4"/>
      <c r="G13927" s="4"/>
    </row>
    <row r="13928" spans="2:7" x14ac:dyDescent="0.3">
      <c r="B13928" s="2"/>
      <c r="D13928" s="9"/>
      <c r="F13928" s="4"/>
      <c r="G13928" s="4"/>
    </row>
    <row r="13929" spans="2:7" x14ac:dyDescent="0.3">
      <c r="B13929" s="2"/>
      <c r="D13929" s="9"/>
      <c r="F13929" s="4"/>
      <c r="G13929" s="4"/>
    </row>
    <row r="13930" spans="2:7" x14ac:dyDescent="0.3">
      <c r="B13930" s="2"/>
      <c r="D13930" s="9"/>
      <c r="F13930" s="4"/>
      <c r="G13930" s="4"/>
    </row>
    <row r="13931" spans="2:7" x14ac:dyDescent="0.3">
      <c r="B13931" s="2"/>
      <c r="D13931" s="9"/>
      <c r="F13931" s="4"/>
      <c r="G13931" s="4"/>
    </row>
    <row r="13932" spans="2:7" x14ac:dyDescent="0.3">
      <c r="B13932" s="2"/>
      <c r="D13932" s="9"/>
      <c r="F13932" s="4"/>
      <c r="G13932" s="4"/>
    </row>
    <row r="13933" spans="2:7" x14ac:dyDescent="0.3">
      <c r="B13933" s="2"/>
      <c r="D13933" s="9"/>
      <c r="F13933" s="4"/>
      <c r="G13933" s="4"/>
    </row>
    <row r="13934" spans="2:7" x14ac:dyDescent="0.3">
      <c r="B13934" s="2"/>
      <c r="D13934" s="9"/>
      <c r="F13934" s="4"/>
      <c r="G13934" s="4"/>
    </row>
    <row r="13935" spans="2:7" x14ac:dyDescent="0.3">
      <c r="B13935" s="2"/>
      <c r="D13935" s="9"/>
      <c r="F13935" s="4"/>
      <c r="G13935" s="4"/>
    </row>
    <row r="13936" spans="2:7" x14ac:dyDescent="0.3">
      <c r="B13936" s="2"/>
      <c r="D13936" s="9"/>
      <c r="F13936" s="4"/>
      <c r="G13936" s="4"/>
    </row>
    <row r="13937" spans="2:7" x14ac:dyDescent="0.3">
      <c r="B13937" s="2"/>
      <c r="D13937" s="9"/>
      <c r="F13937" s="4"/>
      <c r="G13937" s="4"/>
    </row>
    <row r="13938" spans="2:7" x14ac:dyDescent="0.3">
      <c r="B13938" s="2"/>
      <c r="D13938" s="9"/>
      <c r="F13938" s="4"/>
      <c r="G13938" s="4"/>
    </row>
    <row r="13939" spans="2:7" x14ac:dyDescent="0.3">
      <c r="B13939" s="2"/>
      <c r="D13939" s="9"/>
      <c r="F13939" s="4"/>
      <c r="G13939" s="4"/>
    </row>
    <row r="13940" spans="2:7" x14ac:dyDescent="0.3">
      <c r="B13940" s="2"/>
      <c r="D13940" s="9"/>
      <c r="F13940" s="4"/>
      <c r="G13940" s="4"/>
    </row>
    <row r="13941" spans="2:7" x14ac:dyDescent="0.3">
      <c r="B13941" s="2"/>
      <c r="D13941" s="9"/>
      <c r="F13941" s="4"/>
      <c r="G13941" s="4"/>
    </row>
    <row r="13942" spans="2:7" x14ac:dyDescent="0.3">
      <c r="B13942" s="2"/>
      <c r="D13942" s="9"/>
      <c r="F13942" s="4"/>
      <c r="G13942" s="4"/>
    </row>
    <row r="13943" spans="2:7" x14ac:dyDescent="0.3">
      <c r="B13943" s="2"/>
      <c r="D13943" s="9"/>
      <c r="F13943" s="4"/>
      <c r="G13943" s="4"/>
    </row>
    <row r="13944" spans="2:7" x14ac:dyDescent="0.3">
      <c r="B13944" s="2"/>
      <c r="D13944" s="9"/>
      <c r="F13944" s="4"/>
      <c r="G13944" s="4"/>
    </row>
    <row r="13945" spans="2:7" x14ac:dyDescent="0.3">
      <c r="B13945" s="2"/>
      <c r="D13945" s="9"/>
      <c r="F13945" s="4"/>
      <c r="G13945" s="4"/>
    </row>
    <row r="13946" spans="2:7" x14ac:dyDescent="0.3">
      <c r="B13946" s="2"/>
      <c r="D13946" s="9"/>
      <c r="F13946" s="4"/>
      <c r="G13946" s="4"/>
    </row>
    <row r="13947" spans="2:7" x14ac:dyDescent="0.3">
      <c r="B13947" s="2"/>
      <c r="D13947" s="9"/>
      <c r="F13947" s="4"/>
      <c r="G13947" s="4"/>
    </row>
    <row r="13948" spans="2:7" x14ac:dyDescent="0.3">
      <c r="B13948" s="2"/>
      <c r="D13948" s="9"/>
      <c r="F13948" s="4"/>
      <c r="G13948" s="4"/>
    </row>
    <row r="13949" spans="2:7" x14ac:dyDescent="0.3">
      <c r="B13949" s="2"/>
      <c r="D13949" s="9"/>
      <c r="F13949" s="4"/>
      <c r="G13949" s="4"/>
    </row>
    <row r="13950" spans="2:7" x14ac:dyDescent="0.3">
      <c r="B13950" s="2"/>
      <c r="D13950" s="9"/>
      <c r="F13950" s="4"/>
      <c r="G13950" s="4"/>
    </row>
    <row r="13951" spans="2:7" x14ac:dyDescent="0.3">
      <c r="B13951" s="2"/>
      <c r="D13951" s="9"/>
      <c r="F13951" s="4"/>
      <c r="G13951" s="4"/>
    </row>
    <row r="13952" spans="2:7" x14ac:dyDescent="0.3">
      <c r="B13952" s="2"/>
      <c r="D13952" s="9"/>
      <c r="F13952" s="4"/>
      <c r="G13952" s="4"/>
    </row>
    <row r="13953" spans="2:7" x14ac:dyDescent="0.3">
      <c r="B13953" s="2"/>
      <c r="D13953" s="9"/>
      <c r="F13953" s="4"/>
      <c r="G13953" s="4"/>
    </row>
    <row r="13954" spans="2:7" x14ac:dyDescent="0.3">
      <c r="B13954" s="2"/>
      <c r="D13954" s="9"/>
      <c r="F13954" s="4"/>
      <c r="G13954" s="4"/>
    </row>
    <row r="13955" spans="2:7" x14ac:dyDescent="0.3">
      <c r="B13955" s="2"/>
      <c r="D13955" s="9"/>
      <c r="F13955" s="4"/>
      <c r="G13955" s="4"/>
    </row>
    <row r="13956" spans="2:7" x14ac:dyDescent="0.3">
      <c r="B13956" s="2"/>
      <c r="D13956" s="9"/>
      <c r="F13956" s="4"/>
      <c r="G13956" s="4"/>
    </row>
    <row r="13957" spans="2:7" x14ac:dyDescent="0.3">
      <c r="B13957" s="2"/>
      <c r="D13957" s="9"/>
      <c r="F13957" s="4"/>
      <c r="G13957" s="4"/>
    </row>
    <row r="13958" spans="2:7" x14ac:dyDescent="0.3">
      <c r="B13958" s="2"/>
      <c r="D13958" s="9"/>
      <c r="F13958" s="4"/>
      <c r="G13958" s="4"/>
    </row>
    <row r="13959" spans="2:7" x14ac:dyDescent="0.3">
      <c r="B13959" s="2"/>
      <c r="D13959" s="9"/>
      <c r="F13959" s="4"/>
      <c r="G13959" s="4"/>
    </row>
    <row r="13960" spans="2:7" x14ac:dyDescent="0.3">
      <c r="B13960" s="2"/>
      <c r="D13960" s="9"/>
      <c r="F13960" s="4"/>
      <c r="G13960" s="4"/>
    </row>
    <row r="13961" spans="2:7" x14ac:dyDescent="0.3">
      <c r="B13961" s="2"/>
      <c r="D13961" s="9"/>
      <c r="F13961" s="4"/>
      <c r="G13961" s="4"/>
    </row>
    <row r="13962" spans="2:7" x14ac:dyDescent="0.3">
      <c r="B13962" s="2"/>
      <c r="D13962" s="9"/>
      <c r="F13962" s="4"/>
      <c r="G13962" s="4"/>
    </row>
    <row r="13963" spans="2:7" x14ac:dyDescent="0.3">
      <c r="B13963" s="2"/>
      <c r="D13963" s="9"/>
      <c r="F13963" s="4"/>
      <c r="G13963" s="4"/>
    </row>
    <row r="13964" spans="2:7" x14ac:dyDescent="0.3">
      <c r="B13964" s="2"/>
      <c r="D13964" s="9"/>
      <c r="F13964" s="4"/>
      <c r="G13964" s="4"/>
    </row>
    <row r="13965" spans="2:7" x14ac:dyDescent="0.3">
      <c r="B13965" s="2"/>
      <c r="D13965" s="9"/>
      <c r="F13965" s="4"/>
      <c r="G13965" s="4"/>
    </row>
    <row r="13966" spans="2:7" x14ac:dyDescent="0.3">
      <c r="B13966" s="2"/>
      <c r="D13966" s="9"/>
      <c r="F13966" s="4"/>
      <c r="G13966" s="4"/>
    </row>
    <row r="13967" spans="2:7" x14ac:dyDescent="0.3">
      <c r="B13967" s="2"/>
      <c r="D13967" s="9"/>
      <c r="F13967" s="4"/>
      <c r="G13967" s="4"/>
    </row>
    <row r="13968" spans="2:7" x14ac:dyDescent="0.3">
      <c r="B13968" s="2"/>
      <c r="D13968" s="9"/>
      <c r="F13968" s="4"/>
      <c r="G13968" s="4"/>
    </row>
    <row r="13969" spans="2:7" x14ac:dyDescent="0.3">
      <c r="B13969" s="2"/>
      <c r="D13969" s="9"/>
      <c r="F13969" s="4"/>
      <c r="G13969" s="4"/>
    </row>
    <row r="13970" spans="2:7" x14ac:dyDescent="0.3">
      <c r="B13970" s="2"/>
      <c r="D13970" s="9"/>
      <c r="F13970" s="4"/>
      <c r="G13970" s="4"/>
    </row>
    <row r="13971" spans="2:7" x14ac:dyDescent="0.3">
      <c r="B13971" s="2"/>
      <c r="D13971" s="9"/>
      <c r="F13971" s="4"/>
      <c r="G13971" s="4"/>
    </row>
    <row r="13972" spans="2:7" x14ac:dyDescent="0.3">
      <c r="B13972" s="2"/>
      <c r="D13972" s="9"/>
      <c r="F13972" s="4"/>
      <c r="G13972" s="4"/>
    </row>
    <row r="13973" spans="2:7" x14ac:dyDescent="0.3">
      <c r="B13973" s="2"/>
      <c r="D13973" s="9"/>
      <c r="F13973" s="4"/>
      <c r="G13973" s="4"/>
    </row>
    <row r="13974" spans="2:7" x14ac:dyDescent="0.3">
      <c r="B13974" s="2"/>
      <c r="D13974" s="9"/>
      <c r="F13974" s="4"/>
      <c r="G13974" s="4"/>
    </row>
    <row r="13975" spans="2:7" x14ac:dyDescent="0.3">
      <c r="B13975" s="2"/>
      <c r="D13975" s="9"/>
      <c r="F13975" s="4"/>
      <c r="G13975" s="4"/>
    </row>
    <row r="13976" spans="2:7" x14ac:dyDescent="0.3">
      <c r="B13976" s="2"/>
      <c r="D13976" s="9"/>
      <c r="F13976" s="4"/>
      <c r="G13976" s="4"/>
    </row>
    <row r="13977" spans="2:7" x14ac:dyDescent="0.3">
      <c r="B13977" s="2"/>
      <c r="D13977" s="9"/>
      <c r="F13977" s="4"/>
      <c r="G13977" s="4"/>
    </row>
    <row r="13978" spans="2:7" x14ac:dyDescent="0.3">
      <c r="B13978" s="2"/>
      <c r="D13978" s="9"/>
      <c r="F13978" s="4"/>
      <c r="G13978" s="4"/>
    </row>
    <row r="13979" spans="2:7" x14ac:dyDescent="0.3">
      <c r="B13979" s="2"/>
      <c r="D13979" s="9"/>
      <c r="F13979" s="4"/>
      <c r="G13979" s="4"/>
    </row>
    <row r="13980" spans="2:7" x14ac:dyDescent="0.3">
      <c r="B13980" s="2"/>
      <c r="D13980" s="9"/>
      <c r="F13980" s="4"/>
      <c r="G13980" s="4"/>
    </row>
    <row r="13981" spans="2:7" x14ac:dyDescent="0.3">
      <c r="B13981" s="2"/>
      <c r="D13981" s="9"/>
      <c r="F13981" s="4"/>
      <c r="G13981" s="4"/>
    </row>
    <row r="13982" spans="2:7" x14ac:dyDescent="0.3">
      <c r="B13982" s="2"/>
      <c r="D13982" s="9"/>
      <c r="F13982" s="4"/>
      <c r="G13982" s="4"/>
    </row>
    <row r="13983" spans="2:7" x14ac:dyDescent="0.3">
      <c r="B13983" s="2"/>
      <c r="D13983" s="9"/>
      <c r="F13983" s="4"/>
      <c r="G13983" s="4"/>
    </row>
    <row r="13984" spans="2:7" x14ac:dyDescent="0.3">
      <c r="B13984" s="2"/>
      <c r="D13984" s="9"/>
      <c r="F13984" s="4"/>
      <c r="G13984" s="4"/>
    </row>
    <row r="13985" spans="2:7" x14ac:dyDescent="0.3">
      <c r="B13985" s="2"/>
      <c r="D13985" s="9"/>
      <c r="F13985" s="4"/>
      <c r="G13985" s="4"/>
    </row>
    <row r="13986" spans="2:7" x14ac:dyDescent="0.3">
      <c r="B13986" s="2"/>
      <c r="D13986" s="9"/>
      <c r="F13986" s="4"/>
      <c r="G13986" s="4"/>
    </row>
    <row r="13987" spans="2:7" x14ac:dyDescent="0.3">
      <c r="B13987" s="2"/>
      <c r="D13987" s="9"/>
      <c r="F13987" s="4"/>
      <c r="G13987" s="4"/>
    </row>
    <row r="13988" spans="2:7" x14ac:dyDescent="0.3">
      <c r="B13988" s="2"/>
      <c r="D13988" s="9"/>
      <c r="F13988" s="4"/>
      <c r="G13988" s="4"/>
    </row>
    <row r="13989" spans="2:7" x14ac:dyDescent="0.3">
      <c r="B13989" s="2"/>
      <c r="D13989" s="9"/>
      <c r="F13989" s="4"/>
      <c r="G13989" s="4"/>
    </row>
    <row r="13990" spans="2:7" x14ac:dyDescent="0.3">
      <c r="B13990" s="2"/>
      <c r="D13990" s="9"/>
      <c r="F13990" s="4"/>
      <c r="G13990" s="4"/>
    </row>
    <row r="13991" spans="2:7" x14ac:dyDescent="0.3">
      <c r="B13991" s="2"/>
      <c r="D13991" s="9"/>
      <c r="F13991" s="4"/>
      <c r="G13991" s="4"/>
    </row>
    <row r="13992" spans="2:7" x14ac:dyDescent="0.3">
      <c r="B13992" s="2"/>
      <c r="D13992" s="9"/>
      <c r="F13992" s="4"/>
      <c r="G13992" s="4"/>
    </row>
    <row r="13993" spans="2:7" x14ac:dyDescent="0.3">
      <c r="B13993" s="2"/>
      <c r="D13993" s="9"/>
      <c r="F13993" s="4"/>
      <c r="G13993" s="4"/>
    </row>
    <row r="13994" spans="2:7" x14ac:dyDescent="0.3">
      <c r="B13994" s="2"/>
      <c r="D13994" s="9"/>
      <c r="F13994" s="4"/>
      <c r="G13994" s="4"/>
    </row>
    <row r="13995" spans="2:7" x14ac:dyDescent="0.3">
      <c r="B13995" s="2"/>
      <c r="D13995" s="9"/>
      <c r="F13995" s="4"/>
      <c r="G13995" s="4"/>
    </row>
    <row r="13996" spans="2:7" x14ac:dyDescent="0.3">
      <c r="B13996" s="2"/>
      <c r="D13996" s="9"/>
      <c r="F13996" s="4"/>
      <c r="G13996" s="4"/>
    </row>
    <row r="13997" spans="2:7" x14ac:dyDescent="0.3">
      <c r="B13997" s="2"/>
      <c r="D13997" s="9"/>
      <c r="F13997" s="4"/>
      <c r="G13997" s="4"/>
    </row>
    <row r="13998" spans="2:7" x14ac:dyDescent="0.3">
      <c r="B13998" s="2"/>
      <c r="D13998" s="9"/>
      <c r="F13998" s="4"/>
      <c r="G13998" s="4"/>
    </row>
    <row r="13999" spans="2:7" x14ac:dyDescent="0.3">
      <c r="B13999" s="2"/>
      <c r="D13999" s="9"/>
      <c r="F13999" s="4"/>
      <c r="G13999" s="4"/>
    </row>
    <row r="14000" spans="2:7" x14ac:dyDescent="0.3">
      <c r="B14000" s="2"/>
      <c r="D14000" s="9"/>
      <c r="F14000" s="4"/>
      <c r="G14000" s="4"/>
    </row>
    <row r="14001" spans="2:7" x14ac:dyDescent="0.3">
      <c r="B14001" s="2"/>
      <c r="D14001" s="9"/>
      <c r="F14001" s="4"/>
      <c r="G14001" s="4"/>
    </row>
    <row r="14002" spans="2:7" x14ac:dyDescent="0.3">
      <c r="B14002" s="2"/>
      <c r="D14002" s="9"/>
      <c r="F14002" s="4"/>
      <c r="G14002" s="4"/>
    </row>
    <row r="14003" spans="2:7" x14ac:dyDescent="0.3">
      <c r="B14003" s="2"/>
      <c r="D14003" s="9"/>
      <c r="F14003" s="4"/>
      <c r="G14003" s="4"/>
    </row>
    <row r="14004" spans="2:7" x14ac:dyDescent="0.3">
      <c r="B14004" s="2"/>
      <c r="D14004" s="9"/>
      <c r="F14004" s="4"/>
      <c r="G14004" s="4"/>
    </row>
    <row r="14005" spans="2:7" x14ac:dyDescent="0.3">
      <c r="B14005" s="2"/>
      <c r="D14005" s="9"/>
      <c r="F14005" s="4"/>
      <c r="G14005" s="4"/>
    </row>
    <row r="14006" spans="2:7" x14ac:dyDescent="0.3">
      <c r="B14006" s="2"/>
      <c r="D14006" s="9"/>
      <c r="F14006" s="4"/>
      <c r="G14006" s="4"/>
    </row>
    <row r="14007" spans="2:7" x14ac:dyDescent="0.3">
      <c r="B14007" s="2"/>
      <c r="D14007" s="9"/>
      <c r="F14007" s="4"/>
      <c r="G14007" s="4"/>
    </row>
    <row r="14008" spans="2:7" x14ac:dyDescent="0.3">
      <c r="B14008" s="2"/>
      <c r="D14008" s="9"/>
      <c r="F14008" s="4"/>
      <c r="G14008" s="4"/>
    </row>
    <row r="14009" spans="2:7" x14ac:dyDescent="0.3">
      <c r="B14009" s="2"/>
      <c r="D14009" s="9"/>
      <c r="F14009" s="4"/>
      <c r="G14009" s="4"/>
    </row>
    <row r="14010" spans="2:7" x14ac:dyDescent="0.3">
      <c r="B14010" s="2"/>
      <c r="D14010" s="9"/>
      <c r="F14010" s="4"/>
      <c r="G14010" s="4"/>
    </row>
    <row r="14011" spans="2:7" x14ac:dyDescent="0.3">
      <c r="B14011" s="2"/>
      <c r="D14011" s="9"/>
      <c r="F14011" s="4"/>
      <c r="G14011" s="4"/>
    </row>
    <row r="14012" spans="2:7" x14ac:dyDescent="0.3">
      <c r="B14012" s="2"/>
      <c r="D14012" s="9"/>
      <c r="F14012" s="4"/>
      <c r="G14012" s="4"/>
    </row>
    <row r="14013" spans="2:7" x14ac:dyDescent="0.3">
      <c r="B14013" s="2"/>
      <c r="D14013" s="9"/>
      <c r="F14013" s="4"/>
      <c r="G14013" s="4"/>
    </row>
    <row r="14014" spans="2:7" x14ac:dyDescent="0.3">
      <c r="B14014" s="2"/>
      <c r="D14014" s="9"/>
      <c r="F14014" s="4"/>
      <c r="G14014" s="4"/>
    </row>
    <row r="14015" spans="2:7" x14ac:dyDescent="0.3">
      <c r="B14015" s="2"/>
      <c r="D14015" s="9"/>
      <c r="F14015" s="4"/>
      <c r="G14015" s="4"/>
    </row>
    <row r="14016" spans="2:7" x14ac:dyDescent="0.3">
      <c r="B14016" s="2"/>
      <c r="D14016" s="9"/>
      <c r="F14016" s="4"/>
      <c r="G14016" s="4"/>
    </row>
    <row r="14017" spans="2:7" x14ac:dyDescent="0.3">
      <c r="B14017" s="2"/>
      <c r="D14017" s="9"/>
      <c r="F14017" s="4"/>
      <c r="G14017" s="4"/>
    </row>
    <row r="14018" spans="2:7" x14ac:dyDescent="0.3">
      <c r="B14018" s="2"/>
      <c r="D14018" s="9"/>
      <c r="F14018" s="4"/>
      <c r="G14018" s="4"/>
    </row>
    <row r="14019" spans="2:7" x14ac:dyDescent="0.3">
      <c r="B14019" s="2"/>
      <c r="D14019" s="9"/>
      <c r="F14019" s="4"/>
      <c r="G14019" s="4"/>
    </row>
    <row r="14020" spans="2:7" x14ac:dyDescent="0.3">
      <c r="B14020" s="2"/>
      <c r="D14020" s="9"/>
      <c r="F14020" s="4"/>
      <c r="G14020" s="4"/>
    </row>
    <row r="14021" spans="2:7" x14ac:dyDescent="0.3">
      <c r="B14021" s="2"/>
      <c r="D14021" s="9"/>
      <c r="F14021" s="4"/>
      <c r="G14021" s="4"/>
    </row>
    <row r="14022" spans="2:7" x14ac:dyDescent="0.3">
      <c r="B14022" s="2"/>
      <c r="D14022" s="9"/>
      <c r="F14022" s="4"/>
      <c r="G14022" s="4"/>
    </row>
    <row r="14023" spans="2:7" x14ac:dyDescent="0.3">
      <c r="B14023" s="2"/>
      <c r="D14023" s="9"/>
      <c r="F14023" s="4"/>
      <c r="G14023" s="4"/>
    </row>
    <row r="14024" spans="2:7" x14ac:dyDescent="0.3">
      <c r="B14024" s="2"/>
      <c r="D14024" s="9"/>
      <c r="F14024" s="4"/>
      <c r="G14024" s="4"/>
    </row>
    <row r="14025" spans="2:7" x14ac:dyDescent="0.3">
      <c r="B14025" s="2"/>
      <c r="D14025" s="9"/>
      <c r="F14025" s="4"/>
      <c r="G14025" s="4"/>
    </row>
    <row r="14026" spans="2:7" x14ac:dyDescent="0.3">
      <c r="B14026" s="2"/>
      <c r="D14026" s="9"/>
      <c r="F14026" s="4"/>
      <c r="G14026" s="4"/>
    </row>
    <row r="14027" spans="2:7" x14ac:dyDescent="0.3">
      <c r="B14027" s="2"/>
      <c r="D14027" s="9"/>
      <c r="F14027" s="4"/>
      <c r="G14027" s="4"/>
    </row>
    <row r="14028" spans="2:7" x14ac:dyDescent="0.3">
      <c r="B14028" s="2"/>
      <c r="D14028" s="9"/>
      <c r="F14028" s="4"/>
      <c r="G14028" s="4"/>
    </row>
    <row r="14029" spans="2:7" x14ac:dyDescent="0.3">
      <c r="B14029" s="2"/>
      <c r="D14029" s="9"/>
      <c r="F14029" s="4"/>
      <c r="G14029" s="4"/>
    </row>
    <row r="14030" spans="2:7" x14ac:dyDescent="0.3">
      <c r="B14030" s="2"/>
      <c r="D14030" s="9"/>
      <c r="F14030" s="4"/>
      <c r="G14030" s="4"/>
    </row>
    <row r="14031" spans="2:7" x14ac:dyDescent="0.3">
      <c r="B14031" s="2"/>
      <c r="D14031" s="9"/>
      <c r="F14031" s="4"/>
      <c r="G14031" s="4"/>
    </row>
    <row r="14032" spans="2:7" x14ac:dyDescent="0.3">
      <c r="B14032" s="2"/>
      <c r="D14032" s="9"/>
      <c r="F14032" s="4"/>
      <c r="G14032" s="4"/>
    </row>
    <row r="14033" spans="2:7" x14ac:dyDescent="0.3">
      <c r="B14033" s="2"/>
      <c r="D14033" s="9"/>
      <c r="F14033" s="4"/>
      <c r="G14033" s="4"/>
    </row>
    <row r="14034" spans="2:7" x14ac:dyDescent="0.3">
      <c r="B14034" s="2"/>
      <c r="D14034" s="9"/>
      <c r="F14034" s="4"/>
      <c r="G14034" s="4"/>
    </row>
    <row r="14035" spans="2:7" x14ac:dyDescent="0.3">
      <c r="B14035" s="2"/>
      <c r="D14035" s="9"/>
      <c r="F14035" s="4"/>
      <c r="G14035" s="4"/>
    </row>
    <row r="14036" spans="2:7" x14ac:dyDescent="0.3">
      <c r="B14036" s="2"/>
      <c r="D14036" s="9"/>
      <c r="F14036" s="4"/>
      <c r="G14036" s="4"/>
    </row>
    <row r="14037" spans="2:7" x14ac:dyDescent="0.3">
      <c r="B14037" s="2"/>
      <c r="D14037" s="9"/>
      <c r="F14037" s="4"/>
      <c r="G14037" s="4"/>
    </row>
    <row r="14038" spans="2:7" x14ac:dyDescent="0.3">
      <c r="B14038" s="2"/>
      <c r="D14038" s="9"/>
      <c r="F14038" s="4"/>
      <c r="G14038" s="4"/>
    </row>
    <row r="14039" spans="2:7" x14ac:dyDescent="0.3">
      <c r="B14039" s="2"/>
      <c r="D14039" s="9"/>
      <c r="F14039" s="4"/>
      <c r="G14039" s="4"/>
    </row>
    <row r="14040" spans="2:7" x14ac:dyDescent="0.3">
      <c r="B14040" s="2"/>
      <c r="D14040" s="9"/>
      <c r="F14040" s="4"/>
      <c r="G14040" s="4"/>
    </row>
    <row r="14041" spans="2:7" x14ac:dyDescent="0.3">
      <c r="B14041" s="2"/>
      <c r="D14041" s="9"/>
      <c r="F14041" s="4"/>
      <c r="G14041" s="4"/>
    </row>
    <row r="14042" spans="2:7" x14ac:dyDescent="0.3">
      <c r="B14042" s="2"/>
      <c r="D14042" s="9"/>
      <c r="F14042" s="4"/>
      <c r="G14042" s="4"/>
    </row>
    <row r="14043" spans="2:7" x14ac:dyDescent="0.3">
      <c r="B14043" s="2"/>
      <c r="D14043" s="9"/>
      <c r="F14043" s="4"/>
      <c r="G14043" s="4"/>
    </row>
    <row r="14044" spans="2:7" x14ac:dyDescent="0.3">
      <c r="B14044" s="2"/>
      <c r="D14044" s="9"/>
      <c r="F14044" s="4"/>
      <c r="G14044" s="4"/>
    </row>
    <row r="14045" spans="2:7" x14ac:dyDescent="0.3">
      <c r="B14045" s="2"/>
      <c r="D14045" s="9"/>
      <c r="F14045" s="4"/>
      <c r="G14045" s="4"/>
    </row>
    <row r="14046" spans="2:7" x14ac:dyDescent="0.3">
      <c r="B14046" s="2"/>
      <c r="D14046" s="9"/>
      <c r="F14046" s="4"/>
      <c r="G14046" s="4"/>
    </row>
    <row r="14047" spans="2:7" x14ac:dyDescent="0.3">
      <c r="B14047" s="2"/>
      <c r="D14047" s="9"/>
      <c r="F14047" s="4"/>
      <c r="G14047" s="4"/>
    </row>
    <row r="14048" spans="2:7" x14ac:dyDescent="0.3">
      <c r="B14048" s="2"/>
      <c r="D14048" s="9"/>
      <c r="F14048" s="4"/>
      <c r="G14048" s="4"/>
    </row>
    <row r="14049" spans="2:7" x14ac:dyDescent="0.3">
      <c r="B14049" s="2"/>
      <c r="D14049" s="9"/>
      <c r="F14049" s="4"/>
      <c r="G14049" s="4"/>
    </row>
    <row r="14050" spans="2:7" x14ac:dyDescent="0.3">
      <c r="B14050" s="2"/>
      <c r="D14050" s="9"/>
      <c r="F14050" s="4"/>
      <c r="G14050" s="4"/>
    </row>
    <row r="14051" spans="2:7" x14ac:dyDescent="0.3">
      <c r="B14051" s="2"/>
      <c r="D14051" s="9"/>
      <c r="F14051" s="4"/>
      <c r="G14051" s="4"/>
    </row>
    <row r="14052" spans="2:7" x14ac:dyDescent="0.3">
      <c r="B14052" s="2"/>
      <c r="D14052" s="9"/>
      <c r="F14052" s="4"/>
      <c r="G14052" s="4"/>
    </row>
    <row r="14053" spans="2:7" x14ac:dyDescent="0.3">
      <c r="B14053" s="2"/>
      <c r="D14053" s="9"/>
      <c r="F14053" s="4"/>
      <c r="G14053" s="4"/>
    </row>
    <row r="14054" spans="2:7" x14ac:dyDescent="0.3">
      <c r="B14054" s="2"/>
      <c r="D14054" s="9"/>
      <c r="F14054" s="4"/>
      <c r="G14054" s="4"/>
    </row>
    <row r="14055" spans="2:7" x14ac:dyDescent="0.3">
      <c r="B14055" s="2"/>
      <c r="D14055" s="9"/>
      <c r="F14055" s="4"/>
      <c r="G14055" s="4"/>
    </row>
    <row r="14056" spans="2:7" x14ac:dyDescent="0.3">
      <c r="B14056" s="2"/>
      <c r="D14056" s="9"/>
      <c r="F14056" s="4"/>
      <c r="G14056" s="4"/>
    </row>
    <row r="14057" spans="2:7" x14ac:dyDescent="0.3">
      <c r="B14057" s="2"/>
      <c r="D14057" s="9"/>
      <c r="F14057" s="4"/>
      <c r="G14057" s="4"/>
    </row>
    <row r="14058" spans="2:7" x14ac:dyDescent="0.3">
      <c r="B14058" s="2"/>
      <c r="D14058" s="9"/>
      <c r="F14058" s="4"/>
      <c r="G14058" s="4"/>
    </row>
    <row r="14059" spans="2:7" x14ac:dyDescent="0.3">
      <c r="B14059" s="2"/>
      <c r="D14059" s="9"/>
      <c r="F14059" s="4"/>
      <c r="G14059" s="4"/>
    </row>
    <row r="14060" spans="2:7" x14ac:dyDescent="0.3">
      <c r="B14060" s="2"/>
      <c r="D14060" s="9"/>
      <c r="F14060" s="4"/>
      <c r="G14060" s="4"/>
    </row>
    <row r="14061" spans="2:7" x14ac:dyDescent="0.3">
      <c r="B14061" s="2"/>
      <c r="D14061" s="9"/>
      <c r="F14061" s="4"/>
      <c r="G14061" s="4"/>
    </row>
    <row r="14062" spans="2:7" x14ac:dyDescent="0.3">
      <c r="B14062" s="2"/>
      <c r="D14062" s="9"/>
      <c r="F14062" s="4"/>
      <c r="G14062" s="4"/>
    </row>
    <row r="14063" spans="2:7" x14ac:dyDescent="0.3">
      <c r="B14063" s="2"/>
      <c r="D14063" s="9"/>
      <c r="F14063" s="4"/>
      <c r="G14063" s="4"/>
    </row>
    <row r="14064" spans="2:7" x14ac:dyDescent="0.3">
      <c r="B14064" s="2"/>
      <c r="D14064" s="9"/>
      <c r="F14064" s="4"/>
      <c r="G14064" s="4"/>
    </row>
    <row r="14065" spans="2:7" x14ac:dyDescent="0.3">
      <c r="B14065" s="2"/>
      <c r="D14065" s="9"/>
      <c r="F14065" s="4"/>
      <c r="G14065" s="4"/>
    </row>
    <row r="14066" spans="2:7" x14ac:dyDescent="0.3">
      <c r="B14066" s="2"/>
      <c r="D14066" s="9"/>
      <c r="F14066" s="4"/>
      <c r="G14066" s="4"/>
    </row>
    <row r="14067" spans="2:7" x14ac:dyDescent="0.3">
      <c r="B14067" s="2"/>
      <c r="D14067" s="9"/>
      <c r="F14067" s="4"/>
      <c r="G14067" s="4"/>
    </row>
    <row r="14068" spans="2:7" x14ac:dyDescent="0.3">
      <c r="B14068" s="2"/>
      <c r="D14068" s="9"/>
      <c r="F14068" s="4"/>
      <c r="G14068" s="4"/>
    </row>
    <row r="14069" spans="2:7" x14ac:dyDescent="0.3">
      <c r="B14069" s="2"/>
      <c r="D14069" s="9"/>
      <c r="F14069" s="4"/>
      <c r="G14069" s="4"/>
    </row>
    <row r="14070" spans="2:7" x14ac:dyDescent="0.3">
      <c r="B14070" s="2"/>
      <c r="D14070" s="9"/>
      <c r="F14070" s="4"/>
      <c r="G14070" s="4"/>
    </row>
    <row r="14071" spans="2:7" x14ac:dyDescent="0.3">
      <c r="B14071" s="2"/>
      <c r="D14071" s="9"/>
      <c r="F14071" s="4"/>
      <c r="G14071" s="4"/>
    </row>
    <row r="14072" spans="2:7" x14ac:dyDescent="0.3">
      <c r="B14072" s="2"/>
      <c r="D14072" s="9"/>
      <c r="F14072" s="4"/>
      <c r="G14072" s="4"/>
    </row>
    <row r="14073" spans="2:7" x14ac:dyDescent="0.3">
      <c r="B14073" s="2"/>
      <c r="D14073" s="9"/>
      <c r="F14073" s="4"/>
      <c r="G14073" s="4"/>
    </row>
    <row r="14074" spans="2:7" x14ac:dyDescent="0.3">
      <c r="B14074" s="2"/>
      <c r="D14074" s="9"/>
      <c r="F14074" s="4"/>
      <c r="G14074" s="4"/>
    </row>
    <row r="14075" spans="2:7" x14ac:dyDescent="0.3">
      <c r="B14075" s="2"/>
      <c r="D14075" s="9"/>
      <c r="F14075" s="4"/>
      <c r="G14075" s="4"/>
    </row>
    <row r="14076" spans="2:7" x14ac:dyDescent="0.3">
      <c r="B14076" s="2"/>
      <c r="D14076" s="9"/>
      <c r="F14076" s="4"/>
      <c r="G14076" s="4"/>
    </row>
    <row r="14077" spans="2:7" x14ac:dyDescent="0.3">
      <c r="B14077" s="2"/>
      <c r="D14077" s="9"/>
      <c r="F14077" s="4"/>
      <c r="G14077" s="4"/>
    </row>
    <row r="14078" spans="2:7" x14ac:dyDescent="0.3">
      <c r="B14078" s="2"/>
      <c r="D14078" s="9"/>
      <c r="F14078" s="4"/>
      <c r="G14078" s="4"/>
    </row>
    <row r="14079" spans="2:7" x14ac:dyDescent="0.3">
      <c r="B14079" s="2"/>
      <c r="D14079" s="9"/>
      <c r="F14079" s="4"/>
      <c r="G14079" s="4"/>
    </row>
    <row r="14080" spans="2:7" x14ac:dyDescent="0.3">
      <c r="B14080" s="2"/>
      <c r="D14080" s="9"/>
      <c r="F14080" s="4"/>
      <c r="G14080" s="4"/>
    </row>
    <row r="14081" spans="2:7" x14ac:dyDescent="0.3">
      <c r="B14081" s="2"/>
      <c r="D14081" s="9"/>
      <c r="F14081" s="4"/>
      <c r="G14081" s="4"/>
    </row>
    <row r="14082" spans="2:7" x14ac:dyDescent="0.3">
      <c r="B14082" s="2"/>
      <c r="D14082" s="9"/>
      <c r="F14082" s="4"/>
      <c r="G14082" s="4"/>
    </row>
    <row r="14083" spans="2:7" x14ac:dyDescent="0.3">
      <c r="B14083" s="2"/>
      <c r="D14083" s="9"/>
      <c r="F14083" s="4"/>
      <c r="G14083" s="4"/>
    </row>
    <row r="14084" spans="2:7" x14ac:dyDescent="0.3">
      <c r="B14084" s="2"/>
      <c r="D14084" s="9"/>
      <c r="F14084" s="4"/>
      <c r="G14084" s="4"/>
    </row>
    <row r="14085" spans="2:7" x14ac:dyDescent="0.3">
      <c r="B14085" s="2"/>
      <c r="D14085" s="9"/>
      <c r="F14085" s="4"/>
      <c r="G14085" s="4"/>
    </row>
    <row r="14086" spans="2:7" x14ac:dyDescent="0.3">
      <c r="B14086" s="2"/>
      <c r="D14086" s="9"/>
      <c r="F14086" s="4"/>
      <c r="G14086" s="4"/>
    </row>
    <row r="14087" spans="2:7" x14ac:dyDescent="0.3">
      <c r="B14087" s="2"/>
      <c r="D14087" s="9"/>
      <c r="F14087" s="4"/>
      <c r="G14087" s="4"/>
    </row>
    <row r="14088" spans="2:7" x14ac:dyDescent="0.3">
      <c r="B14088" s="2"/>
      <c r="D14088" s="9"/>
      <c r="F14088" s="4"/>
      <c r="G14088" s="4"/>
    </row>
    <row r="14089" spans="2:7" x14ac:dyDescent="0.3">
      <c r="B14089" s="2"/>
      <c r="D14089" s="9"/>
      <c r="F14089" s="4"/>
      <c r="G14089" s="4"/>
    </row>
    <row r="14090" spans="2:7" x14ac:dyDescent="0.3">
      <c r="B14090" s="2"/>
      <c r="D14090" s="9"/>
      <c r="F14090" s="4"/>
      <c r="G14090" s="4"/>
    </row>
    <row r="14091" spans="2:7" x14ac:dyDescent="0.3">
      <c r="B14091" s="2"/>
      <c r="D14091" s="9"/>
      <c r="F14091" s="4"/>
      <c r="G14091" s="4"/>
    </row>
    <row r="14092" spans="2:7" x14ac:dyDescent="0.3">
      <c r="B14092" s="2"/>
      <c r="D14092" s="9"/>
      <c r="F14092" s="4"/>
      <c r="G14092" s="4"/>
    </row>
    <row r="14093" spans="2:7" x14ac:dyDescent="0.3">
      <c r="B14093" s="2"/>
      <c r="D14093" s="9"/>
      <c r="F14093" s="4"/>
      <c r="G14093" s="4"/>
    </row>
    <row r="14094" spans="2:7" x14ac:dyDescent="0.3">
      <c r="B14094" s="2"/>
      <c r="D14094" s="9"/>
      <c r="F14094" s="4"/>
      <c r="G14094" s="4"/>
    </row>
    <row r="14095" spans="2:7" x14ac:dyDescent="0.3">
      <c r="B14095" s="2"/>
      <c r="D14095" s="9"/>
      <c r="F14095" s="4"/>
      <c r="G14095" s="4"/>
    </row>
    <row r="14096" spans="2:7" x14ac:dyDescent="0.3">
      <c r="B14096" s="2"/>
      <c r="D14096" s="9"/>
      <c r="F14096" s="4"/>
      <c r="G14096" s="4"/>
    </row>
    <row r="14097" spans="2:7" x14ac:dyDescent="0.3">
      <c r="B14097" s="2"/>
      <c r="D14097" s="9"/>
      <c r="F14097" s="4"/>
      <c r="G14097" s="4"/>
    </row>
    <row r="14098" spans="2:7" x14ac:dyDescent="0.3">
      <c r="B14098" s="2"/>
      <c r="D14098" s="9"/>
      <c r="F14098" s="4"/>
      <c r="G14098" s="4"/>
    </row>
    <row r="14099" spans="2:7" x14ac:dyDescent="0.3">
      <c r="B14099" s="2"/>
      <c r="D14099" s="9"/>
      <c r="F14099" s="4"/>
      <c r="G14099" s="4"/>
    </row>
    <row r="14100" spans="2:7" x14ac:dyDescent="0.3">
      <c r="B14100" s="2"/>
      <c r="D14100" s="9"/>
      <c r="F14100" s="4"/>
      <c r="G14100" s="4"/>
    </row>
    <row r="14101" spans="2:7" x14ac:dyDescent="0.3">
      <c r="B14101" s="2"/>
      <c r="D14101" s="9"/>
      <c r="F14101" s="4"/>
      <c r="G14101" s="4"/>
    </row>
    <row r="14102" spans="2:7" x14ac:dyDescent="0.3">
      <c r="B14102" s="2"/>
      <c r="D14102" s="9"/>
      <c r="F14102" s="4"/>
      <c r="G14102" s="4"/>
    </row>
    <row r="14103" spans="2:7" x14ac:dyDescent="0.3">
      <c r="B14103" s="2"/>
      <c r="D14103" s="9"/>
      <c r="F14103" s="4"/>
      <c r="G14103" s="4"/>
    </row>
    <row r="14104" spans="2:7" x14ac:dyDescent="0.3">
      <c r="B14104" s="2"/>
      <c r="D14104" s="9"/>
      <c r="F14104" s="4"/>
      <c r="G14104" s="4"/>
    </row>
    <row r="14105" spans="2:7" x14ac:dyDescent="0.3">
      <c r="B14105" s="2"/>
      <c r="D14105" s="9"/>
      <c r="F14105" s="4"/>
      <c r="G14105" s="4"/>
    </row>
    <row r="14106" spans="2:7" x14ac:dyDescent="0.3">
      <c r="B14106" s="2"/>
      <c r="D14106" s="9"/>
      <c r="F14106" s="4"/>
      <c r="G14106" s="4"/>
    </row>
    <row r="14107" spans="2:7" x14ac:dyDescent="0.3">
      <c r="B14107" s="2"/>
      <c r="D14107" s="9"/>
      <c r="F14107" s="4"/>
      <c r="G14107" s="4"/>
    </row>
    <row r="14108" spans="2:7" x14ac:dyDescent="0.3">
      <c r="B14108" s="2"/>
      <c r="D14108" s="9"/>
      <c r="F14108" s="4"/>
      <c r="G14108" s="4"/>
    </row>
    <row r="14109" spans="2:7" x14ac:dyDescent="0.3">
      <c r="B14109" s="2"/>
      <c r="D14109" s="9"/>
      <c r="F14109" s="4"/>
      <c r="G14109" s="4"/>
    </row>
    <row r="14110" spans="2:7" x14ac:dyDescent="0.3">
      <c r="B14110" s="2"/>
      <c r="D14110" s="9"/>
      <c r="F14110" s="4"/>
      <c r="G14110" s="4"/>
    </row>
    <row r="14111" spans="2:7" x14ac:dyDescent="0.3">
      <c r="B14111" s="2"/>
      <c r="D14111" s="9"/>
      <c r="F14111" s="4"/>
      <c r="G14111" s="4"/>
    </row>
    <row r="14112" spans="2:7" x14ac:dyDescent="0.3">
      <c r="B14112" s="2"/>
      <c r="D14112" s="9"/>
      <c r="F14112" s="4"/>
      <c r="G14112" s="4"/>
    </row>
    <row r="14113" spans="2:7" x14ac:dyDescent="0.3">
      <c r="B14113" s="2"/>
      <c r="D14113" s="9"/>
      <c r="F14113" s="4"/>
      <c r="G14113" s="4"/>
    </row>
    <row r="14114" spans="2:7" x14ac:dyDescent="0.3">
      <c r="B14114" s="2"/>
      <c r="D14114" s="9"/>
      <c r="F14114" s="4"/>
      <c r="G14114" s="4"/>
    </row>
    <row r="14115" spans="2:7" x14ac:dyDescent="0.3">
      <c r="B14115" s="2"/>
      <c r="D14115" s="9"/>
      <c r="F14115" s="4"/>
      <c r="G14115" s="4"/>
    </row>
    <row r="14116" spans="2:7" x14ac:dyDescent="0.3">
      <c r="B14116" s="2"/>
      <c r="D14116" s="9"/>
      <c r="F14116" s="4"/>
      <c r="G14116" s="4"/>
    </row>
    <row r="14117" spans="2:7" x14ac:dyDescent="0.3">
      <c r="B14117" s="2"/>
      <c r="D14117" s="9"/>
      <c r="F14117" s="4"/>
      <c r="G14117" s="4"/>
    </row>
    <row r="14118" spans="2:7" x14ac:dyDescent="0.3">
      <c r="B14118" s="2"/>
      <c r="D14118" s="9"/>
      <c r="F14118" s="4"/>
      <c r="G14118" s="4"/>
    </row>
    <row r="14119" spans="2:7" x14ac:dyDescent="0.3">
      <c r="B14119" s="2"/>
      <c r="D14119" s="9"/>
      <c r="F14119" s="4"/>
      <c r="G14119" s="4"/>
    </row>
    <row r="14120" spans="2:7" x14ac:dyDescent="0.3">
      <c r="B14120" s="2"/>
      <c r="D14120" s="9"/>
      <c r="F14120" s="4"/>
      <c r="G14120" s="4"/>
    </row>
    <row r="14121" spans="2:7" x14ac:dyDescent="0.3">
      <c r="B14121" s="2"/>
      <c r="D14121" s="9"/>
      <c r="F14121" s="4"/>
      <c r="G14121" s="4"/>
    </row>
    <row r="14122" spans="2:7" x14ac:dyDescent="0.3">
      <c r="B14122" s="2"/>
      <c r="D14122" s="9"/>
      <c r="F14122" s="4"/>
      <c r="G14122" s="4"/>
    </row>
    <row r="14123" spans="2:7" x14ac:dyDescent="0.3">
      <c r="B14123" s="2"/>
      <c r="D14123" s="9"/>
      <c r="F14123" s="4"/>
      <c r="G14123" s="4"/>
    </row>
    <row r="14124" spans="2:7" x14ac:dyDescent="0.3">
      <c r="B14124" s="2"/>
      <c r="D14124" s="9"/>
      <c r="F14124" s="4"/>
      <c r="G14124" s="4"/>
    </row>
    <row r="14125" spans="2:7" x14ac:dyDescent="0.3">
      <c r="B14125" s="2"/>
      <c r="D14125" s="9"/>
      <c r="F14125" s="4"/>
      <c r="G14125" s="4"/>
    </row>
    <row r="14126" spans="2:7" x14ac:dyDescent="0.3">
      <c r="B14126" s="2"/>
      <c r="D14126" s="9"/>
      <c r="F14126" s="4"/>
      <c r="G14126" s="4"/>
    </row>
    <row r="14127" spans="2:7" x14ac:dyDescent="0.3">
      <c r="B14127" s="2"/>
      <c r="D14127" s="9"/>
      <c r="F14127" s="4"/>
      <c r="G14127" s="4"/>
    </row>
    <row r="14128" spans="2:7" x14ac:dyDescent="0.3">
      <c r="B14128" s="2"/>
      <c r="D14128" s="9"/>
      <c r="F14128" s="4"/>
      <c r="G14128" s="4"/>
    </row>
    <row r="14129" spans="2:7" x14ac:dyDescent="0.3">
      <c r="B14129" s="2"/>
      <c r="D14129" s="9"/>
      <c r="F14129" s="4"/>
      <c r="G14129" s="4"/>
    </row>
    <row r="14130" spans="2:7" x14ac:dyDescent="0.3">
      <c r="B14130" s="2"/>
      <c r="D14130" s="9"/>
      <c r="F14130" s="4"/>
      <c r="G14130" s="4"/>
    </row>
    <row r="14131" spans="2:7" x14ac:dyDescent="0.3">
      <c r="B14131" s="2"/>
      <c r="D14131" s="9"/>
      <c r="F14131" s="4"/>
      <c r="G14131" s="4"/>
    </row>
    <row r="14132" spans="2:7" x14ac:dyDescent="0.3">
      <c r="B14132" s="2"/>
      <c r="D14132" s="9"/>
      <c r="F14132" s="4"/>
      <c r="G14132" s="4"/>
    </row>
    <row r="14133" spans="2:7" x14ac:dyDescent="0.3">
      <c r="B14133" s="2"/>
      <c r="D14133" s="9"/>
      <c r="F14133" s="4"/>
      <c r="G14133" s="4"/>
    </row>
    <row r="14134" spans="2:7" x14ac:dyDescent="0.3">
      <c r="B14134" s="2"/>
      <c r="D14134" s="9"/>
      <c r="F14134" s="4"/>
      <c r="G14134" s="4"/>
    </row>
    <row r="14135" spans="2:7" x14ac:dyDescent="0.3">
      <c r="B14135" s="2"/>
      <c r="D14135" s="9"/>
      <c r="F14135" s="4"/>
      <c r="G14135" s="4"/>
    </row>
    <row r="14136" spans="2:7" x14ac:dyDescent="0.3">
      <c r="B14136" s="2"/>
      <c r="D14136" s="9"/>
      <c r="F14136" s="4"/>
      <c r="G14136" s="4"/>
    </row>
    <row r="14137" spans="2:7" x14ac:dyDescent="0.3">
      <c r="B14137" s="2"/>
      <c r="D14137" s="9"/>
      <c r="F14137" s="4"/>
      <c r="G14137" s="4"/>
    </row>
    <row r="14138" spans="2:7" x14ac:dyDescent="0.3">
      <c r="B14138" s="2"/>
      <c r="D14138" s="9"/>
      <c r="F14138" s="4"/>
      <c r="G14138" s="4"/>
    </row>
    <row r="14139" spans="2:7" x14ac:dyDescent="0.3">
      <c r="B14139" s="2"/>
      <c r="D14139" s="9"/>
      <c r="F14139" s="4"/>
      <c r="G14139" s="4"/>
    </row>
    <row r="14140" spans="2:7" x14ac:dyDescent="0.3">
      <c r="B14140" s="2"/>
      <c r="D14140" s="9"/>
      <c r="F14140" s="4"/>
      <c r="G14140" s="4"/>
    </row>
    <row r="14141" spans="2:7" x14ac:dyDescent="0.3">
      <c r="B14141" s="2"/>
      <c r="D14141" s="9"/>
      <c r="F14141" s="4"/>
      <c r="G14141" s="4"/>
    </row>
    <row r="14142" spans="2:7" x14ac:dyDescent="0.3">
      <c r="B14142" s="2"/>
      <c r="D14142" s="9"/>
      <c r="F14142" s="4"/>
      <c r="G14142" s="4"/>
    </row>
    <row r="14143" spans="2:7" x14ac:dyDescent="0.3">
      <c r="B14143" s="2"/>
      <c r="D14143" s="9"/>
      <c r="F14143" s="4"/>
      <c r="G14143" s="4"/>
    </row>
    <row r="14144" spans="2:7" x14ac:dyDescent="0.3">
      <c r="B14144" s="2"/>
      <c r="D14144" s="9"/>
      <c r="F14144" s="4"/>
      <c r="G14144" s="4"/>
    </row>
    <row r="14145" spans="2:7" x14ac:dyDescent="0.3">
      <c r="B14145" s="2"/>
      <c r="D14145" s="9"/>
      <c r="F14145" s="4"/>
      <c r="G14145" s="4"/>
    </row>
    <row r="14146" spans="2:7" x14ac:dyDescent="0.3">
      <c r="B14146" s="2"/>
      <c r="D14146" s="9"/>
      <c r="F14146" s="4"/>
      <c r="G14146" s="4"/>
    </row>
    <row r="14147" spans="2:7" x14ac:dyDescent="0.3">
      <c r="B14147" s="2"/>
      <c r="D14147" s="9"/>
      <c r="F14147" s="4"/>
      <c r="G14147" s="4"/>
    </row>
    <row r="14148" spans="2:7" x14ac:dyDescent="0.3">
      <c r="B14148" s="2"/>
      <c r="D14148" s="9"/>
      <c r="F14148" s="4"/>
      <c r="G14148" s="4"/>
    </row>
    <row r="14149" spans="2:7" x14ac:dyDescent="0.3">
      <c r="B14149" s="2"/>
      <c r="D14149" s="9"/>
      <c r="F14149" s="4"/>
      <c r="G14149" s="4"/>
    </row>
    <row r="14150" spans="2:7" x14ac:dyDescent="0.3">
      <c r="B14150" s="2"/>
      <c r="D14150" s="9"/>
      <c r="F14150" s="4"/>
      <c r="G14150" s="4"/>
    </row>
    <row r="14151" spans="2:7" x14ac:dyDescent="0.3">
      <c r="B14151" s="2"/>
      <c r="D14151" s="9"/>
      <c r="F14151" s="4"/>
      <c r="G14151" s="4"/>
    </row>
    <row r="14152" spans="2:7" x14ac:dyDescent="0.3">
      <c r="B14152" s="2"/>
      <c r="D14152" s="9"/>
      <c r="F14152" s="4"/>
      <c r="G14152" s="4"/>
    </row>
    <row r="14153" spans="2:7" x14ac:dyDescent="0.3">
      <c r="B14153" s="2"/>
      <c r="D14153" s="9"/>
      <c r="F14153" s="4"/>
      <c r="G14153" s="4"/>
    </row>
    <row r="14154" spans="2:7" x14ac:dyDescent="0.3">
      <c r="B14154" s="2"/>
      <c r="D14154" s="9"/>
      <c r="F14154" s="4"/>
      <c r="G14154" s="4"/>
    </row>
    <row r="14155" spans="2:7" x14ac:dyDescent="0.3">
      <c r="B14155" s="2"/>
      <c r="D14155" s="9"/>
      <c r="F14155" s="4"/>
      <c r="G14155" s="4"/>
    </row>
    <row r="14156" spans="2:7" x14ac:dyDescent="0.3">
      <c r="B14156" s="2"/>
      <c r="D14156" s="9"/>
      <c r="F14156" s="4"/>
      <c r="G14156" s="4"/>
    </row>
    <row r="14157" spans="2:7" x14ac:dyDescent="0.3">
      <c r="B14157" s="2"/>
      <c r="D14157" s="9"/>
      <c r="F14157" s="4"/>
      <c r="G14157" s="4"/>
    </row>
    <row r="14158" spans="2:7" x14ac:dyDescent="0.3">
      <c r="B14158" s="2"/>
      <c r="D14158" s="9"/>
      <c r="F14158" s="4"/>
      <c r="G14158" s="4"/>
    </row>
    <row r="14159" spans="2:7" x14ac:dyDescent="0.3">
      <c r="B14159" s="2"/>
      <c r="D14159" s="9"/>
      <c r="F14159" s="4"/>
      <c r="G14159" s="4"/>
    </row>
    <row r="14160" spans="2:7" x14ac:dyDescent="0.3">
      <c r="B14160" s="2"/>
      <c r="D14160" s="9"/>
      <c r="F14160" s="4"/>
      <c r="G14160" s="4"/>
    </row>
    <row r="14161" spans="2:7" x14ac:dyDescent="0.3">
      <c r="B14161" s="2"/>
      <c r="D14161" s="9"/>
      <c r="F14161" s="4"/>
      <c r="G14161" s="4"/>
    </row>
    <row r="14162" spans="2:7" x14ac:dyDescent="0.3">
      <c r="B14162" s="2"/>
      <c r="D14162" s="9"/>
      <c r="F14162" s="4"/>
      <c r="G14162" s="4"/>
    </row>
    <row r="14163" spans="2:7" x14ac:dyDescent="0.3">
      <c r="B14163" s="2"/>
      <c r="D14163" s="9"/>
      <c r="F14163" s="4"/>
      <c r="G14163" s="4"/>
    </row>
    <row r="14164" spans="2:7" x14ac:dyDescent="0.3">
      <c r="B14164" s="2"/>
      <c r="D14164" s="9"/>
      <c r="F14164" s="4"/>
      <c r="G14164" s="4"/>
    </row>
    <row r="14165" spans="2:7" x14ac:dyDescent="0.3">
      <c r="B14165" s="2"/>
      <c r="D14165" s="9"/>
      <c r="F14165" s="4"/>
      <c r="G14165" s="4"/>
    </row>
    <row r="14166" spans="2:7" x14ac:dyDescent="0.3">
      <c r="B14166" s="2"/>
      <c r="D14166" s="9"/>
      <c r="F14166" s="4"/>
      <c r="G14166" s="4"/>
    </row>
    <row r="14167" spans="2:7" x14ac:dyDescent="0.3">
      <c r="B14167" s="2"/>
      <c r="D14167" s="9"/>
      <c r="F14167" s="4"/>
      <c r="G14167" s="4"/>
    </row>
    <row r="14168" spans="2:7" x14ac:dyDescent="0.3">
      <c r="B14168" s="2"/>
      <c r="D14168" s="9"/>
      <c r="F14168" s="4"/>
      <c r="G14168" s="4"/>
    </row>
    <row r="14169" spans="2:7" x14ac:dyDescent="0.3">
      <c r="B14169" s="2"/>
      <c r="D14169" s="9"/>
      <c r="F14169" s="4"/>
      <c r="G14169" s="4"/>
    </row>
    <row r="14170" spans="2:7" x14ac:dyDescent="0.3">
      <c r="B14170" s="2"/>
      <c r="D14170" s="9"/>
      <c r="F14170" s="4"/>
      <c r="G14170" s="4"/>
    </row>
    <row r="14171" spans="2:7" x14ac:dyDescent="0.3">
      <c r="B14171" s="2"/>
      <c r="D14171" s="9"/>
      <c r="F14171" s="4"/>
      <c r="G14171" s="4"/>
    </row>
    <row r="14172" spans="2:7" x14ac:dyDescent="0.3">
      <c r="B14172" s="2"/>
      <c r="D14172" s="9"/>
      <c r="F14172" s="4"/>
      <c r="G14172" s="4"/>
    </row>
    <row r="14173" spans="2:7" x14ac:dyDescent="0.3">
      <c r="B14173" s="2"/>
      <c r="D14173" s="9"/>
      <c r="F14173" s="4"/>
      <c r="G14173" s="4"/>
    </row>
    <row r="14174" spans="2:7" x14ac:dyDescent="0.3">
      <c r="B14174" s="2"/>
      <c r="D14174" s="9"/>
      <c r="F14174" s="4"/>
      <c r="G14174" s="4"/>
    </row>
    <row r="14175" spans="2:7" x14ac:dyDescent="0.3">
      <c r="B14175" s="2"/>
      <c r="D14175" s="9"/>
      <c r="F14175" s="4"/>
      <c r="G14175" s="4"/>
    </row>
    <row r="14176" spans="2:7" x14ac:dyDescent="0.3">
      <c r="B14176" s="2"/>
      <c r="D14176" s="9"/>
      <c r="F14176" s="4"/>
      <c r="G14176" s="4"/>
    </row>
    <row r="14177" spans="2:7" x14ac:dyDescent="0.3">
      <c r="B14177" s="2"/>
      <c r="D14177" s="9"/>
      <c r="F14177" s="4"/>
      <c r="G14177" s="4"/>
    </row>
    <row r="14178" spans="2:7" x14ac:dyDescent="0.3">
      <c r="B14178" s="2"/>
      <c r="D14178" s="9"/>
      <c r="F14178" s="4"/>
      <c r="G14178" s="4"/>
    </row>
    <row r="14179" spans="2:7" x14ac:dyDescent="0.3">
      <c r="B14179" s="2"/>
      <c r="D14179" s="9"/>
      <c r="F14179" s="4"/>
      <c r="G14179" s="4"/>
    </row>
    <row r="14180" spans="2:7" x14ac:dyDescent="0.3">
      <c r="B14180" s="2"/>
      <c r="D14180" s="9"/>
      <c r="F14180" s="4"/>
      <c r="G14180" s="4"/>
    </row>
    <row r="14181" spans="2:7" x14ac:dyDescent="0.3">
      <c r="B14181" s="2"/>
      <c r="D14181" s="9"/>
      <c r="F14181" s="4"/>
      <c r="G14181" s="4"/>
    </row>
    <row r="14182" spans="2:7" x14ac:dyDescent="0.3">
      <c r="B14182" s="2"/>
      <c r="D14182" s="9"/>
      <c r="F14182" s="4"/>
      <c r="G14182" s="4"/>
    </row>
    <row r="14183" spans="2:7" x14ac:dyDescent="0.3">
      <c r="B14183" s="2"/>
      <c r="D14183" s="9"/>
      <c r="F14183" s="4"/>
      <c r="G14183" s="4"/>
    </row>
    <row r="14184" spans="2:7" x14ac:dyDescent="0.3">
      <c r="B14184" s="2"/>
      <c r="D14184" s="9"/>
      <c r="F14184" s="4"/>
      <c r="G14184" s="4"/>
    </row>
    <row r="14185" spans="2:7" x14ac:dyDescent="0.3">
      <c r="B14185" s="2"/>
      <c r="D14185" s="9"/>
      <c r="F14185" s="4"/>
      <c r="G14185" s="4"/>
    </row>
    <row r="14186" spans="2:7" x14ac:dyDescent="0.3">
      <c r="B14186" s="2"/>
      <c r="D14186" s="9"/>
      <c r="F14186" s="4"/>
      <c r="G14186" s="4"/>
    </row>
    <row r="14187" spans="2:7" x14ac:dyDescent="0.3">
      <c r="B14187" s="2"/>
      <c r="D14187" s="9"/>
      <c r="F14187" s="4"/>
      <c r="G14187" s="4"/>
    </row>
    <row r="14188" spans="2:7" x14ac:dyDescent="0.3">
      <c r="B14188" s="2"/>
      <c r="D14188" s="9"/>
      <c r="F14188" s="4"/>
      <c r="G14188" s="4"/>
    </row>
    <row r="14189" spans="2:7" x14ac:dyDescent="0.3">
      <c r="B14189" s="2"/>
      <c r="D14189" s="9"/>
      <c r="F14189" s="4"/>
      <c r="G14189" s="4"/>
    </row>
    <row r="14190" spans="2:7" x14ac:dyDescent="0.3">
      <c r="B14190" s="2"/>
      <c r="D14190" s="9"/>
      <c r="F14190" s="4"/>
      <c r="G14190" s="4"/>
    </row>
    <row r="14191" spans="2:7" x14ac:dyDescent="0.3">
      <c r="B14191" s="2"/>
      <c r="D14191" s="9"/>
      <c r="F14191" s="4"/>
      <c r="G14191" s="4"/>
    </row>
    <row r="14192" spans="2:7" x14ac:dyDescent="0.3">
      <c r="B14192" s="2"/>
      <c r="D14192" s="9"/>
      <c r="F14192" s="4"/>
      <c r="G14192" s="4"/>
    </row>
    <row r="14193" spans="2:7" x14ac:dyDescent="0.3">
      <c r="B14193" s="2"/>
      <c r="D14193" s="9"/>
      <c r="F14193" s="4"/>
      <c r="G14193" s="4"/>
    </row>
    <row r="14194" spans="2:7" x14ac:dyDescent="0.3">
      <c r="B14194" s="2"/>
      <c r="D14194" s="9"/>
      <c r="F14194" s="4"/>
      <c r="G14194" s="4"/>
    </row>
    <row r="14195" spans="2:7" x14ac:dyDescent="0.3">
      <c r="B14195" s="2"/>
      <c r="D14195" s="9"/>
      <c r="F14195" s="4"/>
      <c r="G14195" s="4"/>
    </row>
    <row r="14196" spans="2:7" x14ac:dyDescent="0.3">
      <c r="B14196" s="2"/>
      <c r="D14196" s="9"/>
      <c r="F14196" s="4"/>
      <c r="G14196" s="4"/>
    </row>
    <row r="14197" spans="2:7" x14ac:dyDescent="0.3">
      <c r="B14197" s="2"/>
      <c r="D14197" s="9"/>
      <c r="F14197" s="4"/>
      <c r="G14197" s="4"/>
    </row>
    <row r="14198" spans="2:7" x14ac:dyDescent="0.3">
      <c r="B14198" s="2"/>
      <c r="D14198" s="9"/>
      <c r="F14198" s="4"/>
      <c r="G14198" s="4"/>
    </row>
    <row r="14199" spans="2:7" x14ac:dyDescent="0.3">
      <c r="B14199" s="2"/>
      <c r="D14199" s="9"/>
      <c r="F14199" s="4"/>
      <c r="G14199" s="4"/>
    </row>
    <row r="14200" spans="2:7" x14ac:dyDescent="0.3">
      <c r="B14200" s="2"/>
      <c r="D14200" s="9"/>
      <c r="F14200" s="4"/>
      <c r="G14200" s="4"/>
    </row>
    <row r="14201" spans="2:7" x14ac:dyDescent="0.3">
      <c r="B14201" s="2"/>
      <c r="D14201" s="9"/>
      <c r="F14201" s="4"/>
      <c r="G14201" s="4"/>
    </row>
    <row r="14202" spans="2:7" x14ac:dyDescent="0.3">
      <c r="B14202" s="2"/>
      <c r="D14202" s="9"/>
      <c r="F14202" s="4"/>
      <c r="G14202" s="4"/>
    </row>
    <row r="14203" spans="2:7" x14ac:dyDescent="0.3">
      <c r="B14203" s="2"/>
      <c r="D14203" s="9"/>
      <c r="F14203" s="4"/>
      <c r="G14203" s="4"/>
    </row>
    <row r="14204" spans="2:7" x14ac:dyDescent="0.3">
      <c r="B14204" s="2"/>
      <c r="D14204" s="9"/>
      <c r="F14204" s="4"/>
      <c r="G14204" s="4"/>
    </row>
    <row r="14205" spans="2:7" x14ac:dyDescent="0.3">
      <c r="B14205" s="2"/>
      <c r="D14205" s="9"/>
      <c r="F14205" s="4"/>
      <c r="G14205" s="4"/>
    </row>
    <row r="14206" spans="2:7" x14ac:dyDescent="0.3">
      <c r="B14206" s="2"/>
      <c r="D14206" s="9"/>
      <c r="F14206" s="4"/>
      <c r="G14206" s="4"/>
    </row>
    <row r="14207" spans="2:7" x14ac:dyDescent="0.3">
      <c r="B14207" s="2"/>
      <c r="D14207" s="9"/>
      <c r="F14207" s="4"/>
      <c r="G14207" s="4"/>
    </row>
    <row r="14208" spans="2:7" x14ac:dyDescent="0.3">
      <c r="B14208" s="2"/>
      <c r="D14208" s="9"/>
      <c r="F14208" s="4"/>
      <c r="G14208" s="4"/>
    </row>
    <row r="14209" spans="2:7" x14ac:dyDescent="0.3">
      <c r="B14209" s="2"/>
      <c r="D14209" s="9"/>
      <c r="F14209" s="4"/>
      <c r="G14209" s="4"/>
    </row>
    <row r="14210" spans="2:7" x14ac:dyDescent="0.3">
      <c r="B14210" s="2"/>
      <c r="D14210" s="9"/>
      <c r="F14210" s="4"/>
      <c r="G14210" s="4"/>
    </row>
    <row r="14211" spans="2:7" x14ac:dyDescent="0.3">
      <c r="B14211" s="2"/>
      <c r="D14211" s="9"/>
      <c r="F14211" s="4"/>
      <c r="G14211" s="4"/>
    </row>
    <row r="14212" spans="2:7" x14ac:dyDescent="0.3">
      <c r="B14212" s="2"/>
      <c r="D14212" s="9"/>
      <c r="F14212" s="4"/>
      <c r="G14212" s="4"/>
    </row>
    <row r="14213" spans="2:7" x14ac:dyDescent="0.3">
      <c r="B14213" s="2"/>
      <c r="D14213" s="9"/>
      <c r="F14213" s="4"/>
      <c r="G14213" s="4"/>
    </row>
    <row r="14214" spans="2:7" x14ac:dyDescent="0.3">
      <c r="B14214" s="2"/>
      <c r="D14214" s="9"/>
      <c r="F14214" s="4"/>
      <c r="G14214" s="4"/>
    </row>
    <row r="14215" spans="2:7" x14ac:dyDescent="0.3">
      <c r="B14215" s="2"/>
      <c r="D14215" s="9"/>
      <c r="F14215" s="4"/>
      <c r="G14215" s="4"/>
    </row>
    <row r="14216" spans="2:7" x14ac:dyDescent="0.3">
      <c r="B14216" s="2"/>
      <c r="D14216" s="9"/>
      <c r="F14216" s="4"/>
      <c r="G14216" s="4"/>
    </row>
    <row r="14217" spans="2:7" x14ac:dyDescent="0.3">
      <c r="B14217" s="2"/>
      <c r="D14217" s="9"/>
      <c r="F14217" s="4"/>
      <c r="G14217" s="4"/>
    </row>
    <row r="14218" spans="2:7" x14ac:dyDescent="0.3">
      <c r="B14218" s="2"/>
      <c r="D14218" s="9"/>
      <c r="F14218" s="4"/>
      <c r="G14218" s="4"/>
    </row>
    <row r="14219" spans="2:7" x14ac:dyDescent="0.3">
      <c r="B14219" s="2"/>
      <c r="D14219" s="9"/>
      <c r="F14219" s="4"/>
      <c r="G14219" s="4"/>
    </row>
    <row r="14220" spans="2:7" x14ac:dyDescent="0.3">
      <c r="B14220" s="2"/>
      <c r="D14220" s="9"/>
      <c r="F14220" s="4"/>
      <c r="G14220" s="4"/>
    </row>
    <row r="14221" spans="2:7" x14ac:dyDescent="0.3">
      <c r="B14221" s="2"/>
      <c r="D14221" s="9"/>
      <c r="F14221" s="4"/>
      <c r="G14221" s="4"/>
    </row>
    <row r="14222" spans="2:7" x14ac:dyDescent="0.3">
      <c r="B14222" s="2"/>
      <c r="D14222" s="9"/>
      <c r="F14222" s="4"/>
      <c r="G14222" s="4"/>
    </row>
    <row r="14223" spans="2:7" x14ac:dyDescent="0.3">
      <c r="B14223" s="2"/>
      <c r="D14223" s="9"/>
      <c r="F14223" s="4"/>
      <c r="G14223" s="4"/>
    </row>
    <row r="14224" spans="2:7" x14ac:dyDescent="0.3">
      <c r="B14224" s="2"/>
      <c r="D14224" s="9"/>
      <c r="F14224" s="4"/>
      <c r="G14224" s="4"/>
    </row>
    <row r="14225" spans="2:7" x14ac:dyDescent="0.3">
      <c r="B14225" s="2"/>
      <c r="D14225" s="9"/>
      <c r="F14225" s="4"/>
      <c r="G14225" s="4"/>
    </row>
    <row r="14226" spans="2:7" x14ac:dyDescent="0.3">
      <c r="B14226" s="2"/>
      <c r="D14226" s="9"/>
      <c r="F14226" s="4"/>
      <c r="G14226" s="4"/>
    </row>
    <row r="14227" spans="2:7" x14ac:dyDescent="0.3">
      <c r="B14227" s="2"/>
      <c r="D14227" s="9"/>
      <c r="F14227" s="4"/>
      <c r="G14227" s="4"/>
    </row>
    <row r="14228" spans="2:7" x14ac:dyDescent="0.3">
      <c r="B14228" s="2"/>
      <c r="D14228" s="9"/>
      <c r="F14228" s="4"/>
      <c r="G14228" s="4"/>
    </row>
    <row r="14229" spans="2:7" x14ac:dyDescent="0.3">
      <c r="B14229" s="2"/>
      <c r="D14229" s="9"/>
      <c r="F14229" s="4"/>
      <c r="G14229" s="4"/>
    </row>
    <row r="14230" spans="2:7" x14ac:dyDescent="0.3">
      <c r="B14230" s="2"/>
      <c r="D14230" s="9"/>
      <c r="F14230" s="4"/>
      <c r="G14230" s="4"/>
    </row>
    <row r="14231" spans="2:7" x14ac:dyDescent="0.3">
      <c r="B14231" s="2"/>
      <c r="D14231" s="9"/>
      <c r="F14231" s="4"/>
      <c r="G14231" s="4"/>
    </row>
    <row r="14232" spans="2:7" x14ac:dyDescent="0.3">
      <c r="B14232" s="2"/>
      <c r="D14232" s="9"/>
      <c r="F14232" s="4"/>
      <c r="G14232" s="4"/>
    </row>
    <row r="14233" spans="2:7" x14ac:dyDescent="0.3">
      <c r="B14233" s="2"/>
      <c r="D14233" s="9"/>
      <c r="F14233" s="4"/>
      <c r="G14233" s="4"/>
    </row>
    <row r="14234" spans="2:7" x14ac:dyDescent="0.3">
      <c r="B14234" s="2"/>
      <c r="D14234" s="9"/>
      <c r="F14234" s="4"/>
      <c r="G14234" s="4"/>
    </row>
    <row r="14235" spans="2:7" x14ac:dyDescent="0.3">
      <c r="B14235" s="2"/>
      <c r="D14235" s="9"/>
      <c r="F14235" s="4"/>
      <c r="G14235" s="4"/>
    </row>
    <row r="14236" spans="2:7" x14ac:dyDescent="0.3">
      <c r="B14236" s="2"/>
      <c r="D14236" s="9"/>
      <c r="F14236" s="4"/>
      <c r="G14236" s="4"/>
    </row>
    <row r="14237" spans="2:7" x14ac:dyDescent="0.3">
      <c r="B14237" s="2"/>
      <c r="D14237" s="9"/>
      <c r="F14237" s="4"/>
      <c r="G14237" s="4"/>
    </row>
    <row r="14238" spans="2:7" x14ac:dyDescent="0.3">
      <c r="B14238" s="2"/>
      <c r="D14238" s="9"/>
      <c r="F14238" s="4"/>
      <c r="G14238" s="4"/>
    </row>
    <row r="14239" spans="2:7" x14ac:dyDescent="0.3">
      <c r="B14239" s="2"/>
      <c r="D14239" s="9"/>
      <c r="F14239" s="4"/>
      <c r="G14239" s="4"/>
    </row>
    <row r="14240" spans="2:7" x14ac:dyDescent="0.3">
      <c r="B14240" s="2"/>
      <c r="D14240" s="9"/>
      <c r="F14240" s="4"/>
      <c r="G14240" s="4"/>
    </row>
    <row r="14241" spans="2:7" x14ac:dyDescent="0.3">
      <c r="B14241" s="2"/>
      <c r="D14241" s="9"/>
      <c r="F14241" s="4"/>
      <c r="G14241" s="4"/>
    </row>
    <row r="14242" spans="2:7" x14ac:dyDescent="0.3">
      <c r="B14242" s="2"/>
      <c r="D14242" s="9"/>
      <c r="F14242" s="4"/>
      <c r="G14242" s="4"/>
    </row>
    <row r="14243" spans="2:7" x14ac:dyDescent="0.3">
      <c r="B14243" s="2"/>
      <c r="D14243" s="9"/>
      <c r="F14243" s="4"/>
      <c r="G14243" s="4"/>
    </row>
    <row r="14244" spans="2:7" x14ac:dyDescent="0.3">
      <c r="B14244" s="2"/>
      <c r="D14244" s="9"/>
      <c r="F14244" s="4"/>
      <c r="G14244" s="4"/>
    </row>
    <row r="14245" spans="2:7" x14ac:dyDescent="0.3">
      <c r="B14245" s="2"/>
      <c r="D14245" s="9"/>
      <c r="F14245" s="4"/>
      <c r="G14245" s="4"/>
    </row>
    <row r="14246" spans="2:7" x14ac:dyDescent="0.3">
      <c r="B14246" s="2"/>
      <c r="D14246" s="9"/>
      <c r="F14246" s="4"/>
      <c r="G14246" s="4"/>
    </row>
    <row r="14247" spans="2:7" x14ac:dyDescent="0.3">
      <c r="B14247" s="2"/>
      <c r="D14247" s="9"/>
      <c r="F14247" s="4"/>
      <c r="G14247" s="4"/>
    </row>
    <row r="14248" spans="2:7" x14ac:dyDescent="0.3">
      <c r="B14248" s="2"/>
      <c r="D14248" s="9"/>
      <c r="F14248" s="4"/>
      <c r="G14248" s="4"/>
    </row>
    <row r="14249" spans="2:7" x14ac:dyDescent="0.3">
      <c r="B14249" s="2"/>
      <c r="D14249" s="9"/>
      <c r="F14249" s="4"/>
      <c r="G14249" s="4"/>
    </row>
    <row r="14250" spans="2:7" x14ac:dyDescent="0.3">
      <c r="B14250" s="2"/>
      <c r="D14250" s="9"/>
      <c r="F14250" s="4"/>
      <c r="G14250" s="4"/>
    </row>
    <row r="14251" spans="2:7" x14ac:dyDescent="0.3">
      <c r="B14251" s="2"/>
      <c r="D14251" s="9"/>
      <c r="F14251" s="4"/>
      <c r="G14251" s="4"/>
    </row>
    <row r="14252" spans="2:7" x14ac:dyDescent="0.3">
      <c r="B14252" s="2"/>
      <c r="D14252" s="9"/>
      <c r="F14252" s="4"/>
      <c r="G14252" s="4"/>
    </row>
    <row r="14253" spans="2:7" x14ac:dyDescent="0.3">
      <c r="B14253" s="2"/>
      <c r="D14253" s="9"/>
      <c r="F14253" s="4"/>
      <c r="G14253" s="4"/>
    </row>
    <row r="14254" spans="2:7" x14ac:dyDescent="0.3">
      <c r="B14254" s="2"/>
      <c r="D14254" s="9"/>
      <c r="F14254" s="4"/>
      <c r="G14254" s="4"/>
    </row>
    <row r="14255" spans="2:7" x14ac:dyDescent="0.3">
      <c r="B14255" s="2"/>
      <c r="D14255" s="9"/>
      <c r="F14255" s="4"/>
      <c r="G14255" s="4"/>
    </row>
    <row r="14256" spans="2:7" x14ac:dyDescent="0.3">
      <c r="B14256" s="2"/>
      <c r="D14256" s="9"/>
      <c r="F14256" s="4"/>
      <c r="G14256" s="4"/>
    </row>
    <row r="14257" spans="2:7" x14ac:dyDescent="0.3">
      <c r="B14257" s="2"/>
      <c r="D14257" s="9"/>
      <c r="F14257" s="4"/>
      <c r="G14257" s="4"/>
    </row>
    <row r="14258" spans="2:7" x14ac:dyDescent="0.3">
      <c r="B14258" s="2"/>
      <c r="D14258" s="9"/>
      <c r="F14258" s="4"/>
      <c r="G14258" s="4"/>
    </row>
    <row r="14259" spans="2:7" x14ac:dyDescent="0.3">
      <c r="B14259" s="2"/>
      <c r="D14259" s="9"/>
      <c r="F14259" s="4"/>
      <c r="G14259" s="4"/>
    </row>
    <row r="14260" spans="2:7" x14ac:dyDescent="0.3">
      <c r="B14260" s="2"/>
      <c r="D14260" s="9"/>
      <c r="F14260" s="4"/>
      <c r="G14260" s="4"/>
    </row>
    <row r="14261" spans="2:7" x14ac:dyDescent="0.3">
      <c r="B14261" s="2"/>
      <c r="D14261" s="9"/>
      <c r="F14261" s="4"/>
      <c r="G14261" s="4"/>
    </row>
    <row r="14262" spans="2:7" x14ac:dyDescent="0.3">
      <c r="B14262" s="2"/>
      <c r="D14262" s="9"/>
      <c r="F14262" s="4"/>
      <c r="G14262" s="4"/>
    </row>
    <row r="14263" spans="2:7" x14ac:dyDescent="0.3">
      <c r="B14263" s="2"/>
      <c r="D14263" s="9"/>
      <c r="F14263" s="4"/>
      <c r="G14263" s="4"/>
    </row>
    <row r="14264" spans="2:7" x14ac:dyDescent="0.3">
      <c r="B14264" s="2"/>
      <c r="D14264" s="9"/>
      <c r="F14264" s="4"/>
      <c r="G14264" s="4"/>
    </row>
    <row r="14265" spans="2:7" x14ac:dyDescent="0.3">
      <c r="B14265" s="2"/>
      <c r="D14265" s="9"/>
      <c r="F14265" s="4"/>
      <c r="G14265" s="4"/>
    </row>
    <row r="14266" spans="2:7" x14ac:dyDescent="0.3">
      <c r="B14266" s="2"/>
      <c r="D14266" s="9"/>
      <c r="F14266" s="4"/>
      <c r="G14266" s="4"/>
    </row>
    <row r="14267" spans="2:7" x14ac:dyDescent="0.3">
      <c r="B14267" s="2"/>
      <c r="D14267" s="9"/>
      <c r="F14267" s="4"/>
      <c r="G14267" s="4"/>
    </row>
    <row r="14268" spans="2:7" x14ac:dyDescent="0.3">
      <c r="B14268" s="2"/>
      <c r="D14268" s="9"/>
      <c r="F14268" s="4"/>
      <c r="G14268" s="4"/>
    </row>
    <row r="14269" spans="2:7" x14ac:dyDescent="0.3">
      <c r="B14269" s="2"/>
      <c r="D14269" s="9"/>
      <c r="F14269" s="4"/>
      <c r="G14269" s="4"/>
    </row>
    <row r="14270" spans="2:7" x14ac:dyDescent="0.3">
      <c r="B14270" s="2"/>
      <c r="D14270" s="9"/>
      <c r="F14270" s="4"/>
      <c r="G14270" s="4"/>
    </row>
    <row r="14271" spans="2:7" x14ac:dyDescent="0.3">
      <c r="B14271" s="2"/>
      <c r="D14271" s="9"/>
      <c r="F14271" s="4"/>
      <c r="G14271" s="4"/>
    </row>
    <row r="14272" spans="2:7" x14ac:dyDescent="0.3">
      <c r="B14272" s="2"/>
      <c r="D14272" s="9"/>
      <c r="F14272" s="4"/>
      <c r="G14272" s="4"/>
    </row>
    <row r="14273" spans="2:7" x14ac:dyDescent="0.3">
      <c r="B14273" s="2"/>
      <c r="D14273" s="9"/>
      <c r="F14273" s="4"/>
      <c r="G14273" s="4"/>
    </row>
    <row r="14274" spans="2:7" x14ac:dyDescent="0.3">
      <c r="B14274" s="2"/>
      <c r="D14274" s="9"/>
      <c r="F14274" s="4"/>
      <c r="G14274" s="4"/>
    </row>
    <row r="14275" spans="2:7" x14ac:dyDescent="0.3">
      <c r="B14275" s="2"/>
      <c r="D14275" s="9"/>
      <c r="F14275" s="4"/>
      <c r="G14275" s="4"/>
    </row>
    <row r="14276" spans="2:7" x14ac:dyDescent="0.3">
      <c r="B14276" s="2"/>
      <c r="D14276" s="9"/>
      <c r="F14276" s="4"/>
      <c r="G14276" s="4"/>
    </row>
    <row r="14277" spans="2:7" x14ac:dyDescent="0.3">
      <c r="B14277" s="2"/>
      <c r="D14277" s="9"/>
      <c r="F14277" s="4"/>
      <c r="G14277" s="4"/>
    </row>
    <row r="14278" spans="2:7" x14ac:dyDescent="0.3">
      <c r="B14278" s="2"/>
      <c r="D14278" s="9"/>
      <c r="F14278" s="4"/>
      <c r="G14278" s="4"/>
    </row>
    <row r="14279" spans="2:7" x14ac:dyDescent="0.3">
      <c r="B14279" s="2"/>
      <c r="D14279" s="9"/>
      <c r="F14279" s="4"/>
      <c r="G14279" s="4"/>
    </row>
    <row r="14280" spans="2:7" x14ac:dyDescent="0.3">
      <c r="B14280" s="2"/>
      <c r="D14280" s="9"/>
      <c r="F14280" s="4"/>
      <c r="G14280" s="4"/>
    </row>
    <row r="14281" spans="2:7" x14ac:dyDescent="0.3">
      <c r="B14281" s="2"/>
      <c r="D14281" s="9"/>
      <c r="F14281" s="4"/>
      <c r="G14281" s="4"/>
    </row>
    <row r="14282" spans="2:7" x14ac:dyDescent="0.3">
      <c r="B14282" s="2"/>
      <c r="D14282" s="9"/>
      <c r="F14282" s="4"/>
      <c r="G14282" s="4"/>
    </row>
    <row r="14283" spans="2:7" x14ac:dyDescent="0.3">
      <c r="B14283" s="2"/>
      <c r="D14283" s="9"/>
      <c r="F14283" s="4"/>
      <c r="G14283" s="4"/>
    </row>
    <row r="14284" spans="2:7" x14ac:dyDescent="0.3">
      <c r="B14284" s="2"/>
      <c r="D14284" s="9"/>
      <c r="F14284" s="4"/>
      <c r="G14284" s="4"/>
    </row>
    <row r="14285" spans="2:7" x14ac:dyDescent="0.3">
      <c r="B14285" s="2"/>
      <c r="D14285" s="9"/>
      <c r="F14285" s="4"/>
      <c r="G14285" s="4"/>
    </row>
    <row r="14286" spans="2:7" x14ac:dyDescent="0.3">
      <c r="B14286" s="2"/>
      <c r="D14286" s="9"/>
      <c r="F14286" s="4"/>
      <c r="G14286" s="4"/>
    </row>
    <row r="14287" spans="2:7" x14ac:dyDescent="0.3">
      <c r="B14287" s="2"/>
      <c r="D14287" s="9"/>
      <c r="F14287" s="4"/>
      <c r="G14287" s="4"/>
    </row>
    <row r="14288" spans="2:7" x14ac:dyDescent="0.3">
      <c r="B14288" s="2"/>
      <c r="D14288" s="9"/>
      <c r="F14288" s="4"/>
      <c r="G14288" s="4"/>
    </row>
    <row r="14289" spans="2:7" x14ac:dyDescent="0.3">
      <c r="B14289" s="2"/>
      <c r="D14289" s="9"/>
      <c r="F14289" s="4"/>
      <c r="G14289" s="4"/>
    </row>
    <row r="14290" spans="2:7" x14ac:dyDescent="0.3">
      <c r="B14290" s="2"/>
      <c r="D14290" s="9"/>
      <c r="F14290" s="4"/>
      <c r="G14290" s="4"/>
    </row>
    <row r="14291" spans="2:7" x14ac:dyDescent="0.3">
      <c r="B14291" s="2"/>
      <c r="D14291" s="9"/>
      <c r="F14291" s="4"/>
      <c r="G14291" s="4"/>
    </row>
    <row r="14292" spans="2:7" x14ac:dyDescent="0.3">
      <c r="B14292" s="2"/>
      <c r="D14292" s="9"/>
      <c r="F14292" s="4"/>
      <c r="G14292" s="4"/>
    </row>
    <row r="14293" spans="2:7" x14ac:dyDescent="0.3">
      <c r="B14293" s="2"/>
      <c r="D14293" s="9"/>
      <c r="F14293" s="4"/>
      <c r="G14293" s="4"/>
    </row>
    <row r="14294" spans="2:7" x14ac:dyDescent="0.3">
      <c r="B14294" s="2"/>
      <c r="D14294" s="9"/>
      <c r="F14294" s="4"/>
      <c r="G14294" s="4"/>
    </row>
    <row r="14295" spans="2:7" x14ac:dyDescent="0.3">
      <c r="B14295" s="2"/>
      <c r="D14295" s="9"/>
      <c r="F14295" s="4"/>
      <c r="G14295" s="4"/>
    </row>
    <row r="14296" spans="2:7" x14ac:dyDescent="0.3">
      <c r="B14296" s="2"/>
      <c r="D14296" s="9"/>
      <c r="F14296" s="4"/>
      <c r="G14296" s="4"/>
    </row>
    <row r="14297" spans="2:7" x14ac:dyDescent="0.3">
      <c r="B14297" s="2"/>
      <c r="D14297" s="9"/>
      <c r="F14297" s="4"/>
      <c r="G14297" s="4"/>
    </row>
    <row r="14298" spans="2:7" x14ac:dyDescent="0.3">
      <c r="B14298" s="2"/>
      <c r="D14298" s="9"/>
      <c r="F14298" s="4"/>
      <c r="G14298" s="4"/>
    </row>
    <row r="14299" spans="2:7" x14ac:dyDescent="0.3">
      <c r="B14299" s="2"/>
      <c r="D14299" s="9"/>
      <c r="F14299" s="4"/>
      <c r="G14299" s="4"/>
    </row>
    <row r="14300" spans="2:7" x14ac:dyDescent="0.3">
      <c r="B14300" s="2"/>
      <c r="D14300" s="9"/>
      <c r="F14300" s="4"/>
      <c r="G14300" s="4"/>
    </row>
    <row r="14301" spans="2:7" x14ac:dyDescent="0.3">
      <c r="B14301" s="2"/>
      <c r="D14301" s="9"/>
      <c r="F14301" s="4"/>
      <c r="G14301" s="4"/>
    </row>
    <row r="14302" spans="2:7" x14ac:dyDescent="0.3">
      <c r="B14302" s="2"/>
      <c r="D14302" s="9"/>
      <c r="F14302" s="4"/>
      <c r="G14302" s="4"/>
    </row>
    <row r="14303" spans="2:7" x14ac:dyDescent="0.3">
      <c r="B14303" s="2"/>
      <c r="D14303" s="9"/>
      <c r="F14303" s="4"/>
      <c r="G14303" s="4"/>
    </row>
    <row r="14304" spans="2:7" x14ac:dyDescent="0.3">
      <c r="B14304" s="2"/>
      <c r="D14304" s="9"/>
      <c r="F14304" s="4"/>
      <c r="G14304" s="4"/>
    </row>
    <row r="14305" spans="2:7" x14ac:dyDescent="0.3">
      <c r="B14305" s="2"/>
      <c r="D14305" s="9"/>
      <c r="F14305" s="4"/>
      <c r="G14305" s="4"/>
    </row>
    <row r="14306" spans="2:7" x14ac:dyDescent="0.3">
      <c r="B14306" s="2"/>
      <c r="D14306" s="9"/>
      <c r="F14306" s="4"/>
      <c r="G14306" s="4"/>
    </row>
    <row r="14307" spans="2:7" x14ac:dyDescent="0.3">
      <c r="B14307" s="2"/>
      <c r="D14307" s="9"/>
      <c r="F14307" s="4"/>
      <c r="G14307" s="4"/>
    </row>
    <row r="14308" spans="2:7" x14ac:dyDescent="0.3">
      <c r="B14308" s="2"/>
      <c r="D14308" s="9"/>
      <c r="F14308" s="4"/>
      <c r="G14308" s="4"/>
    </row>
    <row r="14309" spans="2:7" x14ac:dyDescent="0.3">
      <c r="B14309" s="2"/>
      <c r="D14309" s="9"/>
      <c r="F14309" s="4"/>
      <c r="G14309" s="4"/>
    </row>
    <row r="14310" spans="2:7" x14ac:dyDescent="0.3">
      <c r="B14310" s="2"/>
      <c r="D14310" s="9"/>
      <c r="F14310" s="4"/>
      <c r="G14310" s="4"/>
    </row>
    <row r="14311" spans="2:7" x14ac:dyDescent="0.3">
      <c r="B14311" s="2"/>
      <c r="D14311" s="9"/>
      <c r="F14311" s="4"/>
      <c r="G14311" s="4"/>
    </row>
    <row r="14312" spans="2:7" x14ac:dyDescent="0.3">
      <c r="B14312" s="2"/>
      <c r="D14312" s="9"/>
      <c r="F14312" s="4"/>
      <c r="G14312" s="4"/>
    </row>
    <row r="14313" spans="2:7" x14ac:dyDescent="0.3">
      <c r="B14313" s="2"/>
      <c r="D14313" s="9"/>
      <c r="F14313" s="4"/>
      <c r="G14313" s="4"/>
    </row>
    <row r="14314" spans="2:7" x14ac:dyDescent="0.3">
      <c r="B14314" s="2"/>
      <c r="D14314" s="9"/>
      <c r="F14314" s="4"/>
      <c r="G14314" s="4"/>
    </row>
    <row r="14315" spans="2:7" x14ac:dyDescent="0.3">
      <c r="B14315" s="2"/>
      <c r="D14315" s="9"/>
      <c r="F14315" s="4"/>
      <c r="G14315" s="4"/>
    </row>
    <row r="14316" spans="2:7" x14ac:dyDescent="0.3">
      <c r="B14316" s="2"/>
      <c r="D14316" s="9"/>
      <c r="F14316" s="4"/>
      <c r="G14316" s="4"/>
    </row>
    <row r="14317" spans="2:7" x14ac:dyDescent="0.3">
      <c r="B14317" s="2"/>
      <c r="D14317" s="9"/>
      <c r="F14317" s="4"/>
      <c r="G14317" s="4"/>
    </row>
    <row r="14318" spans="2:7" x14ac:dyDescent="0.3">
      <c r="B14318" s="2"/>
      <c r="D14318" s="9"/>
      <c r="F14318" s="4"/>
      <c r="G14318" s="4"/>
    </row>
    <row r="14319" spans="2:7" x14ac:dyDescent="0.3">
      <c r="B14319" s="2"/>
      <c r="D14319" s="9"/>
      <c r="F14319" s="4"/>
      <c r="G14319" s="4"/>
    </row>
    <row r="14320" spans="2:7" x14ac:dyDescent="0.3">
      <c r="B14320" s="2"/>
      <c r="D14320" s="9"/>
      <c r="F14320" s="4"/>
      <c r="G14320" s="4"/>
    </row>
    <row r="14321" spans="2:7" x14ac:dyDescent="0.3">
      <c r="B14321" s="2"/>
      <c r="D14321" s="9"/>
      <c r="F14321" s="4"/>
      <c r="G14321" s="4"/>
    </row>
    <row r="14322" spans="2:7" x14ac:dyDescent="0.3">
      <c r="B14322" s="2"/>
      <c r="D14322" s="9"/>
      <c r="F14322" s="4"/>
      <c r="G14322" s="4"/>
    </row>
    <row r="14323" spans="2:7" x14ac:dyDescent="0.3">
      <c r="B14323" s="2"/>
      <c r="D14323" s="9"/>
      <c r="F14323" s="4"/>
      <c r="G14323" s="4"/>
    </row>
    <row r="14324" spans="2:7" x14ac:dyDescent="0.3">
      <c r="B14324" s="2"/>
      <c r="D14324" s="9"/>
      <c r="F14324" s="4"/>
      <c r="G14324" s="4"/>
    </row>
    <row r="14325" spans="2:7" x14ac:dyDescent="0.3">
      <c r="B14325" s="2"/>
      <c r="D14325" s="9"/>
      <c r="F14325" s="4"/>
      <c r="G14325" s="4"/>
    </row>
    <row r="14326" spans="2:7" x14ac:dyDescent="0.3">
      <c r="B14326" s="2"/>
      <c r="D14326" s="9"/>
      <c r="F14326" s="4"/>
      <c r="G14326" s="4"/>
    </row>
    <row r="14327" spans="2:7" x14ac:dyDescent="0.3">
      <c r="B14327" s="2"/>
      <c r="D14327" s="9"/>
      <c r="F14327" s="4"/>
      <c r="G14327" s="4"/>
    </row>
    <row r="14328" spans="2:7" x14ac:dyDescent="0.3">
      <c r="B14328" s="2"/>
      <c r="D14328" s="9"/>
      <c r="F14328" s="4"/>
      <c r="G14328" s="4"/>
    </row>
    <row r="14329" spans="2:7" x14ac:dyDescent="0.3">
      <c r="B14329" s="2"/>
      <c r="D14329" s="9"/>
      <c r="F14329" s="4"/>
      <c r="G14329" s="4"/>
    </row>
    <row r="14330" spans="2:7" x14ac:dyDescent="0.3">
      <c r="B14330" s="2"/>
      <c r="D14330" s="9"/>
      <c r="F14330" s="4"/>
      <c r="G14330" s="4"/>
    </row>
    <row r="14331" spans="2:7" x14ac:dyDescent="0.3">
      <c r="B14331" s="2"/>
      <c r="D14331" s="9"/>
      <c r="F14331" s="4"/>
      <c r="G14331" s="4"/>
    </row>
    <row r="14332" spans="2:7" x14ac:dyDescent="0.3">
      <c r="B14332" s="2"/>
      <c r="D14332" s="9"/>
      <c r="F14332" s="4"/>
      <c r="G14332" s="4"/>
    </row>
    <row r="14333" spans="2:7" x14ac:dyDescent="0.3">
      <c r="B14333" s="2"/>
      <c r="D14333" s="9"/>
      <c r="F14333" s="4"/>
      <c r="G14333" s="4"/>
    </row>
    <row r="14334" spans="2:7" x14ac:dyDescent="0.3">
      <c r="B14334" s="2"/>
      <c r="D14334" s="9"/>
      <c r="F14334" s="4"/>
      <c r="G14334" s="4"/>
    </row>
    <row r="14335" spans="2:7" x14ac:dyDescent="0.3">
      <c r="B14335" s="2"/>
      <c r="D14335" s="9"/>
      <c r="F14335" s="4"/>
      <c r="G14335" s="4"/>
    </row>
    <row r="14336" spans="2:7" x14ac:dyDescent="0.3">
      <c r="B14336" s="2"/>
      <c r="D14336" s="9"/>
      <c r="F14336" s="4"/>
      <c r="G14336" s="4"/>
    </row>
    <row r="14337" spans="2:7" x14ac:dyDescent="0.3">
      <c r="B14337" s="2"/>
      <c r="D14337" s="9"/>
      <c r="F14337" s="4"/>
      <c r="G14337" s="4"/>
    </row>
    <row r="14338" spans="2:7" x14ac:dyDescent="0.3">
      <c r="B14338" s="2"/>
      <c r="D14338" s="9"/>
      <c r="F14338" s="4"/>
      <c r="G14338" s="4"/>
    </row>
    <row r="14339" spans="2:7" x14ac:dyDescent="0.3">
      <c r="B14339" s="2"/>
      <c r="D14339" s="9"/>
      <c r="F14339" s="4"/>
      <c r="G14339" s="4"/>
    </row>
    <row r="14340" spans="2:7" x14ac:dyDescent="0.3">
      <c r="B14340" s="2"/>
      <c r="D14340" s="9"/>
      <c r="F14340" s="4"/>
      <c r="G14340" s="4"/>
    </row>
    <row r="14341" spans="2:7" x14ac:dyDescent="0.3">
      <c r="B14341" s="2"/>
      <c r="D14341" s="9"/>
      <c r="F14341" s="4"/>
      <c r="G14341" s="4"/>
    </row>
    <row r="14342" spans="2:7" x14ac:dyDescent="0.3">
      <c r="B14342" s="2"/>
      <c r="D14342" s="9"/>
      <c r="F14342" s="4"/>
      <c r="G14342" s="4"/>
    </row>
    <row r="14343" spans="2:7" x14ac:dyDescent="0.3">
      <c r="B14343" s="2"/>
      <c r="D14343" s="9"/>
      <c r="F14343" s="4"/>
      <c r="G14343" s="4"/>
    </row>
    <row r="14344" spans="2:7" x14ac:dyDescent="0.3">
      <c r="B14344" s="2"/>
      <c r="D14344" s="9"/>
      <c r="F14344" s="4"/>
      <c r="G14344" s="4"/>
    </row>
    <row r="14345" spans="2:7" x14ac:dyDescent="0.3">
      <c r="B14345" s="2"/>
      <c r="D14345" s="9"/>
      <c r="F14345" s="4"/>
      <c r="G14345" s="4"/>
    </row>
    <row r="14346" spans="2:7" x14ac:dyDescent="0.3">
      <c r="B14346" s="2"/>
      <c r="D14346" s="9"/>
      <c r="F14346" s="4"/>
      <c r="G14346" s="4"/>
    </row>
    <row r="14347" spans="2:7" x14ac:dyDescent="0.3">
      <c r="B14347" s="2"/>
      <c r="D14347" s="9"/>
      <c r="F14347" s="4"/>
      <c r="G14347" s="4"/>
    </row>
    <row r="14348" spans="2:7" x14ac:dyDescent="0.3">
      <c r="B14348" s="2"/>
      <c r="D14348" s="9"/>
      <c r="F14348" s="4"/>
      <c r="G14348" s="4"/>
    </row>
    <row r="14349" spans="2:7" x14ac:dyDescent="0.3">
      <c r="B14349" s="2"/>
      <c r="D14349" s="9"/>
      <c r="F14349" s="4"/>
      <c r="G14349" s="4"/>
    </row>
    <row r="14350" spans="2:7" x14ac:dyDescent="0.3">
      <c r="B14350" s="2"/>
      <c r="D14350" s="9"/>
      <c r="F14350" s="4"/>
      <c r="G14350" s="4"/>
    </row>
    <row r="14351" spans="2:7" x14ac:dyDescent="0.3">
      <c r="B14351" s="2"/>
      <c r="D14351" s="9"/>
      <c r="F14351" s="4"/>
      <c r="G14351" s="4"/>
    </row>
    <row r="14352" spans="2:7" x14ac:dyDescent="0.3">
      <c r="B14352" s="2"/>
      <c r="D14352" s="9"/>
      <c r="F14352" s="4"/>
      <c r="G14352" s="4"/>
    </row>
    <row r="14353" spans="2:7" x14ac:dyDescent="0.3">
      <c r="B14353" s="2"/>
      <c r="D14353" s="9"/>
      <c r="F14353" s="4"/>
      <c r="G14353" s="4"/>
    </row>
    <row r="14354" spans="2:7" x14ac:dyDescent="0.3">
      <c r="B14354" s="2"/>
      <c r="D14354" s="9"/>
      <c r="F14354" s="4"/>
      <c r="G14354" s="4"/>
    </row>
    <row r="14355" spans="2:7" x14ac:dyDescent="0.3">
      <c r="B14355" s="2"/>
      <c r="D14355" s="9"/>
      <c r="F14355" s="4"/>
      <c r="G14355" s="4"/>
    </row>
    <row r="14356" spans="2:7" x14ac:dyDescent="0.3">
      <c r="B14356" s="2"/>
      <c r="D14356" s="9"/>
      <c r="F14356" s="4"/>
      <c r="G14356" s="4"/>
    </row>
    <row r="14357" spans="2:7" x14ac:dyDescent="0.3">
      <c r="B14357" s="2"/>
      <c r="D14357" s="9"/>
      <c r="F14357" s="4"/>
      <c r="G14357" s="4"/>
    </row>
    <row r="14358" spans="2:7" x14ac:dyDescent="0.3">
      <c r="B14358" s="2"/>
      <c r="D14358" s="9"/>
      <c r="F14358" s="4"/>
      <c r="G14358" s="4"/>
    </row>
    <row r="14359" spans="2:7" x14ac:dyDescent="0.3">
      <c r="B14359" s="2"/>
      <c r="D14359" s="9"/>
      <c r="F14359" s="4"/>
      <c r="G14359" s="4"/>
    </row>
    <row r="14360" spans="2:7" x14ac:dyDescent="0.3">
      <c r="B14360" s="2"/>
      <c r="D14360" s="9"/>
      <c r="F14360" s="4"/>
      <c r="G14360" s="4"/>
    </row>
    <row r="14361" spans="2:7" x14ac:dyDescent="0.3">
      <c r="B14361" s="2"/>
      <c r="D14361" s="9"/>
      <c r="F14361" s="4"/>
      <c r="G14361" s="4"/>
    </row>
    <row r="14362" spans="2:7" x14ac:dyDescent="0.3">
      <c r="B14362" s="2"/>
      <c r="D14362" s="9"/>
      <c r="F14362" s="4"/>
      <c r="G14362" s="4"/>
    </row>
    <row r="14363" spans="2:7" x14ac:dyDescent="0.3">
      <c r="B14363" s="2"/>
      <c r="D14363" s="9"/>
      <c r="F14363" s="4"/>
      <c r="G14363" s="4"/>
    </row>
    <row r="14364" spans="2:7" x14ac:dyDescent="0.3">
      <c r="B14364" s="2"/>
      <c r="D14364" s="9"/>
      <c r="F14364" s="4"/>
      <c r="G14364" s="4"/>
    </row>
    <row r="14365" spans="2:7" x14ac:dyDescent="0.3">
      <c r="B14365" s="2"/>
      <c r="D14365" s="9"/>
      <c r="F14365" s="4"/>
      <c r="G14365" s="4"/>
    </row>
    <row r="14366" spans="2:7" x14ac:dyDescent="0.3">
      <c r="B14366" s="2"/>
      <c r="D14366" s="9"/>
      <c r="F14366" s="4"/>
      <c r="G14366" s="4"/>
    </row>
    <row r="14367" spans="2:7" x14ac:dyDescent="0.3">
      <c r="B14367" s="2"/>
      <c r="D14367" s="9"/>
      <c r="F14367" s="4"/>
      <c r="G14367" s="4"/>
    </row>
    <row r="14368" spans="2:7" x14ac:dyDescent="0.3">
      <c r="B14368" s="2"/>
      <c r="D14368" s="9"/>
      <c r="F14368" s="4"/>
      <c r="G14368" s="4"/>
    </row>
    <row r="14369" spans="2:7" x14ac:dyDescent="0.3">
      <c r="B14369" s="2"/>
      <c r="D14369" s="9"/>
      <c r="F14369" s="4"/>
      <c r="G14369" s="4"/>
    </row>
    <row r="14370" spans="2:7" x14ac:dyDescent="0.3">
      <c r="B14370" s="2"/>
      <c r="D14370" s="9"/>
      <c r="F14370" s="4"/>
      <c r="G14370" s="4"/>
    </row>
    <row r="14371" spans="2:7" x14ac:dyDescent="0.3">
      <c r="B14371" s="2"/>
      <c r="D14371" s="9"/>
      <c r="F14371" s="4"/>
      <c r="G14371" s="4"/>
    </row>
    <row r="14372" spans="2:7" x14ac:dyDescent="0.3">
      <c r="B14372" s="2"/>
      <c r="D14372" s="9"/>
      <c r="F14372" s="4"/>
      <c r="G14372" s="4"/>
    </row>
    <row r="14373" spans="2:7" x14ac:dyDescent="0.3">
      <c r="B14373" s="2"/>
      <c r="D14373" s="9"/>
      <c r="F14373" s="4"/>
      <c r="G14373" s="4"/>
    </row>
    <row r="14374" spans="2:7" x14ac:dyDescent="0.3">
      <c r="B14374" s="2"/>
      <c r="D14374" s="9"/>
      <c r="F14374" s="4"/>
      <c r="G14374" s="4"/>
    </row>
    <row r="14375" spans="2:7" x14ac:dyDescent="0.3">
      <c r="B14375" s="2"/>
      <c r="D14375" s="9"/>
      <c r="F14375" s="4"/>
      <c r="G14375" s="4"/>
    </row>
    <row r="14376" spans="2:7" x14ac:dyDescent="0.3">
      <c r="B14376" s="2"/>
      <c r="D14376" s="9"/>
      <c r="F14376" s="4"/>
      <c r="G14376" s="4"/>
    </row>
    <row r="14377" spans="2:7" x14ac:dyDescent="0.3">
      <c r="B14377" s="2"/>
      <c r="D14377" s="9"/>
      <c r="F14377" s="4"/>
      <c r="G14377" s="4"/>
    </row>
    <row r="14378" spans="2:7" x14ac:dyDescent="0.3">
      <c r="B14378" s="2"/>
      <c r="D14378" s="9"/>
      <c r="F14378" s="4"/>
      <c r="G14378" s="4"/>
    </row>
    <row r="14379" spans="2:7" x14ac:dyDescent="0.3">
      <c r="B14379" s="2"/>
      <c r="D14379" s="9"/>
      <c r="F14379" s="4"/>
      <c r="G14379" s="4"/>
    </row>
    <row r="14380" spans="2:7" x14ac:dyDescent="0.3">
      <c r="B14380" s="2"/>
      <c r="D14380" s="9"/>
      <c r="F14380" s="4"/>
      <c r="G14380" s="4"/>
    </row>
    <row r="14381" spans="2:7" x14ac:dyDescent="0.3">
      <c r="B14381" s="2"/>
      <c r="D14381" s="9"/>
      <c r="F14381" s="4"/>
      <c r="G14381" s="4"/>
    </row>
    <row r="14382" spans="2:7" x14ac:dyDescent="0.3">
      <c r="B14382" s="2"/>
      <c r="D14382" s="9"/>
      <c r="F14382" s="4"/>
      <c r="G14382" s="4"/>
    </row>
    <row r="14383" spans="2:7" x14ac:dyDescent="0.3">
      <c r="B14383" s="2"/>
      <c r="D14383" s="9"/>
      <c r="F14383" s="4"/>
      <c r="G14383" s="4"/>
    </row>
    <row r="14384" spans="2:7" x14ac:dyDescent="0.3">
      <c r="B14384" s="2"/>
      <c r="D14384" s="9"/>
      <c r="F14384" s="4"/>
      <c r="G14384" s="4"/>
    </row>
    <row r="14385" spans="2:7" x14ac:dyDescent="0.3">
      <c r="B14385" s="2"/>
      <c r="D14385" s="9"/>
      <c r="F14385" s="4"/>
      <c r="G14385" s="4"/>
    </row>
    <row r="14386" spans="2:7" x14ac:dyDescent="0.3">
      <c r="B14386" s="2"/>
      <c r="D14386" s="9"/>
      <c r="F14386" s="4"/>
      <c r="G14386" s="4"/>
    </row>
    <row r="14387" spans="2:7" x14ac:dyDescent="0.3">
      <c r="B14387" s="2"/>
      <c r="D14387" s="9"/>
      <c r="F14387" s="4"/>
      <c r="G14387" s="4"/>
    </row>
    <row r="14388" spans="2:7" x14ac:dyDescent="0.3">
      <c r="B14388" s="2"/>
      <c r="D14388" s="9"/>
      <c r="F14388" s="4"/>
      <c r="G14388" s="4"/>
    </row>
    <row r="14389" spans="2:7" x14ac:dyDescent="0.3">
      <c r="B14389" s="2"/>
      <c r="D14389" s="9"/>
      <c r="F14389" s="4"/>
      <c r="G14389" s="4"/>
    </row>
    <row r="14390" spans="2:7" x14ac:dyDescent="0.3">
      <c r="B14390" s="2"/>
      <c r="D14390" s="9"/>
      <c r="F14390" s="4"/>
      <c r="G14390" s="4"/>
    </row>
    <row r="14391" spans="2:7" x14ac:dyDescent="0.3">
      <c r="B14391" s="2"/>
      <c r="D14391" s="9"/>
      <c r="F14391" s="4"/>
      <c r="G14391" s="4"/>
    </row>
    <row r="14392" spans="2:7" x14ac:dyDescent="0.3">
      <c r="B14392" s="2"/>
      <c r="D14392" s="9"/>
      <c r="F14392" s="4"/>
      <c r="G14392" s="4"/>
    </row>
    <row r="14393" spans="2:7" x14ac:dyDescent="0.3">
      <c r="B14393" s="2"/>
      <c r="D14393" s="9"/>
      <c r="F14393" s="4"/>
      <c r="G14393" s="4"/>
    </row>
    <row r="14394" spans="2:7" x14ac:dyDescent="0.3">
      <c r="B14394" s="2"/>
      <c r="D14394" s="9"/>
      <c r="F14394" s="4"/>
      <c r="G14394" s="4"/>
    </row>
    <row r="14395" spans="2:7" x14ac:dyDescent="0.3">
      <c r="B14395" s="2"/>
      <c r="D14395" s="9"/>
      <c r="F14395" s="4"/>
      <c r="G14395" s="4"/>
    </row>
    <row r="14396" spans="2:7" x14ac:dyDescent="0.3">
      <c r="B14396" s="2"/>
      <c r="D14396" s="9"/>
      <c r="F14396" s="4"/>
      <c r="G14396" s="4"/>
    </row>
    <row r="14397" spans="2:7" x14ac:dyDescent="0.3">
      <c r="B14397" s="2"/>
      <c r="D14397" s="9"/>
      <c r="F14397" s="4"/>
      <c r="G14397" s="4"/>
    </row>
    <row r="14398" spans="2:7" x14ac:dyDescent="0.3">
      <c r="B14398" s="2"/>
      <c r="D14398" s="9"/>
      <c r="F14398" s="4"/>
      <c r="G14398" s="4"/>
    </row>
    <row r="14399" spans="2:7" x14ac:dyDescent="0.3">
      <c r="B14399" s="2"/>
      <c r="D14399" s="9"/>
      <c r="F14399" s="4"/>
      <c r="G14399" s="4"/>
    </row>
    <row r="14400" spans="2:7" x14ac:dyDescent="0.3">
      <c r="B14400" s="2"/>
      <c r="D14400" s="9"/>
      <c r="F14400" s="4"/>
      <c r="G14400" s="4"/>
    </row>
    <row r="14401" spans="2:7" x14ac:dyDescent="0.3">
      <c r="B14401" s="2"/>
      <c r="D14401" s="9"/>
      <c r="F14401" s="4"/>
      <c r="G14401" s="4"/>
    </row>
    <row r="14402" spans="2:7" x14ac:dyDescent="0.3">
      <c r="B14402" s="2"/>
      <c r="D14402" s="9"/>
      <c r="F14402" s="4"/>
      <c r="G14402" s="4"/>
    </row>
    <row r="14403" spans="2:7" x14ac:dyDescent="0.3">
      <c r="B14403" s="2"/>
      <c r="D14403" s="9"/>
      <c r="F14403" s="4"/>
      <c r="G14403" s="4"/>
    </row>
    <row r="14404" spans="2:7" x14ac:dyDescent="0.3">
      <c r="B14404" s="2"/>
      <c r="D14404" s="9"/>
      <c r="F14404" s="4"/>
      <c r="G14404" s="4"/>
    </row>
    <row r="14405" spans="2:7" x14ac:dyDescent="0.3">
      <c r="B14405" s="2"/>
      <c r="D14405" s="9"/>
      <c r="F14405" s="4"/>
      <c r="G14405" s="4"/>
    </row>
    <row r="14406" spans="2:7" x14ac:dyDescent="0.3">
      <c r="B14406" s="2"/>
      <c r="D14406" s="9"/>
      <c r="F14406" s="4"/>
      <c r="G14406" s="4"/>
    </row>
    <row r="14407" spans="2:7" x14ac:dyDescent="0.3">
      <c r="B14407" s="2"/>
      <c r="D14407" s="9"/>
      <c r="F14407" s="4"/>
      <c r="G14407" s="4"/>
    </row>
    <row r="14408" spans="2:7" x14ac:dyDescent="0.3">
      <c r="B14408" s="2"/>
      <c r="D14408" s="9"/>
      <c r="F14408" s="4"/>
      <c r="G14408" s="4"/>
    </row>
    <row r="14409" spans="2:7" x14ac:dyDescent="0.3">
      <c r="B14409" s="2"/>
      <c r="D14409" s="9"/>
      <c r="F14409" s="4"/>
      <c r="G14409" s="4"/>
    </row>
    <row r="14410" spans="2:7" x14ac:dyDescent="0.3">
      <c r="B14410" s="2"/>
      <c r="D14410" s="9"/>
      <c r="F14410" s="4"/>
      <c r="G14410" s="4"/>
    </row>
    <row r="14411" spans="2:7" x14ac:dyDescent="0.3">
      <c r="B14411" s="2"/>
      <c r="D14411" s="9"/>
      <c r="F14411" s="4"/>
      <c r="G14411" s="4"/>
    </row>
    <row r="14412" spans="2:7" x14ac:dyDescent="0.3">
      <c r="B14412" s="2"/>
      <c r="D14412" s="9"/>
      <c r="F14412" s="4"/>
      <c r="G14412" s="4"/>
    </row>
    <row r="14413" spans="2:7" x14ac:dyDescent="0.3">
      <c r="B14413" s="2"/>
      <c r="D14413" s="9"/>
      <c r="F14413" s="4"/>
      <c r="G14413" s="4"/>
    </row>
    <row r="14414" spans="2:7" x14ac:dyDescent="0.3">
      <c r="B14414" s="2"/>
      <c r="D14414" s="9"/>
      <c r="F14414" s="4"/>
      <c r="G14414" s="4"/>
    </row>
    <row r="14415" spans="2:7" x14ac:dyDescent="0.3">
      <c r="B14415" s="2"/>
      <c r="D14415" s="9"/>
      <c r="F14415" s="4"/>
      <c r="G14415" s="4"/>
    </row>
    <row r="14416" spans="2:7" x14ac:dyDescent="0.3">
      <c r="B14416" s="2"/>
      <c r="D14416" s="9"/>
      <c r="F14416" s="4"/>
      <c r="G14416" s="4"/>
    </row>
    <row r="14417" spans="2:7" x14ac:dyDescent="0.3">
      <c r="B14417" s="2"/>
      <c r="D14417" s="9"/>
      <c r="F14417" s="4"/>
      <c r="G14417" s="4"/>
    </row>
    <row r="14418" spans="2:7" x14ac:dyDescent="0.3">
      <c r="B14418" s="2"/>
      <c r="D14418" s="9"/>
      <c r="F14418" s="4"/>
      <c r="G14418" s="4"/>
    </row>
    <row r="14419" spans="2:7" x14ac:dyDescent="0.3">
      <c r="B14419" s="2"/>
      <c r="D14419" s="9"/>
      <c r="F14419" s="4"/>
      <c r="G14419" s="4"/>
    </row>
    <row r="14420" spans="2:7" x14ac:dyDescent="0.3">
      <c r="B14420" s="2"/>
      <c r="D14420" s="9"/>
      <c r="F14420" s="4"/>
      <c r="G14420" s="4"/>
    </row>
    <row r="14421" spans="2:7" x14ac:dyDescent="0.3">
      <c r="B14421" s="2"/>
      <c r="D14421" s="9"/>
      <c r="F14421" s="4"/>
      <c r="G14421" s="4"/>
    </row>
    <row r="14422" spans="2:7" x14ac:dyDescent="0.3">
      <c r="B14422" s="2"/>
      <c r="D14422" s="9"/>
      <c r="F14422" s="4"/>
      <c r="G14422" s="4"/>
    </row>
    <row r="14423" spans="2:7" x14ac:dyDescent="0.3">
      <c r="B14423" s="2"/>
      <c r="D14423" s="9"/>
      <c r="F14423" s="4"/>
      <c r="G14423" s="4"/>
    </row>
    <row r="14424" spans="2:7" x14ac:dyDescent="0.3">
      <c r="B14424" s="2"/>
      <c r="D14424" s="9"/>
      <c r="F14424" s="4"/>
      <c r="G14424" s="4"/>
    </row>
    <row r="14425" spans="2:7" x14ac:dyDescent="0.3">
      <c r="B14425" s="2"/>
      <c r="D14425" s="9"/>
      <c r="F14425" s="4"/>
      <c r="G14425" s="4"/>
    </row>
    <row r="14426" spans="2:7" x14ac:dyDescent="0.3">
      <c r="B14426" s="2"/>
      <c r="D14426" s="9"/>
      <c r="F14426" s="4"/>
      <c r="G14426" s="4"/>
    </row>
    <row r="14427" spans="2:7" x14ac:dyDescent="0.3">
      <c r="B14427" s="2"/>
      <c r="D14427" s="9"/>
      <c r="F14427" s="4"/>
      <c r="G14427" s="4"/>
    </row>
    <row r="14428" spans="2:7" x14ac:dyDescent="0.3">
      <c r="B14428" s="2"/>
      <c r="D14428" s="9"/>
      <c r="F14428" s="4"/>
      <c r="G14428" s="4"/>
    </row>
    <row r="14429" spans="2:7" x14ac:dyDescent="0.3">
      <c r="B14429" s="2"/>
      <c r="D14429" s="9"/>
      <c r="F14429" s="4"/>
      <c r="G14429" s="4"/>
    </row>
    <row r="14430" spans="2:7" x14ac:dyDescent="0.3">
      <c r="B14430" s="2"/>
      <c r="D14430" s="9"/>
      <c r="F14430" s="4"/>
      <c r="G14430" s="4"/>
    </row>
    <row r="14431" spans="2:7" x14ac:dyDescent="0.3">
      <c r="B14431" s="2"/>
      <c r="D14431" s="9"/>
      <c r="F14431" s="4"/>
      <c r="G14431" s="4"/>
    </row>
    <row r="14432" spans="2:7" x14ac:dyDescent="0.3">
      <c r="B14432" s="2"/>
      <c r="D14432" s="9"/>
      <c r="F14432" s="4"/>
      <c r="G14432" s="4"/>
    </row>
    <row r="14433" spans="2:7" x14ac:dyDescent="0.3">
      <c r="B14433" s="2"/>
      <c r="D14433" s="9"/>
      <c r="F14433" s="4"/>
      <c r="G14433" s="4"/>
    </row>
    <row r="14434" spans="2:7" x14ac:dyDescent="0.3">
      <c r="B14434" s="2"/>
      <c r="D14434" s="9"/>
      <c r="F14434" s="4"/>
      <c r="G14434" s="4"/>
    </row>
    <row r="14435" spans="2:7" x14ac:dyDescent="0.3">
      <c r="B14435" s="2"/>
      <c r="D14435" s="9"/>
      <c r="F14435" s="4"/>
      <c r="G14435" s="4"/>
    </row>
    <row r="14436" spans="2:7" x14ac:dyDescent="0.3">
      <c r="B14436" s="2"/>
      <c r="D14436" s="9"/>
      <c r="F14436" s="4"/>
      <c r="G14436" s="4"/>
    </row>
    <row r="14437" spans="2:7" x14ac:dyDescent="0.3">
      <c r="B14437" s="2"/>
      <c r="D14437" s="9"/>
      <c r="F14437" s="4"/>
      <c r="G14437" s="4"/>
    </row>
    <row r="14438" spans="2:7" x14ac:dyDescent="0.3">
      <c r="B14438" s="2"/>
      <c r="D14438" s="9"/>
      <c r="F14438" s="4"/>
      <c r="G14438" s="4"/>
    </row>
    <row r="14439" spans="2:7" x14ac:dyDescent="0.3">
      <c r="B14439" s="2"/>
      <c r="D14439" s="9"/>
      <c r="F14439" s="4"/>
      <c r="G14439" s="4"/>
    </row>
    <row r="14440" spans="2:7" x14ac:dyDescent="0.3">
      <c r="B14440" s="2"/>
      <c r="D14440" s="9"/>
      <c r="F14440" s="4"/>
      <c r="G14440" s="4"/>
    </row>
    <row r="14441" spans="2:7" x14ac:dyDescent="0.3">
      <c r="B14441" s="2"/>
      <c r="D14441" s="9"/>
      <c r="F14441" s="4"/>
      <c r="G14441" s="4"/>
    </row>
    <row r="14442" spans="2:7" x14ac:dyDescent="0.3">
      <c r="B14442" s="2"/>
      <c r="D14442" s="9"/>
      <c r="F14442" s="4"/>
      <c r="G14442" s="4"/>
    </row>
    <row r="14443" spans="2:7" x14ac:dyDescent="0.3">
      <c r="B14443" s="2"/>
      <c r="D14443" s="9"/>
      <c r="F14443" s="4"/>
      <c r="G14443" s="4"/>
    </row>
    <row r="14444" spans="2:7" x14ac:dyDescent="0.3">
      <c r="B14444" s="2"/>
      <c r="D14444" s="9"/>
      <c r="F14444" s="4"/>
      <c r="G14444" s="4"/>
    </row>
    <row r="14445" spans="2:7" x14ac:dyDescent="0.3">
      <c r="B14445" s="2"/>
      <c r="D14445" s="9"/>
      <c r="F14445" s="4"/>
      <c r="G14445" s="4"/>
    </row>
    <row r="14446" spans="2:7" x14ac:dyDescent="0.3">
      <c r="B14446" s="2"/>
      <c r="D14446" s="9"/>
      <c r="F14446" s="4"/>
      <c r="G14446" s="4"/>
    </row>
    <row r="14447" spans="2:7" x14ac:dyDescent="0.3">
      <c r="B14447" s="2"/>
      <c r="D14447" s="9"/>
      <c r="F14447" s="4"/>
      <c r="G14447" s="4"/>
    </row>
    <row r="14448" spans="2:7" x14ac:dyDescent="0.3">
      <c r="B14448" s="2"/>
      <c r="D14448" s="9"/>
      <c r="F14448" s="4"/>
      <c r="G14448" s="4"/>
    </row>
    <row r="14449" spans="2:7" x14ac:dyDescent="0.3">
      <c r="B14449" s="2"/>
      <c r="D14449" s="9"/>
      <c r="F14449" s="4"/>
      <c r="G14449" s="4"/>
    </row>
    <row r="14450" spans="2:7" x14ac:dyDescent="0.3">
      <c r="B14450" s="2"/>
      <c r="D14450" s="9"/>
      <c r="F14450" s="4"/>
      <c r="G14450" s="4"/>
    </row>
    <row r="14451" spans="2:7" x14ac:dyDescent="0.3">
      <c r="B14451" s="2"/>
      <c r="D14451" s="9"/>
      <c r="F14451" s="4"/>
      <c r="G14451" s="4"/>
    </row>
    <row r="14452" spans="2:7" x14ac:dyDescent="0.3">
      <c r="B14452" s="2"/>
      <c r="D14452" s="9"/>
      <c r="F14452" s="4"/>
      <c r="G14452" s="4"/>
    </row>
    <row r="14453" spans="2:7" x14ac:dyDescent="0.3">
      <c r="B14453" s="2"/>
      <c r="D14453" s="9"/>
      <c r="F14453" s="4"/>
      <c r="G14453" s="4"/>
    </row>
    <row r="14454" spans="2:7" x14ac:dyDescent="0.3">
      <c r="B14454" s="2"/>
      <c r="D14454" s="9"/>
      <c r="F14454" s="4"/>
      <c r="G14454" s="4"/>
    </row>
    <row r="14455" spans="2:7" x14ac:dyDescent="0.3">
      <c r="B14455" s="2"/>
      <c r="D14455" s="9"/>
      <c r="F14455" s="4"/>
      <c r="G14455" s="4"/>
    </row>
    <row r="14456" spans="2:7" x14ac:dyDescent="0.3">
      <c r="B14456" s="2"/>
      <c r="D14456" s="9"/>
      <c r="F14456" s="4"/>
      <c r="G14456" s="4"/>
    </row>
    <row r="14457" spans="2:7" x14ac:dyDescent="0.3">
      <c r="B14457" s="2"/>
      <c r="D14457" s="9"/>
      <c r="F14457" s="4"/>
      <c r="G14457" s="4"/>
    </row>
    <row r="14458" spans="2:7" x14ac:dyDescent="0.3">
      <c r="B14458" s="2"/>
      <c r="D14458" s="9"/>
      <c r="F14458" s="4"/>
      <c r="G14458" s="4"/>
    </row>
    <row r="14459" spans="2:7" x14ac:dyDescent="0.3">
      <c r="B14459" s="2"/>
      <c r="D14459" s="9"/>
      <c r="F14459" s="4"/>
      <c r="G14459" s="4"/>
    </row>
    <row r="14460" spans="2:7" x14ac:dyDescent="0.3">
      <c r="B14460" s="2"/>
      <c r="D14460" s="9"/>
      <c r="F14460" s="4"/>
      <c r="G14460" s="4"/>
    </row>
    <row r="14461" spans="2:7" x14ac:dyDescent="0.3">
      <c r="B14461" s="2"/>
      <c r="D14461" s="9"/>
      <c r="F14461" s="4"/>
      <c r="G14461" s="4"/>
    </row>
    <row r="14462" spans="2:7" x14ac:dyDescent="0.3">
      <c r="B14462" s="2"/>
      <c r="D14462" s="9"/>
      <c r="F14462" s="4"/>
      <c r="G14462" s="4"/>
    </row>
    <row r="14463" spans="2:7" x14ac:dyDescent="0.3">
      <c r="B14463" s="2"/>
      <c r="D14463" s="9"/>
      <c r="F14463" s="4"/>
      <c r="G14463" s="4"/>
    </row>
    <row r="14464" spans="2:7" x14ac:dyDescent="0.3">
      <c r="B14464" s="2"/>
      <c r="D14464" s="9"/>
      <c r="F14464" s="4"/>
      <c r="G14464" s="4"/>
    </row>
    <row r="14465" spans="2:7" x14ac:dyDescent="0.3">
      <c r="B14465" s="2"/>
      <c r="D14465" s="9"/>
      <c r="F14465" s="4"/>
      <c r="G14465" s="4"/>
    </row>
    <row r="14466" spans="2:7" x14ac:dyDescent="0.3">
      <c r="B14466" s="2"/>
      <c r="D14466" s="9"/>
      <c r="F14466" s="4"/>
      <c r="G14466" s="4"/>
    </row>
    <row r="14467" spans="2:7" x14ac:dyDescent="0.3">
      <c r="B14467" s="2"/>
      <c r="D14467" s="9"/>
      <c r="F14467" s="4"/>
      <c r="G14467" s="4"/>
    </row>
    <row r="14468" spans="2:7" x14ac:dyDescent="0.3">
      <c r="B14468" s="2"/>
      <c r="D14468" s="9"/>
      <c r="F14468" s="4"/>
      <c r="G14468" s="4"/>
    </row>
    <row r="14469" spans="2:7" x14ac:dyDescent="0.3">
      <c r="B14469" s="2"/>
      <c r="D14469" s="9"/>
      <c r="F14469" s="4"/>
      <c r="G14469" s="4"/>
    </row>
    <row r="14470" spans="2:7" x14ac:dyDescent="0.3">
      <c r="B14470" s="2"/>
      <c r="D14470" s="9"/>
      <c r="F14470" s="4"/>
      <c r="G14470" s="4"/>
    </row>
    <row r="14471" spans="2:7" x14ac:dyDescent="0.3">
      <c r="B14471" s="2"/>
      <c r="D14471" s="9"/>
      <c r="F14471" s="4"/>
      <c r="G14471" s="4"/>
    </row>
    <row r="14472" spans="2:7" x14ac:dyDescent="0.3">
      <c r="B14472" s="2"/>
      <c r="D14472" s="9"/>
      <c r="F14472" s="4"/>
      <c r="G14472" s="4"/>
    </row>
    <row r="14473" spans="2:7" x14ac:dyDescent="0.3">
      <c r="B14473" s="2"/>
      <c r="D14473" s="9"/>
      <c r="F14473" s="4"/>
      <c r="G14473" s="4"/>
    </row>
    <row r="14474" spans="2:7" x14ac:dyDescent="0.3">
      <c r="B14474" s="2"/>
      <c r="D14474" s="9"/>
      <c r="F14474" s="4"/>
      <c r="G14474" s="4"/>
    </row>
    <row r="14475" spans="2:7" x14ac:dyDescent="0.3">
      <c r="B14475" s="2"/>
      <c r="D14475" s="9"/>
      <c r="F14475" s="4"/>
      <c r="G14475" s="4"/>
    </row>
    <row r="14476" spans="2:7" x14ac:dyDescent="0.3">
      <c r="B14476" s="2"/>
      <c r="D14476" s="9"/>
      <c r="F14476" s="4"/>
      <c r="G14476" s="4"/>
    </row>
    <row r="14477" spans="2:7" x14ac:dyDescent="0.3">
      <c r="B14477" s="2"/>
      <c r="D14477" s="9"/>
      <c r="F14477" s="4"/>
      <c r="G14477" s="4"/>
    </row>
    <row r="14478" spans="2:7" x14ac:dyDescent="0.3">
      <c r="B14478" s="2"/>
      <c r="D14478" s="9"/>
      <c r="F14478" s="4"/>
      <c r="G14478" s="4"/>
    </row>
    <row r="14479" spans="2:7" x14ac:dyDescent="0.3">
      <c r="B14479" s="2"/>
      <c r="D14479" s="9"/>
      <c r="F14479" s="4"/>
      <c r="G14479" s="4"/>
    </row>
    <row r="14480" spans="2:7" x14ac:dyDescent="0.3">
      <c r="B14480" s="2"/>
      <c r="D14480" s="9"/>
      <c r="F14480" s="4"/>
      <c r="G14480" s="4"/>
    </row>
    <row r="14481" spans="2:7" x14ac:dyDescent="0.3">
      <c r="B14481" s="2"/>
      <c r="D14481" s="9"/>
      <c r="F14481" s="4"/>
      <c r="G14481" s="4"/>
    </row>
    <row r="14482" spans="2:7" x14ac:dyDescent="0.3">
      <c r="B14482" s="2"/>
      <c r="D14482" s="9"/>
      <c r="F14482" s="4"/>
      <c r="G14482" s="4"/>
    </row>
    <row r="14483" spans="2:7" x14ac:dyDescent="0.3">
      <c r="B14483" s="2"/>
      <c r="D14483" s="9"/>
      <c r="F14483" s="4"/>
      <c r="G14483" s="4"/>
    </row>
    <row r="14484" spans="2:7" x14ac:dyDescent="0.3">
      <c r="B14484" s="2"/>
      <c r="D14484" s="9"/>
      <c r="F14484" s="4"/>
      <c r="G14484" s="4"/>
    </row>
    <row r="14485" spans="2:7" x14ac:dyDescent="0.3">
      <c r="B14485" s="2"/>
      <c r="D14485" s="9"/>
      <c r="F14485" s="4"/>
      <c r="G14485" s="4"/>
    </row>
    <row r="14486" spans="2:7" x14ac:dyDescent="0.3">
      <c r="B14486" s="2"/>
      <c r="D14486" s="9"/>
      <c r="F14486" s="4"/>
      <c r="G14486" s="4"/>
    </row>
    <row r="14487" spans="2:7" x14ac:dyDescent="0.3">
      <c r="B14487" s="2"/>
      <c r="D14487" s="9"/>
      <c r="F14487" s="4"/>
      <c r="G14487" s="4"/>
    </row>
    <row r="14488" spans="2:7" x14ac:dyDescent="0.3">
      <c r="B14488" s="2"/>
      <c r="D14488" s="9"/>
      <c r="F14488" s="4"/>
      <c r="G14488" s="4"/>
    </row>
    <row r="14489" spans="2:7" x14ac:dyDescent="0.3">
      <c r="B14489" s="2"/>
      <c r="D14489" s="9"/>
      <c r="F14489" s="4"/>
      <c r="G14489" s="4"/>
    </row>
    <row r="14490" spans="2:7" x14ac:dyDescent="0.3">
      <c r="B14490" s="2"/>
      <c r="D14490" s="9"/>
      <c r="F14490" s="4"/>
      <c r="G14490" s="4"/>
    </row>
    <row r="14491" spans="2:7" x14ac:dyDescent="0.3">
      <c r="B14491" s="2"/>
      <c r="D14491" s="9"/>
      <c r="F14491" s="4"/>
      <c r="G14491" s="4"/>
    </row>
    <row r="14492" spans="2:7" x14ac:dyDescent="0.3">
      <c r="B14492" s="2"/>
      <c r="D14492" s="9"/>
      <c r="F14492" s="4"/>
      <c r="G14492" s="4"/>
    </row>
    <row r="14493" spans="2:7" x14ac:dyDescent="0.3">
      <c r="B14493" s="2"/>
      <c r="D14493" s="9"/>
      <c r="F14493" s="4"/>
      <c r="G14493" s="4"/>
    </row>
    <row r="14494" spans="2:7" x14ac:dyDescent="0.3">
      <c r="B14494" s="2"/>
      <c r="D14494" s="9"/>
      <c r="F14494" s="4"/>
      <c r="G14494" s="4"/>
    </row>
    <row r="14495" spans="2:7" x14ac:dyDescent="0.3">
      <c r="B14495" s="2"/>
      <c r="D14495" s="9"/>
      <c r="F14495" s="4"/>
      <c r="G14495" s="4"/>
    </row>
    <row r="14496" spans="2:7" x14ac:dyDescent="0.3">
      <c r="B14496" s="2"/>
      <c r="D14496" s="9"/>
      <c r="F14496" s="4"/>
      <c r="G14496" s="4"/>
    </row>
    <row r="14497" spans="2:7" x14ac:dyDescent="0.3">
      <c r="B14497" s="2"/>
      <c r="D14497" s="9"/>
      <c r="F14497" s="4"/>
      <c r="G14497" s="4"/>
    </row>
    <row r="14498" spans="2:7" x14ac:dyDescent="0.3">
      <c r="B14498" s="2"/>
      <c r="D14498" s="9"/>
      <c r="F14498" s="4"/>
      <c r="G14498" s="4"/>
    </row>
    <row r="14499" spans="2:7" x14ac:dyDescent="0.3">
      <c r="B14499" s="2"/>
      <c r="D14499" s="9"/>
      <c r="F14499" s="4"/>
      <c r="G14499" s="4"/>
    </row>
    <row r="14500" spans="2:7" x14ac:dyDescent="0.3">
      <c r="B14500" s="2"/>
      <c r="D14500" s="9"/>
      <c r="F14500" s="4"/>
      <c r="G14500" s="4"/>
    </row>
    <row r="14501" spans="2:7" x14ac:dyDescent="0.3">
      <c r="B14501" s="2"/>
      <c r="D14501" s="9"/>
      <c r="F14501" s="4"/>
      <c r="G14501" s="4"/>
    </row>
    <row r="14502" spans="2:7" x14ac:dyDescent="0.3">
      <c r="B14502" s="2"/>
      <c r="D14502" s="9"/>
      <c r="F14502" s="4"/>
      <c r="G14502" s="4"/>
    </row>
    <row r="14503" spans="2:7" x14ac:dyDescent="0.3">
      <c r="B14503" s="2"/>
      <c r="D14503" s="9"/>
      <c r="F14503" s="4"/>
      <c r="G14503" s="4"/>
    </row>
    <row r="14504" spans="2:7" x14ac:dyDescent="0.3">
      <c r="B14504" s="2"/>
      <c r="D14504" s="9"/>
      <c r="F14504" s="4"/>
      <c r="G14504" s="4"/>
    </row>
    <row r="14505" spans="2:7" x14ac:dyDescent="0.3">
      <c r="B14505" s="2"/>
      <c r="D14505" s="9"/>
      <c r="F14505" s="4"/>
      <c r="G14505" s="4"/>
    </row>
    <row r="14506" spans="2:7" x14ac:dyDescent="0.3">
      <c r="B14506" s="2"/>
      <c r="D14506" s="9"/>
      <c r="F14506" s="4"/>
      <c r="G14506" s="4"/>
    </row>
    <row r="14507" spans="2:7" x14ac:dyDescent="0.3">
      <c r="B14507" s="2"/>
      <c r="D14507" s="9"/>
      <c r="F14507" s="4"/>
      <c r="G14507" s="4"/>
    </row>
    <row r="14508" spans="2:7" x14ac:dyDescent="0.3">
      <c r="B14508" s="2"/>
      <c r="D14508" s="9"/>
      <c r="F14508" s="4"/>
      <c r="G14508" s="4"/>
    </row>
    <row r="14509" spans="2:7" x14ac:dyDescent="0.3">
      <c r="B14509" s="2"/>
      <c r="D14509" s="9"/>
      <c r="F14509" s="4"/>
      <c r="G14509" s="4"/>
    </row>
    <row r="14510" spans="2:7" x14ac:dyDescent="0.3">
      <c r="B14510" s="2"/>
      <c r="D14510" s="9"/>
      <c r="F14510" s="4"/>
      <c r="G14510" s="4"/>
    </row>
    <row r="14511" spans="2:7" x14ac:dyDescent="0.3">
      <c r="B14511" s="2"/>
      <c r="D14511" s="9"/>
      <c r="F14511" s="4"/>
      <c r="G14511" s="4"/>
    </row>
    <row r="14512" spans="2:7" x14ac:dyDescent="0.3">
      <c r="B14512" s="2"/>
      <c r="D14512" s="9"/>
      <c r="F14512" s="4"/>
      <c r="G14512" s="4"/>
    </row>
    <row r="14513" spans="2:7" x14ac:dyDescent="0.3">
      <c r="B14513" s="2"/>
      <c r="D14513" s="9"/>
      <c r="F14513" s="4"/>
      <c r="G14513" s="4"/>
    </row>
    <row r="14514" spans="2:7" x14ac:dyDescent="0.3">
      <c r="B14514" s="2"/>
      <c r="D14514" s="9"/>
      <c r="F14514" s="4"/>
      <c r="G14514" s="4"/>
    </row>
    <row r="14515" spans="2:7" x14ac:dyDescent="0.3">
      <c r="B14515" s="2"/>
      <c r="D14515" s="9"/>
      <c r="F14515" s="4"/>
      <c r="G14515" s="4"/>
    </row>
    <row r="14516" spans="2:7" x14ac:dyDescent="0.3">
      <c r="B14516" s="2"/>
      <c r="D14516" s="9"/>
      <c r="F14516" s="4"/>
      <c r="G14516" s="4"/>
    </row>
    <row r="14517" spans="2:7" x14ac:dyDescent="0.3">
      <c r="B14517" s="2"/>
      <c r="D14517" s="9"/>
      <c r="F14517" s="4"/>
      <c r="G14517" s="4"/>
    </row>
    <row r="14518" spans="2:7" x14ac:dyDescent="0.3">
      <c r="B14518" s="2"/>
      <c r="D14518" s="9"/>
      <c r="F14518" s="4"/>
      <c r="G14518" s="4"/>
    </row>
    <row r="14519" spans="2:7" x14ac:dyDescent="0.3">
      <c r="B14519" s="2"/>
      <c r="D14519" s="9"/>
      <c r="F14519" s="4"/>
      <c r="G14519" s="4"/>
    </row>
    <row r="14520" spans="2:7" x14ac:dyDescent="0.3">
      <c r="B14520" s="2"/>
      <c r="D14520" s="9"/>
      <c r="F14520" s="4"/>
      <c r="G14520" s="4"/>
    </row>
    <row r="14521" spans="2:7" x14ac:dyDescent="0.3">
      <c r="B14521" s="2"/>
      <c r="D14521" s="9"/>
      <c r="F14521" s="4"/>
      <c r="G14521" s="4"/>
    </row>
    <row r="14522" spans="2:7" x14ac:dyDescent="0.3">
      <c r="B14522" s="2"/>
      <c r="D14522" s="9"/>
      <c r="F14522" s="4"/>
      <c r="G14522" s="4"/>
    </row>
    <row r="14523" spans="2:7" x14ac:dyDescent="0.3">
      <c r="B14523" s="2"/>
      <c r="D14523" s="9"/>
      <c r="F14523" s="4"/>
      <c r="G14523" s="4"/>
    </row>
    <row r="14524" spans="2:7" x14ac:dyDescent="0.3">
      <c r="B14524" s="2"/>
      <c r="D14524" s="9"/>
      <c r="F14524" s="4"/>
      <c r="G14524" s="4"/>
    </row>
    <row r="14525" spans="2:7" x14ac:dyDescent="0.3">
      <c r="B14525" s="2"/>
      <c r="D14525" s="9"/>
      <c r="F14525" s="4"/>
      <c r="G14525" s="4"/>
    </row>
    <row r="14526" spans="2:7" x14ac:dyDescent="0.3">
      <c r="B14526" s="2"/>
      <c r="D14526" s="9"/>
      <c r="F14526" s="4"/>
      <c r="G14526" s="4"/>
    </row>
    <row r="14527" spans="2:7" x14ac:dyDescent="0.3">
      <c r="B14527" s="2"/>
      <c r="D14527" s="9"/>
      <c r="F14527" s="4"/>
      <c r="G14527" s="4"/>
    </row>
    <row r="14528" spans="2:7" x14ac:dyDescent="0.3">
      <c r="B14528" s="2"/>
      <c r="D14528" s="9"/>
      <c r="F14528" s="4"/>
      <c r="G14528" s="4"/>
    </row>
    <row r="14529" spans="2:7" x14ac:dyDescent="0.3">
      <c r="B14529" s="2"/>
      <c r="D14529" s="9"/>
      <c r="F14529" s="4"/>
      <c r="G14529" s="4"/>
    </row>
    <row r="14530" spans="2:7" x14ac:dyDescent="0.3">
      <c r="B14530" s="2"/>
      <c r="D14530" s="9"/>
      <c r="F14530" s="4"/>
      <c r="G14530" s="4"/>
    </row>
    <row r="14531" spans="2:7" x14ac:dyDescent="0.3">
      <c r="B14531" s="2"/>
      <c r="D14531" s="9"/>
      <c r="F14531" s="4"/>
      <c r="G14531" s="4"/>
    </row>
    <row r="14532" spans="2:7" x14ac:dyDescent="0.3">
      <c r="B14532" s="2"/>
      <c r="D14532" s="9"/>
      <c r="F14532" s="4"/>
      <c r="G14532" s="4"/>
    </row>
    <row r="14533" spans="2:7" x14ac:dyDescent="0.3">
      <c r="B14533" s="2"/>
      <c r="D14533" s="9"/>
      <c r="F14533" s="4"/>
      <c r="G14533" s="4"/>
    </row>
    <row r="14534" spans="2:7" x14ac:dyDescent="0.3">
      <c r="B14534" s="2"/>
      <c r="D14534" s="9"/>
      <c r="F14534" s="4"/>
      <c r="G14534" s="4"/>
    </row>
    <row r="14535" spans="2:7" x14ac:dyDescent="0.3">
      <c r="B14535" s="2"/>
      <c r="D14535" s="9"/>
      <c r="F14535" s="4"/>
      <c r="G14535" s="4"/>
    </row>
    <row r="14536" spans="2:7" x14ac:dyDescent="0.3">
      <c r="B14536" s="2"/>
      <c r="D14536" s="9"/>
      <c r="F14536" s="4"/>
      <c r="G14536" s="4"/>
    </row>
    <row r="14537" spans="2:7" x14ac:dyDescent="0.3">
      <c r="B14537" s="2"/>
      <c r="D14537" s="9"/>
      <c r="F14537" s="4"/>
      <c r="G14537" s="4"/>
    </row>
    <row r="14538" spans="2:7" x14ac:dyDescent="0.3">
      <c r="B14538" s="2"/>
      <c r="D14538" s="9"/>
      <c r="F14538" s="4"/>
      <c r="G14538" s="4"/>
    </row>
    <row r="14539" spans="2:7" x14ac:dyDescent="0.3">
      <c r="B14539" s="2"/>
      <c r="D14539" s="9"/>
      <c r="F14539" s="4"/>
      <c r="G14539" s="4"/>
    </row>
    <row r="14540" spans="2:7" x14ac:dyDescent="0.3">
      <c r="B14540" s="2"/>
      <c r="D14540" s="9"/>
      <c r="F14540" s="4"/>
      <c r="G14540" s="4"/>
    </row>
    <row r="14541" spans="2:7" x14ac:dyDescent="0.3">
      <c r="B14541" s="2"/>
      <c r="D14541" s="9"/>
      <c r="F14541" s="4"/>
      <c r="G14541" s="4"/>
    </row>
    <row r="14542" spans="2:7" x14ac:dyDescent="0.3">
      <c r="B14542" s="2"/>
      <c r="D14542" s="9"/>
      <c r="F14542" s="4"/>
      <c r="G14542" s="4"/>
    </row>
    <row r="14543" spans="2:7" x14ac:dyDescent="0.3">
      <c r="B14543" s="2"/>
      <c r="D14543" s="9"/>
      <c r="F14543" s="4"/>
      <c r="G14543" s="4"/>
    </row>
    <row r="14544" spans="2:7" x14ac:dyDescent="0.3">
      <c r="B14544" s="2"/>
      <c r="D14544" s="9"/>
      <c r="F14544" s="4"/>
      <c r="G14544" s="4"/>
    </row>
    <row r="14545" spans="2:7" x14ac:dyDescent="0.3">
      <c r="B14545" s="2"/>
      <c r="D14545" s="9"/>
      <c r="F14545" s="4"/>
      <c r="G14545" s="4"/>
    </row>
    <row r="14546" spans="2:7" x14ac:dyDescent="0.3">
      <c r="B14546" s="2"/>
      <c r="D14546" s="9"/>
      <c r="F14546" s="4"/>
      <c r="G14546" s="4"/>
    </row>
    <row r="14547" spans="2:7" x14ac:dyDescent="0.3">
      <c r="B14547" s="2"/>
      <c r="D14547" s="9"/>
      <c r="F14547" s="4"/>
      <c r="G14547" s="4"/>
    </row>
    <row r="14548" spans="2:7" x14ac:dyDescent="0.3">
      <c r="B14548" s="2"/>
      <c r="D14548" s="9"/>
      <c r="F14548" s="4"/>
      <c r="G14548" s="4"/>
    </row>
    <row r="14549" spans="2:7" x14ac:dyDescent="0.3">
      <c r="B14549" s="2"/>
      <c r="D14549" s="9"/>
      <c r="F14549" s="4"/>
      <c r="G14549" s="4"/>
    </row>
    <row r="14550" spans="2:7" x14ac:dyDescent="0.3">
      <c r="B14550" s="2"/>
      <c r="D14550" s="9"/>
      <c r="F14550" s="4"/>
      <c r="G14550" s="4"/>
    </row>
    <row r="14551" spans="2:7" x14ac:dyDescent="0.3">
      <c r="B14551" s="2"/>
      <c r="D14551" s="9"/>
      <c r="F14551" s="4"/>
      <c r="G14551" s="4"/>
    </row>
    <row r="14552" spans="2:7" x14ac:dyDescent="0.3">
      <c r="B14552" s="2"/>
      <c r="D14552" s="9"/>
      <c r="F14552" s="4"/>
      <c r="G14552" s="4"/>
    </row>
    <row r="14553" spans="2:7" x14ac:dyDescent="0.3">
      <c r="B14553" s="2"/>
      <c r="D14553" s="9"/>
      <c r="F14553" s="4"/>
      <c r="G14553" s="4"/>
    </row>
    <row r="14554" spans="2:7" x14ac:dyDescent="0.3">
      <c r="B14554" s="2"/>
      <c r="D14554" s="9"/>
      <c r="F14554" s="4"/>
      <c r="G14554" s="4"/>
    </row>
    <row r="14555" spans="2:7" x14ac:dyDescent="0.3">
      <c r="B14555" s="2"/>
      <c r="D14555" s="9"/>
      <c r="F14555" s="4"/>
      <c r="G14555" s="4"/>
    </row>
    <row r="14556" spans="2:7" x14ac:dyDescent="0.3">
      <c r="B14556" s="2"/>
      <c r="D14556" s="9"/>
      <c r="F14556" s="4"/>
      <c r="G14556" s="4"/>
    </row>
    <row r="14557" spans="2:7" x14ac:dyDescent="0.3">
      <c r="B14557" s="2"/>
      <c r="D14557" s="9"/>
      <c r="F14557" s="4"/>
      <c r="G14557" s="4"/>
    </row>
    <row r="14558" spans="2:7" x14ac:dyDescent="0.3">
      <c r="B14558" s="2"/>
      <c r="D14558" s="9"/>
      <c r="F14558" s="4"/>
      <c r="G14558" s="4"/>
    </row>
    <row r="14559" spans="2:7" x14ac:dyDescent="0.3">
      <c r="B14559" s="2"/>
      <c r="D14559" s="9"/>
      <c r="F14559" s="4"/>
      <c r="G14559" s="4"/>
    </row>
    <row r="14560" spans="2:7" x14ac:dyDescent="0.3">
      <c r="B14560" s="2"/>
      <c r="D14560" s="9"/>
      <c r="F14560" s="4"/>
      <c r="G14560" s="4"/>
    </row>
    <row r="14561" spans="2:7" x14ac:dyDescent="0.3">
      <c r="B14561" s="2"/>
      <c r="D14561" s="9"/>
      <c r="F14561" s="4"/>
      <c r="G14561" s="4"/>
    </row>
    <row r="14562" spans="2:7" x14ac:dyDescent="0.3">
      <c r="B14562" s="2"/>
      <c r="D14562" s="9"/>
      <c r="F14562" s="4"/>
      <c r="G14562" s="4"/>
    </row>
    <row r="14563" spans="2:7" x14ac:dyDescent="0.3">
      <c r="B14563" s="2"/>
      <c r="D14563" s="9"/>
      <c r="F14563" s="4"/>
      <c r="G14563" s="4"/>
    </row>
    <row r="14564" spans="2:7" x14ac:dyDescent="0.3">
      <c r="B14564" s="2"/>
      <c r="D14564" s="9"/>
      <c r="F14564" s="4"/>
      <c r="G14564" s="4"/>
    </row>
    <row r="14565" spans="2:7" x14ac:dyDescent="0.3">
      <c r="B14565" s="2"/>
      <c r="D14565" s="9"/>
      <c r="F14565" s="4"/>
      <c r="G14565" s="4"/>
    </row>
    <row r="14566" spans="2:7" x14ac:dyDescent="0.3">
      <c r="B14566" s="2"/>
      <c r="D14566" s="9"/>
      <c r="F14566" s="4"/>
      <c r="G14566" s="4"/>
    </row>
    <row r="14567" spans="2:7" x14ac:dyDescent="0.3">
      <c r="B14567" s="2"/>
      <c r="D14567" s="9"/>
      <c r="F14567" s="4"/>
      <c r="G14567" s="4"/>
    </row>
    <row r="14568" spans="2:7" x14ac:dyDescent="0.3">
      <c r="B14568" s="2"/>
      <c r="D14568" s="9"/>
      <c r="F14568" s="4"/>
      <c r="G14568" s="4"/>
    </row>
    <row r="14569" spans="2:7" x14ac:dyDescent="0.3">
      <c r="B14569" s="2"/>
      <c r="D14569" s="9"/>
      <c r="F14569" s="4"/>
      <c r="G14569" s="4"/>
    </row>
    <row r="14570" spans="2:7" x14ac:dyDescent="0.3">
      <c r="B14570" s="2"/>
      <c r="D14570" s="9"/>
      <c r="F14570" s="4"/>
      <c r="G14570" s="4"/>
    </row>
    <row r="14571" spans="2:7" x14ac:dyDescent="0.3">
      <c r="B14571" s="2"/>
      <c r="D14571" s="9"/>
      <c r="F14571" s="4"/>
      <c r="G14571" s="4"/>
    </row>
    <row r="14572" spans="2:7" x14ac:dyDescent="0.3">
      <c r="B14572" s="2"/>
      <c r="D14572" s="9"/>
      <c r="F14572" s="4"/>
      <c r="G14572" s="4"/>
    </row>
    <row r="14573" spans="2:7" x14ac:dyDescent="0.3">
      <c r="B14573" s="2"/>
      <c r="D14573" s="9"/>
      <c r="F14573" s="4"/>
      <c r="G14573" s="4"/>
    </row>
    <row r="14574" spans="2:7" x14ac:dyDescent="0.3">
      <c r="B14574" s="2"/>
      <c r="D14574" s="9"/>
      <c r="F14574" s="4"/>
      <c r="G14574" s="4"/>
    </row>
    <row r="14575" spans="2:7" x14ac:dyDescent="0.3">
      <c r="B14575" s="2"/>
      <c r="D14575" s="9"/>
      <c r="F14575" s="4"/>
      <c r="G14575" s="4"/>
    </row>
    <row r="14576" spans="2:7" x14ac:dyDescent="0.3">
      <c r="B14576" s="2"/>
      <c r="D14576" s="9"/>
      <c r="F14576" s="4"/>
      <c r="G14576" s="4"/>
    </row>
    <row r="14577" spans="2:7" x14ac:dyDescent="0.3">
      <c r="B14577" s="2"/>
      <c r="D14577" s="9"/>
      <c r="F14577" s="4"/>
      <c r="G14577" s="4"/>
    </row>
    <row r="14578" spans="2:7" x14ac:dyDescent="0.3">
      <c r="B14578" s="2"/>
      <c r="D14578" s="9"/>
      <c r="F14578" s="4"/>
      <c r="G14578" s="4"/>
    </row>
    <row r="14579" spans="2:7" x14ac:dyDescent="0.3">
      <c r="B14579" s="2"/>
      <c r="D14579" s="9"/>
      <c r="F14579" s="4"/>
      <c r="G14579" s="4"/>
    </row>
    <row r="14580" spans="2:7" x14ac:dyDescent="0.3">
      <c r="B14580" s="2"/>
      <c r="D14580" s="9"/>
      <c r="F14580" s="4"/>
      <c r="G14580" s="4"/>
    </row>
    <row r="14581" spans="2:7" x14ac:dyDescent="0.3">
      <c r="B14581" s="2"/>
      <c r="D14581" s="9"/>
      <c r="F14581" s="4"/>
      <c r="G14581" s="4"/>
    </row>
    <row r="14582" spans="2:7" x14ac:dyDescent="0.3">
      <c r="B14582" s="2"/>
      <c r="D14582" s="9"/>
      <c r="F14582" s="4"/>
      <c r="G14582" s="4"/>
    </row>
    <row r="14583" spans="2:7" x14ac:dyDescent="0.3">
      <c r="B14583" s="2"/>
      <c r="D14583" s="9"/>
      <c r="F14583" s="4"/>
      <c r="G14583" s="4"/>
    </row>
    <row r="14584" spans="2:7" x14ac:dyDescent="0.3">
      <c r="B14584" s="2"/>
      <c r="D14584" s="9"/>
      <c r="F14584" s="4"/>
      <c r="G14584" s="4"/>
    </row>
    <row r="14585" spans="2:7" x14ac:dyDescent="0.3">
      <c r="B14585" s="2"/>
      <c r="D14585" s="9"/>
      <c r="F14585" s="4"/>
      <c r="G14585" s="4"/>
    </row>
    <row r="14586" spans="2:7" x14ac:dyDescent="0.3">
      <c r="B14586" s="2"/>
      <c r="D14586" s="9"/>
      <c r="F14586" s="4"/>
      <c r="G14586" s="4"/>
    </row>
    <row r="14587" spans="2:7" x14ac:dyDescent="0.3">
      <c r="B14587" s="2"/>
      <c r="D14587" s="9"/>
      <c r="F14587" s="4"/>
      <c r="G14587" s="4"/>
    </row>
    <row r="14588" spans="2:7" x14ac:dyDescent="0.3">
      <c r="B14588" s="2"/>
      <c r="D14588" s="9"/>
      <c r="F14588" s="4"/>
      <c r="G14588" s="4"/>
    </row>
    <row r="14589" spans="2:7" x14ac:dyDescent="0.3">
      <c r="B14589" s="2"/>
      <c r="D14589" s="9"/>
      <c r="F14589" s="4"/>
      <c r="G14589" s="4"/>
    </row>
    <row r="14590" spans="2:7" x14ac:dyDescent="0.3">
      <c r="B14590" s="2"/>
      <c r="D14590" s="9"/>
      <c r="F14590" s="4"/>
      <c r="G14590" s="4"/>
    </row>
    <row r="14591" spans="2:7" x14ac:dyDescent="0.3">
      <c r="B14591" s="2"/>
      <c r="D14591" s="9"/>
      <c r="F14591" s="4"/>
      <c r="G14591" s="4"/>
    </row>
    <row r="14592" spans="2:7" x14ac:dyDescent="0.3">
      <c r="B14592" s="2"/>
      <c r="D14592" s="9"/>
      <c r="F14592" s="4"/>
      <c r="G14592" s="4"/>
    </row>
    <row r="14593" spans="2:7" x14ac:dyDescent="0.3">
      <c r="B14593" s="2"/>
      <c r="D14593" s="9"/>
      <c r="F14593" s="4"/>
      <c r="G14593" s="4"/>
    </row>
    <row r="14594" spans="2:7" x14ac:dyDescent="0.3">
      <c r="B14594" s="2"/>
      <c r="D14594" s="9"/>
      <c r="F14594" s="4"/>
      <c r="G14594" s="4"/>
    </row>
    <row r="14595" spans="2:7" x14ac:dyDescent="0.3">
      <c r="B14595" s="2"/>
      <c r="D14595" s="9"/>
      <c r="F14595" s="4"/>
      <c r="G14595" s="4"/>
    </row>
    <row r="14596" spans="2:7" x14ac:dyDescent="0.3">
      <c r="B14596" s="2"/>
      <c r="D14596" s="9"/>
      <c r="F14596" s="4"/>
      <c r="G14596" s="4"/>
    </row>
    <row r="14597" spans="2:7" x14ac:dyDescent="0.3">
      <c r="B14597" s="2"/>
      <c r="D14597" s="9"/>
      <c r="F14597" s="4"/>
      <c r="G14597" s="4"/>
    </row>
    <row r="14598" spans="2:7" x14ac:dyDescent="0.3">
      <c r="B14598" s="2"/>
      <c r="D14598" s="9"/>
      <c r="F14598" s="4"/>
      <c r="G14598" s="4"/>
    </row>
    <row r="14599" spans="2:7" x14ac:dyDescent="0.3">
      <c r="B14599" s="2"/>
      <c r="D14599" s="9"/>
      <c r="F14599" s="4"/>
      <c r="G14599" s="4"/>
    </row>
    <row r="14600" spans="2:7" x14ac:dyDescent="0.3">
      <c r="B14600" s="2"/>
      <c r="D14600" s="9"/>
      <c r="F14600" s="4"/>
      <c r="G14600" s="4"/>
    </row>
    <row r="14601" spans="2:7" x14ac:dyDescent="0.3">
      <c r="B14601" s="2"/>
      <c r="D14601" s="9"/>
      <c r="F14601" s="4"/>
      <c r="G14601" s="4"/>
    </row>
    <row r="14602" spans="2:7" x14ac:dyDescent="0.3">
      <c r="B14602" s="2"/>
      <c r="D14602" s="9"/>
      <c r="F14602" s="4"/>
      <c r="G14602" s="4"/>
    </row>
    <row r="14603" spans="2:7" x14ac:dyDescent="0.3">
      <c r="B14603" s="2"/>
      <c r="D14603" s="9"/>
      <c r="F14603" s="4"/>
      <c r="G14603" s="4"/>
    </row>
    <row r="14604" spans="2:7" x14ac:dyDescent="0.3">
      <c r="B14604" s="2"/>
      <c r="D14604" s="9"/>
      <c r="F14604" s="4"/>
      <c r="G14604" s="4"/>
    </row>
    <row r="14605" spans="2:7" x14ac:dyDescent="0.3">
      <c r="B14605" s="2"/>
      <c r="D14605" s="9"/>
      <c r="F14605" s="4"/>
      <c r="G14605" s="4"/>
    </row>
    <row r="14606" spans="2:7" x14ac:dyDescent="0.3">
      <c r="B14606" s="2"/>
      <c r="D14606" s="9"/>
      <c r="F14606" s="4"/>
      <c r="G14606" s="4"/>
    </row>
    <row r="14607" spans="2:7" x14ac:dyDescent="0.3">
      <c r="B14607" s="2"/>
      <c r="D14607" s="9"/>
      <c r="F14607" s="4"/>
      <c r="G14607" s="4"/>
    </row>
    <row r="14608" spans="2:7" x14ac:dyDescent="0.3">
      <c r="B14608" s="2"/>
      <c r="D14608" s="9"/>
      <c r="F14608" s="4"/>
      <c r="G14608" s="4"/>
    </row>
    <row r="14609" spans="2:7" x14ac:dyDescent="0.3">
      <c r="B14609" s="2"/>
      <c r="D14609" s="9"/>
      <c r="F14609" s="4"/>
      <c r="G14609" s="4"/>
    </row>
    <row r="14610" spans="2:7" x14ac:dyDescent="0.3">
      <c r="B14610" s="2"/>
      <c r="D14610" s="9"/>
      <c r="F14610" s="4"/>
      <c r="G14610" s="4"/>
    </row>
    <row r="14611" spans="2:7" x14ac:dyDescent="0.3">
      <c r="B14611" s="2"/>
      <c r="D14611" s="9"/>
      <c r="F14611" s="4"/>
      <c r="G14611" s="4"/>
    </row>
    <row r="14612" spans="2:7" x14ac:dyDescent="0.3">
      <c r="B14612" s="2"/>
      <c r="D14612" s="9"/>
      <c r="F14612" s="4"/>
      <c r="G14612" s="4"/>
    </row>
    <row r="14613" spans="2:7" x14ac:dyDescent="0.3">
      <c r="B14613" s="2"/>
      <c r="D14613" s="9"/>
      <c r="F14613" s="4"/>
      <c r="G14613" s="4"/>
    </row>
    <row r="14614" spans="2:7" x14ac:dyDescent="0.3">
      <c r="B14614" s="2"/>
      <c r="D14614" s="9"/>
      <c r="F14614" s="4"/>
      <c r="G14614" s="4"/>
    </row>
    <row r="14615" spans="2:7" x14ac:dyDescent="0.3">
      <c r="B14615" s="2"/>
      <c r="D14615" s="9"/>
      <c r="F14615" s="4"/>
      <c r="G14615" s="4"/>
    </row>
    <row r="14616" spans="2:7" x14ac:dyDescent="0.3">
      <c r="B14616" s="2"/>
      <c r="D14616" s="9"/>
      <c r="F14616" s="4"/>
      <c r="G14616" s="4"/>
    </row>
    <row r="14617" spans="2:7" x14ac:dyDescent="0.3">
      <c r="B14617" s="2"/>
      <c r="D14617" s="9"/>
      <c r="F14617" s="4"/>
      <c r="G14617" s="4"/>
    </row>
    <row r="14618" spans="2:7" x14ac:dyDescent="0.3">
      <c r="B14618" s="2"/>
      <c r="D14618" s="9"/>
      <c r="F14618" s="4"/>
      <c r="G14618" s="4"/>
    </row>
    <row r="14619" spans="2:7" x14ac:dyDescent="0.3">
      <c r="B14619" s="2"/>
      <c r="D14619" s="9"/>
      <c r="F14619" s="4"/>
      <c r="G14619" s="4"/>
    </row>
    <row r="14620" spans="2:7" x14ac:dyDescent="0.3">
      <c r="B14620" s="2"/>
      <c r="D14620" s="9"/>
      <c r="F14620" s="4"/>
      <c r="G14620" s="4"/>
    </row>
    <row r="14621" spans="2:7" x14ac:dyDescent="0.3">
      <c r="B14621" s="2"/>
      <c r="D14621" s="9"/>
      <c r="F14621" s="4"/>
      <c r="G14621" s="4"/>
    </row>
    <row r="14622" spans="2:7" x14ac:dyDescent="0.3">
      <c r="B14622" s="2"/>
      <c r="D14622" s="9"/>
      <c r="F14622" s="4"/>
      <c r="G14622" s="4"/>
    </row>
    <row r="14623" spans="2:7" x14ac:dyDescent="0.3">
      <c r="B14623" s="2"/>
      <c r="D14623" s="9"/>
      <c r="F14623" s="4"/>
      <c r="G14623" s="4"/>
    </row>
    <row r="14624" spans="2:7" x14ac:dyDescent="0.3">
      <c r="B14624" s="2"/>
      <c r="D14624" s="9"/>
      <c r="F14624" s="4"/>
      <c r="G14624" s="4"/>
    </row>
    <row r="14625" spans="2:7" x14ac:dyDescent="0.3">
      <c r="B14625" s="2"/>
      <c r="D14625" s="9"/>
      <c r="F14625" s="4"/>
      <c r="G14625" s="4"/>
    </row>
    <row r="14626" spans="2:7" x14ac:dyDescent="0.3">
      <c r="B14626" s="2"/>
      <c r="D14626" s="9"/>
      <c r="F14626" s="4"/>
      <c r="G14626" s="4"/>
    </row>
    <row r="14627" spans="2:7" x14ac:dyDescent="0.3">
      <c r="B14627" s="2"/>
      <c r="D14627" s="9"/>
      <c r="F14627" s="4"/>
      <c r="G14627" s="4"/>
    </row>
    <row r="14628" spans="2:7" x14ac:dyDescent="0.3">
      <c r="B14628" s="2"/>
      <c r="D14628" s="9"/>
      <c r="F14628" s="4"/>
      <c r="G14628" s="4"/>
    </row>
    <row r="14629" spans="2:7" x14ac:dyDescent="0.3">
      <c r="B14629" s="2"/>
      <c r="D14629" s="9"/>
      <c r="F14629" s="4"/>
      <c r="G14629" s="4"/>
    </row>
    <row r="14630" spans="2:7" x14ac:dyDescent="0.3">
      <c r="B14630" s="2"/>
      <c r="D14630" s="9"/>
      <c r="F14630" s="4"/>
      <c r="G14630" s="4"/>
    </row>
    <row r="14631" spans="2:7" x14ac:dyDescent="0.3">
      <c r="B14631" s="2"/>
      <c r="D14631" s="9"/>
      <c r="F14631" s="4"/>
      <c r="G14631" s="4"/>
    </row>
    <row r="14632" spans="2:7" x14ac:dyDescent="0.3">
      <c r="B14632" s="2"/>
      <c r="D14632" s="9"/>
      <c r="F14632" s="4"/>
      <c r="G14632" s="4"/>
    </row>
    <row r="14633" spans="2:7" x14ac:dyDescent="0.3">
      <c r="B14633" s="2"/>
      <c r="D14633" s="9"/>
      <c r="F14633" s="4"/>
      <c r="G14633" s="4"/>
    </row>
    <row r="14634" spans="2:7" x14ac:dyDescent="0.3">
      <c r="B14634" s="2"/>
      <c r="D14634" s="9"/>
      <c r="F14634" s="4"/>
      <c r="G14634" s="4"/>
    </row>
    <row r="14635" spans="2:7" x14ac:dyDescent="0.3">
      <c r="B14635" s="2"/>
      <c r="D14635" s="9"/>
      <c r="F14635" s="4"/>
      <c r="G14635" s="4"/>
    </row>
    <row r="14636" spans="2:7" x14ac:dyDescent="0.3">
      <c r="B14636" s="2"/>
      <c r="D14636" s="9"/>
      <c r="F14636" s="4"/>
      <c r="G14636" s="4"/>
    </row>
    <row r="14637" spans="2:7" x14ac:dyDescent="0.3">
      <c r="B14637" s="2"/>
      <c r="D14637" s="9"/>
      <c r="F14637" s="4"/>
      <c r="G14637" s="4"/>
    </row>
    <row r="14638" spans="2:7" x14ac:dyDescent="0.3">
      <c r="B14638" s="2"/>
      <c r="D14638" s="9"/>
      <c r="F14638" s="4"/>
      <c r="G14638" s="4"/>
    </row>
    <row r="14639" spans="2:7" x14ac:dyDescent="0.3">
      <c r="B14639" s="2"/>
      <c r="D14639" s="9"/>
      <c r="F14639" s="4"/>
      <c r="G14639" s="4"/>
    </row>
    <row r="14640" spans="2:7" x14ac:dyDescent="0.3">
      <c r="B14640" s="2"/>
      <c r="D14640" s="9"/>
      <c r="F14640" s="4"/>
      <c r="G14640" s="4"/>
    </row>
    <row r="14641" spans="2:7" x14ac:dyDescent="0.3">
      <c r="B14641" s="2"/>
      <c r="D14641" s="9"/>
      <c r="F14641" s="4"/>
      <c r="G14641" s="4"/>
    </row>
    <row r="14642" spans="2:7" x14ac:dyDescent="0.3">
      <c r="B14642" s="2"/>
      <c r="D14642" s="9"/>
      <c r="F14642" s="4"/>
      <c r="G14642" s="4"/>
    </row>
    <row r="14643" spans="2:7" x14ac:dyDescent="0.3">
      <c r="B14643" s="2"/>
      <c r="D14643" s="9"/>
      <c r="F14643" s="4"/>
      <c r="G14643" s="4"/>
    </row>
    <row r="14644" spans="2:7" x14ac:dyDescent="0.3">
      <c r="B14644" s="2"/>
      <c r="D14644" s="9"/>
      <c r="F14644" s="4"/>
      <c r="G14644" s="4"/>
    </row>
    <row r="14645" spans="2:7" x14ac:dyDescent="0.3">
      <c r="B14645" s="2"/>
      <c r="D14645" s="9"/>
      <c r="F14645" s="4"/>
      <c r="G14645" s="4"/>
    </row>
    <row r="14646" spans="2:7" x14ac:dyDescent="0.3">
      <c r="B14646" s="2"/>
      <c r="D14646" s="9"/>
      <c r="F14646" s="4"/>
      <c r="G14646" s="4"/>
    </row>
    <row r="14647" spans="2:7" x14ac:dyDescent="0.3">
      <c r="B14647" s="2"/>
      <c r="D14647" s="9"/>
      <c r="F14647" s="4"/>
      <c r="G14647" s="4"/>
    </row>
    <row r="14648" spans="2:7" x14ac:dyDescent="0.3">
      <c r="B14648" s="2"/>
      <c r="D14648" s="9"/>
      <c r="F14648" s="4"/>
      <c r="G14648" s="4"/>
    </row>
    <row r="14649" spans="2:7" x14ac:dyDescent="0.3">
      <c r="B14649" s="2"/>
      <c r="D14649" s="9"/>
      <c r="F14649" s="4"/>
      <c r="G14649" s="4"/>
    </row>
    <row r="14650" spans="2:7" x14ac:dyDescent="0.3">
      <c r="B14650" s="2"/>
      <c r="D14650" s="9"/>
      <c r="F14650" s="4"/>
      <c r="G14650" s="4"/>
    </row>
    <row r="14651" spans="2:7" x14ac:dyDescent="0.3">
      <c r="B14651" s="2"/>
      <c r="D14651" s="9"/>
      <c r="F14651" s="4"/>
      <c r="G14651" s="4"/>
    </row>
    <row r="14652" spans="2:7" x14ac:dyDescent="0.3">
      <c r="B14652" s="2"/>
      <c r="D14652" s="9"/>
      <c r="F14652" s="4"/>
      <c r="G14652" s="4"/>
    </row>
    <row r="14653" spans="2:7" x14ac:dyDescent="0.3">
      <c r="B14653" s="2"/>
      <c r="D14653" s="9"/>
      <c r="F14653" s="4"/>
      <c r="G14653" s="4"/>
    </row>
    <row r="14654" spans="2:7" x14ac:dyDescent="0.3">
      <c r="B14654" s="2"/>
      <c r="D14654" s="9"/>
      <c r="F14654" s="4"/>
      <c r="G14654" s="4"/>
    </row>
    <row r="14655" spans="2:7" x14ac:dyDescent="0.3">
      <c r="B14655" s="2"/>
      <c r="D14655" s="9"/>
      <c r="F14655" s="4"/>
      <c r="G14655" s="4"/>
    </row>
    <row r="14656" spans="2:7" x14ac:dyDescent="0.3">
      <c r="B14656" s="2"/>
      <c r="D14656" s="9"/>
      <c r="F14656" s="4"/>
      <c r="G14656" s="4"/>
    </row>
    <row r="14657" spans="2:7" x14ac:dyDescent="0.3">
      <c r="B14657" s="2"/>
      <c r="D14657" s="9"/>
      <c r="F14657" s="4"/>
      <c r="G14657" s="4"/>
    </row>
    <row r="14658" spans="2:7" x14ac:dyDescent="0.3">
      <c r="B14658" s="2"/>
      <c r="D14658" s="9"/>
      <c r="F14658" s="4"/>
      <c r="G14658" s="4"/>
    </row>
    <row r="14659" spans="2:7" x14ac:dyDescent="0.3">
      <c r="B14659" s="2"/>
      <c r="D14659" s="9"/>
      <c r="F14659" s="4"/>
      <c r="G14659" s="4"/>
    </row>
    <row r="14660" spans="2:7" x14ac:dyDescent="0.3">
      <c r="B14660" s="2"/>
      <c r="D14660" s="9"/>
      <c r="F14660" s="4"/>
      <c r="G14660" s="4"/>
    </row>
    <row r="14661" spans="2:7" x14ac:dyDescent="0.3">
      <c r="B14661" s="2"/>
      <c r="D14661" s="9"/>
      <c r="F14661" s="4"/>
      <c r="G14661" s="4"/>
    </row>
    <row r="14662" spans="2:7" x14ac:dyDescent="0.3">
      <c r="B14662" s="2"/>
      <c r="D14662" s="9"/>
      <c r="F14662" s="4"/>
      <c r="G14662" s="4"/>
    </row>
    <row r="14663" spans="2:7" x14ac:dyDescent="0.3">
      <c r="B14663" s="2"/>
      <c r="D14663" s="9"/>
      <c r="F14663" s="4"/>
      <c r="G14663" s="4"/>
    </row>
    <row r="14664" spans="2:7" x14ac:dyDescent="0.3">
      <c r="B14664" s="2"/>
      <c r="D14664" s="9"/>
      <c r="F14664" s="4"/>
      <c r="G14664" s="4"/>
    </row>
    <row r="14665" spans="2:7" x14ac:dyDescent="0.3">
      <c r="B14665" s="2"/>
      <c r="D14665" s="9"/>
      <c r="F14665" s="4"/>
      <c r="G14665" s="4"/>
    </row>
    <row r="14666" spans="2:7" x14ac:dyDescent="0.3">
      <c r="B14666" s="2"/>
      <c r="D14666" s="9"/>
      <c r="F14666" s="4"/>
      <c r="G14666" s="4"/>
    </row>
    <row r="14667" spans="2:7" x14ac:dyDescent="0.3">
      <c r="B14667" s="2"/>
      <c r="D14667" s="9"/>
      <c r="F14667" s="4"/>
      <c r="G14667" s="4"/>
    </row>
    <row r="14668" spans="2:7" x14ac:dyDescent="0.3">
      <c r="B14668" s="2"/>
      <c r="D14668" s="9"/>
      <c r="F14668" s="4"/>
      <c r="G14668" s="4"/>
    </row>
    <row r="14669" spans="2:7" x14ac:dyDescent="0.3">
      <c r="B14669" s="2"/>
      <c r="D14669" s="9"/>
      <c r="F14669" s="4"/>
      <c r="G14669" s="4"/>
    </row>
    <row r="14670" spans="2:7" x14ac:dyDescent="0.3">
      <c r="B14670" s="2"/>
      <c r="D14670" s="9"/>
      <c r="F14670" s="4"/>
      <c r="G14670" s="4"/>
    </row>
    <row r="14671" spans="2:7" x14ac:dyDescent="0.3">
      <c r="B14671" s="2"/>
      <c r="D14671" s="9"/>
      <c r="F14671" s="4"/>
      <c r="G14671" s="4"/>
    </row>
    <row r="14672" spans="2:7" x14ac:dyDescent="0.3">
      <c r="B14672" s="2"/>
      <c r="D14672" s="9"/>
      <c r="F14672" s="4"/>
      <c r="G14672" s="4"/>
    </row>
    <row r="14673" spans="2:7" x14ac:dyDescent="0.3">
      <c r="B14673" s="2"/>
      <c r="D14673" s="9"/>
      <c r="F14673" s="4"/>
      <c r="G14673" s="4"/>
    </row>
    <row r="14674" spans="2:7" x14ac:dyDescent="0.3">
      <c r="B14674" s="2"/>
      <c r="D14674" s="9"/>
      <c r="F14674" s="4"/>
      <c r="G14674" s="4"/>
    </row>
    <row r="14675" spans="2:7" x14ac:dyDescent="0.3">
      <c r="B14675" s="2"/>
      <c r="D14675" s="9"/>
      <c r="F14675" s="4"/>
      <c r="G14675" s="4"/>
    </row>
    <row r="14676" spans="2:7" x14ac:dyDescent="0.3">
      <c r="B14676" s="2"/>
      <c r="D14676" s="9"/>
      <c r="F14676" s="4"/>
      <c r="G14676" s="4"/>
    </row>
    <row r="14677" spans="2:7" x14ac:dyDescent="0.3">
      <c r="B14677" s="2"/>
      <c r="D14677" s="9"/>
      <c r="F14677" s="4"/>
      <c r="G14677" s="4"/>
    </row>
    <row r="14678" spans="2:7" x14ac:dyDescent="0.3">
      <c r="B14678" s="2"/>
      <c r="D14678" s="9"/>
      <c r="F14678" s="4"/>
      <c r="G14678" s="4"/>
    </row>
    <row r="14679" spans="2:7" x14ac:dyDescent="0.3">
      <c r="B14679" s="2"/>
      <c r="D14679" s="9"/>
      <c r="F14679" s="4"/>
      <c r="G14679" s="4"/>
    </row>
    <row r="14680" spans="2:7" x14ac:dyDescent="0.3">
      <c r="B14680" s="2"/>
      <c r="D14680" s="9"/>
      <c r="F14680" s="4"/>
      <c r="G14680" s="4"/>
    </row>
    <row r="14681" spans="2:7" x14ac:dyDescent="0.3">
      <c r="B14681" s="2"/>
      <c r="D14681" s="9"/>
      <c r="F14681" s="4"/>
      <c r="G14681" s="4"/>
    </row>
    <row r="14682" spans="2:7" x14ac:dyDescent="0.3">
      <c r="B14682" s="2"/>
      <c r="D14682" s="9"/>
      <c r="F14682" s="4"/>
      <c r="G14682" s="4"/>
    </row>
    <row r="14683" spans="2:7" x14ac:dyDescent="0.3">
      <c r="B14683" s="2"/>
      <c r="D14683" s="9"/>
      <c r="F14683" s="4"/>
      <c r="G14683" s="4"/>
    </row>
    <row r="14684" spans="2:7" x14ac:dyDescent="0.3">
      <c r="B14684" s="2"/>
      <c r="D14684" s="9"/>
      <c r="F14684" s="4"/>
      <c r="G14684" s="4"/>
    </row>
    <row r="14685" spans="2:7" x14ac:dyDescent="0.3">
      <c r="B14685" s="2"/>
      <c r="D14685" s="9"/>
      <c r="F14685" s="4"/>
      <c r="G14685" s="4"/>
    </row>
    <row r="14686" spans="2:7" x14ac:dyDescent="0.3">
      <c r="B14686" s="2"/>
      <c r="D14686" s="9"/>
      <c r="F14686" s="4"/>
      <c r="G14686" s="4"/>
    </row>
    <row r="14687" spans="2:7" x14ac:dyDescent="0.3">
      <c r="B14687" s="2"/>
      <c r="D14687" s="9"/>
      <c r="F14687" s="4"/>
      <c r="G14687" s="4"/>
    </row>
    <row r="14688" spans="2:7" x14ac:dyDescent="0.3">
      <c r="B14688" s="2"/>
      <c r="D14688" s="9"/>
      <c r="F14688" s="4"/>
      <c r="G14688" s="4"/>
    </row>
    <row r="14689" spans="2:7" x14ac:dyDescent="0.3">
      <c r="B14689" s="2"/>
      <c r="D14689" s="9"/>
      <c r="F14689" s="4"/>
      <c r="G14689" s="4"/>
    </row>
    <row r="14690" spans="2:7" x14ac:dyDescent="0.3">
      <c r="B14690" s="2"/>
      <c r="D14690" s="9"/>
      <c r="F14690" s="4"/>
      <c r="G14690" s="4"/>
    </row>
    <row r="14691" spans="2:7" x14ac:dyDescent="0.3">
      <c r="B14691" s="2"/>
      <c r="D14691" s="9"/>
      <c r="F14691" s="4"/>
      <c r="G14691" s="4"/>
    </row>
    <row r="14692" spans="2:7" x14ac:dyDescent="0.3">
      <c r="B14692" s="2"/>
      <c r="D14692" s="9"/>
      <c r="F14692" s="4"/>
      <c r="G14692" s="4"/>
    </row>
    <row r="14693" spans="2:7" x14ac:dyDescent="0.3">
      <c r="B14693" s="2"/>
      <c r="D14693" s="9"/>
      <c r="F14693" s="4"/>
      <c r="G14693" s="4"/>
    </row>
    <row r="14694" spans="2:7" x14ac:dyDescent="0.3">
      <c r="B14694" s="2"/>
      <c r="D14694" s="9"/>
      <c r="F14694" s="4"/>
      <c r="G14694" s="4"/>
    </row>
    <row r="14695" spans="2:7" x14ac:dyDescent="0.3">
      <c r="B14695" s="2"/>
      <c r="D14695" s="9"/>
      <c r="F14695" s="4"/>
      <c r="G14695" s="4"/>
    </row>
    <row r="14696" spans="2:7" x14ac:dyDescent="0.3">
      <c r="B14696" s="2"/>
      <c r="D14696" s="9"/>
      <c r="F14696" s="4"/>
      <c r="G14696" s="4"/>
    </row>
    <row r="14697" spans="2:7" x14ac:dyDescent="0.3">
      <c r="B14697" s="2"/>
      <c r="D14697" s="9"/>
      <c r="F14697" s="4"/>
      <c r="G14697" s="4"/>
    </row>
    <row r="14698" spans="2:7" x14ac:dyDescent="0.3">
      <c r="B14698" s="2"/>
      <c r="D14698" s="9"/>
      <c r="F14698" s="4"/>
      <c r="G14698" s="4"/>
    </row>
    <row r="14699" spans="2:7" x14ac:dyDescent="0.3">
      <c r="B14699" s="2"/>
      <c r="D14699" s="9"/>
      <c r="F14699" s="4"/>
      <c r="G14699" s="4"/>
    </row>
    <row r="14700" spans="2:7" x14ac:dyDescent="0.3">
      <c r="B14700" s="2"/>
      <c r="D14700" s="9"/>
      <c r="F14700" s="4"/>
      <c r="G14700" s="4"/>
    </row>
    <row r="14701" spans="2:7" x14ac:dyDescent="0.3">
      <c r="B14701" s="2"/>
      <c r="D14701" s="9"/>
      <c r="F14701" s="4"/>
      <c r="G14701" s="4"/>
    </row>
    <row r="14702" spans="2:7" x14ac:dyDescent="0.3">
      <c r="B14702" s="2"/>
      <c r="D14702" s="9"/>
      <c r="F14702" s="4"/>
      <c r="G14702" s="4"/>
    </row>
    <row r="14703" spans="2:7" x14ac:dyDescent="0.3">
      <c r="B14703" s="2"/>
      <c r="D14703" s="9"/>
      <c r="F14703" s="4"/>
      <c r="G14703" s="4"/>
    </row>
    <row r="14704" spans="2:7" x14ac:dyDescent="0.3">
      <c r="B14704" s="2"/>
      <c r="D14704" s="9"/>
      <c r="F14704" s="4"/>
      <c r="G14704" s="4"/>
    </row>
    <row r="14705" spans="2:7" x14ac:dyDescent="0.3">
      <c r="B14705" s="2"/>
      <c r="D14705" s="9"/>
      <c r="F14705" s="4"/>
      <c r="G14705" s="4"/>
    </row>
    <row r="14706" spans="2:7" x14ac:dyDescent="0.3">
      <c r="B14706" s="2"/>
      <c r="D14706" s="9"/>
      <c r="F14706" s="4"/>
      <c r="G14706" s="4"/>
    </row>
    <row r="14707" spans="2:7" x14ac:dyDescent="0.3">
      <c r="B14707" s="2"/>
      <c r="D14707" s="9"/>
      <c r="F14707" s="4"/>
      <c r="G14707" s="4"/>
    </row>
    <row r="14708" spans="2:7" x14ac:dyDescent="0.3">
      <c r="B14708" s="2"/>
      <c r="D14708" s="9"/>
      <c r="F14708" s="4"/>
      <c r="G14708" s="4"/>
    </row>
    <row r="14709" spans="2:7" x14ac:dyDescent="0.3">
      <c r="B14709" s="2"/>
      <c r="D14709" s="9"/>
      <c r="F14709" s="4"/>
      <c r="G14709" s="4"/>
    </row>
    <row r="14710" spans="2:7" x14ac:dyDescent="0.3">
      <c r="B14710" s="2"/>
      <c r="D14710" s="9"/>
      <c r="F14710" s="4"/>
      <c r="G14710" s="4"/>
    </row>
    <row r="14711" spans="2:7" x14ac:dyDescent="0.3">
      <c r="B14711" s="2"/>
      <c r="D14711" s="9"/>
      <c r="F14711" s="4"/>
      <c r="G14711" s="4"/>
    </row>
    <row r="14712" spans="2:7" x14ac:dyDescent="0.3">
      <c r="B14712" s="2"/>
      <c r="D14712" s="9"/>
      <c r="F14712" s="4"/>
      <c r="G14712" s="4"/>
    </row>
    <row r="14713" spans="2:7" x14ac:dyDescent="0.3">
      <c r="B14713" s="2"/>
      <c r="D14713" s="9"/>
      <c r="F14713" s="4"/>
      <c r="G14713" s="4"/>
    </row>
    <row r="14714" spans="2:7" x14ac:dyDescent="0.3">
      <c r="B14714" s="2"/>
      <c r="D14714" s="9"/>
      <c r="F14714" s="4"/>
      <c r="G14714" s="4"/>
    </row>
    <row r="14715" spans="2:7" x14ac:dyDescent="0.3">
      <c r="B14715" s="2"/>
      <c r="D14715" s="9"/>
      <c r="F14715" s="4"/>
      <c r="G14715" s="4"/>
    </row>
    <row r="14716" spans="2:7" x14ac:dyDescent="0.3">
      <c r="B14716" s="2"/>
      <c r="D14716" s="9"/>
      <c r="F14716" s="4"/>
      <c r="G14716" s="4"/>
    </row>
    <row r="14717" spans="2:7" x14ac:dyDescent="0.3">
      <c r="B14717" s="2"/>
      <c r="D14717" s="9"/>
      <c r="F14717" s="4"/>
      <c r="G14717" s="4"/>
    </row>
    <row r="14718" spans="2:7" x14ac:dyDescent="0.3">
      <c r="B14718" s="2"/>
      <c r="D14718" s="9"/>
      <c r="F14718" s="4"/>
      <c r="G14718" s="4"/>
    </row>
    <row r="14719" spans="2:7" x14ac:dyDescent="0.3">
      <c r="B14719" s="2"/>
      <c r="D14719" s="9"/>
      <c r="F14719" s="4"/>
      <c r="G14719" s="4"/>
    </row>
    <row r="14720" spans="2:7" x14ac:dyDescent="0.3">
      <c r="B14720" s="2"/>
      <c r="D14720" s="9"/>
      <c r="F14720" s="4"/>
      <c r="G14720" s="4"/>
    </row>
    <row r="14721" spans="2:7" x14ac:dyDescent="0.3">
      <c r="B14721" s="2"/>
      <c r="D14721" s="9"/>
      <c r="F14721" s="4"/>
      <c r="G14721" s="4"/>
    </row>
    <row r="14722" spans="2:7" x14ac:dyDescent="0.3">
      <c r="B14722" s="2"/>
      <c r="D14722" s="9"/>
      <c r="F14722" s="4"/>
      <c r="G14722" s="4"/>
    </row>
    <row r="14723" spans="2:7" x14ac:dyDescent="0.3">
      <c r="B14723" s="2"/>
      <c r="D14723" s="9"/>
      <c r="F14723" s="4"/>
      <c r="G14723" s="4"/>
    </row>
    <row r="14724" spans="2:7" x14ac:dyDescent="0.3">
      <c r="B14724" s="2"/>
      <c r="D14724" s="9"/>
      <c r="F14724" s="4"/>
      <c r="G14724" s="4"/>
    </row>
    <row r="14725" spans="2:7" x14ac:dyDescent="0.3">
      <c r="B14725" s="2"/>
      <c r="D14725" s="9"/>
      <c r="F14725" s="4"/>
      <c r="G14725" s="4"/>
    </row>
    <row r="14726" spans="2:7" x14ac:dyDescent="0.3">
      <c r="B14726" s="2"/>
      <c r="D14726" s="9"/>
      <c r="F14726" s="4"/>
      <c r="G14726" s="4"/>
    </row>
    <row r="14727" spans="2:7" x14ac:dyDescent="0.3">
      <c r="B14727" s="2"/>
      <c r="D14727" s="9"/>
      <c r="F14727" s="4"/>
      <c r="G14727" s="4"/>
    </row>
    <row r="14728" spans="2:7" x14ac:dyDescent="0.3">
      <c r="B14728" s="2"/>
      <c r="D14728" s="9"/>
      <c r="F14728" s="4"/>
      <c r="G14728" s="4"/>
    </row>
    <row r="14729" spans="2:7" x14ac:dyDescent="0.3">
      <c r="B14729" s="2"/>
      <c r="D14729" s="9"/>
      <c r="F14729" s="4"/>
      <c r="G14729" s="4"/>
    </row>
    <row r="14730" spans="2:7" x14ac:dyDescent="0.3">
      <c r="B14730" s="2"/>
      <c r="D14730" s="9"/>
      <c r="F14730" s="4"/>
      <c r="G14730" s="4"/>
    </row>
    <row r="14731" spans="2:7" x14ac:dyDescent="0.3">
      <c r="B14731" s="2"/>
      <c r="D14731" s="9"/>
      <c r="F14731" s="4"/>
      <c r="G14731" s="4"/>
    </row>
    <row r="14732" spans="2:7" x14ac:dyDescent="0.3">
      <c r="B14732" s="2"/>
      <c r="D14732" s="9"/>
      <c r="F14732" s="4"/>
      <c r="G14732" s="4"/>
    </row>
    <row r="14733" spans="2:7" x14ac:dyDescent="0.3">
      <c r="B14733" s="2"/>
      <c r="D14733" s="9"/>
      <c r="F14733" s="4"/>
      <c r="G14733" s="4"/>
    </row>
    <row r="14734" spans="2:7" x14ac:dyDescent="0.3">
      <c r="B14734" s="2"/>
      <c r="D14734" s="9"/>
      <c r="F14734" s="4"/>
      <c r="G14734" s="4"/>
    </row>
    <row r="14735" spans="2:7" x14ac:dyDescent="0.3">
      <c r="B14735" s="2"/>
      <c r="D14735" s="9"/>
      <c r="F14735" s="4"/>
      <c r="G14735" s="4"/>
    </row>
    <row r="14736" spans="2:7" x14ac:dyDescent="0.3">
      <c r="B14736" s="2"/>
      <c r="D14736" s="9"/>
      <c r="F14736" s="4"/>
      <c r="G14736" s="4"/>
    </row>
    <row r="14737" spans="2:7" x14ac:dyDescent="0.3">
      <c r="B14737" s="2"/>
      <c r="D14737" s="9"/>
      <c r="F14737" s="4"/>
      <c r="G14737" s="4"/>
    </row>
    <row r="14738" spans="2:7" x14ac:dyDescent="0.3">
      <c r="B14738" s="2"/>
      <c r="D14738" s="9"/>
      <c r="F14738" s="4"/>
      <c r="G14738" s="4"/>
    </row>
    <row r="14739" spans="2:7" x14ac:dyDescent="0.3">
      <c r="B14739" s="2"/>
      <c r="D14739" s="9"/>
      <c r="F14739" s="4"/>
      <c r="G14739" s="4"/>
    </row>
    <row r="14740" spans="2:7" x14ac:dyDescent="0.3">
      <c r="B14740" s="2"/>
      <c r="D14740" s="9"/>
      <c r="F14740" s="4"/>
      <c r="G14740" s="4"/>
    </row>
    <row r="14741" spans="2:7" x14ac:dyDescent="0.3">
      <c r="B14741" s="2"/>
      <c r="D14741" s="9"/>
      <c r="F14741" s="4"/>
      <c r="G14741" s="4"/>
    </row>
    <row r="14742" spans="2:7" x14ac:dyDescent="0.3">
      <c r="B14742" s="2"/>
      <c r="D14742" s="9"/>
      <c r="F14742" s="4"/>
      <c r="G14742" s="4"/>
    </row>
    <row r="14743" spans="2:7" x14ac:dyDescent="0.3">
      <c r="B14743" s="2"/>
      <c r="D14743" s="9"/>
      <c r="F14743" s="4"/>
      <c r="G14743" s="4"/>
    </row>
    <row r="14744" spans="2:7" x14ac:dyDescent="0.3">
      <c r="B14744" s="2"/>
      <c r="D14744" s="9"/>
      <c r="F14744" s="4"/>
      <c r="G14744" s="4"/>
    </row>
    <row r="14745" spans="2:7" x14ac:dyDescent="0.3">
      <c r="B14745" s="2"/>
      <c r="D14745" s="9"/>
      <c r="F14745" s="4"/>
      <c r="G14745" s="4"/>
    </row>
    <row r="14746" spans="2:7" x14ac:dyDescent="0.3">
      <c r="B14746" s="2"/>
      <c r="D14746" s="9"/>
      <c r="F14746" s="4"/>
      <c r="G14746" s="4"/>
    </row>
    <row r="14747" spans="2:7" x14ac:dyDescent="0.3">
      <c r="B14747" s="2"/>
      <c r="D14747" s="9"/>
      <c r="F14747" s="4"/>
      <c r="G14747" s="4"/>
    </row>
    <row r="14748" spans="2:7" x14ac:dyDescent="0.3">
      <c r="B14748" s="2"/>
      <c r="D14748" s="9"/>
      <c r="F14748" s="4"/>
      <c r="G14748" s="4"/>
    </row>
    <row r="14749" spans="2:7" x14ac:dyDescent="0.3">
      <c r="B14749" s="2"/>
      <c r="D14749" s="9"/>
      <c r="F14749" s="4"/>
      <c r="G14749" s="4"/>
    </row>
    <row r="14750" spans="2:7" x14ac:dyDescent="0.3">
      <c r="B14750" s="2"/>
      <c r="D14750" s="9"/>
      <c r="F14750" s="4"/>
      <c r="G14750" s="4"/>
    </row>
    <row r="14751" spans="2:7" x14ac:dyDescent="0.3">
      <c r="B14751" s="2"/>
      <c r="D14751" s="9"/>
      <c r="F14751" s="4"/>
      <c r="G14751" s="4"/>
    </row>
    <row r="14752" spans="2:7" x14ac:dyDescent="0.3">
      <c r="B14752" s="2"/>
      <c r="D14752" s="9"/>
      <c r="F14752" s="4"/>
      <c r="G14752" s="4"/>
    </row>
    <row r="14753" spans="2:7" x14ac:dyDescent="0.3">
      <c r="B14753" s="2"/>
      <c r="D14753" s="9"/>
      <c r="F14753" s="4"/>
      <c r="G14753" s="4"/>
    </row>
    <row r="14754" spans="2:7" x14ac:dyDescent="0.3">
      <c r="B14754" s="2"/>
      <c r="D14754" s="9"/>
      <c r="F14754" s="4"/>
      <c r="G14754" s="4"/>
    </row>
    <row r="14755" spans="2:7" x14ac:dyDescent="0.3">
      <c r="B14755" s="2"/>
      <c r="D14755" s="9"/>
      <c r="F14755" s="4"/>
      <c r="G14755" s="4"/>
    </row>
    <row r="14756" spans="2:7" x14ac:dyDescent="0.3">
      <c r="B14756" s="2"/>
      <c r="D14756" s="9"/>
      <c r="F14756" s="4"/>
      <c r="G14756" s="4"/>
    </row>
    <row r="14757" spans="2:7" x14ac:dyDescent="0.3">
      <c r="B14757" s="2"/>
      <c r="D14757" s="9"/>
      <c r="F14757" s="4"/>
      <c r="G14757" s="4"/>
    </row>
    <row r="14758" spans="2:7" x14ac:dyDescent="0.3">
      <c r="B14758" s="2"/>
      <c r="D14758" s="9"/>
      <c r="F14758" s="4"/>
      <c r="G14758" s="4"/>
    </row>
    <row r="14759" spans="2:7" x14ac:dyDescent="0.3">
      <c r="B14759" s="2"/>
      <c r="D14759" s="9"/>
      <c r="F14759" s="4"/>
      <c r="G14759" s="4"/>
    </row>
    <row r="14760" spans="2:7" x14ac:dyDescent="0.3">
      <c r="B14760" s="2"/>
      <c r="D14760" s="9"/>
      <c r="F14760" s="4"/>
      <c r="G14760" s="4"/>
    </row>
    <row r="14761" spans="2:7" x14ac:dyDescent="0.3">
      <c r="B14761" s="2"/>
      <c r="D14761" s="9"/>
      <c r="F14761" s="4"/>
      <c r="G14761" s="4"/>
    </row>
    <row r="14762" spans="2:7" x14ac:dyDescent="0.3">
      <c r="B14762" s="2"/>
      <c r="D14762" s="9"/>
      <c r="F14762" s="4"/>
      <c r="G14762" s="4"/>
    </row>
    <row r="14763" spans="2:7" x14ac:dyDescent="0.3">
      <c r="B14763" s="2"/>
      <c r="D14763" s="9"/>
      <c r="F14763" s="4"/>
      <c r="G14763" s="4"/>
    </row>
    <row r="14764" spans="2:7" x14ac:dyDescent="0.3">
      <c r="B14764" s="2"/>
      <c r="D14764" s="9"/>
      <c r="F14764" s="4"/>
      <c r="G14764" s="4"/>
    </row>
    <row r="14765" spans="2:7" x14ac:dyDescent="0.3">
      <c r="B14765" s="2"/>
      <c r="D14765" s="9"/>
      <c r="F14765" s="4"/>
      <c r="G14765" s="4"/>
    </row>
    <row r="14766" spans="2:7" x14ac:dyDescent="0.3">
      <c r="B14766" s="2"/>
      <c r="D14766" s="9"/>
      <c r="F14766" s="4"/>
      <c r="G14766" s="4"/>
    </row>
    <row r="14767" spans="2:7" x14ac:dyDescent="0.3">
      <c r="B14767" s="2"/>
      <c r="D14767" s="9"/>
      <c r="F14767" s="4"/>
      <c r="G14767" s="4"/>
    </row>
    <row r="14768" spans="2:7" x14ac:dyDescent="0.3">
      <c r="B14768" s="2"/>
      <c r="D14768" s="9"/>
      <c r="F14768" s="4"/>
      <c r="G14768" s="4"/>
    </row>
    <row r="14769" spans="2:7" x14ac:dyDescent="0.3">
      <c r="B14769" s="2"/>
      <c r="D14769" s="9"/>
      <c r="F14769" s="4"/>
      <c r="G14769" s="4"/>
    </row>
    <row r="14770" spans="2:7" x14ac:dyDescent="0.3">
      <c r="B14770" s="2"/>
      <c r="D14770" s="9"/>
      <c r="F14770" s="4"/>
      <c r="G14770" s="4"/>
    </row>
    <row r="14771" spans="2:7" x14ac:dyDescent="0.3">
      <c r="B14771" s="2"/>
      <c r="D14771" s="9"/>
      <c r="F14771" s="4"/>
      <c r="G14771" s="4"/>
    </row>
    <row r="14772" spans="2:7" x14ac:dyDescent="0.3">
      <c r="B14772" s="2"/>
      <c r="D14772" s="9"/>
      <c r="F14772" s="4"/>
      <c r="G14772" s="4"/>
    </row>
    <row r="14773" spans="2:7" x14ac:dyDescent="0.3">
      <c r="B14773" s="2"/>
      <c r="D14773" s="9"/>
      <c r="F14773" s="4"/>
      <c r="G14773" s="4"/>
    </row>
    <row r="14774" spans="2:7" x14ac:dyDescent="0.3">
      <c r="B14774" s="2"/>
      <c r="D14774" s="9"/>
      <c r="F14774" s="4"/>
      <c r="G14774" s="4"/>
    </row>
    <row r="14775" spans="2:7" x14ac:dyDescent="0.3">
      <c r="G14775" s="4"/>
    </row>
    <row r="14776" spans="2:7" x14ac:dyDescent="0.3">
      <c r="G14776" s="4"/>
    </row>
    <row r="14777" spans="2:7" x14ac:dyDescent="0.3">
      <c r="G14777" s="4"/>
    </row>
    <row r="14778" spans="2:7" x14ac:dyDescent="0.3">
      <c r="G14778" s="4"/>
    </row>
    <row r="14779" spans="2:7" x14ac:dyDescent="0.3">
      <c r="D14779" s="9"/>
      <c r="G14779" s="4"/>
    </row>
    <row r="14780" spans="2:7" x14ac:dyDescent="0.3">
      <c r="D14780" s="9"/>
      <c r="G14780" s="4"/>
    </row>
    <row r="14781" spans="2:7" x14ac:dyDescent="0.3">
      <c r="D14781" s="9"/>
      <c r="G14781" s="4"/>
    </row>
    <row r="14782" spans="2:7" x14ac:dyDescent="0.3">
      <c r="D14782" s="9"/>
      <c r="G14782" s="4"/>
    </row>
    <row r="14783" spans="2:7" x14ac:dyDescent="0.3">
      <c r="D14783" s="9"/>
      <c r="G14783" s="4"/>
    </row>
    <row r="14784" spans="2:7" x14ac:dyDescent="0.3">
      <c r="D14784" s="9"/>
      <c r="G14784" s="4"/>
    </row>
    <row r="14785" spans="4:7" x14ac:dyDescent="0.3">
      <c r="D14785" s="9"/>
      <c r="G14785" s="4"/>
    </row>
    <row r="14786" spans="4:7" x14ac:dyDescent="0.3">
      <c r="D14786" s="9"/>
      <c r="G14786" s="4"/>
    </row>
    <row r="14787" spans="4:7" x14ac:dyDescent="0.3">
      <c r="D14787" s="9"/>
      <c r="G14787" s="4"/>
    </row>
    <row r="14788" spans="4:7" x14ac:dyDescent="0.3">
      <c r="D14788" s="9"/>
      <c r="G14788" s="4"/>
    </row>
    <row r="14789" spans="4:7" x14ac:dyDescent="0.3">
      <c r="D14789" s="9"/>
      <c r="G14789" s="4"/>
    </row>
    <row r="14790" spans="4:7" x14ac:dyDescent="0.3">
      <c r="D14790" s="9"/>
    </row>
  </sheetData>
  <dataConsolidate/>
  <customSheetViews>
    <customSheetView guid="{E9B94D60-4254-4BF3-8F79-B99F0E126B03}" scale="85" topLeftCell="A940">
      <selection activeCell="G957" sqref="G957"/>
      <pageMargins left="0.7" right="0.7" top="0.75" bottom="0.75" header="0.3" footer="0.3"/>
      <pageSetup orientation="portrait" r:id="rId1"/>
    </customSheetView>
  </customSheetViews>
  <phoneticPr fontId="6" type="noConversion"/>
  <conditionalFormatting sqref="E1333:E1334">
    <cfRule type="duplicateValues" dxfId="45" priority="51"/>
  </conditionalFormatting>
  <conditionalFormatting sqref="E1344:E1347">
    <cfRule type="duplicateValues" dxfId="44" priority="46"/>
  </conditionalFormatting>
  <conditionalFormatting sqref="E1351 E1353:E1354">
    <cfRule type="duplicateValues" dxfId="43" priority="45"/>
  </conditionalFormatting>
  <conditionalFormatting sqref="E1363">
    <cfRule type="duplicateValues" dxfId="42" priority="44"/>
  </conditionalFormatting>
  <conditionalFormatting sqref="E1370:E1371 E1374">
    <cfRule type="duplicateValues" dxfId="41" priority="43"/>
  </conditionalFormatting>
  <conditionalFormatting sqref="E1390 E1392">
    <cfRule type="duplicateValues" dxfId="40" priority="41"/>
  </conditionalFormatting>
  <conditionalFormatting sqref="E1395:E1397">
    <cfRule type="duplicateValues" dxfId="39" priority="40"/>
  </conditionalFormatting>
  <conditionalFormatting sqref="E1406">
    <cfRule type="duplicateValues" dxfId="38" priority="39"/>
  </conditionalFormatting>
  <conditionalFormatting sqref="E1425 E1427">
    <cfRule type="duplicateValues" dxfId="37" priority="36"/>
  </conditionalFormatting>
  <conditionalFormatting sqref="E1481">
    <cfRule type="duplicateValues" dxfId="36" priority="9"/>
  </conditionalFormatting>
  <conditionalFormatting sqref="E1525">
    <cfRule type="duplicateValues" dxfId="35" priority="8"/>
  </conditionalFormatting>
  <conditionalFormatting sqref="E1539:E1540">
    <cfRule type="duplicateValues" dxfId="34" priority="7"/>
  </conditionalFormatting>
  <conditionalFormatting sqref="E1552">
    <cfRule type="duplicateValues" dxfId="33" priority="5"/>
  </conditionalFormatting>
  <conditionalFormatting sqref="E1665:E1666">
    <cfRule type="duplicateValues" dxfId="32" priority="4"/>
  </conditionalFormatting>
  <conditionalFormatting sqref="E1675">
    <cfRule type="duplicateValues" dxfId="31" priority="3"/>
  </conditionalFormatting>
  <conditionalFormatting sqref="E1694">
    <cfRule type="duplicateValues" dxfId="30" priority="2"/>
  </conditionalFormatting>
  <conditionalFormatting sqref="E1787:E1789">
    <cfRule type="duplicateValues" dxfId="29" priority="48"/>
  </conditionalFormatting>
  <conditionalFormatting sqref="E1790">
    <cfRule type="duplicateValues" dxfId="28" priority="12"/>
  </conditionalFormatting>
  <conditionalFormatting sqref="E1791:E1792">
    <cfRule type="duplicateValues" dxfId="27" priority="11"/>
  </conditionalFormatting>
  <conditionalFormatting sqref="E1795">
    <cfRule type="duplicateValues" dxfId="26" priority="13"/>
  </conditionalFormatting>
  <conditionalFormatting sqref="E1796 E1799">
    <cfRule type="duplicateValues" dxfId="25" priority="1"/>
  </conditionalFormatting>
  <dataValidations xWindow="959" yWindow="252" count="9">
    <dataValidation type="list" allowBlank="1" showInputMessage="1" showErrorMessage="1" promptTitle="Process" prompt="Select process from dropdown list" sqref="J838 E14779:E14790 E2:E1624 E1628:E2178 E2180:E2182 E2189:E14774">
      <formula1>INDIRECT(D2)</formula1>
    </dataValidation>
    <dataValidation allowBlank="1" showInputMessage="1" showErrorMessage="1" promptTitle="Operator Name" prompt="Enter Operator name" sqref="G1588 F1444:G1445 F631:F796 G1690 F1073:F1077 G336 F799:F1070 F28:F37 F361:F364 F136:F201 G650:G651 F250:F359 G152:G159 G691:G694 F373:F415 F500:F509 F513 F465:F498 G1693 F249:G249 G194 F47:F72 F80:F81 F2:F25 F418:F462 F88:F133 F203:F248 F515:F629 F1081:F1443 F1446:F1534 F1538:F1552 F1557:F14774"/>
    <dataValidation allowBlank="1" showInputMessage="1" showErrorMessage="1" promptTitle="Output" prompt="Enter Shift output" sqref="G214:G246 G777:G872 G652:G690 G391:G414 H1363:H1364 G425:G633 F26:F27 G1691:G1692 F463:F464 G635:G649 F797:F798 G695:G774 F1071:F1072 H910:H923 G195:G202 G188:G191 G193 G1557:G1587 F202 G205:G211 G160:G186 G250:G335 G337:G389 F134:F135 G1589:G1689 G2:G151 G874:G943 G946:G1080 G1083:G1443 G1447:G1552 G1555 G1694:G1885 G1890:G14789"/>
    <dataValidation type="list" allowBlank="1" showInputMessage="1" showErrorMessage="1" sqref="J84">
      <formula1>$U$16:$U$134</formula1>
    </dataValidation>
    <dataValidation type="list" allowBlank="1" showInputMessage="1" showErrorMessage="1" promptTitle="Process" prompt="Select process from dropdown list" sqref="H1066:H1067">
      <formula1>INDIRECT(#REF!)</formula1>
    </dataValidation>
    <dataValidation type="list" allowBlank="1" showInputMessage="1" showErrorMessage="1" promptTitle="Product type" prompt="Select product type from dropdown list" sqref="D14779:D14790 E1625:E1627 D2:D14774">
      <formula1>INDIRECT(C2)</formula1>
    </dataValidation>
    <dataValidation type="list" allowBlank="1" showInputMessage="1" showErrorMessage="1" promptTitle="Product type" prompt="Select product type from dropdown list" sqref="C193:C327">
      <formula1>INDIRECT(#REF!)</formula1>
    </dataValidation>
    <dataValidation type="list" allowBlank="1" showInputMessage="1" showErrorMessage="1" promptTitle="Product type" prompt="Select product type from dropdown list" sqref="D1553:D1602">
      <formula1>INDIRECT(G1558)</formula1>
    </dataValidation>
    <dataValidation type="list" allowBlank="1" showInputMessage="1" showErrorMessage="1" promptTitle="Process" prompt="Select process from dropdown list" sqref="E2183:E2188">
      <formula1>INDIRECT(D2179)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959" yWindow="252" count="4">
        <x14:dataValidation type="list" allowBlank="1" showInputMessage="1" showErrorMessage="1" promptTitle="Product" prompt="Select product from dropdown list">
          <x14:formula1>
            <xm:f>Sheet1!$E$1:$R$1</xm:f>
          </x14:formula1>
          <xm:sqref>C10405:C14797</xm:sqref>
        </x14:dataValidation>
        <x14:dataValidation type="list" allowBlank="1" showInputMessage="1" showErrorMessage="1" promptTitle="Product" prompt="Select product from dropdown list">
          <x14:formula1>
            <xm:f>[1]Sheet1!#REF!</xm:f>
          </x14:formula1>
          <xm:sqref>C7207:C10404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C2:C956 C967:C7206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B2:B953 B967:B14797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E1580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8" sqref="D8"/>
    </sheetView>
  </sheetViews>
  <sheetFormatPr defaultRowHeight="14.4" x14ac:dyDescent="0.3"/>
  <cols>
    <col min="1" max="1" width="3.33203125" customWidth="1"/>
    <col min="2" max="2" width="12.88671875" style="6" customWidth="1"/>
    <col min="3" max="3" width="15.33203125" customWidth="1"/>
    <col min="4" max="4" width="22.6640625" bestFit="1" customWidth="1"/>
    <col min="5" max="6" width="11.5546875" customWidth="1"/>
    <col min="7" max="30" width="11.5546875" bestFit="1" customWidth="1"/>
    <col min="31" max="31" width="11.5546875" style="7" bestFit="1" customWidth="1"/>
    <col min="32" max="32" width="10.5546875" bestFit="1" customWidth="1"/>
    <col min="33" max="34" width="11.5546875" customWidth="1"/>
    <col min="35" max="35" width="11.6640625" customWidth="1"/>
    <col min="36" max="36" width="11.5546875" customWidth="1"/>
    <col min="37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/>
    </row>
    <row r="2" spans="2:31" x14ac:dyDescent="0.3">
      <c r="B2" s="57" t="s">
        <v>52</v>
      </c>
      <c r="C2" t="s">
        <v>63</v>
      </c>
    </row>
    <row r="3" spans="2:31" x14ac:dyDescent="0.3">
      <c r="B3"/>
      <c r="AE3"/>
    </row>
    <row r="4" spans="2:31" x14ac:dyDescent="0.3">
      <c r="B4" s="58" t="s">
        <v>282</v>
      </c>
      <c r="C4" s="6"/>
      <c r="D4" s="6"/>
      <c r="E4" s="57" t="s">
        <v>0</v>
      </c>
      <c r="AE4"/>
    </row>
    <row r="5" spans="2:31" x14ac:dyDescent="0.3">
      <c r="B5" s="57" t="s">
        <v>2</v>
      </c>
      <c r="C5" s="57" t="s">
        <v>53</v>
      </c>
      <c r="D5" s="57" t="s">
        <v>1</v>
      </c>
      <c r="E5" t="s">
        <v>492</v>
      </c>
      <c r="F5" t="s">
        <v>494</v>
      </c>
      <c r="G5" t="s">
        <v>495</v>
      </c>
      <c r="H5" t="s">
        <v>496</v>
      </c>
      <c r="I5" t="s">
        <v>497</v>
      </c>
      <c r="J5" t="s">
        <v>547</v>
      </c>
      <c r="K5" t="s">
        <v>548</v>
      </c>
      <c r="L5" t="s">
        <v>553</v>
      </c>
      <c r="M5" t="s">
        <v>583</v>
      </c>
      <c r="N5" t="s">
        <v>614</v>
      </c>
      <c r="O5" t="s">
        <v>619</v>
      </c>
      <c r="P5" t="s">
        <v>627</v>
      </c>
      <c r="Q5" t="s">
        <v>648</v>
      </c>
      <c r="R5" t="s">
        <v>661</v>
      </c>
      <c r="S5" t="s">
        <v>669</v>
      </c>
      <c r="T5" t="s">
        <v>702</v>
      </c>
      <c r="U5" t="s">
        <v>705</v>
      </c>
      <c r="V5" t="s">
        <v>706</v>
      </c>
      <c r="W5" t="s">
        <v>707</v>
      </c>
      <c r="X5" t="s">
        <v>708</v>
      </c>
      <c r="Y5" s="59" t="s">
        <v>16</v>
      </c>
      <c r="AE5"/>
    </row>
    <row r="6" spans="2:31" x14ac:dyDescent="0.3">
      <c r="B6" t="s">
        <v>297</v>
      </c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2"/>
      <c r="AE6"/>
    </row>
    <row r="7" spans="2:31" x14ac:dyDescent="0.3">
      <c r="B7"/>
      <c r="C7" t="s">
        <v>412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2"/>
      <c r="AE7"/>
    </row>
    <row r="8" spans="2:31" x14ac:dyDescent="0.3">
      <c r="B8"/>
      <c r="D8" t="s">
        <v>384</v>
      </c>
      <c r="E8" s="121"/>
      <c r="F8" s="121">
        <v>485</v>
      </c>
      <c r="G8" s="121">
        <v>278</v>
      </c>
      <c r="H8" s="121"/>
      <c r="I8" s="121"/>
      <c r="J8" s="121">
        <v>70</v>
      </c>
      <c r="K8" s="121">
        <v>831</v>
      </c>
      <c r="L8" s="121"/>
      <c r="M8" s="121">
        <v>795</v>
      </c>
      <c r="N8" s="121">
        <v>927</v>
      </c>
      <c r="O8" s="121">
        <v>895</v>
      </c>
      <c r="P8" s="121"/>
      <c r="Q8" s="121"/>
      <c r="R8" s="121">
        <v>466</v>
      </c>
      <c r="S8" s="121">
        <v>428</v>
      </c>
      <c r="T8" s="121">
        <v>468</v>
      </c>
      <c r="U8" s="121">
        <v>439</v>
      </c>
      <c r="V8" s="121">
        <v>220</v>
      </c>
      <c r="W8" s="121">
        <v>439</v>
      </c>
      <c r="X8" s="121">
        <v>439</v>
      </c>
      <c r="Y8" s="122">
        <v>7180</v>
      </c>
      <c r="AE8"/>
    </row>
    <row r="9" spans="2:31" x14ac:dyDescent="0.3">
      <c r="B9"/>
      <c r="D9" t="s">
        <v>304</v>
      </c>
      <c r="E9" s="121">
        <v>540</v>
      </c>
      <c r="F9" s="121">
        <v>540</v>
      </c>
      <c r="G9" s="121">
        <v>570</v>
      </c>
      <c r="H9" s="121">
        <v>330</v>
      </c>
      <c r="I9" s="121">
        <v>527</v>
      </c>
      <c r="J9" s="121">
        <v>583</v>
      </c>
      <c r="K9" s="121">
        <v>493</v>
      </c>
      <c r="L9" s="121"/>
      <c r="M9" s="121">
        <v>559</v>
      </c>
      <c r="N9" s="121">
        <v>551</v>
      </c>
      <c r="O9" s="121">
        <v>502</v>
      </c>
      <c r="P9" s="121">
        <v>406</v>
      </c>
      <c r="Q9" s="121">
        <v>410</v>
      </c>
      <c r="R9" s="121">
        <v>495</v>
      </c>
      <c r="S9" s="121">
        <v>460</v>
      </c>
      <c r="T9" s="121">
        <v>168</v>
      </c>
      <c r="U9" s="121">
        <v>10</v>
      </c>
      <c r="V9" s="121">
        <v>88</v>
      </c>
      <c r="W9" s="121"/>
      <c r="X9" s="121"/>
      <c r="Y9" s="122">
        <v>7232</v>
      </c>
      <c r="AE9"/>
    </row>
    <row r="10" spans="2:31" x14ac:dyDescent="0.3">
      <c r="B10"/>
      <c r="D10" t="s">
        <v>383</v>
      </c>
      <c r="E10" s="121">
        <v>653</v>
      </c>
      <c r="F10" s="121">
        <v>664</v>
      </c>
      <c r="G10" s="121">
        <v>618</v>
      </c>
      <c r="H10" s="121">
        <v>335</v>
      </c>
      <c r="I10" s="121">
        <v>501</v>
      </c>
      <c r="J10" s="121">
        <v>609</v>
      </c>
      <c r="K10" s="121">
        <v>593</v>
      </c>
      <c r="L10" s="121"/>
      <c r="M10" s="121">
        <v>517</v>
      </c>
      <c r="N10" s="121">
        <v>520</v>
      </c>
      <c r="O10" s="121">
        <v>522</v>
      </c>
      <c r="P10" s="121">
        <v>470</v>
      </c>
      <c r="Q10" s="121">
        <v>433</v>
      </c>
      <c r="R10" s="121">
        <v>470</v>
      </c>
      <c r="S10" s="121">
        <v>476</v>
      </c>
      <c r="T10" s="121">
        <v>321</v>
      </c>
      <c r="U10" s="121">
        <v>130</v>
      </c>
      <c r="V10" s="121"/>
      <c r="W10" s="121"/>
      <c r="X10" s="121"/>
      <c r="Y10" s="122">
        <v>7832</v>
      </c>
      <c r="AE10"/>
    </row>
    <row r="11" spans="2:31" x14ac:dyDescent="0.3">
      <c r="B11"/>
      <c r="D11" t="s">
        <v>229</v>
      </c>
      <c r="E11" s="121">
        <v>348</v>
      </c>
      <c r="F11" s="121">
        <v>390</v>
      </c>
      <c r="G11" s="121">
        <v>210</v>
      </c>
      <c r="H11" s="121">
        <v>436</v>
      </c>
      <c r="I11" s="121">
        <v>556</v>
      </c>
      <c r="J11" s="121">
        <v>600</v>
      </c>
      <c r="K11" s="121">
        <v>460</v>
      </c>
      <c r="L11" s="121"/>
      <c r="M11" s="121">
        <v>470</v>
      </c>
      <c r="N11" s="121">
        <v>570</v>
      </c>
      <c r="O11" s="121">
        <v>354</v>
      </c>
      <c r="P11" s="121">
        <v>314</v>
      </c>
      <c r="Q11" s="121">
        <v>390</v>
      </c>
      <c r="R11" s="121">
        <v>450</v>
      </c>
      <c r="S11" s="121">
        <v>252</v>
      </c>
      <c r="T11" s="121">
        <v>255</v>
      </c>
      <c r="U11" s="121"/>
      <c r="V11" s="121"/>
      <c r="W11" s="121"/>
      <c r="X11" s="121"/>
      <c r="Y11" s="122">
        <v>6055</v>
      </c>
      <c r="AE11"/>
    </row>
    <row r="12" spans="2:31" x14ac:dyDescent="0.3">
      <c r="B12"/>
      <c r="D12" t="s">
        <v>385</v>
      </c>
      <c r="E12" s="121">
        <v>560</v>
      </c>
      <c r="F12" s="121">
        <v>610</v>
      </c>
      <c r="G12" s="121">
        <v>610</v>
      </c>
      <c r="H12" s="121">
        <v>350</v>
      </c>
      <c r="I12" s="121">
        <v>640</v>
      </c>
      <c r="J12" s="121">
        <v>610</v>
      </c>
      <c r="K12" s="121">
        <v>220</v>
      </c>
      <c r="L12" s="121"/>
      <c r="M12" s="121">
        <v>190</v>
      </c>
      <c r="N12" s="121">
        <v>50</v>
      </c>
      <c r="O12" s="121"/>
      <c r="P12" s="121">
        <v>440</v>
      </c>
      <c r="Q12" s="121">
        <v>472</v>
      </c>
      <c r="R12" s="121">
        <v>470</v>
      </c>
      <c r="S12" s="121">
        <v>453</v>
      </c>
      <c r="T12" s="121">
        <v>470</v>
      </c>
      <c r="U12" s="121"/>
      <c r="V12" s="121"/>
      <c r="W12" s="121"/>
      <c r="X12" s="121"/>
      <c r="Y12" s="122">
        <v>6145</v>
      </c>
      <c r="AE12"/>
    </row>
    <row r="13" spans="2:31" x14ac:dyDescent="0.3">
      <c r="B13"/>
      <c r="D13" t="s">
        <v>420</v>
      </c>
      <c r="E13" s="121">
        <v>560</v>
      </c>
      <c r="F13" s="121">
        <v>390</v>
      </c>
      <c r="G13" s="121">
        <v>610</v>
      </c>
      <c r="H13" s="121">
        <v>350</v>
      </c>
      <c r="I13" s="121">
        <v>640</v>
      </c>
      <c r="J13" s="121">
        <v>610</v>
      </c>
      <c r="K13" s="121">
        <v>220</v>
      </c>
      <c r="L13" s="121"/>
      <c r="M13" s="121">
        <v>190</v>
      </c>
      <c r="N13" s="121">
        <v>50</v>
      </c>
      <c r="O13" s="121"/>
      <c r="P13" s="121">
        <v>440</v>
      </c>
      <c r="Q13" s="121">
        <v>472</v>
      </c>
      <c r="R13" s="121">
        <v>470</v>
      </c>
      <c r="S13" s="121">
        <v>453</v>
      </c>
      <c r="T13" s="121">
        <v>470</v>
      </c>
      <c r="U13" s="121"/>
      <c r="V13" s="121"/>
      <c r="W13" s="121"/>
      <c r="X13" s="121"/>
      <c r="Y13" s="122">
        <v>5925</v>
      </c>
      <c r="AE13"/>
    </row>
    <row r="14" spans="2:31" x14ac:dyDescent="0.3">
      <c r="B14"/>
      <c r="D14" t="s">
        <v>408</v>
      </c>
      <c r="E14" s="121">
        <v>696</v>
      </c>
      <c r="F14" s="121">
        <v>532</v>
      </c>
      <c r="G14" s="121">
        <v>482</v>
      </c>
      <c r="H14" s="121">
        <v>382</v>
      </c>
      <c r="I14" s="121">
        <v>690</v>
      </c>
      <c r="J14" s="121">
        <v>642</v>
      </c>
      <c r="K14" s="121">
        <v>606</v>
      </c>
      <c r="L14" s="121"/>
      <c r="M14" s="121">
        <v>694</v>
      </c>
      <c r="N14" s="121">
        <v>300</v>
      </c>
      <c r="O14" s="121">
        <v>334</v>
      </c>
      <c r="P14" s="121">
        <v>300</v>
      </c>
      <c r="Q14" s="121">
        <v>520</v>
      </c>
      <c r="R14" s="121"/>
      <c r="S14" s="121"/>
      <c r="T14" s="121"/>
      <c r="U14" s="121"/>
      <c r="V14" s="121"/>
      <c r="W14" s="121"/>
      <c r="X14" s="121"/>
      <c r="Y14" s="122">
        <v>6178</v>
      </c>
      <c r="AE14"/>
    </row>
    <row r="15" spans="2:31" x14ac:dyDescent="0.3">
      <c r="B15"/>
      <c r="D15" t="s">
        <v>382</v>
      </c>
      <c r="E15" s="121">
        <v>764</v>
      </c>
      <c r="F15" s="121">
        <v>376</v>
      </c>
      <c r="G15" s="121">
        <v>480</v>
      </c>
      <c r="H15" s="121">
        <v>372</v>
      </c>
      <c r="I15" s="121">
        <v>690</v>
      </c>
      <c r="J15" s="121">
        <v>464</v>
      </c>
      <c r="K15" s="121">
        <v>620</v>
      </c>
      <c r="L15" s="121"/>
      <c r="M15" s="121">
        <v>715</v>
      </c>
      <c r="N15" s="121">
        <v>471</v>
      </c>
      <c r="O15" s="121">
        <v>150</v>
      </c>
      <c r="P15" s="121">
        <v>240</v>
      </c>
      <c r="Q15" s="121">
        <v>570</v>
      </c>
      <c r="R15" s="121">
        <v>592</v>
      </c>
      <c r="S15" s="121">
        <v>214</v>
      </c>
      <c r="T15" s="121">
        <v>240</v>
      </c>
      <c r="U15" s="121"/>
      <c r="V15" s="121"/>
      <c r="W15" s="121"/>
      <c r="X15" s="121"/>
      <c r="Y15" s="122">
        <v>6958</v>
      </c>
      <c r="AE15"/>
    </row>
    <row r="16" spans="2:31" x14ac:dyDescent="0.3">
      <c r="B16"/>
      <c r="D16" t="s">
        <v>413</v>
      </c>
      <c r="E16" s="121"/>
      <c r="F16" s="121">
        <v>470</v>
      </c>
      <c r="G16" s="121">
        <v>544</v>
      </c>
      <c r="H16" s="121">
        <v>70</v>
      </c>
      <c r="I16" s="121">
        <v>60</v>
      </c>
      <c r="J16" s="121">
        <v>70</v>
      </c>
      <c r="K16" s="121">
        <v>831</v>
      </c>
      <c r="L16" s="121"/>
      <c r="M16" s="121">
        <v>795</v>
      </c>
      <c r="N16" s="121">
        <v>940</v>
      </c>
      <c r="O16" s="121">
        <v>900</v>
      </c>
      <c r="P16" s="121">
        <v>475</v>
      </c>
      <c r="Q16" s="121">
        <v>472</v>
      </c>
      <c r="R16" s="121">
        <v>470</v>
      </c>
      <c r="S16" s="121">
        <v>453</v>
      </c>
      <c r="T16" s="121">
        <v>470</v>
      </c>
      <c r="U16" s="121"/>
      <c r="V16" s="121"/>
      <c r="W16" s="121"/>
      <c r="X16" s="121"/>
      <c r="Y16" s="122">
        <v>7020</v>
      </c>
      <c r="AE16"/>
    </row>
    <row r="17" spans="2:31" x14ac:dyDescent="0.3">
      <c r="B17"/>
      <c r="D17" t="s">
        <v>47</v>
      </c>
      <c r="E17" s="121"/>
      <c r="F17" s="121">
        <v>400</v>
      </c>
      <c r="G17" s="121">
        <v>600</v>
      </c>
      <c r="H17" s="121"/>
      <c r="I17" s="121">
        <v>120</v>
      </c>
      <c r="J17" s="121">
        <v>60</v>
      </c>
      <c r="K17" s="121">
        <v>440</v>
      </c>
      <c r="L17" s="121"/>
      <c r="M17" s="121">
        <v>700</v>
      </c>
      <c r="N17" s="121">
        <v>960</v>
      </c>
      <c r="O17" s="121">
        <v>820</v>
      </c>
      <c r="P17" s="121">
        <v>520</v>
      </c>
      <c r="Q17" s="121">
        <v>540</v>
      </c>
      <c r="R17" s="121">
        <v>460</v>
      </c>
      <c r="S17" s="121">
        <v>180</v>
      </c>
      <c r="T17" s="121">
        <v>480</v>
      </c>
      <c r="U17" s="121"/>
      <c r="V17" s="121"/>
      <c r="W17" s="121"/>
      <c r="X17" s="121"/>
      <c r="Y17" s="122">
        <v>6280</v>
      </c>
      <c r="AE17"/>
    </row>
    <row r="18" spans="2:31" x14ac:dyDescent="0.3">
      <c r="B18"/>
      <c r="D18" t="s">
        <v>414</v>
      </c>
      <c r="E18" s="121"/>
      <c r="F18" s="121">
        <v>450</v>
      </c>
      <c r="G18" s="121">
        <v>574</v>
      </c>
      <c r="H18" s="121"/>
      <c r="I18" s="121"/>
      <c r="J18" s="121">
        <v>70</v>
      </c>
      <c r="K18" s="121">
        <v>816</v>
      </c>
      <c r="L18" s="121"/>
      <c r="M18" s="121">
        <v>775</v>
      </c>
      <c r="N18" s="121">
        <v>940</v>
      </c>
      <c r="O18" s="121">
        <v>898</v>
      </c>
      <c r="P18" s="121">
        <v>473</v>
      </c>
      <c r="Q18" s="121">
        <v>470</v>
      </c>
      <c r="R18" s="121">
        <v>477</v>
      </c>
      <c r="S18" s="121">
        <v>428</v>
      </c>
      <c r="T18" s="121">
        <v>468</v>
      </c>
      <c r="U18" s="121"/>
      <c r="V18" s="121"/>
      <c r="W18" s="121"/>
      <c r="X18" s="121"/>
      <c r="Y18" s="122">
        <v>6839</v>
      </c>
      <c r="AE18"/>
    </row>
    <row r="19" spans="2:31" x14ac:dyDescent="0.3">
      <c r="B19"/>
      <c r="D19" t="s">
        <v>419</v>
      </c>
      <c r="E19" s="121"/>
      <c r="F19" s="121">
        <v>120</v>
      </c>
      <c r="G19" s="121"/>
      <c r="H19" s="121">
        <v>70</v>
      </c>
      <c r="I19" s="121">
        <v>60</v>
      </c>
      <c r="J19" s="121">
        <v>560</v>
      </c>
      <c r="K19" s="121">
        <v>380</v>
      </c>
      <c r="L19" s="121"/>
      <c r="M19" s="121">
        <v>600</v>
      </c>
      <c r="N19" s="121">
        <v>740</v>
      </c>
      <c r="O19" s="121">
        <v>300</v>
      </c>
      <c r="P19" s="121">
        <v>610</v>
      </c>
      <c r="Q19" s="121"/>
      <c r="R19" s="121"/>
      <c r="S19" s="121">
        <v>300</v>
      </c>
      <c r="T19" s="121">
        <v>300</v>
      </c>
      <c r="U19" s="121"/>
      <c r="V19" s="121"/>
      <c r="W19" s="121"/>
      <c r="X19" s="121"/>
      <c r="Y19" s="122">
        <v>4040</v>
      </c>
      <c r="AE19"/>
    </row>
    <row r="20" spans="2:31" x14ac:dyDescent="0.3">
      <c r="B20"/>
      <c r="D20" t="s">
        <v>438</v>
      </c>
      <c r="E20" s="121"/>
      <c r="F20" s="121">
        <v>120</v>
      </c>
      <c r="G20" s="121"/>
      <c r="H20" s="121">
        <v>62</v>
      </c>
      <c r="I20" s="121">
        <v>150</v>
      </c>
      <c r="J20" s="121">
        <v>370</v>
      </c>
      <c r="K20" s="121">
        <v>600</v>
      </c>
      <c r="L20" s="121"/>
      <c r="M20" s="121">
        <v>600</v>
      </c>
      <c r="N20" s="121">
        <v>720</v>
      </c>
      <c r="O20" s="121">
        <v>300</v>
      </c>
      <c r="P20" s="121">
        <v>300</v>
      </c>
      <c r="Q20" s="121"/>
      <c r="R20" s="121"/>
      <c r="S20" s="121">
        <v>300</v>
      </c>
      <c r="T20" s="121">
        <v>300</v>
      </c>
      <c r="U20" s="121"/>
      <c r="V20" s="121"/>
      <c r="W20" s="121"/>
      <c r="X20" s="121"/>
      <c r="Y20" s="122">
        <v>3822</v>
      </c>
      <c r="AE20"/>
    </row>
    <row r="21" spans="2:31" x14ac:dyDescent="0.3">
      <c r="B21"/>
      <c r="D21" t="s">
        <v>421</v>
      </c>
      <c r="E21" s="121"/>
      <c r="F21" s="121">
        <v>220</v>
      </c>
      <c r="G21" s="121"/>
      <c r="H21" s="121"/>
      <c r="I21" s="121">
        <v>90</v>
      </c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2">
        <v>310</v>
      </c>
      <c r="AE21"/>
    </row>
    <row r="22" spans="2:31" x14ac:dyDescent="0.3">
      <c r="B22" t="s">
        <v>17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2"/>
      <c r="AE22"/>
    </row>
    <row r="23" spans="2:31" x14ac:dyDescent="0.3">
      <c r="B23"/>
      <c r="C23" t="s">
        <v>350</v>
      </c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AE23"/>
    </row>
    <row r="24" spans="2:31" x14ac:dyDescent="0.3">
      <c r="B24"/>
      <c r="D24" t="s">
        <v>303</v>
      </c>
      <c r="E24" s="121">
        <v>4520</v>
      </c>
      <c r="F24" s="121">
        <v>1000</v>
      </c>
      <c r="G24" s="121">
        <v>10000</v>
      </c>
      <c r="H24" s="121"/>
      <c r="I24" s="121">
        <v>3200</v>
      </c>
      <c r="J24" s="121">
        <v>1440</v>
      </c>
      <c r="K24" s="121"/>
      <c r="L24" s="121"/>
      <c r="M24" s="121">
        <v>4600</v>
      </c>
      <c r="N24" s="121"/>
      <c r="O24" s="121">
        <v>4000</v>
      </c>
      <c r="P24" s="121">
        <v>8280</v>
      </c>
      <c r="Q24" s="121"/>
      <c r="R24" s="121">
        <v>4800</v>
      </c>
      <c r="S24" s="121">
        <v>800</v>
      </c>
      <c r="T24" s="121">
        <v>4000</v>
      </c>
      <c r="U24" s="121">
        <v>1040</v>
      </c>
      <c r="V24" s="121">
        <v>6000</v>
      </c>
      <c r="W24" s="121"/>
      <c r="X24" s="121"/>
      <c r="Y24" s="122">
        <v>53680</v>
      </c>
      <c r="AE24"/>
    </row>
    <row r="25" spans="2:31" x14ac:dyDescent="0.3">
      <c r="B25"/>
      <c r="D25" t="s">
        <v>304</v>
      </c>
      <c r="E25" s="121"/>
      <c r="F25" s="121">
        <v>4080</v>
      </c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>
        <v>3920</v>
      </c>
      <c r="V25" s="121">
        <v>10000</v>
      </c>
      <c r="W25" s="121">
        <v>4000</v>
      </c>
      <c r="X25" s="121">
        <v>1960</v>
      </c>
      <c r="Y25" s="122">
        <v>23960</v>
      </c>
      <c r="AE25"/>
    </row>
    <row r="26" spans="2:31" x14ac:dyDescent="0.3">
      <c r="B26"/>
      <c r="D26" t="s">
        <v>229</v>
      </c>
      <c r="E26" s="121">
        <v>4860</v>
      </c>
      <c r="F26" s="121">
        <v>5340</v>
      </c>
      <c r="G26" s="121">
        <v>5680</v>
      </c>
      <c r="H26" s="121">
        <v>4530</v>
      </c>
      <c r="I26" s="121">
        <v>5680</v>
      </c>
      <c r="J26" s="121">
        <v>5540</v>
      </c>
      <c r="K26" s="121">
        <v>1623</v>
      </c>
      <c r="L26" s="121">
        <v>2200</v>
      </c>
      <c r="M26" s="121">
        <v>1100</v>
      </c>
      <c r="N26" s="121">
        <v>5140</v>
      </c>
      <c r="O26" s="121">
        <v>5140</v>
      </c>
      <c r="P26" s="121">
        <v>5070</v>
      </c>
      <c r="Q26" s="121">
        <v>5480</v>
      </c>
      <c r="R26" s="121">
        <v>5320</v>
      </c>
      <c r="S26" s="121">
        <v>5400</v>
      </c>
      <c r="T26" s="121">
        <v>5300</v>
      </c>
      <c r="U26" s="121"/>
      <c r="V26" s="121"/>
      <c r="W26" s="121"/>
      <c r="X26" s="121"/>
      <c r="Y26" s="122">
        <v>73403</v>
      </c>
      <c r="AE26"/>
    </row>
    <row r="27" spans="2:31" x14ac:dyDescent="0.3">
      <c r="B27"/>
      <c r="D27" t="s">
        <v>20</v>
      </c>
      <c r="E27" s="121">
        <v>3655</v>
      </c>
      <c r="F27" s="121">
        <v>5038</v>
      </c>
      <c r="G27" s="121">
        <v>5673</v>
      </c>
      <c r="H27" s="121">
        <v>6290</v>
      </c>
      <c r="I27" s="121">
        <v>6050</v>
      </c>
      <c r="J27" s="121">
        <v>5220</v>
      </c>
      <c r="K27" s="121"/>
      <c r="L27" s="121">
        <v>2360</v>
      </c>
      <c r="M27" s="121">
        <v>1540</v>
      </c>
      <c r="N27" s="121">
        <v>4610</v>
      </c>
      <c r="O27" s="121">
        <v>5450</v>
      </c>
      <c r="P27" s="121">
        <v>4800</v>
      </c>
      <c r="Q27" s="121">
        <v>5200</v>
      </c>
      <c r="R27" s="121">
        <v>5300</v>
      </c>
      <c r="S27" s="121">
        <v>5260</v>
      </c>
      <c r="T27" s="121">
        <v>5150</v>
      </c>
      <c r="U27" s="121"/>
      <c r="V27" s="121"/>
      <c r="W27" s="121"/>
      <c r="X27" s="121"/>
      <c r="Y27" s="122">
        <v>71596</v>
      </c>
      <c r="AE27"/>
    </row>
    <row r="28" spans="2:31" x14ac:dyDescent="0.3">
      <c r="B28"/>
      <c r="D28" t="s">
        <v>347</v>
      </c>
      <c r="E28" s="121">
        <v>4720</v>
      </c>
      <c r="F28" s="121">
        <v>3380</v>
      </c>
      <c r="G28" s="121">
        <v>3640</v>
      </c>
      <c r="H28" s="121">
        <v>4480</v>
      </c>
      <c r="I28" s="121">
        <v>8262</v>
      </c>
      <c r="J28" s="121">
        <v>3900</v>
      </c>
      <c r="K28" s="121"/>
      <c r="L28" s="121">
        <v>2240</v>
      </c>
      <c r="M28" s="121">
        <v>2000</v>
      </c>
      <c r="N28" s="121">
        <v>4700</v>
      </c>
      <c r="O28" s="121">
        <v>5620</v>
      </c>
      <c r="P28" s="121">
        <v>5360</v>
      </c>
      <c r="Q28" s="121">
        <v>5400</v>
      </c>
      <c r="R28" s="121">
        <v>5660</v>
      </c>
      <c r="S28" s="121">
        <v>4960</v>
      </c>
      <c r="T28" s="121">
        <v>4952</v>
      </c>
      <c r="U28" s="121"/>
      <c r="V28" s="121"/>
      <c r="W28" s="121"/>
      <c r="X28" s="121"/>
      <c r="Y28" s="122">
        <v>69274</v>
      </c>
      <c r="AE28"/>
    </row>
    <row r="29" spans="2:31" x14ac:dyDescent="0.3">
      <c r="B29"/>
      <c r="D29" t="s">
        <v>348</v>
      </c>
      <c r="E29" s="121">
        <v>4800</v>
      </c>
      <c r="F29" s="121">
        <v>5350</v>
      </c>
      <c r="G29" s="121">
        <v>5420</v>
      </c>
      <c r="H29" s="121">
        <v>5460</v>
      </c>
      <c r="I29" s="121">
        <v>6150</v>
      </c>
      <c r="J29" s="121">
        <v>5186</v>
      </c>
      <c r="K29" s="121">
        <v>533</v>
      </c>
      <c r="L29" s="121">
        <v>2400</v>
      </c>
      <c r="M29" s="121">
        <v>1100</v>
      </c>
      <c r="N29" s="121">
        <v>4960</v>
      </c>
      <c r="O29" s="121">
        <v>5150</v>
      </c>
      <c r="P29" s="121">
        <v>5740</v>
      </c>
      <c r="Q29" s="121">
        <v>5170</v>
      </c>
      <c r="R29" s="121">
        <v>4760</v>
      </c>
      <c r="S29" s="121">
        <v>4920</v>
      </c>
      <c r="T29" s="121">
        <v>5080</v>
      </c>
      <c r="U29" s="121"/>
      <c r="V29" s="121"/>
      <c r="W29" s="121"/>
      <c r="X29" s="121"/>
      <c r="Y29" s="122">
        <v>72179</v>
      </c>
      <c r="AE29"/>
    </row>
    <row r="30" spans="2:31" x14ac:dyDescent="0.3">
      <c r="B30"/>
      <c r="D30" t="s">
        <v>349</v>
      </c>
      <c r="E30" s="121">
        <v>5160</v>
      </c>
      <c r="F30" s="121">
        <v>5345</v>
      </c>
      <c r="G30" s="121">
        <v>5697</v>
      </c>
      <c r="H30" s="121">
        <v>3400</v>
      </c>
      <c r="I30" s="121">
        <v>3240</v>
      </c>
      <c r="J30" s="121">
        <v>5300</v>
      </c>
      <c r="K30" s="121">
        <v>1441</v>
      </c>
      <c r="L30" s="121">
        <v>2500</v>
      </c>
      <c r="M30" s="121">
        <v>1748</v>
      </c>
      <c r="N30" s="121">
        <v>4500</v>
      </c>
      <c r="O30" s="121">
        <v>5100</v>
      </c>
      <c r="P30" s="121">
        <v>1510</v>
      </c>
      <c r="Q30" s="121">
        <v>5470</v>
      </c>
      <c r="R30" s="121">
        <v>4584</v>
      </c>
      <c r="S30" s="121">
        <v>5880</v>
      </c>
      <c r="T30" s="121">
        <v>5460</v>
      </c>
      <c r="U30" s="121"/>
      <c r="V30" s="121"/>
      <c r="W30" s="121"/>
      <c r="X30" s="121"/>
      <c r="Y30" s="122">
        <v>66335</v>
      </c>
      <c r="AE30"/>
    </row>
    <row r="31" spans="2:31" x14ac:dyDescent="0.3">
      <c r="B31"/>
      <c r="D31" t="s">
        <v>386</v>
      </c>
      <c r="E31" s="121">
        <v>3584</v>
      </c>
      <c r="F31" s="121">
        <v>4096</v>
      </c>
      <c r="G31" s="121">
        <v>4224</v>
      </c>
      <c r="H31" s="121">
        <v>5120</v>
      </c>
      <c r="I31" s="121">
        <v>4480</v>
      </c>
      <c r="J31" s="121">
        <v>4736</v>
      </c>
      <c r="K31" s="121">
        <v>4734</v>
      </c>
      <c r="L31" s="121">
        <v>2560</v>
      </c>
      <c r="M31" s="121">
        <v>4480</v>
      </c>
      <c r="N31" s="121">
        <v>2688</v>
      </c>
      <c r="O31" s="121">
        <v>4736</v>
      </c>
      <c r="P31" s="121">
        <v>4480</v>
      </c>
      <c r="Q31" s="121">
        <v>4864</v>
      </c>
      <c r="R31" s="121">
        <v>4136</v>
      </c>
      <c r="S31" s="121">
        <v>3584</v>
      </c>
      <c r="T31" s="121">
        <v>4864</v>
      </c>
      <c r="U31" s="121"/>
      <c r="V31" s="121"/>
      <c r="W31" s="121"/>
      <c r="X31" s="121"/>
      <c r="Y31" s="122">
        <v>67366</v>
      </c>
      <c r="AE31"/>
    </row>
    <row r="32" spans="2:31" x14ac:dyDescent="0.3">
      <c r="B32"/>
      <c r="D32" t="s">
        <v>407</v>
      </c>
      <c r="E32" s="121">
        <v>4500</v>
      </c>
      <c r="F32" s="121">
        <v>4500</v>
      </c>
      <c r="G32" s="121">
        <v>4500</v>
      </c>
      <c r="H32" s="121">
        <v>4200</v>
      </c>
      <c r="I32" s="121">
        <v>600</v>
      </c>
      <c r="J32" s="121">
        <v>4500</v>
      </c>
      <c r="K32" s="121">
        <v>4500</v>
      </c>
      <c r="L32" s="121">
        <v>4500</v>
      </c>
      <c r="M32" s="121"/>
      <c r="N32" s="121">
        <v>4500</v>
      </c>
      <c r="O32" s="121">
        <v>4500</v>
      </c>
      <c r="P32" s="121">
        <v>4500</v>
      </c>
      <c r="Q32" s="121">
        <v>4500</v>
      </c>
      <c r="R32" s="121">
        <v>4500</v>
      </c>
      <c r="S32" s="121">
        <v>4500</v>
      </c>
      <c r="T32" s="121">
        <v>4500</v>
      </c>
      <c r="U32" s="121"/>
      <c r="V32" s="121"/>
      <c r="W32" s="121"/>
      <c r="X32" s="121"/>
      <c r="Y32" s="122">
        <v>63300</v>
      </c>
      <c r="AE32"/>
    </row>
    <row r="33" spans="2:31" x14ac:dyDescent="0.3">
      <c r="B33"/>
      <c r="D33" t="s">
        <v>429</v>
      </c>
      <c r="E33" s="121">
        <v>2010</v>
      </c>
      <c r="F33" s="121">
        <v>2710</v>
      </c>
      <c r="G33" s="121">
        <v>2900</v>
      </c>
      <c r="H33" s="121">
        <v>2860</v>
      </c>
      <c r="I33" s="121">
        <v>2910</v>
      </c>
      <c r="J33" s="121">
        <v>2850</v>
      </c>
      <c r="K33" s="121">
        <v>2296</v>
      </c>
      <c r="L33" s="121">
        <v>1070</v>
      </c>
      <c r="M33" s="121">
        <v>1600</v>
      </c>
      <c r="N33" s="121">
        <v>1500</v>
      </c>
      <c r="O33" s="121">
        <v>2712</v>
      </c>
      <c r="P33" s="121">
        <v>2661</v>
      </c>
      <c r="Q33" s="121">
        <v>2640</v>
      </c>
      <c r="R33" s="121">
        <v>1748</v>
      </c>
      <c r="S33" s="121">
        <v>2060</v>
      </c>
      <c r="T33" s="121">
        <v>2616</v>
      </c>
      <c r="U33" s="121"/>
      <c r="V33" s="121"/>
      <c r="W33" s="121"/>
      <c r="X33" s="121"/>
      <c r="Y33" s="122">
        <v>37143</v>
      </c>
      <c r="AE33"/>
    </row>
    <row r="34" spans="2:31" x14ac:dyDescent="0.3">
      <c r="B34"/>
      <c r="D34" t="s">
        <v>430</v>
      </c>
      <c r="E34" s="121">
        <v>1240</v>
      </c>
      <c r="F34" s="121">
        <v>2500</v>
      </c>
      <c r="G34" s="121">
        <v>1600</v>
      </c>
      <c r="H34" s="121">
        <v>1717</v>
      </c>
      <c r="I34" s="121">
        <v>1521</v>
      </c>
      <c r="J34" s="121">
        <v>2273</v>
      </c>
      <c r="K34" s="121">
        <v>1900</v>
      </c>
      <c r="L34" s="121">
        <v>1100</v>
      </c>
      <c r="M34" s="121">
        <v>1988</v>
      </c>
      <c r="N34" s="121">
        <v>1852</v>
      </c>
      <c r="O34" s="121">
        <v>2369</v>
      </c>
      <c r="P34" s="121">
        <v>2402</v>
      </c>
      <c r="Q34" s="121">
        <v>2608</v>
      </c>
      <c r="R34" s="121">
        <v>2652</v>
      </c>
      <c r="S34" s="121">
        <v>2641</v>
      </c>
      <c r="T34" s="121">
        <v>2012</v>
      </c>
      <c r="U34" s="121"/>
      <c r="V34" s="121"/>
      <c r="W34" s="121"/>
      <c r="X34" s="121"/>
      <c r="Y34" s="122">
        <v>32375</v>
      </c>
      <c r="AE34"/>
    </row>
    <row r="35" spans="2:31" x14ac:dyDescent="0.3">
      <c r="B35"/>
      <c r="C35" t="s">
        <v>308</v>
      </c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2"/>
      <c r="AE35"/>
    </row>
    <row r="36" spans="2:31" x14ac:dyDescent="0.3">
      <c r="B36"/>
      <c r="D36" t="s">
        <v>304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>
        <v>600</v>
      </c>
      <c r="T36" s="121"/>
      <c r="U36" s="121"/>
      <c r="V36" s="121"/>
      <c r="W36" s="121"/>
      <c r="X36" s="121"/>
      <c r="Y36" s="122">
        <v>600</v>
      </c>
      <c r="AE36"/>
    </row>
    <row r="37" spans="2:31" x14ac:dyDescent="0.3">
      <c r="B37"/>
      <c r="D37" t="s">
        <v>8</v>
      </c>
      <c r="E37" s="121"/>
      <c r="F37" s="121"/>
      <c r="G37" s="121">
        <v>81</v>
      </c>
      <c r="H37" s="121">
        <v>457</v>
      </c>
      <c r="I37" s="121"/>
      <c r="J37" s="121"/>
      <c r="K37" s="121"/>
      <c r="L37" s="121"/>
      <c r="M37" s="121"/>
      <c r="N37" s="121"/>
      <c r="O37" s="121"/>
      <c r="P37" s="121"/>
      <c r="Q37" s="121"/>
      <c r="R37" s="121">
        <v>30</v>
      </c>
      <c r="S37" s="121">
        <v>260</v>
      </c>
      <c r="T37" s="121"/>
      <c r="U37" s="121"/>
      <c r="V37" s="121"/>
      <c r="W37" s="121"/>
      <c r="X37" s="121"/>
      <c r="Y37" s="122">
        <v>828</v>
      </c>
      <c r="AE37"/>
    </row>
    <row r="38" spans="2:31" x14ac:dyDescent="0.3">
      <c r="B38"/>
      <c r="D38" t="s">
        <v>229</v>
      </c>
      <c r="E38" s="121"/>
      <c r="F38" s="121">
        <v>420</v>
      </c>
      <c r="G38" s="121"/>
      <c r="H38" s="121">
        <v>88</v>
      </c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>
        <v>570</v>
      </c>
      <c r="T38" s="121"/>
      <c r="U38" s="121"/>
      <c r="V38" s="121"/>
      <c r="W38" s="121"/>
      <c r="X38" s="121"/>
      <c r="Y38" s="122">
        <v>1078</v>
      </c>
      <c r="AE38"/>
    </row>
    <row r="39" spans="2:31" x14ac:dyDescent="0.3">
      <c r="B39"/>
      <c r="D39" t="s">
        <v>35</v>
      </c>
      <c r="E39" s="121"/>
      <c r="F39" s="121">
        <v>420</v>
      </c>
      <c r="G39" s="121"/>
      <c r="H39" s="121">
        <v>88</v>
      </c>
      <c r="I39" s="121"/>
      <c r="J39" s="121"/>
      <c r="K39" s="121"/>
      <c r="L39" s="121"/>
      <c r="M39" s="121"/>
      <c r="N39" s="121"/>
      <c r="O39" s="121"/>
      <c r="P39" s="121"/>
      <c r="Q39" s="121"/>
      <c r="R39" s="121">
        <v>240</v>
      </c>
      <c r="S39" s="121">
        <v>540</v>
      </c>
      <c r="T39" s="121"/>
      <c r="U39" s="121"/>
      <c r="V39" s="121"/>
      <c r="W39" s="121"/>
      <c r="X39" s="121"/>
      <c r="Y39" s="122">
        <v>1288</v>
      </c>
      <c r="AE39"/>
    </row>
    <row r="40" spans="2:31" x14ac:dyDescent="0.3">
      <c r="B40"/>
      <c r="D40" t="s">
        <v>426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>
        <v>180</v>
      </c>
      <c r="T40" s="121"/>
      <c r="U40" s="121"/>
      <c r="V40" s="121"/>
      <c r="W40" s="121"/>
      <c r="X40" s="121"/>
      <c r="Y40" s="122">
        <v>180</v>
      </c>
      <c r="AE40"/>
    </row>
    <row r="41" spans="2:31" x14ac:dyDescent="0.3">
      <c r="B41"/>
      <c r="D41" t="s">
        <v>402</v>
      </c>
      <c r="E41" s="121">
        <v>530</v>
      </c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>
        <v>650</v>
      </c>
      <c r="S41" s="121"/>
      <c r="T41" s="121"/>
      <c r="U41" s="121"/>
      <c r="V41" s="121"/>
      <c r="W41" s="121"/>
      <c r="X41" s="121"/>
      <c r="Y41" s="122">
        <v>1180</v>
      </c>
      <c r="AE41"/>
    </row>
    <row r="42" spans="2:31" x14ac:dyDescent="0.3">
      <c r="B42"/>
      <c r="C42" t="s">
        <v>309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2"/>
      <c r="AE42"/>
    </row>
    <row r="43" spans="2:31" x14ac:dyDescent="0.3">
      <c r="B43"/>
      <c r="D43" t="s">
        <v>303</v>
      </c>
      <c r="E43" s="121">
        <v>3360</v>
      </c>
      <c r="F43" s="121"/>
      <c r="G43" s="121"/>
      <c r="H43" s="121">
        <v>2880</v>
      </c>
      <c r="I43" s="121"/>
      <c r="J43" s="121"/>
      <c r="K43" s="121">
        <v>10500</v>
      </c>
      <c r="L43" s="121"/>
      <c r="M43" s="121"/>
      <c r="N43" s="121"/>
      <c r="O43" s="121"/>
      <c r="P43" s="121"/>
      <c r="Q43" s="121">
        <v>8940</v>
      </c>
      <c r="R43" s="121"/>
      <c r="S43" s="121"/>
      <c r="T43" s="121"/>
      <c r="U43" s="121"/>
      <c r="V43" s="121"/>
      <c r="W43" s="121"/>
      <c r="X43" s="121"/>
      <c r="Y43" s="122">
        <v>25680</v>
      </c>
      <c r="AE43"/>
    </row>
    <row r="44" spans="2:31" x14ac:dyDescent="0.3">
      <c r="B44"/>
      <c r="D44" t="s">
        <v>304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3000</v>
      </c>
      <c r="W44" s="121"/>
      <c r="X44" s="121">
        <v>5400</v>
      </c>
      <c r="Y44" s="122">
        <v>8400</v>
      </c>
      <c r="AE44"/>
    </row>
    <row r="45" spans="2:31" x14ac:dyDescent="0.3">
      <c r="B45"/>
      <c r="D45" t="s">
        <v>8</v>
      </c>
      <c r="E45" s="121">
        <v>1440</v>
      </c>
      <c r="F45" s="121">
        <v>1560</v>
      </c>
      <c r="G45" s="121">
        <v>1720</v>
      </c>
      <c r="H45" s="121">
        <v>520</v>
      </c>
      <c r="I45" s="121">
        <v>1320</v>
      </c>
      <c r="J45" s="121">
        <v>2600</v>
      </c>
      <c r="K45" s="121">
        <v>2400</v>
      </c>
      <c r="L45" s="121"/>
      <c r="M45" s="121">
        <v>2080</v>
      </c>
      <c r="N45" s="121">
        <v>2240</v>
      </c>
      <c r="O45" s="121">
        <v>1000</v>
      </c>
      <c r="P45" s="121">
        <v>2000</v>
      </c>
      <c r="Q45" s="121">
        <v>1360</v>
      </c>
      <c r="R45" s="121">
        <v>1120</v>
      </c>
      <c r="S45" s="121">
        <v>640</v>
      </c>
      <c r="T45" s="121"/>
      <c r="U45" s="121"/>
      <c r="V45" s="121"/>
      <c r="W45" s="121"/>
      <c r="X45" s="121"/>
      <c r="Y45" s="122">
        <v>22000</v>
      </c>
      <c r="AE45"/>
    </row>
    <row r="46" spans="2:31" x14ac:dyDescent="0.3">
      <c r="B46"/>
      <c r="D46" t="s">
        <v>229</v>
      </c>
      <c r="E46" s="121">
        <v>1720</v>
      </c>
      <c r="F46" s="121">
        <v>1680</v>
      </c>
      <c r="G46" s="121">
        <v>2000</v>
      </c>
      <c r="H46" s="121">
        <v>1360</v>
      </c>
      <c r="I46" s="121">
        <v>1800</v>
      </c>
      <c r="J46" s="121">
        <v>1640</v>
      </c>
      <c r="K46" s="121">
        <v>2440</v>
      </c>
      <c r="L46" s="121"/>
      <c r="M46" s="121">
        <v>1880</v>
      </c>
      <c r="N46" s="121">
        <v>2105</v>
      </c>
      <c r="O46" s="121">
        <v>627</v>
      </c>
      <c r="P46" s="121">
        <v>2600</v>
      </c>
      <c r="Q46" s="121">
        <v>1000</v>
      </c>
      <c r="R46" s="121">
        <v>1560</v>
      </c>
      <c r="S46" s="121"/>
      <c r="T46" s="121"/>
      <c r="U46" s="121"/>
      <c r="V46" s="121"/>
      <c r="W46" s="121"/>
      <c r="X46" s="121"/>
      <c r="Y46" s="122">
        <v>22412</v>
      </c>
      <c r="AE46"/>
    </row>
    <row r="47" spans="2:31" x14ac:dyDescent="0.3">
      <c r="B47"/>
      <c r="D47" t="s">
        <v>35</v>
      </c>
      <c r="E47" s="121">
        <v>1720</v>
      </c>
      <c r="F47" s="121">
        <v>1680</v>
      </c>
      <c r="G47" s="121">
        <v>2240</v>
      </c>
      <c r="H47" s="121">
        <v>1640</v>
      </c>
      <c r="I47" s="121">
        <v>1520</v>
      </c>
      <c r="J47" s="121">
        <v>1760</v>
      </c>
      <c r="K47" s="121">
        <v>2240</v>
      </c>
      <c r="L47" s="121"/>
      <c r="M47" s="121">
        <v>2200</v>
      </c>
      <c r="N47" s="121">
        <v>2585</v>
      </c>
      <c r="O47" s="121">
        <v>548</v>
      </c>
      <c r="P47" s="121">
        <v>2840</v>
      </c>
      <c r="Q47" s="121">
        <v>1280</v>
      </c>
      <c r="R47" s="121">
        <v>1000</v>
      </c>
      <c r="S47" s="121"/>
      <c r="T47" s="121"/>
      <c r="U47" s="121"/>
      <c r="V47" s="121"/>
      <c r="W47" s="121"/>
      <c r="X47" s="121"/>
      <c r="Y47" s="122">
        <v>23253</v>
      </c>
      <c r="AE47"/>
    </row>
    <row r="48" spans="2:31" x14ac:dyDescent="0.3">
      <c r="B48"/>
      <c r="D48" t="s">
        <v>402</v>
      </c>
      <c r="E48" s="121">
        <v>2310</v>
      </c>
      <c r="F48" s="121">
        <v>1450</v>
      </c>
      <c r="G48" s="121">
        <v>2330</v>
      </c>
      <c r="H48" s="121">
        <v>2190</v>
      </c>
      <c r="I48" s="121">
        <v>1330</v>
      </c>
      <c r="J48" s="121">
        <v>2130</v>
      </c>
      <c r="K48" s="121">
        <v>2120</v>
      </c>
      <c r="L48" s="121"/>
      <c r="M48" s="121">
        <v>2750</v>
      </c>
      <c r="N48" s="121">
        <v>1820</v>
      </c>
      <c r="O48" s="121">
        <v>970</v>
      </c>
      <c r="P48" s="121">
        <v>2480</v>
      </c>
      <c r="Q48" s="121">
        <v>1748</v>
      </c>
      <c r="R48" s="121">
        <v>710</v>
      </c>
      <c r="S48" s="121">
        <v>500</v>
      </c>
      <c r="T48" s="121"/>
      <c r="U48" s="121"/>
      <c r="V48" s="121"/>
      <c r="W48" s="121"/>
      <c r="X48" s="121"/>
      <c r="Y48" s="122">
        <v>24838</v>
      </c>
      <c r="AE48"/>
    </row>
    <row r="49" spans="2:31" x14ac:dyDescent="0.3">
      <c r="B49"/>
      <c r="C49" t="s">
        <v>411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2"/>
      <c r="AE49"/>
    </row>
    <row r="50" spans="2:31" x14ac:dyDescent="0.3">
      <c r="B50"/>
      <c r="D50" t="s">
        <v>8</v>
      </c>
      <c r="E50" s="121"/>
      <c r="F50" s="121"/>
      <c r="G50" s="121"/>
      <c r="H50" s="121"/>
      <c r="I50" s="121"/>
      <c r="J50" s="121"/>
      <c r="K50" s="121">
        <v>94</v>
      </c>
      <c r="L50" s="121"/>
      <c r="M50" s="121"/>
      <c r="N50" s="121"/>
      <c r="O50" s="121">
        <v>400</v>
      </c>
      <c r="P50" s="121">
        <v>533</v>
      </c>
      <c r="Q50" s="121"/>
      <c r="R50" s="121">
        <v>130</v>
      </c>
      <c r="S50" s="121"/>
      <c r="T50" s="121"/>
      <c r="U50" s="121"/>
      <c r="V50" s="121"/>
      <c r="W50" s="121"/>
      <c r="X50" s="121"/>
      <c r="Y50" s="122">
        <v>1157</v>
      </c>
      <c r="AE50"/>
    </row>
    <row r="51" spans="2:31" x14ac:dyDescent="0.3">
      <c r="B51"/>
      <c r="D51" t="s">
        <v>229</v>
      </c>
      <c r="E51" s="121"/>
      <c r="F51" s="121"/>
      <c r="G51" s="121"/>
      <c r="H51" s="121"/>
      <c r="I51" s="121"/>
      <c r="J51" s="121"/>
      <c r="K51" s="121">
        <v>94</v>
      </c>
      <c r="L51" s="121"/>
      <c r="M51" s="121"/>
      <c r="N51" s="121"/>
      <c r="O51" s="121">
        <v>560</v>
      </c>
      <c r="P51" s="121">
        <v>374</v>
      </c>
      <c r="Q51" s="121"/>
      <c r="R51" s="121"/>
      <c r="S51" s="121">
        <v>480</v>
      </c>
      <c r="T51" s="121"/>
      <c r="U51" s="121"/>
      <c r="V51" s="121"/>
      <c r="W51" s="121"/>
      <c r="X51" s="121"/>
      <c r="Y51" s="122">
        <v>1508</v>
      </c>
      <c r="AE51"/>
    </row>
    <row r="52" spans="2:31" x14ac:dyDescent="0.3">
      <c r="B52"/>
      <c r="D52" t="s">
        <v>35</v>
      </c>
      <c r="E52" s="121"/>
      <c r="F52" s="121"/>
      <c r="G52" s="121"/>
      <c r="H52" s="121">
        <v>80</v>
      </c>
      <c r="I52" s="121"/>
      <c r="J52" s="121"/>
      <c r="K52" s="121"/>
      <c r="L52" s="121"/>
      <c r="M52" s="121"/>
      <c r="N52" s="121"/>
      <c r="O52" s="121">
        <v>600</v>
      </c>
      <c r="P52" s="121">
        <v>334</v>
      </c>
      <c r="Q52" s="121"/>
      <c r="R52" s="121"/>
      <c r="S52" s="121"/>
      <c r="T52" s="121"/>
      <c r="U52" s="121"/>
      <c r="V52" s="121"/>
      <c r="W52" s="121"/>
      <c r="X52" s="121"/>
      <c r="Y52" s="122">
        <v>1014</v>
      </c>
      <c r="AE52"/>
    </row>
    <row r="53" spans="2:31" x14ac:dyDescent="0.3">
      <c r="B53"/>
      <c r="D53" t="s">
        <v>426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>
        <v>940</v>
      </c>
      <c r="P53" s="121"/>
      <c r="Q53" s="121"/>
      <c r="R53" s="121"/>
      <c r="S53" s="121">
        <v>400</v>
      </c>
      <c r="T53" s="121"/>
      <c r="U53" s="121"/>
      <c r="V53" s="121"/>
      <c r="W53" s="121"/>
      <c r="X53" s="121"/>
      <c r="Y53" s="122">
        <v>1340</v>
      </c>
      <c r="AE53"/>
    </row>
    <row r="54" spans="2:31" x14ac:dyDescent="0.3">
      <c r="B54"/>
      <c r="C54" t="s">
        <v>45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2"/>
      <c r="AE54"/>
    </row>
    <row r="55" spans="2:31" x14ac:dyDescent="0.3">
      <c r="B55"/>
      <c r="D55" t="s">
        <v>401</v>
      </c>
      <c r="E55" s="121"/>
      <c r="F55" s="121">
        <v>780</v>
      </c>
      <c r="G55" s="121">
        <v>120</v>
      </c>
      <c r="H55" s="121">
        <v>542</v>
      </c>
      <c r="I55" s="121">
        <v>110</v>
      </c>
      <c r="J55" s="121"/>
      <c r="K55" s="121"/>
      <c r="L55" s="121"/>
      <c r="M55" s="121">
        <v>230</v>
      </c>
      <c r="N55" s="121">
        <v>186</v>
      </c>
      <c r="O55" s="121">
        <v>1040</v>
      </c>
      <c r="P55" s="121"/>
      <c r="Q55" s="121">
        <v>1164</v>
      </c>
      <c r="R55" s="121">
        <v>1264</v>
      </c>
      <c r="S55" s="121">
        <v>760</v>
      </c>
      <c r="T55" s="121"/>
      <c r="U55" s="121"/>
      <c r="V55" s="121"/>
      <c r="W55" s="121"/>
      <c r="X55" s="121"/>
      <c r="Y55" s="122">
        <v>6196</v>
      </c>
      <c r="AE55"/>
    </row>
    <row r="56" spans="2:31" x14ac:dyDescent="0.3">
      <c r="B56"/>
      <c r="D56" t="s">
        <v>303</v>
      </c>
      <c r="E56" s="121"/>
      <c r="F56" s="121"/>
      <c r="G56" s="121">
        <v>2794</v>
      </c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770</v>
      </c>
      <c r="T56" s="121"/>
      <c r="U56" s="121">
        <v>550</v>
      </c>
      <c r="V56" s="121">
        <v>1100</v>
      </c>
      <c r="W56" s="121"/>
      <c r="X56" s="121"/>
      <c r="Y56" s="122">
        <v>5214</v>
      </c>
      <c r="AE56"/>
    </row>
    <row r="57" spans="2:31" x14ac:dyDescent="0.3">
      <c r="B57"/>
      <c r="D57" t="s">
        <v>8</v>
      </c>
      <c r="E57" s="121">
        <v>990</v>
      </c>
      <c r="F57" s="121">
        <v>270</v>
      </c>
      <c r="G57" s="121"/>
      <c r="H57" s="121">
        <v>300</v>
      </c>
      <c r="I57" s="121">
        <v>210</v>
      </c>
      <c r="J57" s="121"/>
      <c r="K57" s="121"/>
      <c r="L57" s="121"/>
      <c r="M57" s="121"/>
      <c r="N57" s="121"/>
      <c r="O57" s="121">
        <v>1050</v>
      </c>
      <c r="P57" s="121">
        <v>470</v>
      </c>
      <c r="Q57" s="121">
        <v>1030</v>
      </c>
      <c r="R57" s="121">
        <v>1500</v>
      </c>
      <c r="S57" s="121">
        <v>660</v>
      </c>
      <c r="T57" s="121"/>
      <c r="U57" s="121"/>
      <c r="V57" s="121"/>
      <c r="W57" s="121"/>
      <c r="X57" s="121"/>
      <c r="Y57" s="122">
        <v>6480</v>
      </c>
      <c r="AE57"/>
    </row>
    <row r="58" spans="2:31" x14ac:dyDescent="0.3">
      <c r="B58"/>
      <c r="D58" t="s">
        <v>229</v>
      </c>
      <c r="E58" s="121">
        <v>1020</v>
      </c>
      <c r="F58" s="121"/>
      <c r="G58" s="121"/>
      <c r="H58" s="121">
        <v>517</v>
      </c>
      <c r="I58" s="121"/>
      <c r="J58" s="121"/>
      <c r="K58" s="121"/>
      <c r="L58" s="121"/>
      <c r="M58" s="121">
        <v>771</v>
      </c>
      <c r="N58" s="121">
        <v>180</v>
      </c>
      <c r="O58" s="121">
        <v>330</v>
      </c>
      <c r="P58" s="121">
        <v>810</v>
      </c>
      <c r="Q58" s="121">
        <v>660</v>
      </c>
      <c r="R58" s="121">
        <v>1320</v>
      </c>
      <c r="S58" s="121">
        <v>890</v>
      </c>
      <c r="T58" s="121"/>
      <c r="U58" s="121"/>
      <c r="V58" s="121"/>
      <c r="W58" s="121"/>
      <c r="X58" s="121"/>
      <c r="Y58" s="122">
        <v>6498</v>
      </c>
      <c r="AE58"/>
    </row>
    <row r="59" spans="2:31" x14ac:dyDescent="0.3">
      <c r="B59"/>
      <c r="D59" t="s">
        <v>35</v>
      </c>
      <c r="E59" s="121">
        <v>750</v>
      </c>
      <c r="F59" s="121">
        <v>480</v>
      </c>
      <c r="G59" s="121">
        <v>270</v>
      </c>
      <c r="H59" s="121">
        <v>300</v>
      </c>
      <c r="I59" s="121"/>
      <c r="J59" s="121"/>
      <c r="K59" s="121">
        <v>390</v>
      </c>
      <c r="L59" s="121"/>
      <c r="M59" s="121">
        <v>390</v>
      </c>
      <c r="N59" s="121">
        <v>180</v>
      </c>
      <c r="O59" s="121">
        <v>540</v>
      </c>
      <c r="P59" s="121">
        <v>420</v>
      </c>
      <c r="Q59" s="121">
        <v>1110</v>
      </c>
      <c r="R59" s="121">
        <v>960</v>
      </c>
      <c r="S59" s="121">
        <v>630</v>
      </c>
      <c r="T59" s="121"/>
      <c r="U59" s="121"/>
      <c r="V59" s="121"/>
      <c r="W59" s="121"/>
      <c r="X59" s="121"/>
      <c r="Y59" s="122">
        <v>6420</v>
      </c>
      <c r="AE59"/>
    </row>
    <row r="60" spans="2:31" x14ac:dyDescent="0.3">
      <c r="B60"/>
      <c r="C60" t="s">
        <v>321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AE60"/>
    </row>
    <row r="61" spans="2:31" x14ac:dyDescent="0.3">
      <c r="B61"/>
      <c r="D61" t="s">
        <v>8</v>
      </c>
      <c r="E61" s="121"/>
      <c r="F61" s="121"/>
      <c r="G61" s="121">
        <v>618</v>
      </c>
      <c r="H61" s="121">
        <v>560</v>
      </c>
      <c r="I61" s="121">
        <v>546</v>
      </c>
      <c r="J61" s="121">
        <v>545</v>
      </c>
      <c r="K61" s="121">
        <v>440</v>
      </c>
      <c r="L61" s="121"/>
      <c r="M61" s="121">
        <v>280</v>
      </c>
      <c r="N61" s="121">
        <v>70</v>
      </c>
      <c r="O61" s="121">
        <v>488</v>
      </c>
      <c r="P61" s="121"/>
      <c r="Q61" s="121"/>
      <c r="R61" s="121"/>
      <c r="S61" s="121">
        <v>598</v>
      </c>
      <c r="T61" s="121"/>
      <c r="U61" s="121"/>
      <c r="V61" s="121"/>
      <c r="W61" s="121"/>
      <c r="X61" s="121"/>
      <c r="Y61" s="122">
        <v>4145</v>
      </c>
      <c r="AE61"/>
    </row>
    <row r="62" spans="2:31" x14ac:dyDescent="0.3">
      <c r="B62"/>
      <c r="D62" t="s">
        <v>229</v>
      </c>
      <c r="E62" s="121"/>
      <c r="F62" s="121"/>
      <c r="G62" s="121">
        <v>600</v>
      </c>
      <c r="H62" s="121">
        <v>560</v>
      </c>
      <c r="I62" s="121">
        <v>586</v>
      </c>
      <c r="J62" s="121">
        <v>510</v>
      </c>
      <c r="K62" s="121">
        <v>480</v>
      </c>
      <c r="L62" s="121"/>
      <c r="M62" s="121">
        <v>240</v>
      </c>
      <c r="N62" s="121"/>
      <c r="O62" s="121">
        <v>418</v>
      </c>
      <c r="P62" s="121"/>
      <c r="Q62" s="121"/>
      <c r="R62" s="121"/>
      <c r="S62" s="121">
        <v>320</v>
      </c>
      <c r="T62" s="121"/>
      <c r="U62" s="121"/>
      <c r="V62" s="121"/>
      <c r="W62" s="121"/>
      <c r="X62" s="121"/>
      <c r="Y62" s="122">
        <v>3714</v>
      </c>
      <c r="AE62"/>
    </row>
    <row r="63" spans="2:31" x14ac:dyDescent="0.3">
      <c r="B63"/>
      <c r="D63" t="s">
        <v>35</v>
      </c>
      <c r="E63" s="121"/>
      <c r="F63" s="121"/>
      <c r="G63" s="121">
        <v>600</v>
      </c>
      <c r="H63" s="121">
        <v>560</v>
      </c>
      <c r="I63" s="121">
        <v>706</v>
      </c>
      <c r="J63" s="121">
        <v>400</v>
      </c>
      <c r="K63" s="121">
        <v>480</v>
      </c>
      <c r="L63" s="121"/>
      <c r="M63" s="121">
        <v>240</v>
      </c>
      <c r="N63" s="121">
        <v>210</v>
      </c>
      <c r="O63" s="121">
        <v>348</v>
      </c>
      <c r="P63" s="121"/>
      <c r="Q63" s="121"/>
      <c r="R63" s="121"/>
      <c r="S63" s="121">
        <v>600</v>
      </c>
      <c r="T63" s="121"/>
      <c r="U63" s="121"/>
      <c r="V63" s="121"/>
      <c r="W63" s="121"/>
      <c r="X63" s="121"/>
      <c r="Y63" s="122">
        <v>4144</v>
      </c>
      <c r="AE63"/>
    </row>
    <row r="64" spans="2:31" x14ac:dyDescent="0.3">
      <c r="B64"/>
      <c r="D64" t="s">
        <v>426</v>
      </c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>
        <v>280</v>
      </c>
      <c r="T64" s="121"/>
      <c r="U64" s="121"/>
      <c r="V64" s="121"/>
      <c r="W64" s="121"/>
      <c r="X64" s="121"/>
      <c r="Y64" s="122">
        <v>280</v>
      </c>
      <c r="AE64"/>
    </row>
    <row r="65" spans="2:31" x14ac:dyDescent="0.3">
      <c r="B65"/>
      <c r="D65" t="s">
        <v>402</v>
      </c>
      <c r="E65" s="121"/>
      <c r="F65" s="121">
        <v>440</v>
      </c>
      <c r="G65" s="121"/>
      <c r="H65" s="121">
        <v>740</v>
      </c>
      <c r="I65" s="121">
        <v>947</v>
      </c>
      <c r="J65" s="121"/>
      <c r="K65" s="121">
        <v>720</v>
      </c>
      <c r="L65" s="121"/>
      <c r="M65" s="121"/>
      <c r="N65" s="121">
        <v>210</v>
      </c>
      <c r="O65" s="121">
        <v>348</v>
      </c>
      <c r="P65" s="121"/>
      <c r="Q65" s="121"/>
      <c r="R65" s="121"/>
      <c r="S65" s="121">
        <v>320</v>
      </c>
      <c r="T65" s="121"/>
      <c r="U65" s="121"/>
      <c r="V65" s="121"/>
      <c r="W65" s="121"/>
      <c r="X65" s="121"/>
      <c r="Y65" s="122">
        <v>3725</v>
      </c>
      <c r="AE65"/>
    </row>
    <row r="66" spans="2:31" x14ac:dyDescent="0.3">
      <c r="B66"/>
      <c r="C66" t="s">
        <v>242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2"/>
      <c r="AE66"/>
    </row>
    <row r="67" spans="2:31" x14ac:dyDescent="0.3">
      <c r="B67"/>
      <c r="D67" t="s">
        <v>401</v>
      </c>
      <c r="E67" s="121"/>
      <c r="F67" s="121"/>
      <c r="G67" s="121"/>
      <c r="H67" s="121"/>
      <c r="I67" s="121">
        <v>860</v>
      </c>
      <c r="J67" s="121">
        <v>200</v>
      </c>
      <c r="K67" s="121">
        <v>680</v>
      </c>
      <c r="L67" s="121"/>
      <c r="M67" s="121">
        <v>70</v>
      </c>
      <c r="N67" s="121">
        <v>480</v>
      </c>
      <c r="O67" s="121"/>
      <c r="P67" s="121">
        <v>660</v>
      </c>
      <c r="Q67" s="121">
        <v>80</v>
      </c>
      <c r="R67" s="121">
        <v>190</v>
      </c>
      <c r="S67" s="121">
        <v>90</v>
      </c>
      <c r="T67" s="121"/>
      <c r="U67" s="121"/>
      <c r="V67" s="121"/>
      <c r="W67" s="121"/>
      <c r="X67" s="121"/>
      <c r="Y67" s="122">
        <v>3310</v>
      </c>
      <c r="AE67"/>
    </row>
    <row r="68" spans="2:31" x14ac:dyDescent="0.3">
      <c r="B68"/>
      <c r="D68" t="s">
        <v>304</v>
      </c>
      <c r="E68" s="121"/>
      <c r="F68" s="121"/>
      <c r="G68" s="121"/>
      <c r="H68" s="121">
        <v>1200</v>
      </c>
      <c r="I68" s="121"/>
      <c r="J68" s="121"/>
      <c r="K68" s="121">
        <v>600</v>
      </c>
      <c r="L68" s="121"/>
      <c r="M68" s="121"/>
      <c r="N68" s="121"/>
      <c r="O68" s="121"/>
      <c r="P68" s="121"/>
      <c r="Q68" s="121"/>
      <c r="R68" s="121"/>
      <c r="S68" s="121">
        <v>840</v>
      </c>
      <c r="T68" s="121"/>
      <c r="U68" s="121"/>
      <c r="V68" s="121"/>
      <c r="W68" s="121"/>
      <c r="X68" s="121"/>
      <c r="Y68" s="122">
        <v>2640</v>
      </c>
      <c r="AE68"/>
    </row>
    <row r="69" spans="2:31" x14ac:dyDescent="0.3">
      <c r="B69"/>
      <c r="D69" t="s">
        <v>8</v>
      </c>
      <c r="E69" s="121"/>
      <c r="F69" s="121"/>
      <c r="G69" s="121"/>
      <c r="H69" s="121"/>
      <c r="I69" s="121"/>
      <c r="J69" s="121"/>
      <c r="K69" s="121"/>
      <c r="L69" s="121"/>
      <c r="M69" s="121">
        <v>1000</v>
      </c>
      <c r="N69" s="121">
        <v>200</v>
      </c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2">
        <v>1200</v>
      </c>
      <c r="AE69"/>
    </row>
    <row r="70" spans="2:31" x14ac:dyDescent="0.3">
      <c r="B70"/>
      <c r="D70" t="s">
        <v>229</v>
      </c>
      <c r="E70" s="121"/>
      <c r="F70" s="121"/>
      <c r="G70" s="121"/>
      <c r="H70" s="121"/>
      <c r="I70" s="121"/>
      <c r="J70" s="121">
        <v>600</v>
      </c>
      <c r="K70" s="121"/>
      <c r="L70" s="121"/>
      <c r="M70" s="121"/>
      <c r="N70" s="121">
        <v>320</v>
      </c>
      <c r="O70" s="121">
        <v>170</v>
      </c>
      <c r="P70" s="121"/>
      <c r="Q70" s="121">
        <v>160</v>
      </c>
      <c r="R70" s="121"/>
      <c r="S70" s="121"/>
      <c r="T70" s="121"/>
      <c r="U70" s="121"/>
      <c r="V70" s="121"/>
      <c r="W70" s="121"/>
      <c r="X70" s="121"/>
      <c r="Y70" s="122">
        <v>1250</v>
      </c>
      <c r="AE70"/>
    </row>
    <row r="71" spans="2:31" x14ac:dyDescent="0.3">
      <c r="B71"/>
      <c r="D71" t="s">
        <v>35</v>
      </c>
      <c r="E71" s="121"/>
      <c r="F71" s="121"/>
      <c r="G71" s="121"/>
      <c r="H71" s="121"/>
      <c r="I71" s="121"/>
      <c r="J71" s="121">
        <v>1060</v>
      </c>
      <c r="K71" s="121">
        <v>1740</v>
      </c>
      <c r="L71" s="121"/>
      <c r="M71" s="121"/>
      <c r="N71" s="121">
        <v>400</v>
      </c>
      <c r="O71" s="121">
        <v>90</v>
      </c>
      <c r="P71" s="121"/>
      <c r="Q71" s="121">
        <v>240</v>
      </c>
      <c r="R71" s="121"/>
      <c r="S71" s="121"/>
      <c r="T71" s="121"/>
      <c r="U71" s="121"/>
      <c r="V71" s="121"/>
      <c r="W71" s="121"/>
      <c r="X71" s="121"/>
      <c r="Y71" s="122">
        <v>3530</v>
      </c>
      <c r="AE71"/>
    </row>
    <row r="72" spans="2:31" x14ac:dyDescent="0.3">
      <c r="B72"/>
      <c r="C72" t="s">
        <v>410</v>
      </c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2"/>
      <c r="AE72"/>
    </row>
    <row r="73" spans="2:31" x14ac:dyDescent="0.3">
      <c r="B73"/>
      <c r="D73" t="s">
        <v>8</v>
      </c>
      <c r="E73" s="121">
        <v>180</v>
      </c>
      <c r="F73" s="121">
        <v>203</v>
      </c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>
        <v>552</v>
      </c>
      <c r="R73" s="121"/>
      <c r="S73" s="121"/>
      <c r="T73" s="121"/>
      <c r="U73" s="121"/>
      <c r="V73" s="121"/>
      <c r="W73" s="121"/>
      <c r="X73" s="121"/>
      <c r="Y73" s="122">
        <v>935</v>
      </c>
      <c r="AE73"/>
    </row>
    <row r="74" spans="2:31" x14ac:dyDescent="0.3">
      <c r="B74"/>
      <c r="D74" t="s">
        <v>229</v>
      </c>
      <c r="E74" s="121">
        <v>60</v>
      </c>
      <c r="F74" s="121">
        <v>204</v>
      </c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>
        <v>562</v>
      </c>
      <c r="R74" s="121"/>
      <c r="S74" s="121"/>
      <c r="T74" s="121"/>
      <c r="U74" s="121"/>
      <c r="V74" s="121"/>
      <c r="W74" s="121"/>
      <c r="X74" s="121"/>
      <c r="Y74" s="122">
        <v>826</v>
      </c>
      <c r="AE74"/>
    </row>
    <row r="75" spans="2:31" x14ac:dyDescent="0.3">
      <c r="B75"/>
      <c r="D75" t="s">
        <v>35</v>
      </c>
      <c r="E75" s="121"/>
      <c r="F75" s="121">
        <v>204</v>
      </c>
      <c r="G75" s="121"/>
      <c r="H75" s="121"/>
      <c r="I75" s="121"/>
      <c r="J75" s="121"/>
      <c r="K75" s="121"/>
      <c r="L75" s="121"/>
      <c r="M75" s="121"/>
      <c r="N75" s="121"/>
      <c r="O75" s="121"/>
      <c r="P75" s="121">
        <v>112</v>
      </c>
      <c r="Q75" s="121">
        <v>450</v>
      </c>
      <c r="R75" s="121"/>
      <c r="S75" s="121"/>
      <c r="T75" s="121"/>
      <c r="U75" s="121"/>
      <c r="V75" s="121"/>
      <c r="W75" s="121"/>
      <c r="X75" s="121"/>
      <c r="Y75" s="122">
        <v>766</v>
      </c>
      <c r="AE75"/>
    </row>
    <row r="76" spans="2:31" x14ac:dyDescent="0.3">
      <c r="B76"/>
      <c r="D76" t="s">
        <v>426</v>
      </c>
      <c r="E76" s="121"/>
      <c r="F76" s="121">
        <v>204</v>
      </c>
      <c r="G76" s="121"/>
      <c r="H76" s="121"/>
      <c r="I76" s="121"/>
      <c r="J76" s="121"/>
      <c r="K76" s="121"/>
      <c r="L76" s="121"/>
      <c r="M76" s="121"/>
      <c r="N76" s="121"/>
      <c r="O76" s="121"/>
      <c r="P76" s="121">
        <v>534</v>
      </c>
      <c r="Q76" s="121">
        <v>30</v>
      </c>
      <c r="R76" s="121"/>
      <c r="S76" s="121"/>
      <c r="T76" s="121"/>
      <c r="U76" s="121"/>
      <c r="V76" s="121"/>
      <c r="W76" s="121"/>
      <c r="X76" s="121"/>
      <c r="Y76" s="122">
        <v>768</v>
      </c>
      <c r="AE76"/>
    </row>
    <row r="77" spans="2:31" x14ac:dyDescent="0.3">
      <c r="B77"/>
      <c r="C77" t="s">
        <v>298</v>
      </c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2"/>
      <c r="AE77"/>
    </row>
    <row r="78" spans="2:31" x14ac:dyDescent="0.3">
      <c r="B78"/>
      <c r="D78" t="s">
        <v>304</v>
      </c>
      <c r="E78" s="121"/>
      <c r="F78" s="121"/>
      <c r="G78" s="121"/>
      <c r="H78" s="121"/>
      <c r="I78" s="121">
        <v>2500</v>
      </c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>
        <v>2500</v>
      </c>
      <c r="U78" s="121"/>
      <c r="V78" s="121"/>
      <c r="W78" s="121"/>
      <c r="X78" s="121"/>
      <c r="Y78" s="122">
        <v>5000</v>
      </c>
      <c r="AE78"/>
    </row>
    <row r="79" spans="2:31" x14ac:dyDescent="0.3">
      <c r="B79"/>
      <c r="C79" t="s">
        <v>346</v>
      </c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2"/>
      <c r="AE79"/>
    </row>
    <row r="80" spans="2:31" x14ac:dyDescent="0.3">
      <c r="B80"/>
      <c r="D80" t="s">
        <v>8</v>
      </c>
      <c r="E80" s="121"/>
      <c r="F80" s="121">
        <v>132</v>
      </c>
      <c r="G80" s="121"/>
      <c r="H80" s="121"/>
      <c r="I80" s="121">
        <v>264</v>
      </c>
      <c r="J80" s="121">
        <v>396</v>
      </c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2">
        <v>792</v>
      </c>
      <c r="AE80"/>
    </row>
    <row r="81" spans="2:31" x14ac:dyDescent="0.3">
      <c r="B81"/>
      <c r="D81" t="s">
        <v>229</v>
      </c>
      <c r="E81" s="121"/>
      <c r="F81" s="121"/>
      <c r="G81" s="121"/>
      <c r="H81" s="121"/>
      <c r="I81" s="121">
        <v>264</v>
      </c>
      <c r="J81" s="121">
        <v>396</v>
      </c>
      <c r="K81" s="121"/>
      <c r="L81" s="121"/>
      <c r="M81" s="121"/>
      <c r="N81" s="121"/>
      <c r="O81" s="121"/>
      <c r="P81" s="121"/>
      <c r="Q81" s="121"/>
      <c r="R81" s="121">
        <v>131</v>
      </c>
      <c r="S81" s="121"/>
      <c r="T81" s="121"/>
      <c r="U81" s="121"/>
      <c r="V81" s="121"/>
      <c r="W81" s="121"/>
      <c r="X81" s="121"/>
      <c r="Y81" s="122">
        <v>791</v>
      </c>
      <c r="AE81"/>
    </row>
    <row r="82" spans="2:31" x14ac:dyDescent="0.3">
      <c r="B82"/>
      <c r="D82" t="s">
        <v>35</v>
      </c>
      <c r="E82" s="121"/>
      <c r="F82" s="121"/>
      <c r="G82" s="121"/>
      <c r="H82" s="121"/>
      <c r="I82" s="121">
        <v>264</v>
      </c>
      <c r="J82" s="121">
        <v>396</v>
      </c>
      <c r="K82" s="121"/>
      <c r="L82" s="121"/>
      <c r="M82" s="121"/>
      <c r="N82" s="121"/>
      <c r="O82" s="121"/>
      <c r="P82" s="121"/>
      <c r="Q82" s="121"/>
      <c r="R82" s="121">
        <v>131</v>
      </c>
      <c r="S82" s="121"/>
      <c r="T82" s="121"/>
      <c r="U82" s="121"/>
      <c r="V82" s="121"/>
      <c r="W82" s="121"/>
      <c r="X82" s="121"/>
      <c r="Y82" s="122">
        <v>791</v>
      </c>
      <c r="AE82"/>
    </row>
    <row r="83" spans="2:31" x14ac:dyDescent="0.3">
      <c r="B83"/>
      <c r="D83" t="s">
        <v>426</v>
      </c>
      <c r="E83" s="121"/>
      <c r="F83" s="121"/>
      <c r="G83" s="121"/>
      <c r="H83" s="121"/>
      <c r="I83" s="121">
        <v>264</v>
      </c>
      <c r="J83" s="121">
        <v>396</v>
      </c>
      <c r="K83" s="121"/>
      <c r="L83" s="121"/>
      <c r="M83" s="121"/>
      <c r="N83" s="121"/>
      <c r="O83" s="121"/>
      <c r="P83" s="121"/>
      <c r="Q83" s="121"/>
      <c r="R83" s="121">
        <v>132</v>
      </c>
      <c r="S83" s="121"/>
      <c r="T83" s="121"/>
      <c r="U83" s="121"/>
      <c r="V83" s="121"/>
      <c r="W83" s="121"/>
      <c r="X83" s="121"/>
      <c r="Y83" s="122">
        <v>792</v>
      </c>
      <c r="AE83"/>
    </row>
    <row r="84" spans="2:31" x14ac:dyDescent="0.3">
      <c r="B84"/>
      <c r="C84" t="s">
        <v>406</v>
      </c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2"/>
      <c r="AE84"/>
    </row>
    <row r="85" spans="2:31" x14ac:dyDescent="0.3">
      <c r="B85"/>
      <c r="D85" t="s">
        <v>8</v>
      </c>
      <c r="E85" s="121"/>
      <c r="F85" s="121">
        <v>392</v>
      </c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2">
        <v>392</v>
      </c>
      <c r="AE85"/>
    </row>
    <row r="86" spans="2:31" x14ac:dyDescent="0.3">
      <c r="B86"/>
      <c r="D86" t="s">
        <v>229</v>
      </c>
      <c r="E86" s="121">
        <v>168</v>
      </c>
      <c r="F86" s="121">
        <v>224</v>
      </c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2">
        <v>392</v>
      </c>
      <c r="AE86"/>
    </row>
    <row r="87" spans="2:31" x14ac:dyDescent="0.3">
      <c r="B87"/>
      <c r="D87" t="s">
        <v>35</v>
      </c>
      <c r="E87" s="121">
        <v>336</v>
      </c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2">
        <v>336</v>
      </c>
      <c r="AE87"/>
    </row>
    <row r="88" spans="2:31" x14ac:dyDescent="0.3">
      <c r="B88"/>
      <c r="D88" t="s">
        <v>426</v>
      </c>
      <c r="E88" s="121">
        <v>300</v>
      </c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2">
        <v>300</v>
      </c>
      <c r="AE88"/>
    </row>
    <row r="89" spans="2:31" x14ac:dyDescent="0.3">
      <c r="B89"/>
      <c r="C89" t="s">
        <v>440</v>
      </c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2"/>
      <c r="AE89"/>
    </row>
    <row r="90" spans="2:31" x14ac:dyDescent="0.3">
      <c r="B90"/>
      <c r="D90" t="s">
        <v>303</v>
      </c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>
        <v>154</v>
      </c>
      <c r="X90" s="121"/>
      <c r="Y90" s="122">
        <v>154</v>
      </c>
      <c r="AE90"/>
    </row>
    <row r="91" spans="2:31" x14ac:dyDescent="0.3">
      <c r="B91" t="s">
        <v>205</v>
      </c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2"/>
      <c r="AE91"/>
    </row>
    <row r="92" spans="2:31" x14ac:dyDescent="0.3">
      <c r="B92"/>
      <c r="C92" t="s">
        <v>241</v>
      </c>
      <c r="E92" s="121"/>
      <c r="F92" s="121"/>
      <c r="G92" s="121"/>
      <c r="H92" s="121"/>
      <c r="I92" s="121"/>
      <c r="J92" s="121"/>
      <c r="K92" s="121">
        <v>30</v>
      </c>
      <c r="L92" s="121"/>
      <c r="M92" s="121"/>
      <c r="N92" s="121"/>
      <c r="O92" s="121"/>
      <c r="P92" s="121"/>
      <c r="Q92" s="121"/>
      <c r="R92" s="121"/>
      <c r="S92" s="121"/>
      <c r="T92" s="121"/>
      <c r="U92" s="121">
        <v>58</v>
      </c>
      <c r="V92" s="121"/>
      <c r="W92" s="121">
        <v>159</v>
      </c>
      <c r="X92" s="121">
        <v>368</v>
      </c>
      <c r="Y92" s="122">
        <v>615</v>
      </c>
      <c r="AE92"/>
    </row>
    <row r="93" spans="2:31" x14ac:dyDescent="0.3">
      <c r="B93"/>
      <c r="C93" t="s">
        <v>320</v>
      </c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2"/>
      <c r="AE93"/>
    </row>
    <row r="94" spans="2:31" x14ac:dyDescent="0.3">
      <c r="B94"/>
      <c r="D94" t="s">
        <v>8</v>
      </c>
      <c r="E94" s="121"/>
      <c r="F94" s="121"/>
      <c r="G94" s="121"/>
      <c r="H94" s="121"/>
      <c r="I94" s="121"/>
      <c r="J94" s="121"/>
      <c r="K94" s="121">
        <v>160</v>
      </c>
      <c r="L94" s="121"/>
      <c r="M94" s="121">
        <v>104</v>
      </c>
      <c r="N94" s="121">
        <v>84</v>
      </c>
      <c r="O94" s="121"/>
      <c r="P94" s="121"/>
      <c r="Q94" s="121">
        <v>83</v>
      </c>
      <c r="R94" s="121">
        <v>133</v>
      </c>
      <c r="S94" s="121">
        <v>105</v>
      </c>
      <c r="T94" s="121">
        <v>198</v>
      </c>
      <c r="U94" s="121">
        <v>52</v>
      </c>
      <c r="V94" s="121">
        <v>109</v>
      </c>
      <c r="W94" s="121">
        <v>141</v>
      </c>
      <c r="X94" s="121"/>
      <c r="Y94" s="122">
        <v>1169</v>
      </c>
      <c r="AE94"/>
    </row>
    <row r="95" spans="2:31" x14ac:dyDescent="0.3">
      <c r="B95"/>
      <c r="D95" t="s">
        <v>229</v>
      </c>
      <c r="E95" s="121"/>
      <c r="F95" s="121"/>
      <c r="G95" s="121"/>
      <c r="H95" s="121"/>
      <c r="I95" s="121"/>
      <c r="J95" s="121">
        <v>104</v>
      </c>
      <c r="K95" s="121">
        <v>367</v>
      </c>
      <c r="L95" s="121"/>
      <c r="M95" s="121">
        <v>156</v>
      </c>
      <c r="N95" s="121">
        <v>276</v>
      </c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2">
        <v>903</v>
      </c>
      <c r="AE95"/>
    </row>
    <row r="96" spans="2:31" x14ac:dyDescent="0.3">
      <c r="B96" t="s">
        <v>225</v>
      </c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2"/>
      <c r="AE96"/>
    </row>
    <row r="97" spans="2:31" x14ac:dyDescent="0.3">
      <c r="B97"/>
      <c r="C97" t="s">
        <v>247</v>
      </c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2"/>
      <c r="AE97"/>
    </row>
    <row r="98" spans="2:31" x14ac:dyDescent="0.3">
      <c r="B98"/>
      <c r="D98" t="s">
        <v>303</v>
      </c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>
        <v>888</v>
      </c>
      <c r="R98" s="121"/>
      <c r="S98" s="121"/>
      <c r="T98" s="121"/>
      <c r="U98" s="121"/>
      <c r="V98" s="121"/>
      <c r="W98" s="121">
        <v>540</v>
      </c>
      <c r="X98" s="121">
        <v>600</v>
      </c>
      <c r="Y98" s="122">
        <v>2028</v>
      </c>
      <c r="AE98"/>
    </row>
    <row r="99" spans="2:31" x14ac:dyDescent="0.3">
      <c r="B99"/>
      <c r="C99" t="s">
        <v>246</v>
      </c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2"/>
      <c r="AE99"/>
    </row>
    <row r="100" spans="2:31" x14ac:dyDescent="0.3">
      <c r="B100"/>
      <c r="D100" t="s">
        <v>303</v>
      </c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>
        <v>600</v>
      </c>
      <c r="Q100" s="121"/>
      <c r="R100" s="121"/>
      <c r="S100" s="121"/>
      <c r="T100" s="121">
        <v>792</v>
      </c>
      <c r="U100" s="121"/>
      <c r="V100" s="121"/>
      <c r="W100" s="121"/>
      <c r="X100" s="121"/>
      <c r="Y100" s="122">
        <v>1392</v>
      </c>
      <c r="AE100"/>
    </row>
    <row r="101" spans="2:31" x14ac:dyDescent="0.3">
      <c r="B101" t="s">
        <v>50</v>
      </c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2"/>
      <c r="AE101"/>
    </row>
    <row r="102" spans="2:31" x14ac:dyDescent="0.3">
      <c r="B102"/>
      <c r="C102" t="s">
        <v>230</v>
      </c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2"/>
      <c r="AE102"/>
    </row>
    <row r="103" spans="2:31" x14ac:dyDescent="0.3">
      <c r="B103"/>
      <c r="D103" t="s">
        <v>304</v>
      </c>
      <c r="E103" s="121"/>
      <c r="F103" s="121"/>
      <c r="G103" s="121"/>
      <c r="H103" s="121">
        <v>400</v>
      </c>
      <c r="I103" s="121">
        <v>200</v>
      </c>
      <c r="J103" s="121">
        <v>400</v>
      </c>
      <c r="K103" s="121">
        <v>440</v>
      </c>
      <c r="L103" s="121"/>
      <c r="M103" s="121">
        <v>160</v>
      </c>
      <c r="N103" s="121"/>
      <c r="O103" s="121"/>
      <c r="P103" s="121"/>
      <c r="Q103" s="121"/>
      <c r="R103" s="121">
        <v>200</v>
      </c>
      <c r="S103" s="121">
        <v>620</v>
      </c>
      <c r="T103" s="121">
        <v>600</v>
      </c>
      <c r="U103" s="121"/>
      <c r="V103" s="121"/>
      <c r="W103" s="121"/>
      <c r="X103" s="121"/>
      <c r="Y103" s="122">
        <v>3020</v>
      </c>
      <c r="AE103"/>
    </row>
    <row r="104" spans="2:31" x14ac:dyDescent="0.3">
      <c r="B104"/>
      <c r="D104" t="s">
        <v>8</v>
      </c>
      <c r="E104" s="121">
        <v>406</v>
      </c>
      <c r="F104" s="121"/>
      <c r="G104" s="121"/>
      <c r="H104" s="121">
        <v>14</v>
      </c>
      <c r="I104" s="121">
        <v>273</v>
      </c>
      <c r="J104" s="121">
        <v>305</v>
      </c>
      <c r="K104" s="121">
        <v>124</v>
      </c>
      <c r="L104" s="121"/>
      <c r="M104" s="121">
        <v>461</v>
      </c>
      <c r="N104" s="121">
        <v>162</v>
      </c>
      <c r="O104" s="121"/>
      <c r="P104" s="121">
        <v>98</v>
      </c>
      <c r="Q104" s="121"/>
      <c r="R104" s="121"/>
      <c r="S104" s="121"/>
      <c r="T104" s="121">
        <v>323</v>
      </c>
      <c r="U104" s="121">
        <v>381</v>
      </c>
      <c r="V104" s="121">
        <v>490</v>
      </c>
      <c r="W104" s="121">
        <v>263</v>
      </c>
      <c r="X104" s="121">
        <v>505</v>
      </c>
      <c r="Y104" s="122">
        <v>3805</v>
      </c>
      <c r="AE104"/>
    </row>
    <row r="105" spans="2:31" x14ac:dyDescent="0.3">
      <c r="B105"/>
      <c r="D105" t="s">
        <v>229</v>
      </c>
      <c r="E105" s="121"/>
      <c r="F105" s="121"/>
      <c r="G105" s="121"/>
      <c r="H105" s="121">
        <v>42</v>
      </c>
      <c r="I105" s="121">
        <v>400</v>
      </c>
      <c r="J105" s="121">
        <v>206</v>
      </c>
      <c r="K105" s="121">
        <v>256</v>
      </c>
      <c r="L105" s="121"/>
      <c r="M105" s="121">
        <v>431</v>
      </c>
      <c r="N105" s="121">
        <v>66</v>
      </c>
      <c r="O105" s="121">
        <v>200</v>
      </c>
      <c r="P105" s="121"/>
      <c r="Q105" s="121"/>
      <c r="R105" s="121">
        <v>40</v>
      </c>
      <c r="S105" s="121">
        <v>50</v>
      </c>
      <c r="T105" s="121">
        <v>155</v>
      </c>
      <c r="U105" s="121"/>
      <c r="V105" s="121"/>
      <c r="W105" s="121"/>
      <c r="X105" s="121"/>
      <c r="Y105" s="122">
        <v>1846</v>
      </c>
      <c r="AE105"/>
    </row>
    <row r="106" spans="2:31" x14ac:dyDescent="0.3">
      <c r="B106"/>
      <c r="D106" t="s">
        <v>232</v>
      </c>
      <c r="E106" s="121"/>
      <c r="F106" s="121"/>
      <c r="G106" s="121"/>
      <c r="H106" s="121">
        <v>128</v>
      </c>
      <c r="I106" s="121">
        <v>72</v>
      </c>
      <c r="J106" s="121">
        <v>300</v>
      </c>
      <c r="K106" s="121">
        <v>300</v>
      </c>
      <c r="L106" s="121"/>
      <c r="M106" s="121">
        <v>340</v>
      </c>
      <c r="N106" s="121"/>
      <c r="O106" s="121"/>
      <c r="P106" s="121"/>
      <c r="Q106" s="121"/>
      <c r="R106" s="121">
        <v>100</v>
      </c>
      <c r="S106" s="121"/>
      <c r="T106" s="121">
        <v>75</v>
      </c>
      <c r="U106" s="121"/>
      <c r="V106" s="121"/>
      <c r="W106" s="121"/>
      <c r="X106" s="121"/>
      <c r="Y106" s="122">
        <v>1315</v>
      </c>
      <c r="AE106"/>
    </row>
    <row r="107" spans="2:31" x14ac:dyDescent="0.3">
      <c r="B107"/>
      <c r="C107" t="s">
        <v>231</v>
      </c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2"/>
      <c r="AE107"/>
    </row>
    <row r="108" spans="2:31" x14ac:dyDescent="0.3">
      <c r="B108"/>
      <c r="D108" t="s">
        <v>304</v>
      </c>
      <c r="E108" s="121"/>
      <c r="F108" s="121">
        <v>700</v>
      </c>
      <c r="G108" s="121">
        <v>672</v>
      </c>
      <c r="H108" s="121"/>
      <c r="I108" s="121"/>
      <c r="J108" s="121"/>
      <c r="K108" s="121"/>
      <c r="L108" s="121"/>
      <c r="M108" s="121">
        <v>700</v>
      </c>
      <c r="N108" s="121">
        <v>280</v>
      </c>
      <c r="O108" s="121">
        <v>728</v>
      </c>
      <c r="P108" s="121">
        <v>1526</v>
      </c>
      <c r="Q108" s="121">
        <v>700</v>
      </c>
      <c r="R108" s="121"/>
      <c r="S108" s="121"/>
      <c r="T108" s="121"/>
      <c r="U108" s="121"/>
      <c r="V108" s="121"/>
      <c r="W108" s="121"/>
      <c r="X108" s="121"/>
      <c r="Y108" s="122">
        <v>5306</v>
      </c>
      <c r="AE108"/>
    </row>
    <row r="109" spans="2:31" x14ac:dyDescent="0.3">
      <c r="B109"/>
      <c r="D109" t="s">
        <v>8</v>
      </c>
      <c r="E109" s="121"/>
      <c r="F109" s="121"/>
      <c r="G109" s="121">
        <v>530</v>
      </c>
      <c r="H109" s="121">
        <v>751</v>
      </c>
      <c r="I109" s="121">
        <v>58</v>
      </c>
      <c r="J109" s="121"/>
      <c r="K109" s="121"/>
      <c r="L109" s="121"/>
      <c r="M109" s="121"/>
      <c r="N109" s="121">
        <v>80</v>
      </c>
      <c r="O109" s="121">
        <v>590</v>
      </c>
      <c r="P109" s="121">
        <v>521</v>
      </c>
      <c r="Q109" s="121">
        <v>733</v>
      </c>
      <c r="R109" s="121">
        <v>610</v>
      </c>
      <c r="S109" s="121">
        <v>515</v>
      </c>
      <c r="T109" s="121"/>
      <c r="U109" s="121"/>
      <c r="V109" s="121">
        <v>10</v>
      </c>
      <c r="W109" s="121">
        <v>160</v>
      </c>
      <c r="X109" s="121"/>
      <c r="Y109" s="122">
        <v>4558</v>
      </c>
      <c r="AE109"/>
    </row>
    <row r="110" spans="2:31" x14ac:dyDescent="0.3">
      <c r="B110"/>
      <c r="D110" t="s">
        <v>229</v>
      </c>
      <c r="E110" s="121"/>
      <c r="F110" s="121"/>
      <c r="G110" s="121">
        <v>1285</v>
      </c>
      <c r="H110" s="121"/>
      <c r="I110" s="121"/>
      <c r="J110" s="121"/>
      <c r="K110" s="121"/>
      <c r="L110" s="121"/>
      <c r="M110" s="121"/>
      <c r="N110" s="121">
        <v>700</v>
      </c>
      <c r="O110" s="121">
        <v>808</v>
      </c>
      <c r="P110" s="121">
        <v>712</v>
      </c>
      <c r="Q110" s="121">
        <v>502</v>
      </c>
      <c r="R110" s="121">
        <v>528</v>
      </c>
      <c r="S110" s="121">
        <v>418</v>
      </c>
      <c r="T110" s="121">
        <v>638</v>
      </c>
      <c r="U110" s="121"/>
      <c r="V110" s="121"/>
      <c r="W110" s="121"/>
      <c r="X110" s="121"/>
      <c r="Y110" s="122">
        <v>5591</v>
      </c>
      <c r="AE110"/>
    </row>
    <row r="111" spans="2:31" x14ac:dyDescent="0.3">
      <c r="B111" t="s">
        <v>120</v>
      </c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2"/>
      <c r="AE111"/>
    </row>
    <row r="112" spans="2:31" x14ac:dyDescent="0.3">
      <c r="B112"/>
      <c r="C112" t="s">
        <v>243</v>
      </c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2"/>
      <c r="AE112"/>
    </row>
    <row r="113" spans="2:31" x14ac:dyDescent="0.3">
      <c r="B113"/>
      <c r="D113" t="s">
        <v>8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>
        <v>1680</v>
      </c>
      <c r="P113" s="121">
        <v>2016</v>
      </c>
      <c r="Q113" s="121">
        <v>1944</v>
      </c>
      <c r="R113" s="121">
        <v>1344</v>
      </c>
      <c r="S113" s="121"/>
      <c r="T113" s="121"/>
      <c r="U113" s="121"/>
      <c r="V113" s="121"/>
      <c r="W113" s="121"/>
      <c r="X113" s="121"/>
      <c r="Y113" s="122">
        <v>6984</v>
      </c>
      <c r="AE113"/>
    </row>
    <row r="114" spans="2:31" x14ac:dyDescent="0.3">
      <c r="B114" t="s">
        <v>145</v>
      </c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2"/>
      <c r="AE114"/>
    </row>
    <row r="115" spans="2:31" x14ac:dyDescent="0.3">
      <c r="B115"/>
      <c r="C115" t="s">
        <v>350</v>
      </c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2"/>
      <c r="AE115"/>
    </row>
    <row r="116" spans="2:31" x14ac:dyDescent="0.3">
      <c r="B116"/>
      <c r="D116" t="s">
        <v>229</v>
      </c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>
        <v>520</v>
      </c>
      <c r="T116" s="121"/>
      <c r="U116" s="121"/>
      <c r="V116" s="121"/>
      <c r="W116" s="121"/>
      <c r="X116" s="121"/>
      <c r="Y116" s="122">
        <v>520</v>
      </c>
      <c r="AE116"/>
    </row>
    <row r="117" spans="2:31" x14ac:dyDescent="0.3">
      <c r="B117"/>
      <c r="C117" t="s">
        <v>257</v>
      </c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2"/>
      <c r="AE117"/>
    </row>
    <row r="118" spans="2:31" x14ac:dyDescent="0.3">
      <c r="B118"/>
      <c r="D118" t="s">
        <v>304</v>
      </c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>
        <v>245</v>
      </c>
      <c r="P118" s="121">
        <v>200</v>
      </c>
      <c r="Q118" s="121">
        <v>525</v>
      </c>
      <c r="R118" s="121">
        <v>49</v>
      </c>
      <c r="S118" s="121"/>
      <c r="T118" s="121"/>
      <c r="U118" s="121"/>
      <c r="V118" s="121"/>
      <c r="W118" s="121"/>
      <c r="X118" s="121"/>
      <c r="Y118" s="122">
        <v>1019</v>
      </c>
      <c r="AE118"/>
    </row>
    <row r="119" spans="2:31" x14ac:dyDescent="0.3">
      <c r="B119"/>
      <c r="D119" t="s">
        <v>229</v>
      </c>
      <c r="E119" s="121"/>
      <c r="F119" s="121"/>
      <c r="G119" s="121"/>
      <c r="H119" s="121"/>
      <c r="I119" s="121"/>
      <c r="J119" s="121"/>
      <c r="K119" s="121"/>
      <c r="L119" s="121"/>
      <c r="M119" s="121"/>
      <c r="N119" s="121">
        <v>242</v>
      </c>
      <c r="O119" s="121"/>
      <c r="P119" s="121">
        <v>400</v>
      </c>
      <c r="Q119" s="121">
        <v>378</v>
      </c>
      <c r="R119" s="121"/>
      <c r="S119" s="121"/>
      <c r="T119" s="121"/>
      <c r="U119" s="121"/>
      <c r="V119" s="121"/>
      <c r="W119" s="121"/>
      <c r="X119" s="121"/>
      <c r="Y119" s="122">
        <v>1020</v>
      </c>
      <c r="AE119"/>
    </row>
    <row r="120" spans="2:31" x14ac:dyDescent="0.3">
      <c r="B120"/>
      <c r="C120" t="s">
        <v>255</v>
      </c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2"/>
      <c r="AE120"/>
    </row>
    <row r="121" spans="2:31" x14ac:dyDescent="0.3">
      <c r="B121"/>
      <c r="D121" t="s">
        <v>304</v>
      </c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>
        <v>498</v>
      </c>
      <c r="S121" s="121">
        <v>169</v>
      </c>
      <c r="T121" s="121"/>
      <c r="U121" s="121"/>
      <c r="V121" s="121"/>
      <c r="W121" s="121"/>
      <c r="X121" s="121"/>
      <c r="Y121" s="122">
        <v>667</v>
      </c>
      <c r="AE121"/>
    </row>
    <row r="122" spans="2:31" x14ac:dyDescent="0.3">
      <c r="B122"/>
      <c r="D122" t="s">
        <v>229</v>
      </c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>
        <v>100</v>
      </c>
      <c r="R122" s="121">
        <v>450</v>
      </c>
      <c r="S122" s="121"/>
      <c r="T122" s="121"/>
      <c r="U122" s="121"/>
      <c r="V122" s="121"/>
      <c r="W122" s="121"/>
      <c r="X122" s="121"/>
      <c r="Y122" s="122">
        <v>550</v>
      </c>
      <c r="AE122"/>
    </row>
    <row r="123" spans="2:31" x14ac:dyDescent="0.3">
      <c r="B123"/>
      <c r="C123" t="s">
        <v>250</v>
      </c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2"/>
      <c r="AE123"/>
    </row>
    <row r="124" spans="2:31" x14ac:dyDescent="0.3">
      <c r="B124"/>
      <c r="D124" t="s">
        <v>304</v>
      </c>
      <c r="E124" s="121"/>
      <c r="F124" s="121"/>
      <c r="G124" s="121"/>
      <c r="H124" s="121"/>
      <c r="I124" s="121"/>
      <c r="J124" s="121"/>
      <c r="K124" s="121"/>
      <c r="L124" s="121"/>
      <c r="M124" s="121">
        <v>800</v>
      </c>
      <c r="N124" s="121">
        <v>373</v>
      </c>
      <c r="O124" s="121"/>
      <c r="P124" s="121"/>
      <c r="Q124" s="121"/>
      <c r="R124" s="121"/>
      <c r="S124" s="121"/>
      <c r="T124" s="121"/>
      <c r="U124" s="121"/>
      <c r="V124" s="121"/>
      <c r="W124" s="121"/>
      <c r="X124" s="121">
        <v>76</v>
      </c>
      <c r="Y124" s="122">
        <v>1249</v>
      </c>
      <c r="AE124"/>
    </row>
    <row r="125" spans="2:31" x14ac:dyDescent="0.3">
      <c r="B125"/>
      <c r="D125" t="s">
        <v>8</v>
      </c>
      <c r="E125" s="121"/>
      <c r="F125" s="121"/>
      <c r="G125" s="121"/>
      <c r="H125" s="121"/>
      <c r="I125" s="121">
        <v>350</v>
      </c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2">
        <v>350</v>
      </c>
      <c r="AE125"/>
    </row>
    <row r="126" spans="2:31" x14ac:dyDescent="0.3">
      <c r="B126"/>
      <c r="D126" t="s">
        <v>229</v>
      </c>
      <c r="E126" s="121"/>
      <c r="F126" s="121"/>
      <c r="G126" s="121"/>
      <c r="H126" s="121">
        <v>350</v>
      </c>
      <c r="I126" s="121">
        <v>340</v>
      </c>
      <c r="J126" s="121">
        <v>500</v>
      </c>
      <c r="K126" s="121">
        <v>860</v>
      </c>
      <c r="L126" s="121"/>
      <c r="M126" s="121">
        <v>806</v>
      </c>
      <c r="N126" s="121">
        <v>79</v>
      </c>
      <c r="O126" s="121"/>
      <c r="P126" s="121"/>
      <c r="Q126" s="121"/>
      <c r="R126" s="121">
        <v>36</v>
      </c>
      <c r="S126" s="121"/>
      <c r="T126" s="121"/>
      <c r="U126" s="121"/>
      <c r="V126" s="121"/>
      <c r="W126" s="121"/>
      <c r="X126" s="121"/>
      <c r="Y126" s="122">
        <v>2971</v>
      </c>
      <c r="AE126"/>
    </row>
    <row r="127" spans="2:31" x14ac:dyDescent="0.3">
      <c r="B127"/>
      <c r="C127" t="s">
        <v>262</v>
      </c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2"/>
      <c r="AE127"/>
    </row>
    <row r="128" spans="2:31" x14ac:dyDescent="0.3">
      <c r="B128"/>
      <c r="D128" t="s">
        <v>303</v>
      </c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>
        <v>400</v>
      </c>
      <c r="U128" s="121">
        <v>109</v>
      </c>
      <c r="V128" s="121">
        <v>50</v>
      </c>
      <c r="W128" s="121"/>
      <c r="X128" s="121"/>
      <c r="Y128" s="122">
        <v>559</v>
      </c>
      <c r="AE128"/>
    </row>
    <row r="129" spans="2:31" x14ac:dyDescent="0.3">
      <c r="B129"/>
      <c r="D129" t="s">
        <v>8</v>
      </c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>
        <v>400</v>
      </c>
      <c r="U129" s="121">
        <v>58</v>
      </c>
      <c r="V129" s="121">
        <v>50</v>
      </c>
      <c r="W129" s="121"/>
      <c r="X129" s="121"/>
      <c r="Y129" s="122">
        <v>508</v>
      </c>
      <c r="AE129"/>
    </row>
    <row r="130" spans="2:31" x14ac:dyDescent="0.3">
      <c r="B130"/>
      <c r="D130" t="s">
        <v>229</v>
      </c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>
        <v>400</v>
      </c>
      <c r="U130" s="121"/>
      <c r="V130" s="121"/>
      <c r="W130" s="121"/>
      <c r="X130" s="121"/>
      <c r="Y130" s="122">
        <v>400</v>
      </c>
      <c r="AE130"/>
    </row>
    <row r="131" spans="2:31" x14ac:dyDescent="0.3">
      <c r="B131"/>
      <c r="C131" t="s">
        <v>258</v>
      </c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2"/>
      <c r="AE131"/>
    </row>
    <row r="132" spans="2:31" x14ac:dyDescent="0.3">
      <c r="B132"/>
      <c r="D132" t="s">
        <v>304</v>
      </c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>
        <v>533</v>
      </c>
      <c r="U132" s="121"/>
      <c r="V132" s="121"/>
      <c r="W132" s="121"/>
      <c r="X132" s="121"/>
      <c r="Y132" s="122">
        <v>533</v>
      </c>
      <c r="AE132"/>
    </row>
    <row r="133" spans="2:31" x14ac:dyDescent="0.3">
      <c r="B133"/>
      <c r="D133" t="s">
        <v>229</v>
      </c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>
        <v>136</v>
      </c>
      <c r="U133" s="121"/>
      <c r="V133" s="121"/>
      <c r="W133" s="121"/>
      <c r="X133" s="121"/>
      <c r="Y133" s="122">
        <v>136</v>
      </c>
      <c r="AE133"/>
    </row>
    <row r="134" spans="2:31" x14ac:dyDescent="0.3">
      <c r="B134"/>
      <c r="C134" t="s">
        <v>253</v>
      </c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2"/>
      <c r="AE134"/>
    </row>
    <row r="135" spans="2:31" x14ac:dyDescent="0.3">
      <c r="B135"/>
      <c r="D135" t="s">
        <v>303</v>
      </c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>
        <v>494</v>
      </c>
      <c r="V135" s="121">
        <v>897</v>
      </c>
      <c r="W135" s="121">
        <v>595</v>
      </c>
      <c r="X135" s="121"/>
      <c r="Y135" s="122">
        <v>1986</v>
      </c>
      <c r="AE135"/>
    </row>
    <row r="136" spans="2:31" x14ac:dyDescent="0.3">
      <c r="B136"/>
      <c r="D136" t="s">
        <v>8</v>
      </c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>
        <v>374</v>
      </c>
      <c r="V136" s="121">
        <v>496</v>
      </c>
      <c r="W136" s="121">
        <v>590</v>
      </c>
      <c r="X136" s="121"/>
      <c r="Y136" s="122">
        <v>1460</v>
      </c>
      <c r="AE136"/>
    </row>
    <row r="137" spans="2:31" x14ac:dyDescent="0.3">
      <c r="B137"/>
      <c r="C137" t="s">
        <v>254</v>
      </c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2"/>
      <c r="AE137"/>
    </row>
    <row r="138" spans="2:31" x14ac:dyDescent="0.3">
      <c r="B138"/>
      <c r="D138" t="s">
        <v>303</v>
      </c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>
        <v>248</v>
      </c>
      <c r="X138" s="121">
        <v>689</v>
      </c>
      <c r="Y138" s="122">
        <v>937</v>
      </c>
      <c r="AE138"/>
    </row>
    <row r="139" spans="2:31" x14ac:dyDescent="0.3">
      <c r="B139"/>
      <c r="D139" t="s">
        <v>8</v>
      </c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>
        <v>248</v>
      </c>
      <c r="X139" s="121"/>
      <c r="Y139" s="122">
        <v>248</v>
      </c>
      <c r="AE139"/>
    </row>
    <row r="140" spans="2:31" x14ac:dyDescent="0.3">
      <c r="B140"/>
      <c r="C140" t="s">
        <v>252</v>
      </c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2"/>
      <c r="AE140"/>
    </row>
    <row r="141" spans="2:31" x14ac:dyDescent="0.3">
      <c r="B141"/>
      <c r="D141" t="s">
        <v>303</v>
      </c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>
        <v>75</v>
      </c>
      <c r="Y141" s="122">
        <v>75</v>
      </c>
      <c r="AE141"/>
    </row>
    <row r="142" spans="2:31" x14ac:dyDescent="0.3">
      <c r="B142"/>
      <c r="C142" t="s">
        <v>263</v>
      </c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2"/>
      <c r="AE142"/>
    </row>
    <row r="143" spans="2:31" x14ac:dyDescent="0.3">
      <c r="B143"/>
      <c r="D143" t="s">
        <v>8</v>
      </c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>
        <v>51</v>
      </c>
      <c r="V143" s="121"/>
      <c r="W143" s="121"/>
      <c r="X143" s="121"/>
      <c r="Y143" s="122">
        <v>51</v>
      </c>
      <c r="AE143"/>
    </row>
    <row r="144" spans="2:31" x14ac:dyDescent="0.3">
      <c r="B144" t="s">
        <v>124</v>
      </c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2"/>
      <c r="AE144"/>
    </row>
    <row r="145" spans="2:31" x14ac:dyDescent="0.3">
      <c r="B145"/>
      <c r="C145" t="s">
        <v>463</v>
      </c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2"/>
      <c r="AE145"/>
    </row>
    <row r="146" spans="2:31" x14ac:dyDescent="0.3">
      <c r="B146"/>
      <c r="D146" t="s">
        <v>8</v>
      </c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>
        <v>14</v>
      </c>
      <c r="Q146" s="121">
        <v>153</v>
      </c>
      <c r="R146" s="121">
        <v>112</v>
      </c>
      <c r="S146" s="121"/>
      <c r="T146" s="121"/>
      <c r="U146" s="121"/>
      <c r="V146" s="121"/>
      <c r="W146" s="121"/>
      <c r="X146" s="121"/>
      <c r="Y146" s="122">
        <v>279</v>
      </c>
      <c r="AE146"/>
    </row>
    <row r="147" spans="2:31" x14ac:dyDescent="0.3">
      <c r="B147"/>
      <c r="C147" t="s">
        <v>329</v>
      </c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2"/>
      <c r="AE147"/>
    </row>
    <row r="148" spans="2:31" x14ac:dyDescent="0.3">
      <c r="B148"/>
      <c r="D148" t="s">
        <v>8</v>
      </c>
      <c r="E148" s="121"/>
      <c r="F148" s="121">
        <v>8</v>
      </c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2">
        <v>8</v>
      </c>
      <c r="AE148"/>
    </row>
    <row r="149" spans="2:31" x14ac:dyDescent="0.3">
      <c r="B149"/>
      <c r="D149" t="s">
        <v>229</v>
      </c>
      <c r="E149" s="121">
        <v>13</v>
      </c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2">
        <v>13</v>
      </c>
      <c r="AE149"/>
    </row>
    <row r="150" spans="2:31" x14ac:dyDescent="0.3">
      <c r="B150"/>
      <c r="C150" t="s">
        <v>461</v>
      </c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2"/>
      <c r="AE150"/>
    </row>
    <row r="151" spans="2:31" x14ac:dyDescent="0.3">
      <c r="B151"/>
      <c r="D151" t="s">
        <v>8</v>
      </c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>
        <v>74</v>
      </c>
      <c r="S151" s="121"/>
      <c r="T151" s="121"/>
      <c r="U151" s="121"/>
      <c r="V151" s="121"/>
      <c r="W151" s="121"/>
      <c r="X151" s="121"/>
      <c r="Y151" s="122">
        <v>74</v>
      </c>
      <c r="AE151"/>
    </row>
    <row r="152" spans="2:31" x14ac:dyDescent="0.3">
      <c r="B152"/>
      <c r="C152" t="s">
        <v>464</v>
      </c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2"/>
      <c r="AE152"/>
    </row>
    <row r="153" spans="2:31" x14ac:dyDescent="0.3">
      <c r="B153"/>
      <c r="D153" t="s">
        <v>8</v>
      </c>
      <c r="E153" s="121"/>
      <c r="F153" s="121">
        <v>124</v>
      </c>
      <c r="G153" s="121">
        <v>86</v>
      </c>
      <c r="H153" s="121">
        <v>168</v>
      </c>
      <c r="I153" s="121">
        <v>130</v>
      </c>
      <c r="J153" s="121">
        <v>113</v>
      </c>
      <c r="K153" s="121">
        <v>123</v>
      </c>
      <c r="L153" s="121">
        <v>63</v>
      </c>
      <c r="M153" s="121">
        <v>124</v>
      </c>
      <c r="N153" s="121">
        <v>101</v>
      </c>
      <c r="O153" s="121">
        <v>105</v>
      </c>
      <c r="P153" s="121">
        <v>71</v>
      </c>
      <c r="Q153" s="121"/>
      <c r="R153" s="121">
        <v>4</v>
      </c>
      <c r="S153" s="121"/>
      <c r="T153" s="121"/>
      <c r="U153" s="121"/>
      <c r="V153" s="121"/>
      <c r="W153" s="121"/>
      <c r="X153" s="121"/>
      <c r="Y153" s="122">
        <v>1212</v>
      </c>
      <c r="AE153"/>
    </row>
    <row r="154" spans="2:31" x14ac:dyDescent="0.3">
      <c r="B154"/>
      <c r="D154" t="s">
        <v>229</v>
      </c>
      <c r="E154" s="121"/>
      <c r="F154" s="121"/>
      <c r="G154" s="121">
        <v>87</v>
      </c>
      <c r="H154" s="121">
        <v>85</v>
      </c>
      <c r="I154" s="121"/>
      <c r="J154" s="121"/>
      <c r="K154" s="121"/>
      <c r="L154" s="121">
        <v>74</v>
      </c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2">
        <v>246</v>
      </c>
      <c r="AE154"/>
    </row>
    <row r="155" spans="2:31" x14ac:dyDescent="0.3">
      <c r="B155"/>
      <c r="D155" t="s">
        <v>473</v>
      </c>
      <c r="E155" s="121"/>
      <c r="F155" s="121">
        <v>150</v>
      </c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2">
        <v>150</v>
      </c>
      <c r="AE155"/>
    </row>
    <row r="156" spans="2:31" x14ac:dyDescent="0.3">
      <c r="B156"/>
      <c r="D156" t="s">
        <v>476</v>
      </c>
      <c r="E156" s="121">
        <v>50</v>
      </c>
      <c r="F156" s="121">
        <v>50</v>
      </c>
      <c r="G156" s="121"/>
      <c r="H156" s="121"/>
      <c r="I156" s="121"/>
      <c r="J156" s="121"/>
      <c r="K156" s="121"/>
      <c r="L156" s="121">
        <v>75</v>
      </c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2">
        <v>175</v>
      </c>
      <c r="AE156"/>
    </row>
    <row r="157" spans="2:31" x14ac:dyDescent="0.3">
      <c r="B157"/>
      <c r="D157" t="s">
        <v>477</v>
      </c>
      <c r="E157" s="121"/>
      <c r="F157" s="121"/>
      <c r="G157" s="121">
        <v>50</v>
      </c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2">
        <v>50</v>
      </c>
      <c r="AE157"/>
    </row>
    <row r="158" spans="2:31" x14ac:dyDescent="0.3">
      <c r="B158"/>
      <c r="C158" t="s">
        <v>462</v>
      </c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2"/>
      <c r="AE158"/>
    </row>
    <row r="159" spans="2:31" x14ac:dyDescent="0.3">
      <c r="B159"/>
      <c r="D159" t="s">
        <v>8</v>
      </c>
      <c r="E159" s="121"/>
      <c r="F159" s="121">
        <v>52</v>
      </c>
      <c r="G159" s="121">
        <v>109</v>
      </c>
      <c r="H159" s="121">
        <v>86</v>
      </c>
      <c r="I159" s="121">
        <v>138</v>
      </c>
      <c r="J159" s="121">
        <v>145</v>
      </c>
      <c r="K159" s="121">
        <v>110</v>
      </c>
      <c r="L159" s="121">
        <v>87</v>
      </c>
      <c r="M159" s="121">
        <v>116</v>
      </c>
      <c r="N159" s="121">
        <v>49</v>
      </c>
      <c r="O159" s="121">
        <v>49</v>
      </c>
      <c r="P159" s="121">
        <v>53</v>
      </c>
      <c r="Q159" s="121">
        <v>12</v>
      </c>
      <c r="R159" s="121">
        <v>24</v>
      </c>
      <c r="S159" s="121"/>
      <c r="T159" s="121"/>
      <c r="U159" s="121"/>
      <c r="V159" s="121"/>
      <c r="W159" s="121"/>
      <c r="X159" s="121"/>
      <c r="Y159" s="122">
        <v>1030</v>
      </c>
      <c r="AE159"/>
    </row>
    <row r="160" spans="2:31" x14ac:dyDescent="0.3">
      <c r="B160"/>
      <c r="D160" t="s">
        <v>229</v>
      </c>
      <c r="E160" s="121"/>
      <c r="F160" s="121">
        <v>190</v>
      </c>
      <c r="G160" s="121">
        <v>150</v>
      </c>
      <c r="H160" s="121">
        <v>158</v>
      </c>
      <c r="I160" s="121"/>
      <c r="J160" s="121"/>
      <c r="K160" s="121"/>
      <c r="L160" s="121">
        <v>144</v>
      </c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2">
        <v>642</v>
      </c>
      <c r="AE160"/>
    </row>
    <row r="161" spans="2:31" x14ac:dyDescent="0.3">
      <c r="B161"/>
      <c r="D161" t="s">
        <v>473</v>
      </c>
      <c r="E161" s="121"/>
      <c r="F161" s="121">
        <v>80</v>
      </c>
      <c r="G161" s="121">
        <v>196</v>
      </c>
      <c r="H161" s="121"/>
      <c r="I161" s="121"/>
      <c r="J161" s="121"/>
      <c r="K161" s="121"/>
      <c r="L161" s="121">
        <v>152</v>
      </c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2">
        <v>428</v>
      </c>
      <c r="AE161"/>
    </row>
    <row r="162" spans="2:31" x14ac:dyDescent="0.3">
      <c r="B162"/>
      <c r="D162" t="s">
        <v>471</v>
      </c>
      <c r="E162" s="121"/>
      <c r="F162" s="121">
        <v>144</v>
      </c>
      <c r="G162" s="121">
        <v>180</v>
      </c>
      <c r="H162" s="121">
        <v>180</v>
      </c>
      <c r="I162" s="121"/>
      <c r="J162" s="121"/>
      <c r="K162" s="121"/>
      <c r="L162" s="121">
        <v>152</v>
      </c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2">
        <v>656</v>
      </c>
      <c r="AE162"/>
    </row>
    <row r="163" spans="2:31" x14ac:dyDescent="0.3">
      <c r="B163"/>
      <c r="C163" t="s">
        <v>336</v>
      </c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2"/>
      <c r="AE163"/>
    </row>
    <row r="164" spans="2:31" x14ac:dyDescent="0.3">
      <c r="B164"/>
      <c r="D164" t="s">
        <v>471</v>
      </c>
      <c r="E164" s="121">
        <v>21</v>
      </c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2">
        <v>21</v>
      </c>
      <c r="AE164"/>
    </row>
    <row r="165" spans="2:31" x14ac:dyDescent="0.3">
      <c r="B165"/>
      <c r="C165" t="s">
        <v>470</v>
      </c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2"/>
      <c r="AE165"/>
    </row>
    <row r="166" spans="2:31" x14ac:dyDescent="0.3">
      <c r="B166"/>
      <c r="D166" t="s">
        <v>229</v>
      </c>
      <c r="E166" s="121"/>
      <c r="F166" s="121">
        <v>160</v>
      </c>
      <c r="G166" s="121">
        <v>26</v>
      </c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2">
        <v>186</v>
      </c>
      <c r="AE166"/>
    </row>
    <row r="167" spans="2:31" x14ac:dyDescent="0.3">
      <c r="B167"/>
      <c r="D167" t="s">
        <v>471</v>
      </c>
      <c r="E167" s="121"/>
      <c r="F167" s="121"/>
      <c r="G167" s="121">
        <v>31</v>
      </c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2">
        <v>31</v>
      </c>
      <c r="AE167"/>
    </row>
    <row r="168" spans="2:31" x14ac:dyDescent="0.3">
      <c r="B168"/>
      <c r="C168" t="s">
        <v>468</v>
      </c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2"/>
      <c r="AE168"/>
    </row>
    <row r="169" spans="2:31" x14ac:dyDescent="0.3">
      <c r="B169"/>
      <c r="D169" t="s">
        <v>471</v>
      </c>
      <c r="E169" s="121"/>
      <c r="F169" s="121"/>
      <c r="G169" s="121">
        <v>33</v>
      </c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2">
        <v>33</v>
      </c>
      <c r="AE169"/>
    </row>
    <row r="170" spans="2:31" x14ac:dyDescent="0.3">
      <c r="B170"/>
      <c r="C170" t="s">
        <v>469</v>
      </c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2"/>
      <c r="AE170"/>
    </row>
    <row r="171" spans="2:31" x14ac:dyDescent="0.3">
      <c r="B171"/>
      <c r="D171" t="s">
        <v>229</v>
      </c>
      <c r="E171" s="121"/>
      <c r="F171" s="121"/>
      <c r="G171" s="121">
        <v>50</v>
      </c>
      <c r="H171" s="121">
        <v>32</v>
      </c>
      <c r="I171" s="121"/>
      <c r="J171" s="121"/>
      <c r="K171" s="121"/>
      <c r="L171" s="121">
        <v>32</v>
      </c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2">
        <v>114</v>
      </c>
      <c r="AE171"/>
    </row>
    <row r="172" spans="2:31" x14ac:dyDescent="0.3">
      <c r="B172" t="s">
        <v>114</v>
      </c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2"/>
      <c r="AE172"/>
    </row>
    <row r="173" spans="2:31" x14ac:dyDescent="0.3">
      <c r="B173"/>
      <c r="C173" t="s">
        <v>459</v>
      </c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2"/>
      <c r="AE173"/>
    </row>
    <row r="174" spans="2:31" x14ac:dyDescent="0.3">
      <c r="B174"/>
      <c r="D174" t="s">
        <v>8</v>
      </c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>
        <v>283</v>
      </c>
      <c r="R174" s="121"/>
      <c r="S174" s="121"/>
      <c r="T174" s="121"/>
      <c r="U174" s="121"/>
      <c r="V174" s="121"/>
      <c r="W174" s="121"/>
      <c r="X174" s="121"/>
      <c r="Y174" s="122">
        <v>283</v>
      </c>
      <c r="AE174"/>
    </row>
    <row r="175" spans="2:31" x14ac:dyDescent="0.3">
      <c r="B175"/>
      <c r="D175" t="s">
        <v>473</v>
      </c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>
        <v>400</v>
      </c>
      <c r="S175" s="121">
        <v>168</v>
      </c>
      <c r="T175" s="121"/>
      <c r="U175" s="121"/>
      <c r="V175" s="121"/>
      <c r="W175" s="121"/>
      <c r="X175" s="121"/>
      <c r="Y175" s="122">
        <v>568</v>
      </c>
      <c r="AE175"/>
    </row>
    <row r="176" spans="2:31" x14ac:dyDescent="0.3">
      <c r="B176"/>
      <c r="D176" t="s">
        <v>471</v>
      </c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>
        <v>72</v>
      </c>
      <c r="Q176" s="121">
        <v>372</v>
      </c>
      <c r="R176" s="121">
        <v>360</v>
      </c>
      <c r="S176" s="121"/>
      <c r="T176" s="121"/>
      <c r="U176" s="121"/>
      <c r="V176" s="121"/>
      <c r="W176" s="121"/>
      <c r="X176" s="121"/>
      <c r="Y176" s="122">
        <v>804</v>
      </c>
      <c r="AE176"/>
    </row>
    <row r="177" spans="2:31" x14ac:dyDescent="0.3">
      <c r="B177"/>
      <c r="D177" t="s">
        <v>472</v>
      </c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>
        <v>28</v>
      </c>
      <c r="T177" s="121"/>
      <c r="U177" s="121"/>
      <c r="V177" s="121"/>
      <c r="W177" s="121"/>
      <c r="X177" s="121"/>
      <c r="Y177" s="122">
        <v>28</v>
      </c>
      <c r="AE177"/>
    </row>
    <row r="178" spans="2:31" x14ac:dyDescent="0.3">
      <c r="B178"/>
      <c r="C178" t="s">
        <v>460</v>
      </c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2"/>
      <c r="AE178"/>
    </row>
    <row r="179" spans="2:31" x14ac:dyDescent="0.3">
      <c r="B179"/>
      <c r="D179" t="s">
        <v>8</v>
      </c>
      <c r="E179" s="121"/>
      <c r="F179" s="121">
        <v>75</v>
      </c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>
        <v>68</v>
      </c>
      <c r="R179" s="121"/>
      <c r="S179" s="121"/>
      <c r="T179" s="121"/>
      <c r="U179" s="121"/>
      <c r="V179" s="121"/>
      <c r="W179" s="121"/>
      <c r="X179" s="121"/>
      <c r="Y179" s="122">
        <v>143</v>
      </c>
      <c r="AE179"/>
    </row>
    <row r="180" spans="2:31" x14ac:dyDescent="0.3">
      <c r="B180"/>
      <c r="D180" t="s">
        <v>473</v>
      </c>
      <c r="E180" s="121">
        <v>76</v>
      </c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2">
        <v>76</v>
      </c>
      <c r="AE180"/>
    </row>
    <row r="181" spans="2:31" x14ac:dyDescent="0.3">
      <c r="B181"/>
      <c r="D181" t="s">
        <v>471</v>
      </c>
      <c r="E181" s="121">
        <v>76</v>
      </c>
      <c r="F181" s="121"/>
      <c r="G181" s="121"/>
      <c r="H181" s="121"/>
      <c r="I181" s="121"/>
      <c r="J181" s="121"/>
      <c r="K181" s="121">
        <v>68</v>
      </c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2">
        <v>144</v>
      </c>
      <c r="AE181"/>
    </row>
    <row r="182" spans="2:31" x14ac:dyDescent="0.3">
      <c r="B182"/>
      <c r="D182" t="s">
        <v>472</v>
      </c>
      <c r="E182" s="121">
        <v>75</v>
      </c>
      <c r="F182" s="121">
        <v>108</v>
      </c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2">
        <v>183</v>
      </c>
      <c r="AE182"/>
    </row>
    <row r="183" spans="2:31" x14ac:dyDescent="0.3">
      <c r="B183"/>
      <c r="D183" t="s">
        <v>474</v>
      </c>
      <c r="E183" s="121">
        <v>92</v>
      </c>
      <c r="F183" s="121">
        <v>75</v>
      </c>
      <c r="G183" s="121"/>
      <c r="H183" s="121">
        <v>31</v>
      </c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2">
        <v>198</v>
      </c>
      <c r="AE183"/>
    </row>
    <row r="184" spans="2:31" x14ac:dyDescent="0.3">
      <c r="B184"/>
      <c r="C184" t="s">
        <v>452</v>
      </c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2"/>
      <c r="AE184"/>
    </row>
    <row r="185" spans="2:31" x14ac:dyDescent="0.3">
      <c r="B185"/>
      <c r="D185" t="s">
        <v>8</v>
      </c>
      <c r="E185" s="121"/>
      <c r="F185" s="121"/>
      <c r="G185" s="121"/>
      <c r="H185" s="121"/>
      <c r="I185" s="121"/>
      <c r="J185" s="121"/>
      <c r="K185" s="121">
        <v>14</v>
      </c>
      <c r="L185" s="121"/>
      <c r="M185" s="121"/>
      <c r="N185" s="121"/>
      <c r="O185" s="121"/>
      <c r="P185" s="121">
        <v>219</v>
      </c>
      <c r="Q185" s="121">
        <v>47</v>
      </c>
      <c r="R185" s="121"/>
      <c r="S185" s="121"/>
      <c r="T185" s="121"/>
      <c r="U185" s="121"/>
      <c r="V185" s="121"/>
      <c r="W185" s="121"/>
      <c r="X185" s="121"/>
      <c r="Y185" s="122">
        <v>280</v>
      </c>
      <c r="AE185"/>
    </row>
    <row r="186" spans="2:31" x14ac:dyDescent="0.3">
      <c r="B186"/>
      <c r="D186" t="s">
        <v>471</v>
      </c>
      <c r="E186" s="121"/>
      <c r="F186" s="121"/>
      <c r="G186" s="121"/>
      <c r="H186" s="121"/>
      <c r="I186" s="121"/>
      <c r="J186" s="121">
        <v>68</v>
      </c>
      <c r="K186" s="121">
        <v>154</v>
      </c>
      <c r="L186" s="121"/>
      <c r="M186" s="121"/>
      <c r="N186" s="121"/>
      <c r="O186" s="121"/>
      <c r="P186" s="121">
        <v>72</v>
      </c>
      <c r="Q186" s="121">
        <v>259</v>
      </c>
      <c r="R186" s="121">
        <v>12</v>
      </c>
      <c r="S186" s="121">
        <v>208</v>
      </c>
      <c r="T186" s="121"/>
      <c r="U186" s="121"/>
      <c r="V186" s="121"/>
      <c r="W186" s="121"/>
      <c r="X186" s="121"/>
      <c r="Y186" s="122">
        <v>773</v>
      </c>
      <c r="AE186"/>
    </row>
    <row r="187" spans="2:31" x14ac:dyDescent="0.3">
      <c r="B187"/>
      <c r="D187" t="s">
        <v>472</v>
      </c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>
        <v>14</v>
      </c>
      <c r="Q187" s="121"/>
      <c r="R187" s="121"/>
      <c r="S187" s="121">
        <v>5</v>
      </c>
      <c r="T187" s="121"/>
      <c r="U187" s="121"/>
      <c r="V187" s="121"/>
      <c r="W187" s="121"/>
      <c r="X187" s="121"/>
      <c r="Y187" s="122">
        <v>19</v>
      </c>
      <c r="AE187"/>
    </row>
    <row r="188" spans="2:31" x14ac:dyDescent="0.3">
      <c r="B188"/>
      <c r="D188" t="s">
        <v>474</v>
      </c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>
        <v>284</v>
      </c>
      <c r="T188" s="121"/>
      <c r="U188" s="121"/>
      <c r="V188" s="121"/>
      <c r="W188" s="121"/>
      <c r="X188" s="121"/>
      <c r="Y188" s="122">
        <v>284</v>
      </c>
      <c r="AE188"/>
    </row>
    <row r="189" spans="2:31" x14ac:dyDescent="0.3">
      <c r="B189"/>
      <c r="C189" t="s">
        <v>455</v>
      </c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2"/>
      <c r="AE189"/>
    </row>
    <row r="190" spans="2:31" x14ac:dyDescent="0.3">
      <c r="B190"/>
      <c r="D190" t="s">
        <v>8</v>
      </c>
      <c r="E190" s="121"/>
      <c r="F190" s="121"/>
      <c r="G190" s="121">
        <v>72</v>
      </c>
      <c r="H190" s="121">
        <v>220</v>
      </c>
      <c r="I190" s="121"/>
      <c r="J190" s="121"/>
      <c r="K190" s="121">
        <v>4</v>
      </c>
      <c r="L190" s="121">
        <v>171</v>
      </c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2">
        <v>467</v>
      </c>
      <c r="AE190"/>
    </row>
    <row r="191" spans="2:31" x14ac:dyDescent="0.3">
      <c r="B191"/>
      <c r="D191" t="s">
        <v>471</v>
      </c>
      <c r="E191" s="121"/>
      <c r="F191" s="121">
        <v>156</v>
      </c>
      <c r="G191" s="121">
        <v>147</v>
      </c>
      <c r="H191" s="121">
        <v>176</v>
      </c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2">
        <v>479</v>
      </c>
      <c r="AE191"/>
    </row>
    <row r="192" spans="2:31" x14ac:dyDescent="0.3">
      <c r="B192"/>
      <c r="D192" t="s">
        <v>472</v>
      </c>
      <c r="E192" s="121"/>
      <c r="F192" s="121"/>
      <c r="G192" s="121"/>
      <c r="H192" s="121">
        <v>48</v>
      </c>
      <c r="I192" s="121">
        <v>152</v>
      </c>
      <c r="J192" s="121">
        <v>158</v>
      </c>
      <c r="K192" s="121">
        <v>24</v>
      </c>
      <c r="L192" s="121"/>
      <c r="M192" s="121"/>
      <c r="N192" s="121"/>
      <c r="O192" s="121">
        <v>62</v>
      </c>
      <c r="P192" s="121">
        <v>4</v>
      </c>
      <c r="Q192" s="121"/>
      <c r="R192" s="121"/>
      <c r="S192" s="121"/>
      <c r="T192" s="121"/>
      <c r="U192" s="121"/>
      <c r="V192" s="121"/>
      <c r="W192" s="121"/>
      <c r="X192" s="121"/>
      <c r="Y192" s="122">
        <v>448</v>
      </c>
      <c r="AE192"/>
    </row>
    <row r="193" spans="2:31" x14ac:dyDescent="0.3">
      <c r="B193"/>
      <c r="D193" t="s">
        <v>474</v>
      </c>
      <c r="E193" s="121"/>
      <c r="F193" s="121"/>
      <c r="G193" s="121"/>
      <c r="H193" s="121"/>
      <c r="I193" s="121">
        <v>38</v>
      </c>
      <c r="J193" s="121">
        <v>276</v>
      </c>
      <c r="K193" s="121">
        <v>100</v>
      </c>
      <c r="L193" s="121"/>
      <c r="M193" s="121">
        <v>219</v>
      </c>
      <c r="N193" s="121">
        <v>16</v>
      </c>
      <c r="O193" s="121">
        <v>20</v>
      </c>
      <c r="P193" s="121">
        <v>16</v>
      </c>
      <c r="Q193" s="121"/>
      <c r="R193" s="121"/>
      <c r="S193" s="121"/>
      <c r="T193" s="121"/>
      <c r="U193" s="121"/>
      <c r="V193" s="121"/>
      <c r="W193" s="121"/>
      <c r="X193" s="121"/>
      <c r="Y193" s="122">
        <v>685</v>
      </c>
      <c r="AE193"/>
    </row>
    <row r="194" spans="2:31" x14ac:dyDescent="0.3">
      <c r="B194"/>
      <c r="C194" t="s">
        <v>655</v>
      </c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2"/>
      <c r="AE194"/>
    </row>
    <row r="195" spans="2:31" x14ac:dyDescent="0.3">
      <c r="B195"/>
      <c r="D195" t="s">
        <v>8</v>
      </c>
      <c r="E195" s="121"/>
      <c r="F195" s="121">
        <v>11</v>
      </c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2">
        <v>11</v>
      </c>
      <c r="AE195"/>
    </row>
    <row r="196" spans="2:31" x14ac:dyDescent="0.3">
      <c r="B196"/>
      <c r="D196" t="s">
        <v>229</v>
      </c>
      <c r="E196" s="121">
        <v>30</v>
      </c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2">
        <v>30</v>
      </c>
      <c r="AE196"/>
    </row>
    <row r="197" spans="2:31" x14ac:dyDescent="0.3">
      <c r="B197"/>
      <c r="D197" t="s">
        <v>472</v>
      </c>
      <c r="E197" s="121">
        <v>40</v>
      </c>
      <c r="F197" s="121">
        <v>11</v>
      </c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2">
        <v>51</v>
      </c>
      <c r="AE197"/>
    </row>
    <row r="198" spans="2:31" x14ac:dyDescent="0.3">
      <c r="B198"/>
      <c r="D198" t="s">
        <v>474</v>
      </c>
      <c r="E198" s="121"/>
      <c r="F198" s="121">
        <v>65</v>
      </c>
      <c r="G198" s="121"/>
      <c r="H198" s="121">
        <v>11</v>
      </c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2">
        <v>76</v>
      </c>
      <c r="AE198"/>
    </row>
    <row r="199" spans="2:31" x14ac:dyDescent="0.3">
      <c r="B199"/>
      <c r="C199" t="s">
        <v>456</v>
      </c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2"/>
      <c r="AE199"/>
    </row>
    <row r="200" spans="2:31" x14ac:dyDescent="0.3">
      <c r="B200"/>
      <c r="D200" t="s">
        <v>8</v>
      </c>
      <c r="E200" s="121"/>
      <c r="F200" s="121">
        <v>156</v>
      </c>
      <c r="G200" s="121">
        <v>222</v>
      </c>
      <c r="H200" s="121"/>
      <c r="I200" s="121"/>
      <c r="J200" s="121"/>
      <c r="K200" s="121">
        <v>40</v>
      </c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2">
        <v>418</v>
      </c>
      <c r="AE200"/>
    </row>
    <row r="201" spans="2:31" x14ac:dyDescent="0.3">
      <c r="B201"/>
      <c r="D201" t="s">
        <v>471</v>
      </c>
      <c r="E201" s="121">
        <v>40</v>
      </c>
      <c r="F201" s="121">
        <v>392</v>
      </c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>
        <v>47</v>
      </c>
      <c r="S201" s="121"/>
      <c r="T201" s="121"/>
      <c r="U201" s="121"/>
      <c r="V201" s="121"/>
      <c r="W201" s="121"/>
      <c r="X201" s="121"/>
      <c r="Y201" s="122">
        <v>479</v>
      </c>
      <c r="AE201"/>
    </row>
    <row r="202" spans="2:31" x14ac:dyDescent="0.3">
      <c r="B202"/>
      <c r="D202" t="s">
        <v>472</v>
      </c>
      <c r="E202" s="121"/>
      <c r="F202" s="121">
        <v>19</v>
      </c>
      <c r="G202" s="121">
        <v>86</v>
      </c>
      <c r="H202" s="121">
        <v>173</v>
      </c>
      <c r="I202" s="121">
        <v>100</v>
      </c>
      <c r="J202" s="121"/>
      <c r="K202" s="121"/>
      <c r="L202" s="121"/>
      <c r="M202" s="121"/>
      <c r="N202" s="121"/>
      <c r="O202" s="121"/>
      <c r="P202" s="121">
        <v>11</v>
      </c>
      <c r="Q202" s="121"/>
      <c r="R202" s="121"/>
      <c r="S202" s="121"/>
      <c r="T202" s="121"/>
      <c r="U202" s="121"/>
      <c r="V202" s="121"/>
      <c r="W202" s="121"/>
      <c r="X202" s="121"/>
      <c r="Y202" s="122">
        <v>389</v>
      </c>
      <c r="AE202"/>
    </row>
    <row r="203" spans="2:31" x14ac:dyDescent="0.3">
      <c r="B203"/>
      <c r="D203" t="s">
        <v>474</v>
      </c>
      <c r="E203" s="121"/>
      <c r="F203" s="121"/>
      <c r="G203" s="121"/>
      <c r="H203" s="121">
        <v>158</v>
      </c>
      <c r="I203" s="121">
        <v>218</v>
      </c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2">
        <v>376</v>
      </c>
      <c r="AE203"/>
    </row>
    <row r="204" spans="2:31" x14ac:dyDescent="0.3">
      <c r="B204"/>
      <c r="C204" t="s">
        <v>657</v>
      </c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2"/>
      <c r="AE204"/>
    </row>
    <row r="205" spans="2:31" x14ac:dyDescent="0.3">
      <c r="B205"/>
      <c r="D205" t="s">
        <v>8</v>
      </c>
      <c r="E205" s="121"/>
      <c r="F205" s="121"/>
      <c r="G205" s="121"/>
      <c r="H205" s="121">
        <v>74</v>
      </c>
      <c r="I205" s="121">
        <v>225</v>
      </c>
      <c r="J205" s="121">
        <v>205</v>
      </c>
      <c r="K205" s="121">
        <v>77</v>
      </c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2">
        <v>581</v>
      </c>
      <c r="AE205"/>
    </row>
    <row r="206" spans="2:31" x14ac:dyDescent="0.3">
      <c r="B206"/>
      <c r="C206" t="s">
        <v>453</v>
      </c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2"/>
      <c r="AE206"/>
    </row>
    <row r="207" spans="2:31" x14ac:dyDescent="0.3">
      <c r="B207"/>
      <c r="D207" t="s">
        <v>8</v>
      </c>
      <c r="E207" s="121"/>
      <c r="F207" s="121"/>
      <c r="G207" s="121"/>
      <c r="H207" s="121"/>
      <c r="I207" s="121"/>
      <c r="J207" s="121"/>
      <c r="K207" s="121">
        <v>40</v>
      </c>
      <c r="L207" s="121"/>
      <c r="M207" s="121">
        <v>180</v>
      </c>
      <c r="N207" s="121">
        <v>222</v>
      </c>
      <c r="O207" s="121">
        <v>432</v>
      </c>
      <c r="P207" s="121">
        <v>210</v>
      </c>
      <c r="Q207" s="121"/>
      <c r="R207" s="121"/>
      <c r="S207" s="121"/>
      <c r="T207" s="121"/>
      <c r="U207" s="121"/>
      <c r="V207" s="121"/>
      <c r="W207" s="121"/>
      <c r="X207" s="121"/>
      <c r="Y207" s="122">
        <v>1084</v>
      </c>
      <c r="AE207"/>
    </row>
    <row r="208" spans="2:31" x14ac:dyDescent="0.3">
      <c r="B208"/>
      <c r="D208" t="s">
        <v>471</v>
      </c>
      <c r="E208" s="121"/>
      <c r="F208" s="121"/>
      <c r="G208" s="121"/>
      <c r="H208" s="121">
        <v>136</v>
      </c>
      <c r="I208" s="121">
        <v>500</v>
      </c>
      <c r="J208" s="121">
        <v>384</v>
      </c>
      <c r="K208" s="121"/>
      <c r="L208" s="121"/>
      <c r="M208" s="121"/>
      <c r="N208" s="121"/>
      <c r="O208" s="121"/>
      <c r="P208" s="121">
        <v>72</v>
      </c>
      <c r="Q208" s="121">
        <v>137</v>
      </c>
      <c r="R208" s="121">
        <v>60</v>
      </c>
      <c r="S208" s="121"/>
      <c r="T208" s="121"/>
      <c r="U208" s="121"/>
      <c r="V208" s="121"/>
      <c r="W208" s="121"/>
      <c r="X208" s="121"/>
      <c r="Y208" s="122">
        <v>1289</v>
      </c>
      <c r="AE208"/>
    </row>
    <row r="209" spans="2:31" x14ac:dyDescent="0.3">
      <c r="B209"/>
      <c r="D209" t="s">
        <v>472</v>
      </c>
      <c r="E209" s="121"/>
      <c r="F209" s="121"/>
      <c r="G209" s="121"/>
      <c r="H209" s="121"/>
      <c r="I209" s="121"/>
      <c r="J209" s="121"/>
      <c r="K209" s="121"/>
      <c r="L209" s="121"/>
      <c r="M209" s="121"/>
      <c r="N209" s="121">
        <v>102</v>
      </c>
      <c r="O209" s="121">
        <v>186</v>
      </c>
      <c r="P209" s="121">
        <v>525</v>
      </c>
      <c r="Q209" s="121">
        <v>115</v>
      </c>
      <c r="R209" s="121"/>
      <c r="S209" s="121">
        <v>98</v>
      </c>
      <c r="T209" s="121"/>
      <c r="U209" s="121"/>
      <c r="V209" s="121"/>
      <c r="W209" s="121"/>
      <c r="X209" s="121"/>
      <c r="Y209" s="122">
        <v>1026</v>
      </c>
      <c r="AE209"/>
    </row>
    <row r="210" spans="2:31" x14ac:dyDescent="0.3">
      <c r="B210"/>
      <c r="D210" t="s">
        <v>474</v>
      </c>
      <c r="E210" s="121"/>
      <c r="F210" s="121"/>
      <c r="G210" s="121"/>
      <c r="H210" s="121"/>
      <c r="I210" s="121"/>
      <c r="J210" s="121"/>
      <c r="K210" s="121"/>
      <c r="L210" s="121"/>
      <c r="M210" s="121"/>
      <c r="N210" s="121">
        <v>118</v>
      </c>
      <c r="O210" s="121"/>
      <c r="P210" s="121">
        <v>250</v>
      </c>
      <c r="Q210" s="121">
        <v>280</v>
      </c>
      <c r="R210" s="121">
        <v>325</v>
      </c>
      <c r="S210" s="121">
        <v>45</v>
      </c>
      <c r="T210" s="121"/>
      <c r="U210" s="121"/>
      <c r="V210" s="121"/>
      <c r="W210" s="121"/>
      <c r="X210" s="121"/>
      <c r="Y210" s="122">
        <v>1018</v>
      </c>
      <c r="AE210"/>
    </row>
    <row r="211" spans="2:31" x14ac:dyDescent="0.3">
      <c r="B211"/>
      <c r="C211" t="s">
        <v>454</v>
      </c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2"/>
      <c r="AE211"/>
    </row>
    <row r="212" spans="2:31" x14ac:dyDescent="0.3">
      <c r="B212"/>
      <c r="D212" t="s">
        <v>471</v>
      </c>
      <c r="E212" s="121"/>
      <c r="F212" s="121"/>
      <c r="G212" s="121">
        <v>376</v>
      </c>
      <c r="H212" s="121">
        <v>188</v>
      </c>
      <c r="I212" s="121"/>
      <c r="J212" s="121"/>
      <c r="K212" s="121"/>
      <c r="L212" s="121"/>
      <c r="M212" s="121"/>
      <c r="N212" s="121"/>
      <c r="O212" s="121"/>
      <c r="P212" s="121"/>
      <c r="Q212" s="121"/>
      <c r="R212" s="121">
        <v>36</v>
      </c>
      <c r="S212" s="121">
        <v>164</v>
      </c>
      <c r="T212" s="121"/>
      <c r="U212" s="121"/>
      <c r="V212" s="121"/>
      <c r="W212" s="121"/>
      <c r="X212" s="121"/>
      <c r="Y212" s="122">
        <v>764</v>
      </c>
      <c r="AE212"/>
    </row>
    <row r="213" spans="2:31" x14ac:dyDescent="0.3">
      <c r="B213"/>
      <c r="D213" t="s">
        <v>472</v>
      </c>
      <c r="E213" s="121"/>
      <c r="F213" s="121"/>
      <c r="G213" s="121"/>
      <c r="H213" s="121"/>
      <c r="I213" s="121"/>
      <c r="J213" s="121"/>
      <c r="K213" s="121">
        <v>219</v>
      </c>
      <c r="L213" s="121"/>
      <c r="M213" s="121">
        <v>190</v>
      </c>
      <c r="N213" s="121">
        <v>125</v>
      </c>
      <c r="O213" s="121">
        <v>39</v>
      </c>
      <c r="P213" s="121">
        <v>15</v>
      </c>
      <c r="Q213" s="121"/>
      <c r="R213" s="121"/>
      <c r="S213" s="121">
        <v>38</v>
      </c>
      <c r="T213" s="121"/>
      <c r="U213" s="121"/>
      <c r="V213" s="121"/>
      <c r="W213" s="121"/>
      <c r="X213" s="121"/>
      <c r="Y213" s="122">
        <v>626</v>
      </c>
      <c r="AE213"/>
    </row>
    <row r="214" spans="2:31" x14ac:dyDescent="0.3">
      <c r="B214"/>
      <c r="D214" t="s">
        <v>474</v>
      </c>
      <c r="E214" s="121"/>
      <c r="F214" s="121"/>
      <c r="G214" s="121"/>
      <c r="H214" s="121"/>
      <c r="I214" s="121"/>
      <c r="J214" s="121"/>
      <c r="K214" s="121">
        <v>180</v>
      </c>
      <c r="L214" s="121"/>
      <c r="M214" s="121"/>
      <c r="N214" s="121">
        <v>49</v>
      </c>
      <c r="O214" s="121">
        <v>120</v>
      </c>
      <c r="P214" s="121"/>
      <c r="Q214" s="121"/>
      <c r="R214" s="121"/>
      <c r="S214" s="121">
        <v>126</v>
      </c>
      <c r="T214" s="121"/>
      <c r="U214" s="121"/>
      <c r="V214" s="121"/>
      <c r="W214" s="121"/>
      <c r="X214" s="121"/>
      <c r="Y214" s="122">
        <v>475</v>
      </c>
      <c r="AE214"/>
    </row>
    <row r="215" spans="2:31" x14ac:dyDescent="0.3">
      <c r="B215"/>
      <c r="C215" t="s">
        <v>482</v>
      </c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2"/>
      <c r="AE215"/>
    </row>
    <row r="216" spans="2:31" x14ac:dyDescent="0.3">
      <c r="B216"/>
      <c r="D216" t="s">
        <v>471</v>
      </c>
      <c r="E216" s="121"/>
      <c r="F216" s="121"/>
      <c r="G216" s="121"/>
      <c r="H216" s="121"/>
      <c r="I216" s="121"/>
      <c r="J216" s="121"/>
      <c r="K216" s="121"/>
      <c r="L216" s="121"/>
      <c r="M216" s="121"/>
      <c r="N216" s="121">
        <v>640</v>
      </c>
      <c r="O216" s="121">
        <v>700</v>
      </c>
      <c r="P216" s="121">
        <v>100</v>
      </c>
      <c r="Q216" s="121"/>
      <c r="R216" s="121">
        <v>200</v>
      </c>
      <c r="S216" s="121"/>
      <c r="T216" s="121"/>
      <c r="U216" s="121"/>
      <c r="V216" s="121"/>
      <c r="W216" s="121"/>
      <c r="X216" s="121"/>
      <c r="Y216" s="122">
        <v>1640</v>
      </c>
      <c r="AE216"/>
    </row>
    <row r="217" spans="2:31" x14ac:dyDescent="0.3">
      <c r="B217"/>
      <c r="C217" t="s">
        <v>458</v>
      </c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2"/>
      <c r="AE217"/>
    </row>
    <row r="218" spans="2:31" x14ac:dyDescent="0.3">
      <c r="B218"/>
      <c r="D218" t="s">
        <v>473</v>
      </c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>
        <v>232</v>
      </c>
      <c r="T218" s="121"/>
      <c r="U218" s="121"/>
      <c r="V218" s="121"/>
      <c r="W218" s="121"/>
      <c r="X218" s="121"/>
      <c r="Y218" s="122">
        <v>232</v>
      </c>
      <c r="AE218"/>
    </row>
    <row r="219" spans="2:31" x14ac:dyDescent="0.3">
      <c r="B219"/>
      <c r="D219" t="s">
        <v>471</v>
      </c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>
        <v>136</v>
      </c>
      <c r="S219" s="121"/>
      <c r="T219" s="121"/>
      <c r="U219" s="121"/>
      <c r="V219" s="121"/>
      <c r="W219" s="121"/>
      <c r="X219" s="121"/>
      <c r="Y219" s="122">
        <v>136</v>
      </c>
      <c r="AE219"/>
    </row>
    <row r="220" spans="2:31" x14ac:dyDescent="0.3">
      <c r="B220" t="s">
        <v>3</v>
      </c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2"/>
      <c r="AE220"/>
    </row>
    <row r="221" spans="2:31" x14ac:dyDescent="0.3">
      <c r="B221"/>
      <c r="C221" t="s">
        <v>249</v>
      </c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2"/>
      <c r="AE221"/>
    </row>
    <row r="222" spans="2:31" x14ac:dyDescent="0.3">
      <c r="B222"/>
      <c r="D222" t="s">
        <v>30</v>
      </c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>
        <v>528</v>
      </c>
      <c r="U222" s="121"/>
      <c r="V222" s="121"/>
      <c r="W222" s="121"/>
      <c r="X222" s="121"/>
      <c r="Y222" s="122">
        <v>528</v>
      </c>
      <c r="AE222"/>
    </row>
    <row r="223" spans="2:31" x14ac:dyDescent="0.3">
      <c r="B223" s="6" t="s">
        <v>16</v>
      </c>
      <c r="C223" s="6"/>
      <c r="D223" s="6"/>
      <c r="E223" s="121">
        <v>58973</v>
      </c>
      <c r="F223" s="121">
        <v>62575</v>
      </c>
      <c r="G223" s="121">
        <v>72671</v>
      </c>
      <c r="H223" s="121">
        <v>59005</v>
      </c>
      <c r="I223" s="121">
        <v>63502</v>
      </c>
      <c r="J223" s="121">
        <v>62456</v>
      </c>
      <c r="K223" s="121">
        <v>53245</v>
      </c>
      <c r="L223" s="121">
        <v>21880</v>
      </c>
      <c r="M223" s="121">
        <v>44674</v>
      </c>
      <c r="N223" s="121">
        <v>57139</v>
      </c>
      <c r="O223" s="121">
        <v>67183</v>
      </c>
      <c r="P223" s="121">
        <v>71749</v>
      </c>
      <c r="Q223" s="121">
        <v>74026</v>
      </c>
      <c r="R223" s="121">
        <v>65126</v>
      </c>
      <c r="S223" s="121">
        <v>59123</v>
      </c>
      <c r="T223" s="121">
        <v>56022</v>
      </c>
      <c r="U223" s="121">
        <v>7666</v>
      </c>
      <c r="V223" s="121">
        <v>22510</v>
      </c>
      <c r="W223" s="121">
        <v>7537</v>
      </c>
      <c r="X223" s="121">
        <v>10112</v>
      </c>
      <c r="Y223" s="122">
        <v>997174</v>
      </c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259" spans="2:31" x14ac:dyDescent="0.3">
      <c r="B259"/>
    </row>
    <row r="260" spans="2:31" x14ac:dyDescent="0.3">
      <c r="B260"/>
    </row>
    <row r="261" spans="2:31" x14ac:dyDescent="0.3">
      <c r="B261"/>
    </row>
    <row r="262" spans="2:31" x14ac:dyDescent="0.3">
      <c r="B262"/>
    </row>
    <row r="263" spans="2:31" x14ac:dyDescent="0.3">
      <c r="B263"/>
    </row>
    <row r="264" spans="2:31" x14ac:dyDescent="0.3">
      <c r="B264"/>
    </row>
    <row r="265" spans="2:31" x14ac:dyDescent="0.3">
      <c r="B265"/>
    </row>
    <row r="266" spans="2:31" x14ac:dyDescent="0.3">
      <c r="B266"/>
    </row>
    <row r="267" spans="2:31" x14ac:dyDescent="0.3">
      <c r="B267"/>
    </row>
    <row r="268" spans="2:31" x14ac:dyDescent="0.3">
      <c r="B268"/>
    </row>
    <row r="269" spans="2:31" x14ac:dyDescent="0.3">
      <c r="B269"/>
    </row>
    <row r="270" spans="2:31" x14ac:dyDescent="0.3">
      <c r="B270"/>
    </row>
    <row r="271" spans="2:31" x14ac:dyDescent="0.3">
      <c r="B271"/>
    </row>
    <row r="272" spans="2:31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580" spans="7:7" x14ac:dyDescent="0.3">
      <c r="G1580">
        <v>18</v>
      </c>
    </row>
  </sheetData>
  <customSheetViews>
    <customSheetView guid="{E9B94D60-4254-4BF3-8F79-B99F0E126B03}" scale="80">
      <pane xSplit="4" ySplit="4" topLeftCell="E5" activePane="bottomRight" state="frozen"/>
      <selection pane="bottomRight" activeCell="F21" sqref="F21"/>
      <pageMargins left="0.7" right="0.7" top="0.75" bottom="0.75" header="0.3" footer="0.3"/>
      <pageSetup paperSize="9" orientation="portrait" r:id="rId2"/>
    </customSheetView>
  </customSheetViews>
  <phoneticPr fontId="6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3462"/>
  <sheetViews>
    <sheetView zoomScale="80" zoomScaleNormal="80" workbookViewId="0">
      <pane xSplit="2" ySplit="4" topLeftCell="C6" activePane="bottomRight" state="frozen"/>
      <selection activeCell="K9" sqref="K9"/>
      <selection pane="topRight" activeCell="K9" sqref="K9"/>
      <selection pane="bottomLeft" activeCell="K9" sqref="K9"/>
      <selection pane="bottomRight" activeCell="F13" sqref="F13"/>
    </sheetView>
  </sheetViews>
  <sheetFormatPr defaultRowHeight="14.4" x14ac:dyDescent="0.3"/>
  <cols>
    <col min="1" max="1" width="3.5546875" customWidth="1"/>
    <col min="2" max="2" width="26.109375" style="6" bestFit="1" customWidth="1"/>
    <col min="3" max="3" width="18.5546875" customWidth="1"/>
    <col min="4" max="4" width="11.5546875" customWidth="1"/>
    <col min="5" max="5" width="11.5546875" bestFit="1" customWidth="1"/>
    <col min="6" max="6" width="11.5546875" customWidth="1"/>
    <col min="7" max="8" width="11.5546875" bestFit="1" customWidth="1"/>
    <col min="9" max="10" width="11.5546875" customWidth="1"/>
    <col min="11" max="14" width="11.5546875" bestFit="1" customWidth="1"/>
    <col min="15" max="15" width="12.6640625" bestFit="1" customWidth="1"/>
    <col min="16" max="20" width="11.5546875" bestFit="1" customWidth="1"/>
    <col min="21" max="21" width="11.5546875" customWidth="1"/>
    <col min="22" max="22" width="11.5546875" bestFit="1" customWidth="1"/>
    <col min="23" max="23" width="11.5546875" customWidth="1"/>
    <col min="24" max="25" width="11.5546875" bestFit="1" customWidth="1"/>
    <col min="26" max="26" width="11.5546875" customWidth="1"/>
    <col min="27" max="27" width="12.6640625" bestFit="1" customWidth="1"/>
    <col min="28" max="29" width="11.5546875" bestFit="1" customWidth="1"/>
    <col min="30" max="30" width="5.5546875" bestFit="1" customWidth="1"/>
    <col min="31" max="32" width="11.5546875" customWidth="1"/>
    <col min="33" max="33" width="12.6640625" customWidth="1"/>
    <col min="34" max="34" width="11.33203125" customWidth="1"/>
    <col min="35" max="35" width="12.6640625" customWidth="1"/>
    <col min="36" max="40" width="4.44140625" customWidth="1"/>
    <col min="41" max="48" width="5.5546875" customWidth="1"/>
    <col min="49" max="49" width="12.88671875" bestFit="1" customWidth="1"/>
    <col min="50" max="50" width="3.44140625" customWidth="1"/>
    <col min="51" max="65" width="4.44140625" customWidth="1"/>
    <col min="66" max="72" width="5.5546875" customWidth="1"/>
    <col min="73" max="73" width="12.88671875" bestFit="1" customWidth="1"/>
    <col min="74" max="76" width="3.44140625" customWidth="1"/>
    <col min="77" max="97" width="4.44140625" customWidth="1"/>
    <col min="98" max="103" width="5.5546875" customWidth="1"/>
    <col min="104" max="104" width="12.88671875" bestFit="1" customWidth="1"/>
    <col min="105" max="105" width="3.44140625" customWidth="1"/>
    <col min="106" max="128" width="4.44140625" customWidth="1"/>
    <col min="129" max="136" width="5.5546875" customWidth="1"/>
    <col min="137" max="137" width="12.88671875" bestFit="1" customWidth="1"/>
    <col min="138" max="138" width="3.44140625" customWidth="1"/>
    <col min="139" max="156" width="4.44140625" customWidth="1"/>
    <col min="157" max="162" width="5.5546875" customWidth="1"/>
    <col min="163" max="163" width="12.88671875" bestFit="1" customWidth="1"/>
    <col min="164" max="164" width="3.44140625" customWidth="1"/>
    <col min="165" max="183" width="4.44140625" customWidth="1"/>
    <col min="184" max="186" width="5.5546875" customWidth="1"/>
    <col min="187" max="187" width="12.88671875" bestFit="1" customWidth="1"/>
    <col min="188" max="189" width="3.44140625" customWidth="1"/>
    <col min="190" max="206" width="4.44140625" customWidth="1"/>
    <col min="207" max="208" width="5.5546875" customWidth="1"/>
    <col min="209" max="209" width="12.88671875" bestFit="1" customWidth="1"/>
    <col min="210" max="210" width="3.44140625" customWidth="1"/>
    <col min="211" max="230" width="4.44140625" customWidth="1"/>
    <col min="231" max="239" width="5.5546875" customWidth="1"/>
    <col min="240" max="240" width="12.88671875" bestFit="1" customWidth="1"/>
    <col min="241" max="262" width="4.44140625" customWidth="1"/>
    <col min="263" max="270" width="5.5546875" customWidth="1"/>
    <col min="271" max="271" width="12.88671875" bestFit="1" customWidth="1"/>
    <col min="272" max="291" width="4.44140625" customWidth="1"/>
    <col min="292" max="298" width="5.5546875" customWidth="1"/>
    <col min="299" max="299" width="12.88671875" bestFit="1" customWidth="1"/>
    <col min="300" max="300" width="3.44140625" customWidth="1"/>
    <col min="301" max="319" width="4.44140625" customWidth="1"/>
    <col min="320" max="326" width="5.5546875" customWidth="1"/>
    <col min="327" max="327" width="12.88671875" bestFit="1" customWidth="1"/>
    <col min="328" max="335" width="3.44140625" customWidth="1"/>
    <col min="336" max="358" width="4.44140625" customWidth="1"/>
    <col min="359" max="362" width="5.5546875" customWidth="1"/>
    <col min="363" max="363" width="12.88671875" bestFit="1" customWidth="1"/>
    <col min="364" max="366" width="3.44140625" customWidth="1"/>
    <col min="367" max="384" width="4.44140625" customWidth="1"/>
    <col min="385" max="390" width="5.5546875" customWidth="1"/>
    <col min="391" max="391" width="12.88671875" bestFit="1" customWidth="1"/>
    <col min="392" max="396" width="3.44140625" customWidth="1"/>
    <col min="397" max="417" width="4.44140625" customWidth="1"/>
    <col min="418" max="418" width="5.5546875" customWidth="1"/>
    <col min="419" max="419" width="12.88671875" bestFit="1" customWidth="1"/>
    <col min="420" max="428" width="3.44140625" customWidth="1"/>
    <col min="429" max="447" width="4.44140625" customWidth="1"/>
    <col min="448" max="451" width="5.5546875" customWidth="1"/>
    <col min="452" max="452" width="12.88671875" bestFit="1" customWidth="1"/>
    <col min="453" max="455" width="3.44140625" customWidth="1"/>
    <col min="456" max="470" width="4.44140625" customWidth="1"/>
    <col min="471" max="474" width="5.5546875" customWidth="1"/>
    <col min="475" max="475" width="12.88671875" bestFit="1" customWidth="1"/>
    <col min="476" max="486" width="4.44140625" customWidth="1"/>
    <col min="487" max="489" width="5.5546875" customWidth="1"/>
    <col min="490" max="490" width="12.88671875" bestFit="1" customWidth="1"/>
    <col min="491" max="494" width="3.44140625" customWidth="1"/>
    <col min="495" max="512" width="4.44140625" customWidth="1"/>
    <col min="513" max="516" width="5.5546875" customWidth="1"/>
    <col min="517" max="517" width="12.88671875" bestFit="1" customWidth="1"/>
    <col min="518" max="528" width="4.44140625" customWidth="1"/>
    <col min="529" max="532" width="5.5546875" customWidth="1"/>
    <col min="533" max="533" width="12.88671875" bestFit="1" customWidth="1"/>
    <col min="534" max="535" width="3.44140625" customWidth="1"/>
    <col min="536" max="547" width="4.44140625" customWidth="1"/>
    <col min="548" max="551" width="5.5546875" customWidth="1"/>
    <col min="552" max="552" width="12.88671875" bestFit="1" customWidth="1"/>
    <col min="553" max="555" width="3.44140625" customWidth="1"/>
    <col min="556" max="561" width="4.44140625" customWidth="1"/>
    <col min="562" max="563" width="5.5546875" customWidth="1"/>
    <col min="564" max="564" width="7.44140625" customWidth="1"/>
    <col min="566" max="566" width="11.5546875" bestFit="1" customWidth="1"/>
  </cols>
  <sheetData>
    <row r="1" spans="2:15" x14ac:dyDescent="0.3">
      <c r="B1"/>
    </row>
    <row r="2" spans="2:15" x14ac:dyDescent="0.3">
      <c r="B2" s="57" t="s">
        <v>2</v>
      </c>
      <c r="C2" t="s">
        <v>63</v>
      </c>
    </row>
    <row r="3" spans="2:15" x14ac:dyDescent="0.3">
      <c r="B3"/>
    </row>
    <row r="4" spans="2:15" x14ac:dyDescent="0.3">
      <c r="B4" s="58" t="s">
        <v>282</v>
      </c>
      <c r="C4" s="57" t="s">
        <v>340</v>
      </c>
    </row>
    <row r="5" spans="2:15" x14ac:dyDescent="0.3">
      <c r="B5" s="57" t="s">
        <v>341</v>
      </c>
      <c r="C5" t="s">
        <v>313</v>
      </c>
      <c r="D5" t="s">
        <v>492</v>
      </c>
      <c r="E5" t="s">
        <v>494</v>
      </c>
      <c r="F5" t="s">
        <v>495</v>
      </c>
      <c r="G5" t="s">
        <v>496</v>
      </c>
      <c r="H5" t="s">
        <v>497</v>
      </c>
      <c r="I5" t="s">
        <v>547</v>
      </c>
      <c r="J5" t="s">
        <v>548</v>
      </c>
      <c r="K5" t="s">
        <v>553</v>
      </c>
      <c r="L5" t="s">
        <v>583</v>
      </c>
      <c r="M5" t="s">
        <v>614</v>
      </c>
      <c r="N5" t="s">
        <v>619</v>
      </c>
      <c r="O5" t="s">
        <v>16</v>
      </c>
    </row>
    <row r="6" spans="2:15" x14ac:dyDescent="0.3">
      <c r="B6" s="6" t="s">
        <v>313</v>
      </c>
    </row>
    <row r="7" spans="2:15" x14ac:dyDescent="0.3">
      <c r="B7" s="76" t="s">
        <v>313</v>
      </c>
    </row>
    <row r="8" spans="2:15" x14ac:dyDescent="0.3">
      <c r="B8" s="77" t="s">
        <v>313</v>
      </c>
    </row>
    <row r="9" spans="2:15" x14ac:dyDescent="0.3">
      <c r="B9" s="6" t="s">
        <v>350</v>
      </c>
    </row>
    <row r="10" spans="2:15" x14ac:dyDescent="0.3">
      <c r="B10" s="76" t="s">
        <v>303</v>
      </c>
    </row>
    <row r="11" spans="2:15" x14ac:dyDescent="0.3">
      <c r="B11" s="77" t="s">
        <v>524</v>
      </c>
      <c r="H11">
        <v>3200</v>
      </c>
      <c r="O11">
        <v>3200</v>
      </c>
    </row>
    <row r="12" spans="2:15" x14ac:dyDescent="0.3">
      <c r="B12" s="77" t="s">
        <v>399</v>
      </c>
      <c r="L12">
        <v>1000</v>
      </c>
      <c r="O12">
        <v>1000</v>
      </c>
    </row>
    <row r="13" spans="2:15" x14ac:dyDescent="0.3">
      <c r="B13" s="77" t="s">
        <v>603</v>
      </c>
      <c r="F13">
        <v>4000</v>
      </c>
      <c r="O13">
        <v>4000</v>
      </c>
    </row>
    <row r="14" spans="2:15" x14ac:dyDescent="0.3">
      <c r="B14" s="77" t="s">
        <v>602</v>
      </c>
      <c r="F14">
        <v>6000</v>
      </c>
      <c r="I14">
        <v>1440</v>
      </c>
      <c r="O14">
        <v>7440</v>
      </c>
    </row>
    <row r="15" spans="2:15" x14ac:dyDescent="0.3">
      <c r="B15" s="77" t="s">
        <v>486</v>
      </c>
      <c r="D15">
        <v>4520</v>
      </c>
      <c r="E15">
        <v>1000</v>
      </c>
      <c r="O15">
        <v>5520</v>
      </c>
    </row>
    <row r="16" spans="2:15" x14ac:dyDescent="0.3">
      <c r="B16" s="77" t="s">
        <v>604</v>
      </c>
      <c r="L16">
        <v>3600</v>
      </c>
      <c r="O16">
        <v>3600</v>
      </c>
    </row>
    <row r="17" spans="2:15" x14ac:dyDescent="0.3">
      <c r="B17" s="76" t="s">
        <v>304</v>
      </c>
    </row>
    <row r="18" spans="2:15" x14ac:dyDescent="0.3">
      <c r="B18" s="77" t="s">
        <v>602</v>
      </c>
      <c r="E18">
        <v>4080</v>
      </c>
      <c r="O18">
        <v>4080</v>
      </c>
    </row>
    <row r="19" spans="2:15" x14ac:dyDescent="0.3">
      <c r="B19" s="76" t="s">
        <v>229</v>
      </c>
    </row>
    <row r="20" spans="2:15" x14ac:dyDescent="0.3">
      <c r="B20" s="77" t="s">
        <v>526</v>
      </c>
      <c r="N20">
        <v>140</v>
      </c>
      <c r="O20">
        <v>140</v>
      </c>
    </row>
    <row r="21" spans="2:15" x14ac:dyDescent="0.3">
      <c r="B21" s="77" t="s">
        <v>572</v>
      </c>
      <c r="E21">
        <v>1480</v>
      </c>
      <c r="F21">
        <v>1580</v>
      </c>
      <c r="G21">
        <v>1220</v>
      </c>
      <c r="H21">
        <v>2000</v>
      </c>
      <c r="I21">
        <v>1900</v>
      </c>
      <c r="J21">
        <v>1623</v>
      </c>
      <c r="M21">
        <v>2000</v>
      </c>
      <c r="N21">
        <v>2000</v>
      </c>
      <c r="O21">
        <v>13803</v>
      </c>
    </row>
    <row r="22" spans="2:15" x14ac:dyDescent="0.3">
      <c r="B22" s="77" t="s">
        <v>509</v>
      </c>
      <c r="D22">
        <v>1860</v>
      </c>
      <c r="E22">
        <v>320</v>
      </c>
      <c r="F22">
        <v>560</v>
      </c>
      <c r="H22">
        <v>700</v>
      </c>
      <c r="K22">
        <v>2200</v>
      </c>
      <c r="N22">
        <v>400</v>
      </c>
      <c r="O22">
        <v>6040</v>
      </c>
    </row>
    <row r="23" spans="2:15" x14ac:dyDescent="0.3">
      <c r="B23" s="77" t="s">
        <v>566</v>
      </c>
      <c r="D23">
        <v>400</v>
      </c>
      <c r="E23">
        <v>540</v>
      </c>
      <c r="F23">
        <v>640</v>
      </c>
      <c r="N23">
        <v>200</v>
      </c>
      <c r="O23">
        <v>1780</v>
      </c>
    </row>
    <row r="24" spans="2:15" x14ac:dyDescent="0.3">
      <c r="B24" s="77" t="s">
        <v>156</v>
      </c>
      <c r="I24">
        <v>800</v>
      </c>
      <c r="L24">
        <v>500</v>
      </c>
      <c r="M24">
        <v>500</v>
      </c>
      <c r="O24">
        <v>1800</v>
      </c>
    </row>
    <row r="25" spans="2:15" x14ac:dyDescent="0.3">
      <c r="B25" s="77" t="s">
        <v>560</v>
      </c>
      <c r="D25">
        <v>500</v>
      </c>
      <c r="F25">
        <v>700</v>
      </c>
      <c r="I25">
        <v>440</v>
      </c>
      <c r="M25">
        <v>200</v>
      </c>
      <c r="O25">
        <v>1840</v>
      </c>
    </row>
    <row r="26" spans="2:15" x14ac:dyDescent="0.3">
      <c r="B26" s="77" t="s">
        <v>564</v>
      </c>
      <c r="D26">
        <v>2100</v>
      </c>
      <c r="O26">
        <v>2100</v>
      </c>
    </row>
    <row r="27" spans="2:15" x14ac:dyDescent="0.3">
      <c r="B27" s="77" t="s">
        <v>513</v>
      </c>
      <c r="E27">
        <v>1000</v>
      </c>
      <c r="F27">
        <v>700</v>
      </c>
      <c r="O27">
        <v>1700</v>
      </c>
    </row>
    <row r="28" spans="2:15" x14ac:dyDescent="0.3">
      <c r="B28" s="77" t="s">
        <v>574</v>
      </c>
      <c r="E28">
        <v>2000</v>
      </c>
      <c r="F28">
        <v>1500</v>
      </c>
      <c r="G28">
        <v>2400</v>
      </c>
      <c r="H28">
        <v>2400</v>
      </c>
      <c r="I28">
        <v>2400</v>
      </c>
      <c r="L28">
        <v>600</v>
      </c>
      <c r="M28">
        <v>2440</v>
      </c>
      <c r="N28">
        <v>2400</v>
      </c>
      <c r="O28">
        <v>16140</v>
      </c>
    </row>
    <row r="29" spans="2:15" x14ac:dyDescent="0.3">
      <c r="B29" s="77" t="s">
        <v>532</v>
      </c>
      <c r="G29">
        <v>910</v>
      </c>
      <c r="H29">
        <v>580</v>
      </c>
      <c r="O29">
        <v>1490</v>
      </c>
    </row>
    <row r="30" spans="2:15" x14ac:dyDescent="0.3">
      <c r="B30" s="76" t="s">
        <v>20</v>
      </c>
    </row>
    <row r="31" spans="2:15" x14ac:dyDescent="0.3">
      <c r="B31" s="77" t="s">
        <v>526</v>
      </c>
      <c r="D31">
        <v>810</v>
      </c>
      <c r="E31">
        <v>850</v>
      </c>
      <c r="F31">
        <v>800</v>
      </c>
      <c r="G31">
        <v>300</v>
      </c>
      <c r="K31">
        <v>1160</v>
      </c>
      <c r="M31">
        <v>1120</v>
      </c>
      <c r="O31">
        <v>5040</v>
      </c>
    </row>
    <row r="32" spans="2:15" x14ac:dyDescent="0.3">
      <c r="B32" s="77" t="s">
        <v>569</v>
      </c>
      <c r="E32">
        <v>700</v>
      </c>
      <c r="F32">
        <v>600</v>
      </c>
      <c r="O32">
        <v>1300</v>
      </c>
    </row>
    <row r="33" spans="2:15" x14ac:dyDescent="0.3">
      <c r="B33" s="77" t="s">
        <v>538</v>
      </c>
      <c r="G33">
        <v>100</v>
      </c>
      <c r="H33">
        <v>400</v>
      </c>
      <c r="O33">
        <v>500</v>
      </c>
    </row>
    <row r="34" spans="2:15" x14ac:dyDescent="0.3">
      <c r="B34" s="77" t="s">
        <v>566</v>
      </c>
      <c r="G34">
        <v>200</v>
      </c>
      <c r="H34">
        <v>100</v>
      </c>
      <c r="I34">
        <v>100</v>
      </c>
      <c r="O34">
        <v>400</v>
      </c>
    </row>
    <row r="35" spans="2:15" x14ac:dyDescent="0.3">
      <c r="B35" s="77" t="s">
        <v>522</v>
      </c>
      <c r="G35">
        <v>1200</v>
      </c>
      <c r="H35">
        <v>1200</v>
      </c>
      <c r="I35">
        <v>1200</v>
      </c>
      <c r="M35">
        <v>1130</v>
      </c>
      <c r="N35">
        <v>1200</v>
      </c>
      <c r="O35">
        <v>5930</v>
      </c>
    </row>
    <row r="36" spans="2:15" x14ac:dyDescent="0.3">
      <c r="B36" s="77" t="s">
        <v>556</v>
      </c>
      <c r="D36">
        <v>750</v>
      </c>
      <c r="E36">
        <v>620</v>
      </c>
      <c r="F36">
        <v>1180</v>
      </c>
      <c r="G36">
        <v>1200</v>
      </c>
      <c r="H36">
        <v>1200</v>
      </c>
      <c r="I36">
        <v>1200</v>
      </c>
      <c r="L36">
        <v>660</v>
      </c>
      <c r="M36">
        <v>1200</v>
      </c>
      <c r="N36">
        <v>1200</v>
      </c>
      <c r="O36">
        <v>9210</v>
      </c>
    </row>
    <row r="37" spans="2:15" x14ac:dyDescent="0.3">
      <c r="B37" s="77" t="s">
        <v>528</v>
      </c>
      <c r="F37">
        <v>900</v>
      </c>
      <c r="G37">
        <v>1360</v>
      </c>
      <c r="H37">
        <v>1100</v>
      </c>
      <c r="I37">
        <v>1120</v>
      </c>
      <c r="N37">
        <v>650</v>
      </c>
      <c r="O37">
        <v>5130</v>
      </c>
    </row>
    <row r="38" spans="2:15" x14ac:dyDescent="0.3">
      <c r="B38" s="77" t="s">
        <v>557</v>
      </c>
      <c r="D38">
        <v>1160</v>
      </c>
      <c r="E38">
        <v>1160</v>
      </c>
      <c r="F38">
        <v>1160</v>
      </c>
      <c r="G38">
        <v>850</v>
      </c>
      <c r="H38">
        <v>880</v>
      </c>
      <c r="I38">
        <v>420</v>
      </c>
      <c r="K38">
        <v>1200</v>
      </c>
      <c r="L38">
        <v>880</v>
      </c>
      <c r="N38">
        <v>1200</v>
      </c>
      <c r="O38">
        <v>8910</v>
      </c>
    </row>
    <row r="39" spans="2:15" x14ac:dyDescent="0.3">
      <c r="B39" s="77" t="s">
        <v>545</v>
      </c>
      <c r="E39">
        <v>700</v>
      </c>
      <c r="O39">
        <v>700</v>
      </c>
    </row>
    <row r="40" spans="2:15" x14ac:dyDescent="0.3">
      <c r="B40" s="77" t="s">
        <v>516</v>
      </c>
      <c r="E40">
        <v>100</v>
      </c>
      <c r="O40">
        <v>100</v>
      </c>
    </row>
    <row r="41" spans="2:15" x14ac:dyDescent="0.3">
      <c r="B41" s="77" t="s">
        <v>562</v>
      </c>
      <c r="D41">
        <v>935</v>
      </c>
      <c r="E41">
        <v>908</v>
      </c>
      <c r="F41">
        <v>1033</v>
      </c>
      <c r="G41">
        <v>1080</v>
      </c>
      <c r="H41">
        <v>1170</v>
      </c>
      <c r="I41">
        <v>1180</v>
      </c>
      <c r="M41">
        <v>1160</v>
      </c>
      <c r="N41">
        <v>1200</v>
      </c>
      <c r="O41">
        <v>8666</v>
      </c>
    </row>
    <row r="42" spans="2:15" x14ac:dyDescent="0.3">
      <c r="B42" s="76" t="s">
        <v>347</v>
      </c>
    </row>
    <row r="43" spans="2:15" x14ac:dyDescent="0.3">
      <c r="B43" s="77" t="s">
        <v>526</v>
      </c>
      <c r="I43">
        <v>900</v>
      </c>
      <c r="O43">
        <v>900</v>
      </c>
    </row>
    <row r="44" spans="2:15" x14ac:dyDescent="0.3">
      <c r="B44" s="77" t="s">
        <v>118</v>
      </c>
      <c r="H44">
        <v>4500</v>
      </c>
      <c r="O44">
        <v>4500</v>
      </c>
    </row>
    <row r="45" spans="2:15" x14ac:dyDescent="0.3">
      <c r="B45" s="77" t="s">
        <v>538</v>
      </c>
      <c r="D45">
        <v>1100</v>
      </c>
      <c r="E45">
        <v>1100</v>
      </c>
      <c r="G45">
        <v>1000</v>
      </c>
      <c r="H45">
        <v>400</v>
      </c>
      <c r="I45">
        <v>580</v>
      </c>
      <c r="K45">
        <v>1120</v>
      </c>
      <c r="M45">
        <v>1100</v>
      </c>
      <c r="N45">
        <v>1100</v>
      </c>
      <c r="O45">
        <v>7500</v>
      </c>
    </row>
    <row r="46" spans="2:15" x14ac:dyDescent="0.3">
      <c r="B46" s="77" t="s">
        <v>566</v>
      </c>
      <c r="D46">
        <v>320</v>
      </c>
      <c r="G46">
        <v>900</v>
      </c>
      <c r="I46">
        <v>680</v>
      </c>
      <c r="L46">
        <v>600</v>
      </c>
      <c r="M46">
        <v>1000</v>
      </c>
      <c r="N46">
        <v>400</v>
      </c>
      <c r="O46">
        <v>3900</v>
      </c>
    </row>
    <row r="47" spans="2:15" x14ac:dyDescent="0.3">
      <c r="B47" s="77" t="s">
        <v>555</v>
      </c>
      <c r="D47">
        <v>1100</v>
      </c>
      <c r="E47">
        <v>1120</v>
      </c>
      <c r="F47">
        <v>1100</v>
      </c>
      <c r="H47">
        <v>800</v>
      </c>
      <c r="K47">
        <v>1120</v>
      </c>
      <c r="L47">
        <v>800</v>
      </c>
      <c r="N47">
        <v>1100</v>
      </c>
      <c r="O47">
        <v>7140</v>
      </c>
    </row>
    <row r="48" spans="2:15" x14ac:dyDescent="0.3">
      <c r="B48" s="77" t="s">
        <v>524</v>
      </c>
      <c r="D48">
        <v>1100</v>
      </c>
      <c r="E48">
        <v>1060</v>
      </c>
      <c r="F48">
        <v>1100</v>
      </c>
      <c r="G48">
        <v>1100</v>
      </c>
      <c r="H48">
        <v>1100</v>
      </c>
      <c r="I48">
        <v>1100</v>
      </c>
      <c r="M48">
        <v>1060</v>
      </c>
      <c r="N48">
        <v>800</v>
      </c>
      <c r="O48">
        <v>8420</v>
      </c>
    </row>
    <row r="49" spans="2:15" x14ac:dyDescent="0.3">
      <c r="B49" s="77" t="s">
        <v>558</v>
      </c>
      <c r="L49">
        <v>600</v>
      </c>
      <c r="O49">
        <v>600</v>
      </c>
    </row>
    <row r="50" spans="2:15" x14ac:dyDescent="0.3">
      <c r="B50" s="77" t="s">
        <v>576</v>
      </c>
      <c r="F50">
        <v>1120</v>
      </c>
      <c r="G50">
        <v>1120</v>
      </c>
      <c r="H50">
        <v>1002</v>
      </c>
      <c r="M50">
        <v>1020</v>
      </c>
      <c r="N50">
        <v>1120</v>
      </c>
      <c r="O50">
        <v>5382</v>
      </c>
    </row>
    <row r="51" spans="2:15" x14ac:dyDescent="0.3">
      <c r="B51" s="77" t="s">
        <v>545</v>
      </c>
      <c r="F51">
        <v>320</v>
      </c>
      <c r="O51">
        <v>320</v>
      </c>
    </row>
    <row r="52" spans="2:15" x14ac:dyDescent="0.3">
      <c r="B52" s="77" t="s">
        <v>561</v>
      </c>
      <c r="D52">
        <v>1100</v>
      </c>
      <c r="E52">
        <v>100</v>
      </c>
      <c r="G52">
        <v>360</v>
      </c>
      <c r="H52">
        <v>460</v>
      </c>
      <c r="I52">
        <v>640</v>
      </c>
      <c r="M52">
        <v>520</v>
      </c>
      <c r="N52">
        <v>1100</v>
      </c>
      <c r="O52">
        <v>4280</v>
      </c>
    </row>
    <row r="53" spans="2:15" x14ac:dyDescent="0.3">
      <c r="B53" s="76" t="s">
        <v>348</v>
      </c>
    </row>
    <row r="54" spans="2:15" x14ac:dyDescent="0.3">
      <c r="B54" s="77" t="s">
        <v>571</v>
      </c>
      <c r="E54">
        <v>850</v>
      </c>
      <c r="G54">
        <v>720</v>
      </c>
      <c r="H54">
        <v>910</v>
      </c>
      <c r="I54">
        <v>850</v>
      </c>
      <c r="M54">
        <v>1000</v>
      </c>
      <c r="O54">
        <v>4330</v>
      </c>
    </row>
    <row r="55" spans="2:15" x14ac:dyDescent="0.3">
      <c r="B55" s="77" t="s">
        <v>538</v>
      </c>
      <c r="F55">
        <v>1000</v>
      </c>
      <c r="O55">
        <v>1000</v>
      </c>
    </row>
    <row r="56" spans="2:15" x14ac:dyDescent="0.3">
      <c r="B56" s="77" t="s">
        <v>566</v>
      </c>
      <c r="D56">
        <v>400</v>
      </c>
      <c r="E56">
        <v>540</v>
      </c>
      <c r="F56">
        <v>420</v>
      </c>
      <c r="H56">
        <v>250</v>
      </c>
      <c r="N56">
        <v>600</v>
      </c>
      <c r="O56">
        <v>2210</v>
      </c>
    </row>
    <row r="57" spans="2:15" x14ac:dyDescent="0.3">
      <c r="B57" s="77" t="s">
        <v>156</v>
      </c>
      <c r="M57">
        <v>300</v>
      </c>
      <c r="O57">
        <v>300</v>
      </c>
    </row>
    <row r="58" spans="2:15" x14ac:dyDescent="0.3">
      <c r="B58" s="77" t="s">
        <v>620</v>
      </c>
      <c r="N58">
        <v>910</v>
      </c>
      <c r="O58">
        <v>910</v>
      </c>
    </row>
    <row r="59" spans="2:15" x14ac:dyDescent="0.3">
      <c r="B59" s="77" t="s">
        <v>563</v>
      </c>
      <c r="D59">
        <v>1200</v>
      </c>
      <c r="E59">
        <v>1200</v>
      </c>
      <c r="F59">
        <v>1200</v>
      </c>
      <c r="G59">
        <v>1100</v>
      </c>
      <c r="H59">
        <v>1060</v>
      </c>
      <c r="I59">
        <v>1100</v>
      </c>
      <c r="K59">
        <v>1200</v>
      </c>
      <c r="L59">
        <v>540</v>
      </c>
      <c r="M59">
        <v>1100</v>
      </c>
      <c r="N59">
        <v>1200</v>
      </c>
      <c r="O59">
        <v>10900</v>
      </c>
    </row>
    <row r="60" spans="2:15" x14ac:dyDescent="0.3">
      <c r="B60" s="77" t="s">
        <v>528</v>
      </c>
      <c r="D60">
        <v>1200</v>
      </c>
      <c r="O60">
        <v>1200</v>
      </c>
    </row>
    <row r="61" spans="2:15" x14ac:dyDescent="0.3">
      <c r="B61" s="77" t="s">
        <v>573</v>
      </c>
      <c r="E61">
        <v>280</v>
      </c>
      <c r="G61">
        <v>980</v>
      </c>
      <c r="H61">
        <v>1160</v>
      </c>
      <c r="I61">
        <v>1200</v>
      </c>
      <c r="J61">
        <v>253</v>
      </c>
      <c r="M61">
        <v>1200</v>
      </c>
      <c r="N61">
        <v>1000</v>
      </c>
      <c r="O61">
        <v>6073</v>
      </c>
    </row>
    <row r="62" spans="2:15" x14ac:dyDescent="0.3">
      <c r="B62" s="77" t="s">
        <v>574</v>
      </c>
      <c r="E62">
        <v>200</v>
      </c>
      <c r="F62">
        <v>420</v>
      </c>
      <c r="K62">
        <v>1200</v>
      </c>
      <c r="O62">
        <v>1820</v>
      </c>
    </row>
    <row r="63" spans="2:15" x14ac:dyDescent="0.3">
      <c r="B63" s="77" t="s">
        <v>558</v>
      </c>
      <c r="D63">
        <v>1180</v>
      </c>
      <c r="E63">
        <v>1180</v>
      </c>
      <c r="F63">
        <v>1180</v>
      </c>
      <c r="G63">
        <v>1200</v>
      </c>
      <c r="H63">
        <v>1180</v>
      </c>
      <c r="I63">
        <v>1180</v>
      </c>
      <c r="M63">
        <v>1160</v>
      </c>
      <c r="N63">
        <v>1200</v>
      </c>
      <c r="O63">
        <v>9460</v>
      </c>
    </row>
    <row r="64" spans="2:15" x14ac:dyDescent="0.3">
      <c r="B64" s="77" t="s">
        <v>618</v>
      </c>
      <c r="L64">
        <v>560</v>
      </c>
      <c r="O64">
        <v>560</v>
      </c>
    </row>
    <row r="65" spans="2:15" x14ac:dyDescent="0.3">
      <c r="B65" s="77" t="s">
        <v>561</v>
      </c>
      <c r="E65">
        <v>1100</v>
      </c>
      <c r="F65">
        <v>1200</v>
      </c>
      <c r="G65">
        <v>630</v>
      </c>
      <c r="H65">
        <v>740</v>
      </c>
      <c r="I65">
        <v>506</v>
      </c>
      <c r="J65">
        <v>280</v>
      </c>
      <c r="M65">
        <v>200</v>
      </c>
      <c r="O65">
        <v>4656</v>
      </c>
    </row>
    <row r="66" spans="2:15" x14ac:dyDescent="0.3">
      <c r="B66" s="77" t="s">
        <v>510</v>
      </c>
      <c r="D66">
        <v>820</v>
      </c>
      <c r="G66">
        <v>830</v>
      </c>
      <c r="H66">
        <v>850</v>
      </c>
      <c r="O66">
        <v>2500</v>
      </c>
    </row>
    <row r="67" spans="2:15" x14ac:dyDescent="0.3">
      <c r="B67" s="77" t="s">
        <v>532</v>
      </c>
      <c r="N67">
        <v>240</v>
      </c>
      <c r="O67">
        <v>240</v>
      </c>
    </row>
    <row r="68" spans="2:15" x14ac:dyDescent="0.3">
      <c r="B68" s="77" t="s">
        <v>617</v>
      </c>
      <c r="I68">
        <v>350</v>
      </c>
      <c r="O68">
        <v>350</v>
      </c>
    </row>
    <row r="69" spans="2:15" x14ac:dyDescent="0.3">
      <c r="B69" s="76" t="s">
        <v>349</v>
      </c>
    </row>
    <row r="70" spans="2:15" x14ac:dyDescent="0.3">
      <c r="B70" s="77" t="s">
        <v>565</v>
      </c>
      <c r="D70">
        <v>1200</v>
      </c>
      <c r="E70">
        <v>1200</v>
      </c>
      <c r="F70">
        <v>1100</v>
      </c>
      <c r="N70">
        <v>700</v>
      </c>
      <c r="O70">
        <v>4200</v>
      </c>
    </row>
    <row r="71" spans="2:15" x14ac:dyDescent="0.3">
      <c r="B71" s="77" t="s">
        <v>556</v>
      </c>
      <c r="E71">
        <v>900</v>
      </c>
      <c r="I71">
        <v>600</v>
      </c>
      <c r="L71">
        <v>468</v>
      </c>
      <c r="N71">
        <v>1000</v>
      </c>
      <c r="O71">
        <v>2968</v>
      </c>
    </row>
    <row r="72" spans="2:15" x14ac:dyDescent="0.3">
      <c r="B72" s="77" t="s">
        <v>524</v>
      </c>
      <c r="D72">
        <v>1200</v>
      </c>
      <c r="E72">
        <v>1105</v>
      </c>
      <c r="F72">
        <v>1200</v>
      </c>
      <c r="J72">
        <v>400</v>
      </c>
      <c r="K72">
        <v>1260</v>
      </c>
      <c r="L72">
        <v>300</v>
      </c>
      <c r="M72">
        <v>1000</v>
      </c>
      <c r="N72">
        <v>640</v>
      </c>
      <c r="O72">
        <v>7105</v>
      </c>
    </row>
    <row r="73" spans="2:15" x14ac:dyDescent="0.3">
      <c r="B73" s="77" t="s">
        <v>537</v>
      </c>
      <c r="I73">
        <v>1100</v>
      </c>
      <c r="M73">
        <v>900</v>
      </c>
      <c r="O73">
        <v>2000</v>
      </c>
    </row>
    <row r="74" spans="2:15" x14ac:dyDescent="0.3">
      <c r="B74" s="77" t="s">
        <v>525</v>
      </c>
      <c r="D74">
        <v>300</v>
      </c>
      <c r="E74">
        <v>660</v>
      </c>
      <c r="F74">
        <v>1000</v>
      </c>
      <c r="H74">
        <v>780</v>
      </c>
      <c r="I74">
        <v>600</v>
      </c>
      <c r="J74">
        <v>400</v>
      </c>
      <c r="K74">
        <v>1240</v>
      </c>
      <c r="L74">
        <v>460</v>
      </c>
      <c r="M74">
        <v>600</v>
      </c>
      <c r="N74">
        <v>1000</v>
      </c>
      <c r="O74">
        <v>7040</v>
      </c>
    </row>
    <row r="75" spans="2:15" x14ac:dyDescent="0.3">
      <c r="B75" s="77" t="s">
        <v>302</v>
      </c>
      <c r="I75">
        <v>600</v>
      </c>
      <c r="O75">
        <v>600</v>
      </c>
    </row>
    <row r="76" spans="2:15" x14ac:dyDescent="0.3">
      <c r="B76" s="77" t="s">
        <v>559</v>
      </c>
      <c r="D76">
        <v>1200</v>
      </c>
      <c r="O76">
        <v>1200</v>
      </c>
    </row>
    <row r="77" spans="2:15" x14ac:dyDescent="0.3">
      <c r="B77" s="77" t="s">
        <v>568</v>
      </c>
      <c r="D77">
        <v>660</v>
      </c>
      <c r="E77">
        <v>740</v>
      </c>
      <c r="F77">
        <v>700</v>
      </c>
      <c r="G77">
        <v>900</v>
      </c>
      <c r="H77">
        <v>1200</v>
      </c>
      <c r="I77">
        <v>1220</v>
      </c>
      <c r="J77">
        <v>400</v>
      </c>
      <c r="L77">
        <v>520</v>
      </c>
      <c r="M77">
        <v>1000</v>
      </c>
      <c r="O77">
        <v>7340</v>
      </c>
    </row>
    <row r="78" spans="2:15" x14ac:dyDescent="0.3">
      <c r="B78" s="77" t="s">
        <v>567</v>
      </c>
      <c r="D78">
        <v>600</v>
      </c>
      <c r="E78">
        <v>740</v>
      </c>
      <c r="F78">
        <v>697</v>
      </c>
      <c r="G78">
        <v>900</v>
      </c>
      <c r="H78">
        <v>1260</v>
      </c>
      <c r="I78">
        <v>1180</v>
      </c>
      <c r="J78">
        <v>241</v>
      </c>
      <c r="M78">
        <v>1000</v>
      </c>
      <c r="N78">
        <v>1760</v>
      </c>
      <c r="O78">
        <v>8378</v>
      </c>
    </row>
    <row r="79" spans="2:15" x14ac:dyDescent="0.3">
      <c r="B79" s="77" t="s">
        <v>575</v>
      </c>
      <c r="F79">
        <v>1000</v>
      </c>
      <c r="O79">
        <v>1000</v>
      </c>
    </row>
    <row r="80" spans="2:15" x14ac:dyDescent="0.3">
      <c r="B80" s="77" t="s">
        <v>616</v>
      </c>
      <c r="G80">
        <v>1600</v>
      </c>
      <c r="O80">
        <v>1600</v>
      </c>
    </row>
    <row r="81" spans="2:15" x14ac:dyDescent="0.3">
      <c r="B81" s="76" t="s">
        <v>386</v>
      </c>
    </row>
    <row r="82" spans="2:15" x14ac:dyDescent="0.3">
      <c r="B82" s="77" t="s">
        <v>509</v>
      </c>
      <c r="E82">
        <v>512</v>
      </c>
      <c r="O82">
        <v>512</v>
      </c>
    </row>
    <row r="83" spans="2:15" x14ac:dyDescent="0.3">
      <c r="B83" s="77" t="s">
        <v>560</v>
      </c>
      <c r="D83">
        <v>1152</v>
      </c>
      <c r="E83">
        <v>2560</v>
      </c>
      <c r="F83">
        <v>1664</v>
      </c>
      <c r="G83">
        <v>2688</v>
      </c>
      <c r="H83">
        <v>1536</v>
      </c>
      <c r="I83">
        <v>2304</v>
      </c>
      <c r="J83">
        <v>2174</v>
      </c>
      <c r="L83">
        <v>2176</v>
      </c>
      <c r="M83">
        <v>2304</v>
      </c>
      <c r="N83">
        <v>2176</v>
      </c>
      <c r="O83">
        <v>20734</v>
      </c>
    </row>
    <row r="84" spans="2:15" x14ac:dyDescent="0.3">
      <c r="B84" s="77" t="s">
        <v>514</v>
      </c>
      <c r="D84">
        <v>2432</v>
      </c>
      <c r="F84">
        <v>2560</v>
      </c>
      <c r="G84">
        <v>2432</v>
      </c>
      <c r="H84">
        <v>2560</v>
      </c>
      <c r="I84">
        <v>2432</v>
      </c>
      <c r="J84">
        <v>2560</v>
      </c>
      <c r="K84">
        <v>2560</v>
      </c>
      <c r="L84">
        <v>2304</v>
      </c>
      <c r="M84">
        <v>384</v>
      </c>
      <c r="N84">
        <v>2560</v>
      </c>
      <c r="O84">
        <v>22784</v>
      </c>
    </row>
    <row r="85" spans="2:15" x14ac:dyDescent="0.3">
      <c r="B85" s="77" t="s">
        <v>570</v>
      </c>
      <c r="E85">
        <v>1024</v>
      </c>
      <c r="O85">
        <v>1024</v>
      </c>
    </row>
    <row r="86" spans="2:15" x14ac:dyDescent="0.3">
      <c r="B86" s="77" t="s">
        <v>532</v>
      </c>
      <c r="H86">
        <v>384</v>
      </c>
      <c r="O86">
        <v>384</v>
      </c>
    </row>
    <row r="87" spans="2:15" x14ac:dyDescent="0.3">
      <c r="B87" s="76" t="s">
        <v>407</v>
      </c>
    </row>
    <row r="88" spans="2:15" x14ac:dyDescent="0.3">
      <c r="B88" s="77" t="s">
        <v>118</v>
      </c>
      <c r="D88">
        <v>4500</v>
      </c>
      <c r="E88">
        <v>4500</v>
      </c>
      <c r="F88">
        <v>4500</v>
      </c>
      <c r="G88">
        <v>4200</v>
      </c>
      <c r="I88">
        <v>4500</v>
      </c>
      <c r="J88">
        <v>4500</v>
      </c>
      <c r="K88">
        <v>4500</v>
      </c>
      <c r="M88">
        <v>4500</v>
      </c>
      <c r="N88">
        <v>4500</v>
      </c>
      <c r="O88">
        <v>40200</v>
      </c>
    </row>
    <row r="89" spans="2:15" x14ac:dyDescent="0.3">
      <c r="B89" s="77" t="s">
        <v>566</v>
      </c>
      <c r="H89">
        <v>600</v>
      </c>
      <c r="O89">
        <v>600</v>
      </c>
    </row>
    <row r="90" spans="2:15" x14ac:dyDescent="0.3">
      <c r="B90" s="76" t="s">
        <v>429</v>
      </c>
    </row>
    <row r="91" spans="2:15" x14ac:dyDescent="0.3">
      <c r="B91" s="77" t="s">
        <v>534</v>
      </c>
      <c r="E91">
        <v>760</v>
      </c>
      <c r="F91">
        <v>750</v>
      </c>
      <c r="H91">
        <v>1030</v>
      </c>
      <c r="I91">
        <v>950</v>
      </c>
      <c r="J91">
        <v>980</v>
      </c>
      <c r="L91">
        <v>600</v>
      </c>
      <c r="M91">
        <v>100</v>
      </c>
      <c r="O91">
        <v>5170</v>
      </c>
    </row>
    <row r="92" spans="2:15" x14ac:dyDescent="0.3">
      <c r="B92" s="77" t="s">
        <v>525</v>
      </c>
      <c r="J92">
        <v>150</v>
      </c>
      <c r="O92">
        <v>150</v>
      </c>
    </row>
    <row r="93" spans="2:15" x14ac:dyDescent="0.3">
      <c r="B93" s="77" t="s">
        <v>513</v>
      </c>
      <c r="G93">
        <v>460</v>
      </c>
      <c r="O93">
        <v>460</v>
      </c>
    </row>
    <row r="94" spans="2:15" x14ac:dyDescent="0.3">
      <c r="B94" s="77" t="s">
        <v>615</v>
      </c>
      <c r="M94">
        <v>500</v>
      </c>
      <c r="O94">
        <v>500</v>
      </c>
    </row>
    <row r="95" spans="2:15" x14ac:dyDescent="0.3">
      <c r="B95" s="77" t="s">
        <v>507</v>
      </c>
      <c r="J95">
        <v>100</v>
      </c>
      <c r="O95">
        <v>100</v>
      </c>
    </row>
    <row r="96" spans="2:15" x14ac:dyDescent="0.3">
      <c r="B96" s="77" t="s">
        <v>549</v>
      </c>
      <c r="D96">
        <v>1050</v>
      </c>
      <c r="E96">
        <v>850</v>
      </c>
      <c r="F96">
        <v>1050</v>
      </c>
      <c r="G96">
        <v>800</v>
      </c>
      <c r="H96">
        <v>780</v>
      </c>
      <c r="I96">
        <v>800</v>
      </c>
      <c r="K96">
        <v>1070</v>
      </c>
      <c r="O96">
        <v>6400</v>
      </c>
    </row>
    <row r="97" spans="2:15" x14ac:dyDescent="0.3">
      <c r="B97" s="77" t="s">
        <v>502</v>
      </c>
      <c r="M97">
        <v>300</v>
      </c>
      <c r="O97">
        <v>300</v>
      </c>
    </row>
    <row r="98" spans="2:15" x14ac:dyDescent="0.3">
      <c r="B98" s="77" t="s">
        <v>551</v>
      </c>
      <c r="G98">
        <v>1100</v>
      </c>
      <c r="H98">
        <v>1100</v>
      </c>
      <c r="I98">
        <v>1100</v>
      </c>
      <c r="J98">
        <v>1066</v>
      </c>
      <c r="L98">
        <v>1000</v>
      </c>
      <c r="M98">
        <v>600</v>
      </c>
      <c r="N98">
        <v>800</v>
      </c>
      <c r="O98">
        <v>6766</v>
      </c>
    </row>
    <row r="99" spans="2:15" x14ac:dyDescent="0.3">
      <c r="B99" s="77" t="s">
        <v>604</v>
      </c>
      <c r="N99">
        <v>1012</v>
      </c>
      <c r="O99">
        <v>1012</v>
      </c>
    </row>
    <row r="100" spans="2:15" x14ac:dyDescent="0.3">
      <c r="B100" s="77" t="s">
        <v>552</v>
      </c>
      <c r="D100">
        <v>960</v>
      </c>
      <c r="E100">
        <v>1100</v>
      </c>
      <c r="F100">
        <v>1100</v>
      </c>
      <c r="G100">
        <v>500</v>
      </c>
      <c r="O100">
        <v>3660</v>
      </c>
    </row>
    <row r="101" spans="2:15" x14ac:dyDescent="0.3">
      <c r="B101" s="77" t="s">
        <v>554</v>
      </c>
      <c r="N101">
        <v>900</v>
      </c>
      <c r="O101">
        <v>900</v>
      </c>
    </row>
    <row r="102" spans="2:15" x14ac:dyDescent="0.3">
      <c r="B102" s="76" t="s">
        <v>430</v>
      </c>
    </row>
    <row r="103" spans="2:15" x14ac:dyDescent="0.3">
      <c r="B103" s="77" t="s">
        <v>534</v>
      </c>
      <c r="E103">
        <v>800</v>
      </c>
      <c r="G103">
        <v>850</v>
      </c>
      <c r="N103">
        <v>320</v>
      </c>
      <c r="O103">
        <v>1970</v>
      </c>
    </row>
    <row r="104" spans="2:15" x14ac:dyDescent="0.3">
      <c r="B104" s="77" t="s">
        <v>507</v>
      </c>
      <c r="F104">
        <v>200</v>
      </c>
      <c r="O104">
        <v>200</v>
      </c>
    </row>
    <row r="105" spans="2:15" x14ac:dyDescent="0.3">
      <c r="B105" s="77" t="s">
        <v>498</v>
      </c>
      <c r="G105">
        <v>400</v>
      </c>
      <c r="H105">
        <v>700</v>
      </c>
      <c r="I105">
        <v>418</v>
      </c>
      <c r="O105">
        <v>1518</v>
      </c>
    </row>
    <row r="106" spans="2:15" x14ac:dyDescent="0.3">
      <c r="B106" s="77" t="s">
        <v>503</v>
      </c>
      <c r="F106">
        <v>300</v>
      </c>
      <c r="O106">
        <v>300</v>
      </c>
    </row>
    <row r="107" spans="2:15" x14ac:dyDescent="0.3">
      <c r="B107" s="77" t="s">
        <v>550</v>
      </c>
      <c r="D107">
        <v>740</v>
      </c>
      <c r="E107">
        <v>900</v>
      </c>
      <c r="N107">
        <v>1000</v>
      </c>
      <c r="O107">
        <v>2640</v>
      </c>
    </row>
    <row r="108" spans="2:15" x14ac:dyDescent="0.3">
      <c r="B108" s="77" t="s">
        <v>502</v>
      </c>
      <c r="N108">
        <v>490</v>
      </c>
      <c r="O108">
        <v>490</v>
      </c>
    </row>
    <row r="109" spans="2:15" x14ac:dyDescent="0.3">
      <c r="B109" s="77" t="s">
        <v>551</v>
      </c>
      <c r="D109">
        <v>500</v>
      </c>
      <c r="E109">
        <v>800</v>
      </c>
      <c r="F109">
        <v>1100</v>
      </c>
      <c r="K109">
        <v>1100</v>
      </c>
      <c r="O109">
        <v>3500</v>
      </c>
    </row>
    <row r="110" spans="2:15" x14ac:dyDescent="0.3">
      <c r="B110" s="77" t="s">
        <v>604</v>
      </c>
      <c r="L110">
        <v>824</v>
      </c>
      <c r="M110">
        <v>1002</v>
      </c>
      <c r="O110">
        <v>1826</v>
      </c>
    </row>
    <row r="111" spans="2:15" x14ac:dyDescent="0.3">
      <c r="B111" s="77" t="s">
        <v>552</v>
      </c>
      <c r="I111">
        <v>1005</v>
      </c>
      <c r="J111">
        <v>1004</v>
      </c>
      <c r="O111">
        <v>2009</v>
      </c>
    </row>
    <row r="112" spans="2:15" x14ac:dyDescent="0.3">
      <c r="B112" s="77" t="s">
        <v>608</v>
      </c>
      <c r="L112">
        <v>314</v>
      </c>
      <c r="O112">
        <v>314</v>
      </c>
    </row>
    <row r="113" spans="2:15" x14ac:dyDescent="0.3">
      <c r="B113" s="77" t="s">
        <v>609</v>
      </c>
      <c r="N113">
        <v>559</v>
      </c>
      <c r="O113">
        <v>559</v>
      </c>
    </row>
    <row r="114" spans="2:15" x14ac:dyDescent="0.3">
      <c r="B114" s="77" t="s">
        <v>554</v>
      </c>
      <c r="G114">
        <v>467</v>
      </c>
      <c r="H114">
        <v>821</v>
      </c>
      <c r="I114">
        <v>850</v>
      </c>
      <c r="J114">
        <v>896</v>
      </c>
      <c r="L114">
        <v>850</v>
      </c>
      <c r="M114">
        <v>850</v>
      </c>
      <c r="O114">
        <v>4734</v>
      </c>
    </row>
    <row r="115" spans="2:15" x14ac:dyDescent="0.3">
      <c r="B115" s="6" t="s">
        <v>241</v>
      </c>
    </row>
    <row r="116" spans="2:15" x14ac:dyDescent="0.3">
      <c r="B116" s="76" t="s">
        <v>8</v>
      </c>
    </row>
    <row r="117" spans="2:15" x14ac:dyDescent="0.3">
      <c r="B117" s="77" t="s">
        <v>500</v>
      </c>
      <c r="J117">
        <v>30</v>
      </c>
      <c r="O117">
        <v>30</v>
      </c>
    </row>
    <row r="118" spans="2:15" x14ac:dyDescent="0.3">
      <c r="B118" s="6" t="s">
        <v>230</v>
      </c>
    </row>
    <row r="119" spans="2:15" x14ac:dyDescent="0.3">
      <c r="B119" s="76" t="s">
        <v>304</v>
      </c>
    </row>
    <row r="120" spans="2:15" x14ac:dyDescent="0.3">
      <c r="B120" s="77" t="s">
        <v>603</v>
      </c>
      <c r="G120">
        <v>400</v>
      </c>
      <c r="I120">
        <v>200</v>
      </c>
      <c r="J120">
        <v>200</v>
      </c>
      <c r="L120">
        <v>160</v>
      </c>
      <c r="O120">
        <v>960</v>
      </c>
    </row>
    <row r="121" spans="2:15" x14ac:dyDescent="0.3">
      <c r="B121" s="77" t="s">
        <v>486</v>
      </c>
      <c r="I121">
        <v>200</v>
      </c>
      <c r="O121">
        <v>200</v>
      </c>
    </row>
    <row r="122" spans="2:15" x14ac:dyDescent="0.3">
      <c r="B122" s="77" t="s">
        <v>535</v>
      </c>
      <c r="H122">
        <v>200</v>
      </c>
      <c r="J122">
        <v>240</v>
      </c>
      <c r="O122">
        <v>440</v>
      </c>
    </row>
    <row r="123" spans="2:15" x14ac:dyDescent="0.3">
      <c r="B123" s="76" t="s">
        <v>8</v>
      </c>
    </row>
    <row r="124" spans="2:15" x14ac:dyDescent="0.3">
      <c r="B124" s="77" t="s">
        <v>500</v>
      </c>
      <c r="D124">
        <v>145</v>
      </c>
      <c r="G124">
        <v>14</v>
      </c>
      <c r="H124">
        <v>52</v>
      </c>
      <c r="I124">
        <v>136</v>
      </c>
      <c r="J124">
        <v>20</v>
      </c>
      <c r="L124">
        <v>180</v>
      </c>
      <c r="O124">
        <v>547</v>
      </c>
    </row>
    <row r="125" spans="2:15" x14ac:dyDescent="0.3">
      <c r="B125" s="77" t="s">
        <v>507</v>
      </c>
      <c r="D125">
        <v>170</v>
      </c>
      <c r="H125">
        <v>110</v>
      </c>
      <c r="I125">
        <v>12</v>
      </c>
      <c r="J125">
        <v>40</v>
      </c>
      <c r="L125">
        <v>65</v>
      </c>
      <c r="O125">
        <v>397</v>
      </c>
    </row>
    <row r="126" spans="2:15" x14ac:dyDescent="0.3">
      <c r="B126" s="77" t="s">
        <v>545</v>
      </c>
      <c r="D126">
        <v>91</v>
      </c>
      <c r="H126">
        <v>111</v>
      </c>
      <c r="I126">
        <v>157</v>
      </c>
      <c r="J126">
        <v>64</v>
      </c>
      <c r="L126">
        <v>216</v>
      </c>
      <c r="O126">
        <v>639</v>
      </c>
    </row>
    <row r="127" spans="2:15" x14ac:dyDescent="0.3">
      <c r="B127" s="76" t="s">
        <v>229</v>
      </c>
    </row>
    <row r="128" spans="2:15" x14ac:dyDescent="0.3">
      <c r="B128" s="77" t="s">
        <v>518</v>
      </c>
      <c r="G128">
        <v>42</v>
      </c>
      <c r="O128">
        <v>42</v>
      </c>
    </row>
    <row r="129" spans="2:15" x14ac:dyDescent="0.3">
      <c r="B129" s="77" t="s">
        <v>543</v>
      </c>
      <c r="H129">
        <v>192</v>
      </c>
      <c r="O129">
        <v>192</v>
      </c>
    </row>
    <row r="130" spans="2:15" x14ac:dyDescent="0.3">
      <c r="B130" s="77" t="s">
        <v>509</v>
      </c>
      <c r="H130">
        <v>156</v>
      </c>
      <c r="I130">
        <v>100</v>
      </c>
      <c r="J130">
        <v>206</v>
      </c>
      <c r="L130">
        <v>206</v>
      </c>
      <c r="O130">
        <v>668</v>
      </c>
    </row>
    <row r="131" spans="2:15" x14ac:dyDescent="0.3">
      <c r="B131" s="77" t="s">
        <v>532</v>
      </c>
      <c r="H131">
        <v>52</v>
      </c>
      <c r="I131">
        <v>106</v>
      </c>
      <c r="J131">
        <v>50</v>
      </c>
      <c r="L131">
        <v>225</v>
      </c>
      <c r="O131">
        <v>433</v>
      </c>
    </row>
    <row r="132" spans="2:15" x14ac:dyDescent="0.3">
      <c r="B132" s="76" t="s">
        <v>232</v>
      </c>
    </row>
    <row r="133" spans="2:15" x14ac:dyDescent="0.3">
      <c r="B133" s="77" t="s">
        <v>521</v>
      </c>
      <c r="G133">
        <v>128</v>
      </c>
      <c r="H133">
        <v>72</v>
      </c>
      <c r="I133">
        <v>300</v>
      </c>
      <c r="O133">
        <v>500</v>
      </c>
    </row>
    <row r="134" spans="2:15" x14ac:dyDescent="0.3">
      <c r="B134" s="77" t="s">
        <v>562</v>
      </c>
      <c r="J134">
        <v>300</v>
      </c>
      <c r="L134">
        <v>340</v>
      </c>
      <c r="O134">
        <v>640</v>
      </c>
    </row>
    <row r="135" spans="2:15" x14ac:dyDescent="0.3">
      <c r="B135" s="6" t="s">
        <v>231</v>
      </c>
    </row>
    <row r="136" spans="2:15" x14ac:dyDescent="0.3">
      <c r="B136" s="76" t="s">
        <v>304</v>
      </c>
    </row>
    <row r="137" spans="2:15" x14ac:dyDescent="0.3">
      <c r="B137" s="77" t="s">
        <v>603</v>
      </c>
      <c r="F137">
        <v>322</v>
      </c>
      <c r="L137">
        <v>700</v>
      </c>
      <c r="O137">
        <v>1022</v>
      </c>
    </row>
    <row r="138" spans="2:15" x14ac:dyDescent="0.3">
      <c r="B138" s="77" t="s">
        <v>486</v>
      </c>
      <c r="F138">
        <v>350</v>
      </c>
      <c r="O138">
        <v>350</v>
      </c>
    </row>
    <row r="139" spans="2:15" x14ac:dyDescent="0.3">
      <c r="B139" s="77" t="s">
        <v>605</v>
      </c>
      <c r="E139">
        <v>700</v>
      </c>
      <c r="O139">
        <v>700</v>
      </c>
    </row>
    <row r="140" spans="2:15" x14ac:dyDescent="0.3">
      <c r="B140" s="76" t="s">
        <v>8</v>
      </c>
    </row>
    <row r="141" spans="2:15" x14ac:dyDescent="0.3">
      <c r="B141" s="77" t="s">
        <v>500</v>
      </c>
      <c r="F141">
        <v>250</v>
      </c>
      <c r="G141">
        <v>261</v>
      </c>
      <c r="H141">
        <v>58</v>
      </c>
      <c r="O141">
        <v>569</v>
      </c>
    </row>
    <row r="142" spans="2:15" x14ac:dyDescent="0.3">
      <c r="B142" s="77" t="s">
        <v>507</v>
      </c>
      <c r="F142">
        <v>80</v>
      </c>
      <c r="G142">
        <v>190</v>
      </c>
      <c r="O142">
        <v>270</v>
      </c>
    </row>
    <row r="143" spans="2:15" x14ac:dyDescent="0.3">
      <c r="B143" s="77" t="s">
        <v>545</v>
      </c>
      <c r="F143">
        <v>200</v>
      </c>
      <c r="G143">
        <v>300</v>
      </c>
      <c r="O143">
        <v>500</v>
      </c>
    </row>
    <row r="144" spans="2:15" x14ac:dyDescent="0.3">
      <c r="B144" s="76" t="s">
        <v>229</v>
      </c>
    </row>
    <row r="145" spans="2:15" x14ac:dyDescent="0.3">
      <c r="B145" s="77" t="s">
        <v>512</v>
      </c>
      <c r="F145">
        <v>512</v>
      </c>
      <c r="O145">
        <v>512</v>
      </c>
    </row>
    <row r="146" spans="2:15" x14ac:dyDescent="0.3">
      <c r="B146" s="77" t="s">
        <v>543</v>
      </c>
      <c r="F146">
        <v>510</v>
      </c>
      <c r="O146">
        <v>510</v>
      </c>
    </row>
    <row r="147" spans="2:15" x14ac:dyDescent="0.3">
      <c r="B147" s="77" t="s">
        <v>532</v>
      </c>
      <c r="F147">
        <v>263</v>
      </c>
      <c r="O147">
        <v>263</v>
      </c>
    </row>
    <row r="148" spans="2:15" x14ac:dyDescent="0.3">
      <c r="B148" s="6" t="s">
        <v>308</v>
      </c>
    </row>
    <row r="149" spans="2:15" x14ac:dyDescent="0.3">
      <c r="B149" s="76" t="s">
        <v>8</v>
      </c>
    </row>
    <row r="150" spans="2:15" x14ac:dyDescent="0.3">
      <c r="B150" s="77" t="s">
        <v>507</v>
      </c>
      <c r="F150">
        <v>81</v>
      </c>
      <c r="O150">
        <v>81</v>
      </c>
    </row>
    <row r="151" spans="2:15" x14ac:dyDescent="0.3">
      <c r="B151" s="77" t="s">
        <v>503</v>
      </c>
      <c r="G151">
        <v>457</v>
      </c>
      <c r="O151">
        <v>457</v>
      </c>
    </row>
    <row r="152" spans="2:15" x14ac:dyDescent="0.3">
      <c r="B152" s="6" t="s">
        <v>309</v>
      </c>
    </row>
    <row r="153" spans="2:15" x14ac:dyDescent="0.3">
      <c r="B153" s="76" t="s">
        <v>303</v>
      </c>
    </row>
    <row r="154" spans="2:15" x14ac:dyDescent="0.3">
      <c r="B154" s="77" t="s">
        <v>603</v>
      </c>
      <c r="G154">
        <v>2880</v>
      </c>
      <c r="J154">
        <v>1500</v>
      </c>
      <c r="O154">
        <v>4380</v>
      </c>
    </row>
    <row r="155" spans="2:15" x14ac:dyDescent="0.3">
      <c r="B155" s="77" t="s">
        <v>602</v>
      </c>
      <c r="J155">
        <v>9000</v>
      </c>
      <c r="O155">
        <v>9000</v>
      </c>
    </row>
    <row r="156" spans="2:15" x14ac:dyDescent="0.3">
      <c r="B156" s="77" t="s">
        <v>486</v>
      </c>
      <c r="D156">
        <v>3360</v>
      </c>
      <c r="O156">
        <v>3360</v>
      </c>
    </row>
    <row r="157" spans="2:15" x14ac:dyDescent="0.3">
      <c r="B157" s="76" t="s">
        <v>8</v>
      </c>
    </row>
    <row r="158" spans="2:15" x14ac:dyDescent="0.3">
      <c r="B158" s="77" t="s">
        <v>509</v>
      </c>
      <c r="I158">
        <v>880</v>
      </c>
      <c r="J158">
        <v>80</v>
      </c>
      <c r="O158">
        <v>960</v>
      </c>
    </row>
    <row r="159" spans="2:15" x14ac:dyDescent="0.3">
      <c r="B159" s="77" t="s">
        <v>500</v>
      </c>
      <c r="E159">
        <v>600</v>
      </c>
      <c r="O159">
        <v>600</v>
      </c>
    </row>
    <row r="160" spans="2:15" x14ac:dyDescent="0.3">
      <c r="B160" s="77" t="s">
        <v>507</v>
      </c>
      <c r="I160">
        <v>520</v>
      </c>
      <c r="O160">
        <v>520</v>
      </c>
    </row>
    <row r="161" spans="2:15" x14ac:dyDescent="0.3">
      <c r="B161" s="77" t="s">
        <v>498</v>
      </c>
      <c r="E161">
        <v>400</v>
      </c>
      <c r="O161">
        <v>400</v>
      </c>
    </row>
    <row r="162" spans="2:15" x14ac:dyDescent="0.3">
      <c r="B162" s="77" t="s">
        <v>503</v>
      </c>
      <c r="D162">
        <v>760</v>
      </c>
      <c r="F162">
        <v>400</v>
      </c>
      <c r="H162">
        <v>160</v>
      </c>
      <c r="I162">
        <v>200</v>
      </c>
      <c r="J162">
        <v>720</v>
      </c>
      <c r="O162">
        <v>2240</v>
      </c>
    </row>
    <row r="163" spans="2:15" x14ac:dyDescent="0.3">
      <c r="B163" s="77" t="s">
        <v>502</v>
      </c>
      <c r="F163">
        <v>920</v>
      </c>
      <c r="G163">
        <v>120</v>
      </c>
      <c r="H163">
        <v>480</v>
      </c>
      <c r="I163">
        <v>320</v>
      </c>
      <c r="J163">
        <v>720</v>
      </c>
      <c r="O163">
        <v>2560</v>
      </c>
    </row>
    <row r="164" spans="2:15" x14ac:dyDescent="0.3">
      <c r="B164" s="77" t="s">
        <v>486</v>
      </c>
      <c r="F164">
        <v>400</v>
      </c>
      <c r="O164">
        <v>400</v>
      </c>
    </row>
    <row r="165" spans="2:15" x14ac:dyDescent="0.3">
      <c r="B165" s="77" t="s">
        <v>504</v>
      </c>
      <c r="D165">
        <v>680</v>
      </c>
      <c r="O165">
        <v>680</v>
      </c>
    </row>
    <row r="166" spans="2:15" x14ac:dyDescent="0.3">
      <c r="B166" s="77" t="s">
        <v>506</v>
      </c>
      <c r="G166">
        <v>400</v>
      </c>
      <c r="H166">
        <v>680</v>
      </c>
      <c r="I166">
        <v>680</v>
      </c>
      <c r="J166">
        <v>880</v>
      </c>
      <c r="O166">
        <v>2640</v>
      </c>
    </row>
    <row r="167" spans="2:15" x14ac:dyDescent="0.3">
      <c r="B167" s="77" t="s">
        <v>505</v>
      </c>
      <c r="E167">
        <v>560</v>
      </c>
      <c r="O167">
        <v>560</v>
      </c>
    </row>
    <row r="168" spans="2:15" x14ac:dyDescent="0.3">
      <c r="B168" s="6" t="s">
        <v>411</v>
      </c>
    </row>
    <row r="169" spans="2:15" x14ac:dyDescent="0.3">
      <c r="B169" s="76" t="s">
        <v>8</v>
      </c>
    </row>
    <row r="170" spans="2:15" x14ac:dyDescent="0.3">
      <c r="B170" s="77" t="s">
        <v>503</v>
      </c>
      <c r="J170">
        <v>94</v>
      </c>
      <c r="O170">
        <v>94</v>
      </c>
    </row>
    <row r="171" spans="2:15" x14ac:dyDescent="0.3">
      <c r="B171" s="6" t="s">
        <v>45</v>
      </c>
    </row>
    <row r="172" spans="2:15" x14ac:dyDescent="0.3">
      <c r="B172" s="76" t="s">
        <v>401</v>
      </c>
    </row>
    <row r="173" spans="2:15" x14ac:dyDescent="0.3">
      <c r="B173" s="77" t="s">
        <v>580</v>
      </c>
      <c r="E173">
        <v>250</v>
      </c>
      <c r="O173">
        <v>250</v>
      </c>
    </row>
    <row r="174" spans="2:15" x14ac:dyDescent="0.3">
      <c r="B174" s="77" t="s">
        <v>514</v>
      </c>
      <c r="G174">
        <v>542</v>
      </c>
      <c r="O174">
        <v>542</v>
      </c>
    </row>
    <row r="175" spans="2:15" x14ac:dyDescent="0.3">
      <c r="B175" s="77" t="s">
        <v>579</v>
      </c>
      <c r="E175">
        <v>170</v>
      </c>
      <c r="F175">
        <v>120</v>
      </c>
      <c r="O175">
        <v>290</v>
      </c>
    </row>
    <row r="176" spans="2:15" x14ac:dyDescent="0.3">
      <c r="B176" s="77" t="s">
        <v>582</v>
      </c>
      <c r="H176">
        <v>110</v>
      </c>
      <c r="O176">
        <v>110</v>
      </c>
    </row>
    <row r="177" spans="2:15" x14ac:dyDescent="0.3">
      <c r="B177" s="77" t="s">
        <v>581</v>
      </c>
      <c r="E177">
        <v>360</v>
      </c>
      <c r="O177">
        <v>360</v>
      </c>
    </row>
    <row r="178" spans="2:15" x14ac:dyDescent="0.3">
      <c r="B178" s="76" t="s">
        <v>303</v>
      </c>
    </row>
    <row r="179" spans="2:15" x14ac:dyDescent="0.3">
      <c r="B179" s="77" t="s">
        <v>603</v>
      </c>
      <c r="F179">
        <v>2794</v>
      </c>
      <c r="O179">
        <v>2794</v>
      </c>
    </row>
    <row r="180" spans="2:15" x14ac:dyDescent="0.3">
      <c r="B180" s="76" t="s">
        <v>8</v>
      </c>
    </row>
    <row r="181" spans="2:15" x14ac:dyDescent="0.3">
      <c r="B181" s="77" t="s">
        <v>500</v>
      </c>
      <c r="H181">
        <v>210</v>
      </c>
      <c r="O181">
        <v>210</v>
      </c>
    </row>
    <row r="182" spans="2:15" x14ac:dyDescent="0.3">
      <c r="B182" s="77" t="s">
        <v>501</v>
      </c>
      <c r="D182">
        <v>390</v>
      </c>
      <c r="O182">
        <v>390</v>
      </c>
    </row>
    <row r="183" spans="2:15" x14ac:dyDescent="0.3">
      <c r="B183" s="77" t="s">
        <v>502</v>
      </c>
      <c r="D183">
        <v>600</v>
      </c>
      <c r="E183">
        <v>270</v>
      </c>
      <c r="G183">
        <v>300</v>
      </c>
      <c r="O183">
        <v>1170</v>
      </c>
    </row>
    <row r="184" spans="2:15" x14ac:dyDescent="0.3">
      <c r="B184" s="6" t="s">
        <v>412</v>
      </c>
    </row>
    <row r="185" spans="2:15" x14ac:dyDescent="0.3">
      <c r="B185" s="76" t="s">
        <v>384</v>
      </c>
    </row>
    <row r="186" spans="2:15" x14ac:dyDescent="0.3">
      <c r="B186" s="77" t="s">
        <v>499</v>
      </c>
      <c r="E186">
        <v>250</v>
      </c>
      <c r="F186">
        <v>92</v>
      </c>
      <c r="J186">
        <v>303</v>
      </c>
      <c r="L186">
        <v>310</v>
      </c>
      <c r="O186">
        <v>955</v>
      </c>
    </row>
    <row r="187" spans="2:15" x14ac:dyDescent="0.3">
      <c r="B187" s="77" t="s">
        <v>500</v>
      </c>
      <c r="F187">
        <v>68</v>
      </c>
      <c r="O187">
        <v>68</v>
      </c>
    </row>
    <row r="188" spans="2:15" x14ac:dyDescent="0.3">
      <c r="B188" s="77" t="s">
        <v>498</v>
      </c>
      <c r="E188">
        <v>10</v>
      </c>
      <c r="I188">
        <v>70</v>
      </c>
      <c r="J188">
        <v>223</v>
      </c>
      <c r="L188">
        <v>170</v>
      </c>
      <c r="O188">
        <v>473</v>
      </c>
    </row>
    <row r="189" spans="2:15" x14ac:dyDescent="0.3">
      <c r="B189" s="77" t="s">
        <v>484</v>
      </c>
      <c r="E189">
        <v>225</v>
      </c>
      <c r="F189">
        <v>118</v>
      </c>
      <c r="J189">
        <v>305</v>
      </c>
      <c r="L189">
        <v>315</v>
      </c>
      <c r="O189">
        <v>963</v>
      </c>
    </row>
    <row r="190" spans="2:15" x14ac:dyDescent="0.3">
      <c r="B190" s="76" t="s">
        <v>304</v>
      </c>
    </row>
    <row r="191" spans="2:15" x14ac:dyDescent="0.3">
      <c r="B191" s="77" t="s">
        <v>399</v>
      </c>
      <c r="J191">
        <v>30</v>
      </c>
      <c r="O191">
        <v>30</v>
      </c>
    </row>
    <row r="192" spans="2:15" x14ac:dyDescent="0.3">
      <c r="B192" s="77" t="s">
        <v>603</v>
      </c>
      <c r="G192">
        <v>120</v>
      </c>
      <c r="H192">
        <v>173</v>
      </c>
      <c r="I192">
        <v>180</v>
      </c>
      <c r="J192">
        <v>180</v>
      </c>
      <c r="L192">
        <v>150</v>
      </c>
      <c r="O192">
        <v>803</v>
      </c>
    </row>
    <row r="193" spans="2:15" x14ac:dyDescent="0.3">
      <c r="B193" s="77" t="s">
        <v>602</v>
      </c>
      <c r="D193">
        <v>360</v>
      </c>
      <c r="E193">
        <v>180</v>
      </c>
      <c r="F193">
        <v>210</v>
      </c>
      <c r="O193">
        <v>750</v>
      </c>
    </row>
    <row r="194" spans="2:15" x14ac:dyDescent="0.3">
      <c r="B194" s="77" t="s">
        <v>486</v>
      </c>
      <c r="E194">
        <v>180</v>
      </c>
      <c r="F194">
        <v>180</v>
      </c>
      <c r="G194">
        <v>90</v>
      </c>
      <c r="I194">
        <v>120</v>
      </c>
      <c r="O194">
        <v>570</v>
      </c>
    </row>
    <row r="195" spans="2:15" x14ac:dyDescent="0.3">
      <c r="B195" s="77" t="s">
        <v>535</v>
      </c>
      <c r="G195">
        <v>30</v>
      </c>
      <c r="H195">
        <v>160</v>
      </c>
      <c r="J195">
        <v>90</v>
      </c>
      <c r="L195">
        <v>199</v>
      </c>
      <c r="O195">
        <v>479</v>
      </c>
    </row>
    <row r="196" spans="2:15" x14ac:dyDescent="0.3">
      <c r="B196" s="77" t="s">
        <v>605</v>
      </c>
      <c r="D196">
        <v>180</v>
      </c>
      <c r="E196">
        <v>180</v>
      </c>
      <c r="F196">
        <v>180</v>
      </c>
      <c r="G196">
        <v>90</v>
      </c>
      <c r="H196">
        <v>194</v>
      </c>
      <c r="I196">
        <v>283</v>
      </c>
      <c r="J196">
        <v>193</v>
      </c>
      <c r="L196">
        <v>210</v>
      </c>
      <c r="O196">
        <v>1510</v>
      </c>
    </row>
    <row r="197" spans="2:15" x14ac:dyDescent="0.3">
      <c r="B197" s="76" t="s">
        <v>383</v>
      </c>
    </row>
    <row r="198" spans="2:15" x14ac:dyDescent="0.3">
      <c r="B198" s="77" t="s">
        <v>489</v>
      </c>
      <c r="D198">
        <v>205</v>
      </c>
      <c r="E198">
        <v>210</v>
      </c>
      <c r="F198">
        <v>200</v>
      </c>
      <c r="G198">
        <v>45</v>
      </c>
      <c r="H198">
        <v>145</v>
      </c>
      <c r="I198">
        <v>207</v>
      </c>
      <c r="J198">
        <v>185</v>
      </c>
      <c r="L198">
        <v>192</v>
      </c>
      <c r="O198">
        <v>1389</v>
      </c>
    </row>
    <row r="199" spans="2:15" x14ac:dyDescent="0.3">
      <c r="B199" s="77" t="s">
        <v>578</v>
      </c>
      <c r="I199">
        <v>180</v>
      </c>
      <c r="J199">
        <v>185</v>
      </c>
      <c r="L199">
        <v>181</v>
      </c>
      <c r="O199">
        <v>546</v>
      </c>
    </row>
    <row r="200" spans="2:15" x14ac:dyDescent="0.3">
      <c r="B200" s="77" t="s">
        <v>493</v>
      </c>
      <c r="D200">
        <v>209</v>
      </c>
      <c r="E200">
        <v>223</v>
      </c>
      <c r="F200">
        <v>222</v>
      </c>
      <c r="G200">
        <v>166</v>
      </c>
      <c r="H200">
        <v>184</v>
      </c>
      <c r="O200">
        <v>1004</v>
      </c>
    </row>
    <row r="201" spans="2:15" x14ac:dyDescent="0.3">
      <c r="B201" s="77" t="s">
        <v>488</v>
      </c>
      <c r="D201">
        <v>239</v>
      </c>
      <c r="E201">
        <v>231</v>
      </c>
      <c r="F201">
        <v>196</v>
      </c>
      <c r="G201">
        <v>124</v>
      </c>
      <c r="H201">
        <v>172</v>
      </c>
      <c r="I201">
        <v>222</v>
      </c>
      <c r="J201">
        <v>223</v>
      </c>
      <c r="L201">
        <v>144</v>
      </c>
      <c r="O201">
        <v>1551</v>
      </c>
    </row>
    <row r="202" spans="2:15" x14ac:dyDescent="0.3">
      <c r="B202" s="76" t="s">
        <v>229</v>
      </c>
    </row>
    <row r="203" spans="2:15" x14ac:dyDescent="0.3">
      <c r="B203" s="77" t="s">
        <v>512</v>
      </c>
      <c r="D203">
        <v>228</v>
      </c>
      <c r="G203">
        <v>120</v>
      </c>
      <c r="H203">
        <v>240</v>
      </c>
      <c r="I203">
        <v>240</v>
      </c>
      <c r="J203">
        <v>250</v>
      </c>
      <c r="L203">
        <v>180</v>
      </c>
      <c r="O203">
        <v>1258</v>
      </c>
    </row>
    <row r="204" spans="2:15" x14ac:dyDescent="0.3">
      <c r="B204" s="77" t="s">
        <v>518</v>
      </c>
      <c r="E204">
        <v>120</v>
      </c>
      <c r="O204">
        <v>120</v>
      </c>
    </row>
    <row r="205" spans="2:15" x14ac:dyDescent="0.3">
      <c r="B205" s="77" t="s">
        <v>509</v>
      </c>
      <c r="D205">
        <v>120</v>
      </c>
      <c r="E205">
        <v>270</v>
      </c>
      <c r="F205">
        <v>210</v>
      </c>
      <c r="O205">
        <v>600</v>
      </c>
    </row>
    <row r="206" spans="2:15" x14ac:dyDescent="0.3">
      <c r="B206" s="77" t="s">
        <v>534</v>
      </c>
      <c r="G206">
        <v>143</v>
      </c>
      <c r="H206">
        <v>256</v>
      </c>
      <c r="I206">
        <v>300</v>
      </c>
      <c r="J206">
        <v>180</v>
      </c>
      <c r="L206">
        <v>260</v>
      </c>
      <c r="O206">
        <v>1139</v>
      </c>
    </row>
    <row r="207" spans="2:15" x14ac:dyDescent="0.3">
      <c r="B207" s="77" t="s">
        <v>532</v>
      </c>
      <c r="G207">
        <v>120</v>
      </c>
      <c r="H207">
        <v>60</v>
      </c>
      <c r="I207">
        <v>60</v>
      </c>
      <c r="J207">
        <v>30</v>
      </c>
      <c r="L207">
        <v>30</v>
      </c>
      <c r="O207">
        <v>300</v>
      </c>
    </row>
    <row r="208" spans="2:15" x14ac:dyDescent="0.3">
      <c r="B208" s="77" t="s">
        <v>533</v>
      </c>
      <c r="G208">
        <v>53</v>
      </c>
      <c r="O208">
        <v>53</v>
      </c>
    </row>
    <row r="209" spans="2:15" x14ac:dyDescent="0.3">
      <c r="B209" s="76" t="s">
        <v>385</v>
      </c>
    </row>
    <row r="210" spans="2:15" x14ac:dyDescent="0.3">
      <c r="B210" s="77" t="s">
        <v>515</v>
      </c>
      <c r="D210">
        <v>170</v>
      </c>
      <c r="E210">
        <v>170</v>
      </c>
      <c r="F210">
        <v>170</v>
      </c>
      <c r="H210">
        <v>420</v>
      </c>
      <c r="I210">
        <v>220</v>
      </c>
      <c r="O210">
        <v>1150</v>
      </c>
    </row>
    <row r="211" spans="2:15" x14ac:dyDescent="0.3">
      <c r="B211" s="77" t="s">
        <v>118</v>
      </c>
      <c r="D211">
        <v>220</v>
      </c>
      <c r="G211">
        <v>220</v>
      </c>
      <c r="H211">
        <v>220</v>
      </c>
      <c r="I211">
        <v>220</v>
      </c>
      <c r="O211">
        <v>880</v>
      </c>
    </row>
    <row r="212" spans="2:15" x14ac:dyDescent="0.3">
      <c r="B212" s="77" t="s">
        <v>528</v>
      </c>
      <c r="F212">
        <v>220</v>
      </c>
      <c r="J212">
        <v>220</v>
      </c>
      <c r="L212">
        <v>190</v>
      </c>
      <c r="O212">
        <v>630</v>
      </c>
    </row>
    <row r="213" spans="2:15" x14ac:dyDescent="0.3">
      <c r="B213" s="77" t="s">
        <v>525</v>
      </c>
      <c r="G213">
        <v>130</v>
      </c>
      <c r="O213">
        <v>130</v>
      </c>
    </row>
    <row r="214" spans="2:15" x14ac:dyDescent="0.3">
      <c r="B214" s="77" t="s">
        <v>511</v>
      </c>
      <c r="D214">
        <v>170</v>
      </c>
      <c r="E214">
        <v>220</v>
      </c>
      <c r="F214">
        <v>220</v>
      </c>
      <c r="I214">
        <v>170</v>
      </c>
      <c r="O214">
        <v>780</v>
      </c>
    </row>
    <row r="215" spans="2:15" x14ac:dyDescent="0.3">
      <c r="B215" s="77" t="s">
        <v>520</v>
      </c>
      <c r="E215">
        <v>220</v>
      </c>
      <c r="O215">
        <v>220</v>
      </c>
    </row>
    <row r="216" spans="2:15" x14ac:dyDescent="0.3">
      <c r="B216" s="76" t="s">
        <v>420</v>
      </c>
    </row>
    <row r="217" spans="2:15" x14ac:dyDescent="0.3">
      <c r="B217" s="77" t="s">
        <v>118</v>
      </c>
      <c r="F217">
        <v>220</v>
      </c>
      <c r="G217">
        <v>220</v>
      </c>
      <c r="O217">
        <v>440</v>
      </c>
    </row>
    <row r="218" spans="2:15" x14ac:dyDescent="0.3">
      <c r="B218" s="77" t="s">
        <v>499</v>
      </c>
      <c r="D218">
        <v>220</v>
      </c>
      <c r="H218">
        <v>220</v>
      </c>
      <c r="I218">
        <v>220</v>
      </c>
      <c r="O218">
        <v>660</v>
      </c>
    </row>
    <row r="219" spans="2:15" x14ac:dyDescent="0.3">
      <c r="B219" s="77" t="s">
        <v>522</v>
      </c>
      <c r="E219">
        <v>110</v>
      </c>
      <c r="F219">
        <v>110</v>
      </c>
      <c r="O219">
        <v>220</v>
      </c>
    </row>
    <row r="220" spans="2:15" x14ac:dyDescent="0.3">
      <c r="B220" s="77" t="s">
        <v>524</v>
      </c>
      <c r="E220">
        <v>60</v>
      </c>
      <c r="O220">
        <v>60</v>
      </c>
    </row>
    <row r="221" spans="2:15" x14ac:dyDescent="0.3">
      <c r="B221" s="77" t="s">
        <v>537</v>
      </c>
      <c r="H221">
        <v>420</v>
      </c>
      <c r="I221">
        <v>220</v>
      </c>
      <c r="O221">
        <v>640</v>
      </c>
    </row>
    <row r="222" spans="2:15" x14ac:dyDescent="0.3">
      <c r="B222" s="77" t="s">
        <v>514</v>
      </c>
      <c r="D222">
        <v>170</v>
      </c>
      <c r="O222">
        <v>170</v>
      </c>
    </row>
    <row r="223" spans="2:15" x14ac:dyDescent="0.3">
      <c r="B223" s="77" t="s">
        <v>511</v>
      </c>
      <c r="G223">
        <v>130</v>
      </c>
      <c r="O223">
        <v>130</v>
      </c>
    </row>
    <row r="224" spans="2:15" x14ac:dyDescent="0.3">
      <c r="B224" s="77" t="s">
        <v>510</v>
      </c>
      <c r="D224">
        <v>170</v>
      </c>
      <c r="E224">
        <v>220</v>
      </c>
      <c r="F224">
        <v>220</v>
      </c>
      <c r="I224">
        <v>170</v>
      </c>
      <c r="O224">
        <v>780</v>
      </c>
    </row>
    <row r="225" spans="2:15" x14ac:dyDescent="0.3">
      <c r="B225" s="77" t="s">
        <v>531</v>
      </c>
      <c r="F225">
        <v>60</v>
      </c>
      <c r="O225">
        <v>60</v>
      </c>
    </row>
    <row r="226" spans="2:15" x14ac:dyDescent="0.3">
      <c r="B226" s="77" t="s">
        <v>587</v>
      </c>
      <c r="J226">
        <v>220</v>
      </c>
      <c r="O226">
        <v>220</v>
      </c>
    </row>
    <row r="227" spans="2:15" x14ac:dyDescent="0.3">
      <c r="B227" s="77" t="s">
        <v>592</v>
      </c>
      <c r="L227">
        <v>190</v>
      </c>
      <c r="O227">
        <v>190</v>
      </c>
    </row>
    <row r="228" spans="2:15" x14ac:dyDescent="0.3">
      <c r="B228" s="76" t="s">
        <v>382</v>
      </c>
    </row>
    <row r="229" spans="2:15" x14ac:dyDescent="0.3">
      <c r="B229" s="77" t="s">
        <v>513</v>
      </c>
      <c r="D229">
        <v>254</v>
      </c>
      <c r="E229">
        <v>114</v>
      </c>
      <c r="F229">
        <v>90</v>
      </c>
      <c r="O229">
        <v>458</v>
      </c>
    </row>
    <row r="230" spans="2:15" x14ac:dyDescent="0.3">
      <c r="B230" s="77" t="s">
        <v>539</v>
      </c>
      <c r="H230">
        <v>256</v>
      </c>
      <c r="O230">
        <v>256</v>
      </c>
    </row>
    <row r="231" spans="2:15" x14ac:dyDescent="0.3">
      <c r="B231" s="77" t="s">
        <v>514</v>
      </c>
      <c r="G231">
        <v>100</v>
      </c>
      <c r="I231">
        <v>212</v>
      </c>
      <c r="J231">
        <v>216</v>
      </c>
      <c r="L231">
        <v>325</v>
      </c>
      <c r="O231">
        <v>853</v>
      </c>
    </row>
    <row r="232" spans="2:15" x14ac:dyDescent="0.3">
      <c r="B232" s="77" t="s">
        <v>511</v>
      </c>
      <c r="H232">
        <v>180</v>
      </c>
      <c r="O232">
        <v>180</v>
      </c>
    </row>
    <row r="233" spans="2:15" x14ac:dyDescent="0.3">
      <c r="B233" s="77" t="s">
        <v>484</v>
      </c>
      <c r="D233">
        <v>180</v>
      </c>
      <c r="O233">
        <v>180</v>
      </c>
    </row>
    <row r="234" spans="2:15" x14ac:dyDescent="0.3">
      <c r="B234" s="77" t="s">
        <v>535</v>
      </c>
      <c r="G234">
        <v>110</v>
      </c>
      <c r="O234">
        <v>110</v>
      </c>
    </row>
    <row r="235" spans="2:15" x14ac:dyDescent="0.3">
      <c r="B235" s="77" t="s">
        <v>508</v>
      </c>
      <c r="D235">
        <v>330</v>
      </c>
      <c r="E235">
        <v>262</v>
      </c>
      <c r="F235">
        <v>150</v>
      </c>
      <c r="O235">
        <v>742</v>
      </c>
    </row>
    <row r="236" spans="2:15" x14ac:dyDescent="0.3">
      <c r="B236" s="77" t="s">
        <v>523</v>
      </c>
      <c r="F236">
        <v>60</v>
      </c>
      <c r="G236">
        <v>48</v>
      </c>
      <c r="O236">
        <v>108</v>
      </c>
    </row>
    <row r="237" spans="2:15" x14ac:dyDescent="0.3">
      <c r="B237" s="77" t="s">
        <v>527</v>
      </c>
      <c r="F237">
        <v>30</v>
      </c>
      <c r="G237">
        <v>114</v>
      </c>
      <c r="H237">
        <v>254</v>
      </c>
      <c r="I237">
        <v>252</v>
      </c>
      <c r="J237">
        <v>404</v>
      </c>
      <c r="L237">
        <v>390</v>
      </c>
      <c r="O237">
        <v>1444</v>
      </c>
    </row>
    <row r="238" spans="2:15" x14ac:dyDescent="0.3">
      <c r="B238" s="77" t="s">
        <v>530</v>
      </c>
      <c r="F238">
        <v>150</v>
      </c>
      <c r="O238">
        <v>150</v>
      </c>
    </row>
    <row r="239" spans="2:15" x14ac:dyDescent="0.3">
      <c r="B239" s="76" t="s">
        <v>413</v>
      </c>
    </row>
    <row r="240" spans="2:15" x14ac:dyDescent="0.3">
      <c r="B240" s="77" t="s">
        <v>499</v>
      </c>
      <c r="G240">
        <v>70</v>
      </c>
      <c r="O240">
        <v>70</v>
      </c>
    </row>
    <row r="241" spans="2:15" x14ac:dyDescent="0.3">
      <c r="B241" s="77" t="s">
        <v>525</v>
      </c>
      <c r="F241">
        <v>220</v>
      </c>
      <c r="O241">
        <v>220</v>
      </c>
    </row>
    <row r="242" spans="2:15" x14ac:dyDescent="0.3">
      <c r="B242" s="77" t="s">
        <v>514</v>
      </c>
      <c r="E242">
        <v>210</v>
      </c>
      <c r="F242">
        <v>118</v>
      </c>
      <c r="O242">
        <v>328</v>
      </c>
    </row>
    <row r="243" spans="2:15" x14ac:dyDescent="0.3">
      <c r="B243" s="77" t="s">
        <v>589</v>
      </c>
      <c r="J243">
        <v>305</v>
      </c>
      <c r="O243">
        <v>305</v>
      </c>
    </row>
    <row r="244" spans="2:15" x14ac:dyDescent="0.3">
      <c r="B244" s="77" t="s">
        <v>511</v>
      </c>
      <c r="L244">
        <v>170</v>
      </c>
      <c r="O244">
        <v>170</v>
      </c>
    </row>
    <row r="245" spans="2:15" x14ac:dyDescent="0.3">
      <c r="B245" s="77" t="s">
        <v>516</v>
      </c>
      <c r="E245">
        <v>10</v>
      </c>
      <c r="O245">
        <v>10</v>
      </c>
    </row>
    <row r="246" spans="2:15" x14ac:dyDescent="0.3">
      <c r="B246" s="77" t="s">
        <v>504</v>
      </c>
      <c r="E246">
        <v>250</v>
      </c>
      <c r="J246">
        <v>303</v>
      </c>
      <c r="O246">
        <v>553</v>
      </c>
    </row>
    <row r="247" spans="2:15" x14ac:dyDescent="0.3">
      <c r="B247" s="77" t="s">
        <v>529</v>
      </c>
      <c r="F247">
        <v>206</v>
      </c>
      <c r="H247">
        <v>60</v>
      </c>
      <c r="O247">
        <v>266</v>
      </c>
    </row>
    <row r="248" spans="2:15" x14ac:dyDescent="0.3">
      <c r="B248" s="77" t="s">
        <v>510</v>
      </c>
      <c r="J248">
        <v>223</v>
      </c>
      <c r="O248">
        <v>223</v>
      </c>
    </row>
    <row r="249" spans="2:15" x14ac:dyDescent="0.3">
      <c r="B249" s="77" t="s">
        <v>586</v>
      </c>
      <c r="I249">
        <v>70</v>
      </c>
      <c r="O249">
        <v>70</v>
      </c>
    </row>
    <row r="250" spans="2:15" x14ac:dyDescent="0.3">
      <c r="B250" s="77" t="s">
        <v>593</v>
      </c>
      <c r="L250">
        <v>310</v>
      </c>
      <c r="O250">
        <v>310</v>
      </c>
    </row>
    <row r="251" spans="2:15" x14ac:dyDescent="0.3">
      <c r="B251" s="77" t="s">
        <v>595</v>
      </c>
      <c r="L251">
        <v>315</v>
      </c>
      <c r="O251">
        <v>315</v>
      </c>
    </row>
    <row r="252" spans="2:15" x14ac:dyDescent="0.3">
      <c r="B252" s="76" t="s">
        <v>47</v>
      </c>
    </row>
    <row r="253" spans="2:15" x14ac:dyDescent="0.3">
      <c r="B253" s="77" t="s">
        <v>526</v>
      </c>
      <c r="L253">
        <v>300</v>
      </c>
      <c r="O253">
        <v>300</v>
      </c>
    </row>
    <row r="254" spans="2:15" x14ac:dyDescent="0.3">
      <c r="B254" s="77" t="s">
        <v>500</v>
      </c>
      <c r="E254">
        <v>200</v>
      </c>
      <c r="F254">
        <v>200</v>
      </c>
      <c r="H254">
        <v>120</v>
      </c>
      <c r="O254">
        <v>520</v>
      </c>
    </row>
    <row r="255" spans="2:15" x14ac:dyDescent="0.3">
      <c r="B255" s="77" t="s">
        <v>522</v>
      </c>
      <c r="E255">
        <v>200</v>
      </c>
      <c r="F255">
        <v>160</v>
      </c>
      <c r="O255">
        <v>360</v>
      </c>
    </row>
    <row r="256" spans="2:15" x14ac:dyDescent="0.3">
      <c r="B256" s="77" t="s">
        <v>517</v>
      </c>
      <c r="F256">
        <v>240</v>
      </c>
      <c r="O256">
        <v>240</v>
      </c>
    </row>
    <row r="257" spans="2:15" x14ac:dyDescent="0.3">
      <c r="B257" s="77" t="s">
        <v>588</v>
      </c>
      <c r="J257">
        <v>200</v>
      </c>
      <c r="L257">
        <v>300</v>
      </c>
      <c r="O257">
        <v>500</v>
      </c>
    </row>
    <row r="258" spans="2:15" x14ac:dyDescent="0.3">
      <c r="B258" s="77" t="s">
        <v>511</v>
      </c>
      <c r="I258">
        <v>60</v>
      </c>
      <c r="J258">
        <v>240</v>
      </c>
      <c r="O258">
        <v>300</v>
      </c>
    </row>
    <row r="259" spans="2:15" x14ac:dyDescent="0.3">
      <c r="B259" s="77" t="s">
        <v>510</v>
      </c>
      <c r="L259">
        <v>100</v>
      </c>
      <c r="O259">
        <v>100</v>
      </c>
    </row>
    <row r="260" spans="2:15" x14ac:dyDescent="0.3">
      <c r="B260" s="76" t="s">
        <v>414</v>
      </c>
    </row>
    <row r="261" spans="2:15" x14ac:dyDescent="0.3">
      <c r="B261" s="77" t="s">
        <v>526</v>
      </c>
      <c r="F261">
        <v>250</v>
      </c>
      <c r="O261">
        <v>250</v>
      </c>
    </row>
    <row r="262" spans="2:15" x14ac:dyDescent="0.3">
      <c r="B262" s="77" t="s">
        <v>522</v>
      </c>
      <c r="J262">
        <v>310</v>
      </c>
      <c r="O262">
        <v>310</v>
      </c>
    </row>
    <row r="263" spans="2:15" x14ac:dyDescent="0.3">
      <c r="B263" s="77" t="s">
        <v>555</v>
      </c>
      <c r="I263">
        <v>70</v>
      </c>
      <c r="J263">
        <v>223</v>
      </c>
      <c r="O263">
        <v>293</v>
      </c>
    </row>
    <row r="264" spans="2:15" x14ac:dyDescent="0.3">
      <c r="B264" s="77" t="s">
        <v>517</v>
      </c>
      <c r="E264">
        <v>10</v>
      </c>
      <c r="O264">
        <v>10</v>
      </c>
    </row>
    <row r="265" spans="2:15" x14ac:dyDescent="0.3">
      <c r="B265" s="77" t="s">
        <v>514</v>
      </c>
      <c r="F265">
        <v>118</v>
      </c>
      <c r="O265">
        <v>118</v>
      </c>
    </row>
    <row r="266" spans="2:15" x14ac:dyDescent="0.3">
      <c r="B266" s="77" t="s">
        <v>507</v>
      </c>
      <c r="L266">
        <v>60</v>
      </c>
      <c r="O266">
        <v>60</v>
      </c>
    </row>
    <row r="267" spans="2:15" x14ac:dyDescent="0.3">
      <c r="B267" s="77" t="s">
        <v>510</v>
      </c>
      <c r="L267">
        <v>90</v>
      </c>
      <c r="O267">
        <v>90</v>
      </c>
    </row>
    <row r="268" spans="2:15" x14ac:dyDescent="0.3">
      <c r="B268" s="77" t="s">
        <v>521</v>
      </c>
      <c r="E268">
        <v>250</v>
      </c>
      <c r="F268">
        <v>206</v>
      </c>
      <c r="J268">
        <v>283</v>
      </c>
      <c r="O268">
        <v>739</v>
      </c>
    </row>
    <row r="269" spans="2:15" x14ac:dyDescent="0.3">
      <c r="B269" s="77" t="s">
        <v>523</v>
      </c>
      <c r="E269">
        <v>190</v>
      </c>
      <c r="O269">
        <v>190</v>
      </c>
    </row>
    <row r="270" spans="2:15" x14ac:dyDescent="0.3">
      <c r="B270" s="77" t="s">
        <v>594</v>
      </c>
      <c r="L270">
        <v>310</v>
      </c>
      <c r="O270">
        <v>310</v>
      </c>
    </row>
    <row r="271" spans="2:15" x14ac:dyDescent="0.3">
      <c r="B271" s="77" t="s">
        <v>596</v>
      </c>
      <c r="L271">
        <v>315</v>
      </c>
      <c r="O271">
        <v>315</v>
      </c>
    </row>
    <row r="272" spans="2:15" x14ac:dyDescent="0.3">
      <c r="B272" s="76" t="s">
        <v>419</v>
      </c>
    </row>
    <row r="273" spans="2:15" x14ac:dyDescent="0.3">
      <c r="B273" s="77" t="s">
        <v>538</v>
      </c>
      <c r="H273">
        <v>60</v>
      </c>
      <c r="O273">
        <v>60</v>
      </c>
    </row>
    <row r="274" spans="2:15" x14ac:dyDescent="0.3">
      <c r="B274" s="77" t="s">
        <v>555</v>
      </c>
      <c r="I274">
        <v>150</v>
      </c>
      <c r="O274">
        <v>150</v>
      </c>
    </row>
    <row r="275" spans="2:15" x14ac:dyDescent="0.3">
      <c r="B275" s="77" t="s">
        <v>513</v>
      </c>
      <c r="E275">
        <v>60</v>
      </c>
      <c r="O275">
        <v>60</v>
      </c>
    </row>
    <row r="276" spans="2:15" x14ac:dyDescent="0.3">
      <c r="B276" s="77" t="s">
        <v>498</v>
      </c>
      <c r="G276">
        <v>70</v>
      </c>
      <c r="O276">
        <v>70</v>
      </c>
    </row>
    <row r="277" spans="2:15" x14ac:dyDescent="0.3">
      <c r="B277" s="77" t="s">
        <v>590</v>
      </c>
      <c r="L277">
        <v>300</v>
      </c>
      <c r="O277">
        <v>300</v>
      </c>
    </row>
    <row r="278" spans="2:15" x14ac:dyDescent="0.3">
      <c r="B278" s="77" t="s">
        <v>519</v>
      </c>
      <c r="E278">
        <v>60</v>
      </c>
      <c r="O278">
        <v>60</v>
      </c>
    </row>
    <row r="279" spans="2:15" x14ac:dyDescent="0.3">
      <c r="B279" s="77" t="s">
        <v>567</v>
      </c>
      <c r="I279">
        <v>280</v>
      </c>
      <c r="O279">
        <v>280</v>
      </c>
    </row>
    <row r="280" spans="2:15" x14ac:dyDescent="0.3">
      <c r="B280" s="77" t="s">
        <v>529</v>
      </c>
      <c r="I280">
        <v>130</v>
      </c>
      <c r="O280">
        <v>130</v>
      </c>
    </row>
    <row r="281" spans="2:15" x14ac:dyDescent="0.3">
      <c r="B281" s="77" t="s">
        <v>591</v>
      </c>
      <c r="J281">
        <v>380</v>
      </c>
      <c r="L281">
        <v>300</v>
      </c>
      <c r="O281">
        <v>680</v>
      </c>
    </row>
    <row r="282" spans="2:15" x14ac:dyDescent="0.3">
      <c r="B282" s="76" t="s">
        <v>438</v>
      </c>
    </row>
    <row r="283" spans="2:15" x14ac:dyDescent="0.3">
      <c r="B283" s="77" t="s">
        <v>538</v>
      </c>
      <c r="H283">
        <v>60</v>
      </c>
      <c r="O283">
        <v>60</v>
      </c>
    </row>
    <row r="284" spans="2:15" x14ac:dyDescent="0.3">
      <c r="B284" s="77" t="s">
        <v>555</v>
      </c>
      <c r="I284">
        <v>60</v>
      </c>
      <c r="O284">
        <v>60</v>
      </c>
    </row>
    <row r="285" spans="2:15" x14ac:dyDescent="0.3">
      <c r="B285" s="77" t="s">
        <v>513</v>
      </c>
      <c r="E285">
        <v>60</v>
      </c>
      <c r="O285">
        <v>60</v>
      </c>
    </row>
    <row r="286" spans="2:15" x14ac:dyDescent="0.3">
      <c r="B286" s="77" t="s">
        <v>590</v>
      </c>
      <c r="J286">
        <v>600</v>
      </c>
      <c r="L286">
        <v>300</v>
      </c>
      <c r="O286">
        <v>900</v>
      </c>
    </row>
    <row r="287" spans="2:15" x14ac:dyDescent="0.3">
      <c r="B287" s="77" t="s">
        <v>519</v>
      </c>
      <c r="E287">
        <v>60</v>
      </c>
      <c r="O287">
        <v>60</v>
      </c>
    </row>
    <row r="288" spans="2:15" x14ac:dyDescent="0.3">
      <c r="B288" s="77" t="s">
        <v>536</v>
      </c>
      <c r="G288">
        <v>62</v>
      </c>
      <c r="O288">
        <v>62</v>
      </c>
    </row>
    <row r="289" spans="2:15" x14ac:dyDescent="0.3">
      <c r="B289" s="77" t="s">
        <v>567</v>
      </c>
      <c r="I289">
        <v>280</v>
      </c>
      <c r="O289">
        <v>280</v>
      </c>
    </row>
    <row r="290" spans="2:15" x14ac:dyDescent="0.3">
      <c r="B290" s="77" t="s">
        <v>529</v>
      </c>
      <c r="I290">
        <v>30</v>
      </c>
      <c r="O290">
        <v>30</v>
      </c>
    </row>
    <row r="291" spans="2:15" x14ac:dyDescent="0.3">
      <c r="B291" s="77" t="s">
        <v>508</v>
      </c>
      <c r="H291">
        <v>90</v>
      </c>
      <c r="O291">
        <v>90</v>
      </c>
    </row>
    <row r="292" spans="2:15" x14ac:dyDescent="0.3">
      <c r="B292" s="77" t="s">
        <v>591</v>
      </c>
      <c r="L292">
        <v>300</v>
      </c>
      <c r="O292">
        <v>300</v>
      </c>
    </row>
    <row r="293" spans="2:15" x14ac:dyDescent="0.3">
      <c r="B293" s="76" t="s">
        <v>421</v>
      </c>
    </row>
    <row r="294" spans="2:15" x14ac:dyDescent="0.3">
      <c r="B294" s="77" t="s">
        <v>118</v>
      </c>
      <c r="E294">
        <v>220</v>
      </c>
      <c r="O294">
        <v>220</v>
      </c>
    </row>
    <row r="295" spans="2:15" x14ac:dyDescent="0.3">
      <c r="B295" s="77" t="s">
        <v>508</v>
      </c>
      <c r="H295">
        <v>90</v>
      </c>
      <c r="O295">
        <v>90</v>
      </c>
    </row>
    <row r="296" spans="2:15" x14ac:dyDescent="0.3">
      <c r="B296" s="6" t="s">
        <v>321</v>
      </c>
    </row>
    <row r="297" spans="2:15" x14ac:dyDescent="0.3">
      <c r="B297" s="76" t="s">
        <v>8</v>
      </c>
    </row>
    <row r="298" spans="2:15" x14ac:dyDescent="0.3">
      <c r="B298" s="77" t="s">
        <v>509</v>
      </c>
      <c r="J298">
        <v>440</v>
      </c>
      <c r="O298">
        <v>440</v>
      </c>
    </row>
    <row r="299" spans="2:15" x14ac:dyDescent="0.3">
      <c r="B299" s="77" t="s">
        <v>498</v>
      </c>
      <c r="F299">
        <v>618</v>
      </c>
      <c r="O299">
        <v>618</v>
      </c>
    </row>
    <row r="300" spans="2:15" x14ac:dyDescent="0.3">
      <c r="B300" s="77" t="s">
        <v>503</v>
      </c>
      <c r="G300">
        <v>120</v>
      </c>
      <c r="H300">
        <v>266</v>
      </c>
      <c r="I300">
        <v>545</v>
      </c>
      <c r="O300">
        <v>931</v>
      </c>
    </row>
    <row r="301" spans="2:15" x14ac:dyDescent="0.3">
      <c r="B301" s="77" t="s">
        <v>502</v>
      </c>
      <c r="G301">
        <v>440</v>
      </c>
      <c r="H301">
        <v>280</v>
      </c>
      <c r="O301">
        <v>720</v>
      </c>
    </row>
    <row r="302" spans="2:15" x14ac:dyDescent="0.3">
      <c r="B302" s="6" t="s">
        <v>242</v>
      </c>
    </row>
    <row r="303" spans="2:15" x14ac:dyDescent="0.3">
      <c r="B303" s="76" t="s">
        <v>401</v>
      </c>
    </row>
    <row r="304" spans="2:15" x14ac:dyDescent="0.3">
      <c r="B304" s="77" t="s">
        <v>580</v>
      </c>
      <c r="H304">
        <v>340</v>
      </c>
      <c r="O304">
        <v>340</v>
      </c>
    </row>
    <row r="305" spans="2:15" x14ac:dyDescent="0.3">
      <c r="B305" s="77" t="s">
        <v>582</v>
      </c>
      <c r="H305">
        <v>520</v>
      </c>
      <c r="I305">
        <v>200</v>
      </c>
      <c r="J305">
        <v>680</v>
      </c>
      <c r="O305">
        <v>1400</v>
      </c>
    </row>
    <row r="306" spans="2:15" x14ac:dyDescent="0.3">
      <c r="B306" s="76" t="s">
        <v>304</v>
      </c>
    </row>
    <row r="307" spans="2:15" x14ac:dyDescent="0.3">
      <c r="B307" s="77" t="s">
        <v>603</v>
      </c>
      <c r="G307">
        <v>1200</v>
      </c>
      <c r="J307">
        <v>600</v>
      </c>
      <c r="O307">
        <v>1800</v>
      </c>
    </row>
    <row r="308" spans="2:15" x14ac:dyDescent="0.3">
      <c r="B308" s="6" t="s">
        <v>410</v>
      </c>
    </row>
    <row r="309" spans="2:15" x14ac:dyDescent="0.3">
      <c r="B309" s="76" t="s">
        <v>8</v>
      </c>
    </row>
    <row r="310" spans="2:15" x14ac:dyDescent="0.3">
      <c r="B310" s="77" t="s">
        <v>501</v>
      </c>
      <c r="D310">
        <v>90</v>
      </c>
      <c r="O310">
        <v>90</v>
      </c>
    </row>
    <row r="311" spans="2:15" x14ac:dyDescent="0.3">
      <c r="B311" s="77" t="s">
        <v>503</v>
      </c>
      <c r="D311">
        <v>90</v>
      </c>
      <c r="O311">
        <v>90</v>
      </c>
    </row>
    <row r="312" spans="2:15" x14ac:dyDescent="0.3">
      <c r="B312" s="77" t="s">
        <v>502</v>
      </c>
      <c r="E312">
        <v>203</v>
      </c>
      <c r="O312">
        <v>203</v>
      </c>
    </row>
    <row r="313" spans="2:15" x14ac:dyDescent="0.3">
      <c r="B313" s="6" t="s">
        <v>298</v>
      </c>
    </row>
    <row r="314" spans="2:15" x14ac:dyDescent="0.3">
      <c r="B314" s="76" t="s">
        <v>304</v>
      </c>
    </row>
    <row r="315" spans="2:15" x14ac:dyDescent="0.3">
      <c r="B315" s="77" t="s">
        <v>603</v>
      </c>
      <c r="H315">
        <v>2500</v>
      </c>
      <c r="O315">
        <v>2500</v>
      </c>
    </row>
    <row r="316" spans="2:15" x14ac:dyDescent="0.3">
      <c r="B316" s="6" t="s">
        <v>346</v>
      </c>
    </row>
    <row r="317" spans="2:15" x14ac:dyDescent="0.3">
      <c r="B317" s="76" t="s">
        <v>8</v>
      </c>
    </row>
    <row r="318" spans="2:15" x14ac:dyDescent="0.3">
      <c r="B318" s="77" t="s">
        <v>503</v>
      </c>
      <c r="H318">
        <v>264</v>
      </c>
      <c r="O318">
        <v>264</v>
      </c>
    </row>
    <row r="319" spans="2:15" x14ac:dyDescent="0.3">
      <c r="B319" s="77" t="s">
        <v>502</v>
      </c>
      <c r="E319">
        <v>132</v>
      </c>
      <c r="I319">
        <v>396</v>
      </c>
      <c r="O319">
        <v>528</v>
      </c>
    </row>
    <row r="320" spans="2:15" x14ac:dyDescent="0.3">
      <c r="B320" s="6" t="s">
        <v>320</v>
      </c>
    </row>
    <row r="321" spans="2:15" x14ac:dyDescent="0.3">
      <c r="B321" s="76" t="s">
        <v>8</v>
      </c>
    </row>
    <row r="322" spans="2:15" x14ac:dyDescent="0.3">
      <c r="B322" s="77" t="s">
        <v>507</v>
      </c>
      <c r="J322">
        <v>20</v>
      </c>
      <c r="O322">
        <v>20</v>
      </c>
    </row>
    <row r="323" spans="2:15" x14ac:dyDescent="0.3">
      <c r="B323" s="77" t="s">
        <v>450</v>
      </c>
      <c r="L323">
        <v>104</v>
      </c>
      <c r="O323">
        <v>104</v>
      </c>
    </row>
    <row r="324" spans="2:15" x14ac:dyDescent="0.3">
      <c r="B324" s="77" t="s">
        <v>545</v>
      </c>
      <c r="J324">
        <v>140</v>
      </c>
      <c r="O324">
        <v>140</v>
      </c>
    </row>
    <row r="325" spans="2:15" x14ac:dyDescent="0.3">
      <c r="B325" s="76" t="s">
        <v>229</v>
      </c>
    </row>
    <row r="326" spans="2:15" x14ac:dyDescent="0.3">
      <c r="B326" s="77" t="s">
        <v>543</v>
      </c>
      <c r="J326">
        <v>156</v>
      </c>
      <c r="L326">
        <v>156</v>
      </c>
      <c r="O326">
        <v>312</v>
      </c>
    </row>
    <row r="327" spans="2:15" x14ac:dyDescent="0.3">
      <c r="B327" s="77" t="s">
        <v>509</v>
      </c>
      <c r="I327">
        <v>104</v>
      </c>
      <c r="O327">
        <v>104</v>
      </c>
    </row>
    <row r="328" spans="2:15" x14ac:dyDescent="0.3">
      <c r="B328" s="77" t="s">
        <v>532</v>
      </c>
      <c r="J328">
        <v>211</v>
      </c>
      <c r="O328">
        <v>211</v>
      </c>
    </row>
    <row r="329" spans="2:15" x14ac:dyDescent="0.3">
      <c r="B329" s="6" t="s">
        <v>250</v>
      </c>
    </row>
    <row r="330" spans="2:15" x14ac:dyDescent="0.3">
      <c r="B330" s="76" t="s">
        <v>8</v>
      </c>
    </row>
    <row r="331" spans="2:15" x14ac:dyDescent="0.3">
      <c r="B331" s="77" t="s">
        <v>569</v>
      </c>
      <c r="H331">
        <v>350</v>
      </c>
      <c r="O331">
        <v>350</v>
      </c>
    </row>
    <row r="332" spans="2:15" x14ac:dyDescent="0.3">
      <c r="B332" s="76" t="s">
        <v>229</v>
      </c>
    </row>
    <row r="333" spans="2:15" x14ac:dyDescent="0.3">
      <c r="B333" s="77" t="s">
        <v>540</v>
      </c>
      <c r="G333">
        <v>350</v>
      </c>
      <c r="H333">
        <v>340</v>
      </c>
      <c r="O333">
        <v>690</v>
      </c>
    </row>
    <row r="334" spans="2:15" x14ac:dyDescent="0.3">
      <c r="B334" s="77" t="s">
        <v>156</v>
      </c>
      <c r="J334">
        <v>360</v>
      </c>
      <c r="L334">
        <v>306</v>
      </c>
      <c r="O334">
        <v>666</v>
      </c>
    </row>
    <row r="335" spans="2:15" x14ac:dyDescent="0.3">
      <c r="B335" s="77" t="s">
        <v>585</v>
      </c>
      <c r="I335">
        <v>500</v>
      </c>
      <c r="J335">
        <v>500</v>
      </c>
      <c r="L335">
        <v>500</v>
      </c>
      <c r="O335">
        <v>1500</v>
      </c>
    </row>
    <row r="336" spans="2:15" x14ac:dyDescent="0.3">
      <c r="B336" s="6" t="s">
        <v>406</v>
      </c>
    </row>
    <row r="337" spans="2:15" x14ac:dyDescent="0.3">
      <c r="B337" s="76" t="s">
        <v>8</v>
      </c>
    </row>
    <row r="338" spans="2:15" x14ac:dyDescent="0.3">
      <c r="B338" s="77" t="s">
        <v>507</v>
      </c>
      <c r="E338">
        <v>308</v>
      </c>
      <c r="O338">
        <v>308</v>
      </c>
    </row>
    <row r="339" spans="2:15" x14ac:dyDescent="0.3">
      <c r="B339" s="77" t="s">
        <v>502</v>
      </c>
      <c r="E339">
        <v>84</v>
      </c>
      <c r="O339">
        <v>84</v>
      </c>
    </row>
    <row r="340" spans="2:15" x14ac:dyDescent="0.3">
      <c r="B340" s="6" t="s">
        <v>16</v>
      </c>
      <c r="D340">
        <v>48850</v>
      </c>
      <c r="E340">
        <v>52611</v>
      </c>
      <c r="F340">
        <v>62248</v>
      </c>
      <c r="G340">
        <v>48576</v>
      </c>
      <c r="H340">
        <v>53630</v>
      </c>
      <c r="I340">
        <v>51177</v>
      </c>
      <c r="J340">
        <v>40782</v>
      </c>
      <c r="K340">
        <v>20930</v>
      </c>
      <c r="L340">
        <v>30220</v>
      </c>
      <c r="M340">
        <v>34450</v>
      </c>
      <c r="N340">
        <v>40777</v>
      </c>
      <c r="O340">
        <v>484251</v>
      </c>
    </row>
    <row r="341" spans="2:15" x14ac:dyDescent="0.3">
      <c r="B341"/>
    </row>
    <row r="342" spans="2:15" x14ac:dyDescent="0.3">
      <c r="B342"/>
    </row>
    <row r="343" spans="2:15" x14ac:dyDescent="0.3">
      <c r="B343"/>
    </row>
    <row r="344" spans="2:15" x14ac:dyDescent="0.3">
      <c r="B344"/>
    </row>
    <row r="345" spans="2:15" x14ac:dyDescent="0.3">
      <c r="B345"/>
    </row>
    <row r="346" spans="2:15" x14ac:dyDescent="0.3">
      <c r="B346"/>
    </row>
    <row r="347" spans="2:15" x14ac:dyDescent="0.3">
      <c r="B347"/>
    </row>
    <row r="348" spans="2:15" x14ac:dyDescent="0.3">
      <c r="B348"/>
    </row>
    <row r="349" spans="2:15" x14ac:dyDescent="0.3">
      <c r="B349"/>
    </row>
    <row r="350" spans="2:15" x14ac:dyDescent="0.3">
      <c r="B350"/>
    </row>
    <row r="351" spans="2:15" x14ac:dyDescent="0.3">
      <c r="B351"/>
    </row>
    <row r="352" spans="2:15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</sheetData>
  <customSheetViews>
    <customSheetView guid="{E9B94D60-4254-4BF3-8F79-B99F0E126B03}" scale="80">
      <pane xSplit="2" ySplit="4" topLeftCell="C5" activePane="bottomRight" state="frozen"/>
      <selection pane="bottomRight" activeCell="F7" sqref="F7"/>
      <pageMargins left="0.7" right="0.7" top="0.75" bottom="0.75" header="0.3" footer="0.3"/>
      <pageSetup orientation="portrait" r:id="rId2"/>
    </customSheetView>
  </customSheetViews>
  <phoneticPr fontId="6" type="noConversion"/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O5864"/>
  <sheetViews>
    <sheetView topLeftCell="A15" zoomScale="85" zoomScaleNormal="85" workbookViewId="0">
      <selection activeCell="L28" sqref="L28"/>
    </sheetView>
  </sheetViews>
  <sheetFormatPr defaultColWidth="9.109375" defaultRowHeight="13.2" x14ac:dyDescent="0.25"/>
  <cols>
    <col min="1" max="1" width="11.33203125" style="12" bestFit="1" customWidth="1"/>
    <col min="2" max="2" width="7.44140625" style="3" customWidth="1"/>
    <col min="3" max="3" width="22.6640625" style="3" customWidth="1"/>
    <col min="4" max="4" width="9.5546875" style="3" customWidth="1"/>
    <col min="5" max="5" width="15.109375" style="3" bestFit="1" customWidth="1"/>
    <col min="6" max="6" width="31.5546875" style="3" bestFit="1" customWidth="1"/>
    <col min="7" max="7" width="10.33203125" style="4" bestFit="1" customWidth="1"/>
    <col min="8" max="8" width="17.109375" style="3" customWidth="1"/>
    <col min="9" max="9" width="20.33203125" style="3" customWidth="1"/>
    <col min="10" max="10" width="20" style="3" customWidth="1"/>
    <col min="11" max="11" width="22.109375" style="3" bestFit="1" customWidth="1"/>
    <col min="12" max="13" width="10.5546875" style="3" customWidth="1"/>
    <col min="14" max="14" width="10.5546875" style="3" bestFit="1" customWidth="1"/>
    <col min="15" max="15" width="10.5546875" style="3" customWidth="1"/>
    <col min="16" max="16" width="10.5546875" style="3" bestFit="1" customWidth="1"/>
    <col min="17" max="20" width="10.5546875" style="3" customWidth="1"/>
    <col min="21" max="22" width="10.5546875" style="3" bestFit="1" customWidth="1"/>
    <col min="23" max="23" width="10.5546875" style="3" customWidth="1"/>
    <col min="24" max="25" width="10.5546875" style="3" bestFit="1" customWidth="1"/>
    <col min="26" max="26" width="10.5546875" style="3" customWidth="1"/>
    <col min="27" max="28" width="10.5546875" style="3" bestFit="1" customWidth="1"/>
    <col min="29" max="31" width="10.5546875" style="3" customWidth="1"/>
    <col min="32" max="32" width="11.6640625" style="3" bestFit="1" customWidth="1"/>
    <col min="33" max="33" width="10.5546875" style="3" customWidth="1"/>
    <col min="34" max="34" width="11.6640625" style="3" bestFit="1" customWidth="1"/>
    <col min="35" max="38" width="10.5546875" style="3" customWidth="1"/>
    <col min="39" max="39" width="10.5546875" style="3" bestFit="1" customWidth="1"/>
    <col min="40" max="40" width="11.6640625" style="3" bestFit="1" customWidth="1"/>
    <col min="41" max="41" width="10.5546875" style="3" customWidth="1"/>
    <col min="42" max="42" width="11.6640625" style="3" bestFit="1" customWidth="1"/>
    <col min="43" max="45" width="11.33203125" style="3" bestFit="1" customWidth="1"/>
    <col min="46" max="46" width="11.6640625" style="3" bestFit="1" customWidth="1"/>
    <col min="47" max="66" width="9.109375" style="3"/>
    <col min="67" max="67" width="11.5546875" style="3" bestFit="1" customWidth="1"/>
    <col min="68" max="16384" width="9.109375" style="3"/>
  </cols>
  <sheetData>
    <row r="1" spans="1:67" x14ac:dyDescent="0.25">
      <c r="A1" s="11" t="s">
        <v>55</v>
      </c>
      <c r="B1" s="1" t="s">
        <v>56</v>
      </c>
      <c r="C1" s="1" t="s">
        <v>57</v>
      </c>
      <c r="D1" s="1" t="s">
        <v>159</v>
      </c>
      <c r="E1" s="1" t="s">
        <v>59</v>
      </c>
      <c r="F1" s="1" t="s">
        <v>60</v>
      </c>
      <c r="G1" s="1" t="s">
        <v>283</v>
      </c>
    </row>
    <row r="2" spans="1:67" ht="14.4" x14ac:dyDescent="0.3">
      <c r="A2" s="90" t="s">
        <v>494</v>
      </c>
      <c r="B2" s="9" t="s">
        <v>27</v>
      </c>
      <c r="C2" s="3" t="s">
        <v>606</v>
      </c>
      <c r="D2" s="3" t="s">
        <v>160</v>
      </c>
      <c r="E2" s="3" t="s">
        <v>145</v>
      </c>
      <c r="F2" s="3" t="s">
        <v>250</v>
      </c>
      <c r="G2" s="4">
        <v>1000</v>
      </c>
      <c r="J2" s="123" t="s">
        <v>56</v>
      </c>
      <c r="K2" s="124" t="s">
        <v>63</v>
      </c>
      <c r="BM2" s="1"/>
      <c r="BN2" s="1"/>
      <c r="BO2" s="1"/>
    </row>
    <row r="3" spans="1:67" ht="14.4" x14ac:dyDescent="0.3">
      <c r="A3" s="90" t="s">
        <v>492</v>
      </c>
      <c r="B3" s="9" t="s">
        <v>27</v>
      </c>
      <c r="C3" s="3" t="s">
        <v>117</v>
      </c>
      <c r="D3" s="3" t="s">
        <v>161</v>
      </c>
      <c r="E3" s="3" t="s">
        <v>274</v>
      </c>
      <c r="F3" s="3" t="s">
        <v>481</v>
      </c>
      <c r="G3" s="4">
        <v>612</v>
      </c>
      <c r="H3" s="56"/>
    </row>
    <row r="4" spans="1:67" ht="14.4" x14ac:dyDescent="0.3">
      <c r="A4" s="90" t="s">
        <v>492</v>
      </c>
      <c r="B4" s="9" t="s">
        <v>27</v>
      </c>
      <c r="C4" s="3" t="s">
        <v>117</v>
      </c>
      <c r="D4" s="3" t="s">
        <v>161</v>
      </c>
      <c r="E4" s="3" t="s">
        <v>274</v>
      </c>
      <c r="F4" s="3" t="s">
        <v>479</v>
      </c>
      <c r="G4" s="4">
        <v>12</v>
      </c>
      <c r="H4" s="56"/>
      <c r="I4"/>
      <c r="J4" s="125" t="s">
        <v>115</v>
      </c>
      <c r="K4" s="126"/>
      <c r="L4" s="127" t="s">
        <v>55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8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67" ht="14.4" x14ac:dyDescent="0.3">
      <c r="A5" s="90" t="s">
        <v>492</v>
      </c>
      <c r="B5" s="9" t="s">
        <v>23</v>
      </c>
      <c r="C5" s="3" t="s">
        <v>607</v>
      </c>
      <c r="D5" s="3" t="s">
        <v>161</v>
      </c>
      <c r="E5" s="3" t="s">
        <v>274</v>
      </c>
      <c r="F5" s="3" t="s">
        <v>479</v>
      </c>
      <c r="G5" s="4">
        <v>276</v>
      </c>
      <c r="H5" s="56"/>
      <c r="I5"/>
      <c r="J5" s="129" t="s">
        <v>59</v>
      </c>
      <c r="K5" s="130" t="s">
        <v>60</v>
      </c>
      <c r="L5" s="131" t="s">
        <v>313</v>
      </c>
      <c r="M5" s="131" t="s">
        <v>494</v>
      </c>
      <c r="N5" s="131" t="s">
        <v>492</v>
      </c>
      <c r="O5" s="131" t="s">
        <v>495</v>
      </c>
      <c r="P5" s="131" t="s">
        <v>496</v>
      </c>
      <c r="Q5" s="131" t="s">
        <v>497</v>
      </c>
      <c r="R5" s="131" t="s">
        <v>547</v>
      </c>
      <c r="S5" s="131" t="s">
        <v>548</v>
      </c>
      <c r="T5" s="131" t="s">
        <v>583</v>
      </c>
      <c r="U5" s="131" t="s">
        <v>614</v>
      </c>
      <c r="V5" s="131" t="s">
        <v>619</v>
      </c>
      <c r="W5" s="131" t="s">
        <v>627</v>
      </c>
      <c r="X5" s="131" t="s">
        <v>648</v>
      </c>
      <c r="Y5" s="131" t="s">
        <v>661</v>
      </c>
      <c r="Z5" s="131" t="s">
        <v>669</v>
      </c>
      <c r="AA5" s="131" t="s">
        <v>702</v>
      </c>
      <c r="AB5" s="131" t="s">
        <v>705</v>
      </c>
      <c r="AC5" s="131" t="s">
        <v>706</v>
      </c>
      <c r="AD5" s="131" t="s">
        <v>707</v>
      </c>
      <c r="AE5" s="131" t="s">
        <v>708</v>
      </c>
      <c r="AF5" s="132" t="s">
        <v>16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67" ht="14.4" x14ac:dyDescent="0.3">
      <c r="A6" s="90" t="s">
        <v>492</v>
      </c>
      <c r="B6" s="9" t="s">
        <v>23</v>
      </c>
      <c r="C6" s="3" t="s">
        <v>607</v>
      </c>
      <c r="D6" s="3" t="s">
        <v>161</v>
      </c>
      <c r="E6" s="3" t="s">
        <v>17</v>
      </c>
      <c r="F6" s="3" t="s">
        <v>350</v>
      </c>
      <c r="G6" s="4">
        <v>1600</v>
      </c>
      <c r="H6" s="56"/>
      <c r="I6"/>
      <c r="J6" s="133" t="s">
        <v>17</v>
      </c>
      <c r="K6" s="131" t="s">
        <v>45</v>
      </c>
      <c r="L6" s="134"/>
      <c r="M6" s="134"/>
      <c r="N6" s="134"/>
      <c r="O6" s="134"/>
      <c r="P6" s="134">
        <v>880</v>
      </c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1386</v>
      </c>
      <c r="AB6" s="134">
        <v>5082</v>
      </c>
      <c r="AC6" s="134"/>
      <c r="AD6" s="134"/>
      <c r="AE6" s="134"/>
      <c r="AF6" s="135">
        <v>7348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BO6" s="4"/>
    </row>
    <row r="7" spans="1:67" ht="14.4" x14ac:dyDescent="0.3">
      <c r="A7" s="90" t="s">
        <v>492</v>
      </c>
      <c r="B7" s="9" t="s">
        <v>127</v>
      </c>
      <c r="C7" s="3" t="s">
        <v>269</v>
      </c>
      <c r="D7" s="3" t="s">
        <v>161</v>
      </c>
      <c r="E7" s="3" t="s">
        <v>17</v>
      </c>
      <c r="F7" s="3" t="s">
        <v>350</v>
      </c>
      <c r="G7" s="4">
        <v>1040</v>
      </c>
      <c r="H7" s="56"/>
      <c r="I7"/>
      <c r="J7" s="133"/>
      <c r="K7" s="131" t="s">
        <v>242</v>
      </c>
      <c r="L7" s="134"/>
      <c r="M7" s="134"/>
      <c r="N7" s="134"/>
      <c r="O7" s="134">
        <v>3840</v>
      </c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5">
        <v>3840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BO7" s="4"/>
    </row>
    <row r="8" spans="1:67" ht="14.4" x14ac:dyDescent="0.3">
      <c r="A8" s="90" t="s">
        <v>494</v>
      </c>
      <c r="B8" s="9" t="s">
        <v>23</v>
      </c>
      <c r="C8" s="3" t="s">
        <v>607</v>
      </c>
      <c r="D8" s="3" t="s">
        <v>161</v>
      </c>
      <c r="E8" s="3" t="s">
        <v>17</v>
      </c>
      <c r="F8" s="3" t="s">
        <v>350</v>
      </c>
      <c r="G8" s="4">
        <v>7200</v>
      </c>
      <c r="H8" s="56"/>
      <c r="I8"/>
      <c r="J8" s="133"/>
      <c r="K8" s="131" t="s">
        <v>298</v>
      </c>
      <c r="L8" s="134"/>
      <c r="M8" s="134">
        <v>7029</v>
      </c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5">
        <v>7029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BO8" s="4"/>
    </row>
    <row r="9" spans="1:67" ht="14.4" x14ac:dyDescent="0.3">
      <c r="A9" s="90" t="s">
        <v>494</v>
      </c>
      <c r="B9" s="9" t="s">
        <v>127</v>
      </c>
      <c r="C9" s="3" t="s">
        <v>269</v>
      </c>
      <c r="D9" s="3" t="s">
        <v>161</v>
      </c>
      <c r="E9" s="3" t="s">
        <v>17</v>
      </c>
      <c r="F9" s="3" t="s">
        <v>350</v>
      </c>
      <c r="G9" s="4">
        <v>5440</v>
      </c>
      <c r="I9"/>
      <c r="J9" s="133"/>
      <c r="K9" s="131" t="s">
        <v>308</v>
      </c>
      <c r="L9" s="134"/>
      <c r="M9" s="134"/>
      <c r="N9" s="134"/>
      <c r="O9" s="134">
        <v>1320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5">
        <v>1320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BO9" s="4"/>
    </row>
    <row r="10" spans="1:67" ht="14.4" x14ac:dyDescent="0.3">
      <c r="A10" s="90" t="s">
        <v>495</v>
      </c>
      <c r="B10" s="9" t="s">
        <v>27</v>
      </c>
      <c r="C10" s="3" t="s">
        <v>608</v>
      </c>
      <c r="D10" s="3" t="s">
        <v>161</v>
      </c>
      <c r="E10" s="3" t="s">
        <v>17</v>
      </c>
      <c r="F10" s="3" t="s">
        <v>350</v>
      </c>
      <c r="G10" s="4">
        <v>1360</v>
      </c>
      <c r="I10"/>
      <c r="J10" s="133"/>
      <c r="K10" s="131" t="s">
        <v>309</v>
      </c>
      <c r="L10" s="134"/>
      <c r="M10" s="134"/>
      <c r="N10" s="134">
        <v>1320</v>
      </c>
      <c r="O10" s="134"/>
      <c r="P10" s="134">
        <v>7760</v>
      </c>
      <c r="Q10" s="134"/>
      <c r="R10" s="134">
        <v>16320</v>
      </c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5">
        <v>25400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BO10" s="8"/>
    </row>
    <row r="11" spans="1:67" ht="14.4" x14ac:dyDescent="0.3">
      <c r="A11" s="90" t="s">
        <v>495</v>
      </c>
      <c r="B11" s="9" t="s">
        <v>27</v>
      </c>
      <c r="C11" s="3" t="s">
        <v>608</v>
      </c>
      <c r="D11" s="3" t="s">
        <v>161</v>
      </c>
      <c r="E11" s="3" t="s">
        <v>266</v>
      </c>
      <c r="F11" s="3" t="s">
        <v>51</v>
      </c>
      <c r="G11" s="4">
        <v>4</v>
      </c>
      <c r="H11" s="56"/>
      <c r="I11"/>
      <c r="J11" s="133"/>
      <c r="K11" s="131" t="s">
        <v>240</v>
      </c>
      <c r="L11" s="134"/>
      <c r="M11" s="134">
        <v>12640</v>
      </c>
      <c r="N11" s="134">
        <v>2640</v>
      </c>
      <c r="O11" s="134">
        <v>1360</v>
      </c>
      <c r="P11" s="134"/>
      <c r="Q11" s="134">
        <v>3880</v>
      </c>
      <c r="R11" s="134"/>
      <c r="S11" s="134"/>
      <c r="T11" s="134">
        <v>12480</v>
      </c>
      <c r="U11" s="134">
        <v>11000</v>
      </c>
      <c r="V11" s="134"/>
      <c r="W11" s="134"/>
      <c r="X11" s="134"/>
      <c r="Y11" s="134">
        <v>14760</v>
      </c>
      <c r="Z11" s="134"/>
      <c r="AA11" s="134">
        <v>4960</v>
      </c>
      <c r="AB11" s="134">
        <v>4000</v>
      </c>
      <c r="AC11" s="134">
        <v>10920</v>
      </c>
      <c r="AD11" s="134">
        <v>7400</v>
      </c>
      <c r="AE11" s="134"/>
      <c r="AF11" s="135">
        <v>86040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BO11" s="8"/>
    </row>
    <row r="12" spans="1:67" ht="14.4" x14ac:dyDescent="0.3">
      <c r="A12" s="90" t="s">
        <v>495</v>
      </c>
      <c r="B12" s="9" t="s">
        <v>23</v>
      </c>
      <c r="C12" s="3" t="s">
        <v>606</v>
      </c>
      <c r="D12" s="3" t="s">
        <v>161</v>
      </c>
      <c r="E12" s="3" t="s">
        <v>266</v>
      </c>
      <c r="F12" s="3" t="s">
        <v>51</v>
      </c>
      <c r="G12" s="4">
        <v>412</v>
      </c>
      <c r="I12"/>
      <c r="J12" s="133"/>
      <c r="K12" s="131" t="s">
        <v>321</v>
      </c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>
        <v>11280</v>
      </c>
      <c r="AE12" s="134"/>
      <c r="AF12" s="135">
        <v>11280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67" ht="14.4" x14ac:dyDescent="0.3">
      <c r="A13" s="90" t="s">
        <v>495</v>
      </c>
      <c r="B13" s="9" t="s">
        <v>127</v>
      </c>
      <c r="C13" s="3" t="s">
        <v>399</v>
      </c>
      <c r="D13" s="3" t="s">
        <v>161</v>
      </c>
      <c r="E13" s="3" t="s">
        <v>266</v>
      </c>
      <c r="F13" s="3" t="s">
        <v>51</v>
      </c>
      <c r="G13" s="4">
        <v>424</v>
      </c>
      <c r="I13"/>
      <c r="J13" s="133" t="s">
        <v>266</v>
      </c>
      <c r="K13" s="131" t="s">
        <v>51</v>
      </c>
      <c r="L13" s="134"/>
      <c r="M13" s="134"/>
      <c r="N13" s="134"/>
      <c r="O13" s="134">
        <v>840</v>
      </c>
      <c r="P13" s="134">
        <v>960</v>
      </c>
      <c r="Q13" s="134"/>
      <c r="R13" s="134"/>
      <c r="S13" s="134"/>
      <c r="T13" s="134"/>
      <c r="U13" s="134"/>
      <c r="V13" s="134"/>
      <c r="W13" s="134"/>
      <c r="X13" s="134">
        <v>600</v>
      </c>
      <c r="Y13" s="134"/>
      <c r="Z13" s="134">
        <v>824</v>
      </c>
      <c r="AA13" s="134">
        <v>640</v>
      </c>
      <c r="AB13" s="134"/>
      <c r="AC13" s="134"/>
      <c r="AD13" s="134"/>
      <c r="AE13" s="134"/>
      <c r="AF13" s="135">
        <v>3864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67" ht="14.4" x14ac:dyDescent="0.3">
      <c r="A14" s="90" t="s">
        <v>496</v>
      </c>
      <c r="B14" s="9" t="s">
        <v>27</v>
      </c>
      <c r="C14" s="3" t="s">
        <v>609</v>
      </c>
      <c r="D14" s="3" t="s">
        <v>161</v>
      </c>
      <c r="E14" s="3" t="s">
        <v>266</v>
      </c>
      <c r="F14" s="3" t="s">
        <v>51</v>
      </c>
      <c r="G14" s="4">
        <v>368</v>
      </c>
      <c r="I14"/>
      <c r="J14" s="133"/>
      <c r="K14" s="131" t="s">
        <v>164</v>
      </c>
      <c r="L14" s="134"/>
      <c r="M14" s="134">
        <v>1078</v>
      </c>
      <c r="N14" s="134"/>
      <c r="O14" s="134">
        <v>321</v>
      </c>
      <c r="P14" s="134"/>
      <c r="Q14" s="134"/>
      <c r="R14" s="134"/>
      <c r="S14" s="134">
        <v>2408</v>
      </c>
      <c r="T14" s="134">
        <v>1360</v>
      </c>
      <c r="U14" s="134">
        <v>807</v>
      </c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>
        <v>5974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67" ht="14.4" x14ac:dyDescent="0.3">
      <c r="A15" s="90" t="s">
        <v>496</v>
      </c>
      <c r="B15" s="9" t="s">
        <v>23</v>
      </c>
      <c r="C15" s="3" t="s">
        <v>399</v>
      </c>
      <c r="D15" s="3" t="s">
        <v>161</v>
      </c>
      <c r="E15" s="3" t="s">
        <v>266</v>
      </c>
      <c r="F15" s="3" t="s">
        <v>51</v>
      </c>
      <c r="G15" s="4">
        <v>444</v>
      </c>
      <c r="J15" s="133"/>
      <c r="K15" s="131" t="s">
        <v>165</v>
      </c>
      <c r="L15" s="134"/>
      <c r="M15" s="134"/>
      <c r="N15" s="134">
        <v>1400</v>
      </c>
      <c r="O15" s="134"/>
      <c r="P15" s="134"/>
      <c r="Q15" s="134"/>
      <c r="R15" s="134">
        <v>2565</v>
      </c>
      <c r="S15" s="134">
        <v>390</v>
      </c>
      <c r="T15" s="134">
        <v>1620</v>
      </c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>
        <v>5975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67" ht="14.4" x14ac:dyDescent="0.3">
      <c r="A16" s="90" t="s">
        <v>496</v>
      </c>
      <c r="B16" s="9" t="s">
        <v>127</v>
      </c>
      <c r="C16" s="3" t="s">
        <v>608</v>
      </c>
      <c r="D16" s="3" t="s">
        <v>161</v>
      </c>
      <c r="E16" s="3" t="s">
        <v>266</v>
      </c>
      <c r="F16" s="3" t="s">
        <v>51</v>
      </c>
      <c r="G16" s="4">
        <v>148</v>
      </c>
      <c r="H16" s="56"/>
      <c r="J16" s="133" t="s">
        <v>225</v>
      </c>
      <c r="K16" s="131" t="s">
        <v>217</v>
      </c>
      <c r="L16" s="134"/>
      <c r="M16" s="134"/>
      <c r="N16" s="134"/>
      <c r="O16" s="134"/>
      <c r="P16" s="134"/>
      <c r="Q16" s="134"/>
      <c r="R16" s="134"/>
      <c r="S16" s="134"/>
      <c r="T16" s="134">
        <v>1500</v>
      </c>
      <c r="U16" s="134">
        <v>552</v>
      </c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5">
        <v>2052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14.4" x14ac:dyDescent="0.3">
      <c r="A17" s="90" t="s">
        <v>496</v>
      </c>
      <c r="B17" s="9" t="s">
        <v>127</v>
      </c>
      <c r="C17" s="3" t="s">
        <v>608</v>
      </c>
      <c r="D17" s="3" t="s">
        <v>161</v>
      </c>
      <c r="E17" s="3" t="s">
        <v>205</v>
      </c>
      <c r="F17" s="3" t="s">
        <v>490</v>
      </c>
      <c r="G17" s="4">
        <v>600</v>
      </c>
      <c r="I17"/>
      <c r="J17" s="133"/>
      <c r="K17" s="131" t="s">
        <v>220</v>
      </c>
      <c r="L17" s="134"/>
      <c r="M17" s="134"/>
      <c r="N17" s="134"/>
      <c r="O17" s="134"/>
      <c r="P17" s="134"/>
      <c r="Q17" s="134"/>
      <c r="R17" s="134"/>
      <c r="S17" s="134">
        <v>1500</v>
      </c>
      <c r="T17" s="134">
        <v>1500</v>
      </c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5">
        <v>3000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14.4" x14ac:dyDescent="0.3">
      <c r="A18" s="90" t="s">
        <v>497</v>
      </c>
      <c r="B18" s="9" t="s">
        <v>27</v>
      </c>
      <c r="C18" s="3" t="s">
        <v>610</v>
      </c>
      <c r="D18" s="3" t="s">
        <v>161</v>
      </c>
      <c r="E18" s="3" t="s">
        <v>205</v>
      </c>
      <c r="F18" s="3" t="s">
        <v>490</v>
      </c>
      <c r="G18" s="4">
        <v>600</v>
      </c>
      <c r="J18" s="133"/>
      <c r="K18" s="131" t="s">
        <v>218</v>
      </c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>
        <v>780</v>
      </c>
      <c r="W18" s="134">
        <v>912</v>
      </c>
      <c r="X18" s="134"/>
      <c r="Y18" s="134"/>
      <c r="Z18" s="134"/>
      <c r="AA18" s="134"/>
      <c r="AB18" s="134"/>
      <c r="AC18" s="134"/>
      <c r="AD18" s="134"/>
      <c r="AE18" s="134"/>
      <c r="AF18" s="135">
        <v>1692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14.4" x14ac:dyDescent="0.3">
      <c r="A19" s="90" t="s">
        <v>497</v>
      </c>
      <c r="B19" s="9" t="s">
        <v>27</v>
      </c>
      <c r="C19" s="3" t="s">
        <v>610</v>
      </c>
      <c r="D19" s="3" t="s">
        <v>161</v>
      </c>
      <c r="E19" s="3" t="s">
        <v>205</v>
      </c>
      <c r="F19" s="3" t="s">
        <v>491</v>
      </c>
      <c r="G19" s="4">
        <v>768</v>
      </c>
      <c r="J19" s="133"/>
      <c r="K19" s="131" t="s">
        <v>219</v>
      </c>
      <c r="L19" s="134"/>
      <c r="M19" s="134"/>
      <c r="N19" s="134"/>
      <c r="O19" s="134"/>
      <c r="P19" s="134"/>
      <c r="Q19" s="134"/>
      <c r="R19" s="134"/>
      <c r="S19" s="134"/>
      <c r="T19" s="134">
        <v>144</v>
      </c>
      <c r="U19" s="134"/>
      <c r="V19" s="134"/>
      <c r="W19" s="134">
        <v>1500</v>
      </c>
      <c r="X19" s="134"/>
      <c r="Y19" s="134"/>
      <c r="Z19" s="134"/>
      <c r="AA19" s="134"/>
      <c r="AB19" s="134">
        <v>120</v>
      </c>
      <c r="AC19" s="134">
        <v>1020</v>
      </c>
      <c r="AD19" s="134"/>
      <c r="AE19" s="134"/>
      <c r="AF19" s="135">
        <v>2784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14.4" x14ac:dyDescent="0.3">
      <c r="A20" s="90" t="s">
        <v>497</v>
      </c>
      <c r="B20" s="9" t="s">
        <v>23</v>
      </c>
      <c r="C20" s="3" t="s">
        <v>399</v>
      </c>
      <c r="D20" s="3" t="s">
        <v>161</v>
      </c>
      <c r="E20" s="3" t="s">
        <v>205</v>
      </c>
      <c r="F20" s="3" t="s">
        <v>491</v>
      </c>
      <c r="G20" s="4">
        <v>432</v>
      </c>
      <c r="J20" s="133" t="s">
        <v>120</v>
      </c>
      <c r="K20" s="131" t="s">
        <v>280</v>
      </c>
      <c r="L20" s="134"/>
      <c r="M20" s="134"/>
      <c r="N20" s="134"/>
      <c r="O20" s="134"/>
      <c r="P20" s="134"/>
      <c r="Q20" s="134"/>
      <c r="R20" s="134"/>
      <c r="S20" s="134"/>
      <c r="T20" s="134">
        <v>4680</v>
      </c>
      <c r="U20" s="134">
        <v>2832</v>
      </c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5">
        <v>7512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4.4" x14ac:dyDescent="0.3">
      <c r="A21" s="90" t="s">
        <v>497</v>
      </c>
      <c r="B21" s="9" t="s">
        <v>23</v>
      </c>
      <c r="C21" s="3" t="s">
        <v>399</v>
      </c>
      <c r="D21" s="3" t="s">
        <v>161</v>
      </c>
      <c r="E21" s="3" t="s">
        <v>17</v>
      </c>
      <c r="F21" s="3" t="s">
        <v>350</v>
      </c>
      <c r="G21" s="4">
        <v>2640</v>
      </c>
      <c r="I21"/>
      <c r="J21" s="133"/>
      <c r="K21" s="131" t="s">
        <v>281</v>
      </c>
      <c r="L21" s="134"/>
      <c r="M21" s="134"/>
      <c r="N21" s="134"/>
      <c r="O21" s="134"/>
      <c r="P21" s="134"/>
      <c r="Q21" s="134"/>
      <c r="R21" s="134">
        <v>4896</v>
      </c>
      <c r="S21" s="134">
        <v>6216</v>
      </c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5">
        <v>11112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4.4" x14ac:dyDescent="0.3">
      <c r="A22" s="90" t="s">
        <v>497</v>
      </c>
      <c r="B22" s="9" t="s">
        <v>127</v>
      </c>
      <c r="C22" s="3" t="s">
        <v>608</v>
      </c>
      <c r="D22" s="3" t="s">
        <v>161</v>
      </c>
      <c r="E22" s="3" t="s">
        <v>17</v>
      </c>
      <c r="F22" s="3" t="s">
        <v>350</v>
      </c>
      <c r="G22" s="4">
        <v>1240</v>
      </c>
      <c r="I22"/>
      <c r="J22" s="133" t="s">
        <v>274</v>
      </c>
      <c r="K22" s="131" t="s">
        <v>332</v>
      </c>
      <c r="L22" s="134"/>
      <c r="M22" s="134"/>
      <c r="N22" s="134"/>
      <c r="O22" s="134"/>
      <c r="P22" s="134"/>
      <c r="Q22" s="134"/>
      <c r="R22" s="134"/>
      <c r="S22" s="134">
        <v>408</v>
      </c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5">
        <v>408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4.4" x14ac:dyDescent="0.3">
      <c r="A23" s="90" t="s">
        <v>547</v>
      </c>
      <c r="B23" s="9" t="s">
        <v>27</v>
      </c>
      <c r="C23" s="3" t="s">
        <v>216</v>
      </c>
      <c r="D23" s="3" t="s">
        <v>161</v>
      </c>
      <c r="E23" s="3" t="s">
        <v>17</v>
      </c>
      <c r="F23" s="3" t="s">
        <v>309</v>
      </c>
      <c r="G23" s="4">
        <v>8520</v>
      </c>
      <c r="J23" s="133"/>
      <c r="K23" s="131" t="s">
        <v>331</v>
      </c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>
        <v>468</v>
      </c>
      <c r="AC23" s="134"/>
      <c r="AD23" s="134"/>
      <c r="AE23" s="134"/>
      <c r="AF23" s="135">
        <v>468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4.4" x14ac:dyDescent="0.3">
      <c r="A24" s="90" t="s">
        <v>547</v>
      </c>
      <c r="B24" s="9" t="s">
        <v>23</v>
      </c>
      <c r="C24" s="3" t="s">
        <v>611</v>
      </c>
      <c r="D24" s="3" t="s">
        <v>161</v>
      </c>
      <c r="E24" s="3" t="s">
        <v>17</v>
      </c>
      <c r="F24" s="3" t="s">
        <v>309</v>
      </c>
      <c r="G24" s="4">
        <v>6000</v>
      </c>
      <c r="J24" s="133"/>
      <c r="K24" s="131" t="s">
        <v>192</v>
      </c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>
        <v>1207</v>
      </c>
      <c r="AF24" s="135">
        <v>1207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4.4" x14ac:dyDescent="0.3">
      <c r="A25" s="90" t="s">
        <v>547</v>
      </c>
      <c r="B25" s="9" t="s">
        <v>127</v>
      </c>
      <c r="C25" s="3" t="s">
        <v>535</v>
      </c>
      <c r="D25" s="3" t="s">
        <v>161</v>
      </c>
      <c r="E25" s="3" t="s">
        <v>17</v>
      </c>
      <c r="F25" s="3" t="s">
        <v>309</v>
      </c>
      <c r="G25" s="4">
        <v>1800</v>
      </c>
      <c r="H25" s="56"/>
      <c r="J25" s="133"/>
      <c r="K25" s="131" t="s">
        <v>481</v>
      </c>
      <c r="L25" s="134"/>
      <c r="M25" s="134"/>
      <c r="N25" s="134">
        <v>612</v>
      </c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5">
        <v>612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4.4" x14ac:dyDescent="0.3">
      <c r="A26" s="90" t="s">
        <v>547</v>
      </c>
      <c r="B26" s="9" t="s">
        <v>127</v>
      </c>
      <c r="C26" s="3" t="s">
        <v>535</v>
      </c>
      <c r="D26" s="3" t="s">
        <v>161</v>
      </c>
      <c r="E26" s="3" t="s">
        <v>266</v>
      </c>
      <c r="F26" s="3" t="s">
        <v>165</v>
      </c>
      <c r="G26" s="4">
        <v>2565</v>
      </c>
      <c r="H26" s="56"/>
      <c r="I26"/>
      <c r="J26" s="133"/>
      <c r="K26" s="131" t="s">
        <v>479</v>
      </c>
      <c r="L26" s="134"/>
      <c r="M26" s="134"/>
      <c r="N26" s="134">
        <v>288</v>
      </c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5">
        <v>288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4.4" x14ac:dyDescent="0.3">
      <c r="A27" s="90" t="s">
        <v>548</v>
      </c>
      <c r="B27" s="9" t="s">
        <v>27</v>
      </c>
      <c r="C27" s="3" t="s">
        <v>602</v>
      </c>
      <c r="D27" s="3" t="s">
        <v>161</v>
      </c>
      <c r="E27" s="3" t="s">
        <v>266</v>
      </c>
      <c r="F27" s="3" t="s">
        <v>164</v>
      </c>
      <c r="G27" s="4">
        <v>770</v>
      </c>
      <c r="I27"/>
      <c r="J27" s="133"/>
      <c r="K27" s="131" t="s">
        <v>190</v>
      </c>
      <c r="L27" s="134"/>
      <c r="M27" s="134"/>
      <c r="N27" s="134"/>
      <c r="O27" s="134"/>
      <c r="P27" s="134"/>
      <c r="Q27" s="134"/>
      <c r="R27" s="134"/>
      <c r="S27" s="134">
        <v>672</v>
      </c>
      <c r="T27" s="134">
        <v>336</v>
      </c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5">
        <v>1008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4.4" x14ac:dyDescent="0.3">
      <c r="A28" s="90" t="s">
        <v>548</v>
      </c>
      <c r="B28" s="9" t="s">
        <v>27</v>
      </c>
      <c r="C28" s="3" t="s">
        <v>610</v>
      </c>
      <c r="D28" s="3" t="s">
        <v>161</v>
      </c>
      <c r="E28" s="3" t="s">
        <v>266</v>
      </c>
      <c r="F28" s="3" t="s">
        <v>165</v>
      </c>
      <c r="G28" s="4">
        <v>390</v>
      </c>
      <c r="I28"/>
      <c r="J28" s="133"/>
      <c r="K28" s="131" t="s">
        <v>191</v>
      </c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>
        <v>144</v>
      </c>
      <c r="W28" s="134">
        <v>852</v>
      </c>
      <c r="X28" s="134"/>
      <c r="Y28" s="134"/>
      <c r="Z28" s="134"/>
      <c r="AA28" s="134"/>
      <c r="AB28" s="134"/>
      <c r="AC28" s="134"/>
      <c r="AD28" s="134"/>
      <c r="AE28" s="134"/>
      <c r="AF28" s="135">
        <v>996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14.4" x14ac:dyDescent="0.3">
      <c r="A29" s="90" t="s">
        <v>548</v>
      </c>
      <c r="B29" s="9" t="s">
        <v>23</v>
      </c>
      <c r="C29" s="3" t="s">
        <v>612</v>
      </c>
      <c r="D29" s="3" t="s">
        <v>161</v>
      </c>
      <c r="E29" s="3" t="s">
        <v>266</v>
      </c>
      <c r="F29" s="3" t="s">
        <v>164</v>
      </c>
      <c r="G29" s="4">
        <v>966</v>
      </c>
      <c r="I29"/>
      <c r="J29" s="133"/>
      <c r="K29" s="131" t="s">
        <v>188</v>
      </c>
      <c r="L29" s="134"/>
      <c r="M29" s="134"/>
      <c r="N29" s="134"/>
      <c r="O29" s="134"/>
      <c r="P29" s="134"/>
      <c r="Q29" s="134"/>
      <c r="R29" s="134"/>
      <c r="S29" s="134"/>
      <c r="T29" s="134">
        <v>504</v>
      </c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5">
        <v>504</v>
      </c>
      <c r="AG29"/>
      <c r="AH29"/>
      <c r="AI29"/>
      <c r="AJ29"/>
      <c r="AK29"/>
      <c r="AL29"/>
      <c r="AM29"/>
      <c r="AN29"/>
      <c r="AO29"/>
      <c r="AP29"/>
    </row>
    <row r="30" spans="1:46" ht="14.4" x14ac:dyDescent="0.3">
      <c r="A30" s="90" t="s">
        <v>548</v>
      </c>
      <c r="B30" s="9" t="s">
        <v>127</v>
      </c>
      <c r="C30" s="3" t="s">
        <v>483</v>
      </c>
      <c r="D30" s="3" t="s">
        <v>161</v>
      </c>
      <c r="E30" s="3" t="s">
        <v>274</v>
      </c>
      <c r="F30" s="3" t="s">
        <v>190</v>
      </c>
      <c r="G30" s="4">
        <v>660</v>
      </c>
      <c r="J30" s="133"/>
      <c r="K30" s="131" t="s">
        <v>189</v>
      </c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>
        <v>300</v>
      </c>
      <c r="X30" s="134"/>
      <c r="Y30" s="134"/>
      <c r="Z30" s="134"/>
      <c r="AA30" s="134"/>
      <c r="AB30" s="134"/>
      <c r="AC30" s="134">
        <v>204</v>
      </c>
      <c r="AD30" s="134"/>
      <c r="AE30" s="134"/>
      <c r="AF30" s="135">
        <v>504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14.4" x14ac:dyDescent="0.3">
      <c r="A31" s="90" t="s">
        <v>583</v>
      </c>
      <c r="B31" s="9" t="s">
        <v>27</v>
      </c>
      <c r="C31" s="3" t="s">
        <v>602</v>
      </c>
      <c r="D31" s="3" t="s">
        <v>161</v>
      </c>
      <c r="E31" s="3" t="s">
        <v>274</v>
      </c>
      <c r="F31" s="3" t="s">
        <v>190</v>
      </c>
      <c r="G31" s="4">
        <v>336</v>
      </c>
      <c r="J31" s="133" t="s">
        <v>145</v>
      </c>
      <c r="K31" s="131" t="s">
        <v>253</v>
      </c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>
        <v>600</v>
      </c>
      <c r="Y31" s="134"/>
      <c r="Z31" s="134"/>
      <c r="AA31" s="134">
        <v>170</v>
      </c>
      <c r="AB31" s="134"/>
      <c r="AC31" s="134"/>
      <c r="AD31" s="134"/>
      <c r="AE31" s="134"/>
      <c r="AF31" s="135">
        <v>770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14.4" x14ac:dyDescent="0.3">
      <c r="A32" s="90" t="s">
        <v>583</v>
      </c>
      <c r="B32" s="9" t="s">
        <v>27</v>
      </c>
      <c r="C32" s="3" t="s">
        <v>602</v>
      </c>
      <c r="D32" s="3" t="s">
        <v>161</v>
      </c>
      <c r="E32" s="3" t="s">
        <v>274</v>
      </c>
      <c r="F32" s="3" t="s">
        <v>188</v>
      </c>
      <c r="G32" s="4">
        <v>504</v>
      </c>
      <c r="I32"/>
      <c r="J32" s="133"/>
      <c r="K32" s="131" t="s">
        <v>258</v>
      </c>
      <c r="L32" s="134"/>
      <c r="M32" s="134"/>
      <c r="N32" s="134"/>
      <c r="O32" s="134">
        <v>170</v>
      </c>
      <c r="P32" s="134"/>
      <c r="Q32" s="134"/>
      <c r="R32" s="134"/>
      <c r="S32" s="134"/>
      <c r="T32" s="134"/>
      <c r="U32" s="134"/>
      <c r="V32" s="134"/>
      <c r="W32" s="134">
        <v>248</v>
      </c>
      <c r="X32" s="134"/>
      <c r="Y32" s="134"/>
      <c r="Z32" s="134"/>
      <c r="AA32" s="134"/>
      <c r="AB32" s="134"/>
      <c r="AC32" s="134"/>
      <c r="AD32" s="134"/>
      <c r="AE32" s="134"/>
      <c r="AF32" s="135">
        <v>418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14.4" x14ac:dyDescent="0.3">
      <c r="A33" s="90" t="s">
        <v>583</v>
      </c>
      <c r="B33" s="9" t="s">
        <v>23</v>
      </c>
      <c r="C33" s="3" t="s">
        <v>399</v>
      </c>
      <c r="D33" s="3" t="s">
        <v>161</v>
      </c>
      <c r="E33" s="3" t="s">
        <v>17</v>
      </c>
      <c r="F33" s="3" t="s">
        <v>350</v>
      </c>
      <c r="G33" s="4">
        <v>7080</v>
      </c>
      <c r="H33" s="56"/>
      <c r="I33"/>
      <c r="J33" s="133"/>
      <c r="K33" s="131" t="s">
        <v>262</v>
      </c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>
        <v>270</v>
      </c>
      <c r="X33" s="134">
        <v>330</v>
      </c>
      <c r="Y33" s="134"/>
      <c r="Z33" s="134"/>
      <c r="AA33" s="134"/>
      <c r="AB33" s="134"/>
      <c r="AC33" s="134"/>
      <c r="AD33" s="134"/>
      <c r="AE33" s="134"/>
      <c r="AF33" s="135">
        <v>600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14.4" x14ac:dyDescent="0.3">
      <c r="A34" s="90" t="s">
        <v>583</v>
      </c>
      <c r="B34" s="9" t="s">
        <v>127</v>
      </c>
      <c r="C34" s="3" t="s">
        <v>670</v>
      </c>
      <c r="D34" s="3" t="s">
        <v>161</v>
      </c>
      <c r="E34" s="3" t="s">
        <v>17</v>
      </c>
      <c r="F34" s="3" t="s">
        <v>350</v>
      </c>
      <c r="G34" s="4">
        <v>5400</v>
      </c>
      <c r="H34" s="56"/>
      <c r="I34"/>
      <c r="J34" s="133"/>
      <c r="K34" s="131" t="s">
        <v>264</v>
      </c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>
        <v>232</v>
      </c>
      <c r="AC34" s="134"/>
      <c r="AD34" s="134"/>
      <c r="AE34" s="134"/>
      <c r="AF34" s="135">
        <v>232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14.4" x14ac:dyDescent="0.3">
      <c r="A35" s="90" t="s">
        <v>492</v>
      </c>
      <c r="B35" s="9" t="s">
        <v>27</v>
      </c>
      <c r="C35" s="3" t="s">
        <v>608</v>
      </c>
      <c r="D35" s="3" t="s">
        <v>162</v>
      </c>
      <c r="E35" s="3" t="s">
        <v>297</v>
      </c>
      <c r="F35" s="3" t="s">
        <v>416</v>
      </c>
      <c r="G35" s="4">
        <v>300</v>
      </c>
      <c r="H35" s="78"/>
      <c r="J35" s="133"/>
      <c r="K35" s="131" t="s">
        <v>265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>
        <v>224</v>
      </c>
      <c r="AA35" s="134">
        <v>888</v>
      </c>
      <c r="AB35" s="134"/>
      <c r="AC35" s="134"/>
      <c r="AD35" s="134"/>
      <c r="AE35" s="134"/>
      <c r="AF35" s="135">
        <v>1112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4.4" x14ac:dyDescent="0.3">
      <c r="A36" s="90" t="s">
        <v>492</v>
      </c>
      <c r="B36" s="9" t="s">
        <v>23</v>
      </c>
      <c r="C36" s="3" t="s">
        <v>609</v>
      </c>
      <c r="D36" s="3" t="s">
        <v>162</v>
      </c>
      <c r="E36" s="3" t="s">
        <v>297</v>
      </c>
      <c r="F36" s="3" t="s">
        <v>416</v>
      </c>
      <c r="G36" s="4">
        <v>144</v>
      </c>
      <c r="H36" s="78"/>
      <c r="J36" s="133"/>
      <c r="K36" s="131" t="s">
        <v>250</v>
      </c>
      <c r="L36" s="134"/>
      <c r="M36" s="134">
        <v>1760</v>
      </c>
      <c r="N36" s="134"/>
      <c r="O36" s="134">
        <v>1090</v>
      </c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120</v>
      </c>
      <c r="AB36" s="134">
        <v>1040</v>
      </c>
      <c r="AC36" s="134">
        <v>1090</v>
      </c>
      <c r="AD36" s="134"/>
      <c r="AE36" s="134"/>
      <c r="AF36" s="135">
        <v>5100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4.4" x14ac:dyDescent="0.3">
      <c r="A37" s="90" t="s">
        <v>492</v>
      </c>
      <c r="B37" s="9" t="s">
        <v>23</v>
      </c>
      <c r="C37" s="3" t="s">
        <v>609</v>
      </c>
      <c r="D37" s="3" t="s">
        <v>162</v>
      </c>
      <c r="E37" s="3" t="s">
        <v>266</v>
      </c>
      <c r="F37" s="3" t="s">
        <v>165</v>
      </c>
      <c r="G37" s="4">
        <v>1246</v>
      </c>
      <c r="H37" s="78"/>
      <c r="I37"/>
      <c r="J37" s="133"/>
      <c r="K37" s="131" t="s">
        <v>635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>
        <v>970</v>
      </c>
      <c r="W37" s="134"/>
      <c r="X37" s="134"/>
      <c r="Y37" s="134"/>
      <c r="Z37" s="134"/>
      <c r="AA37" s="134"/>
      <c r="AB37" s="134"/>
      <c r="AC37" s="134"/>
      <c r="AD37" s="134"/>
      <c r="AE37" s="134"/>
      <c r="AF37" s="135">
        <v>970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14.4" x14ac:dyDescent="0.3">
      <c r="A38" s="90" t="s">
        <v>492</v>
      </c>
      <c r="B38" s="9" t="s">
        <v>127</v>
      </c>
      <c r="C38" s="3" t="s">
        <v>524</v>
      </c>
      <c r="D38" s="3" t="s">
        <v>162</v>
      </c>
      <c r="E38" s="3" t="s">
        <v>266</v>
      </c>
      <c r="F38" s="3" t="s">
        <v>165</v>
      </c>
      <c r="G38" s="4">
        <v>154</v>
      </c>
      <c r="H38" s="78"/>
      <c r="I38"/>
      <c r="J38" s="133"/>
      <c r="K38" s="131" t="s">
        <v>662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>
        <v>1400</v>
      </c>
      <c r="Z38" s="134">
        <v>1500</v>
      </c>
      <c r="AA38" s="134"/>
      <c r="AB38" s="134"/>
      <c r="AC38" s="134"/>
      <c r="AD38" s="134"/>
      <c r="AE38" s="134"/>
      <c r="AF38" s="135">
        <v>2900</v>
      </c>
      <c r="AG38"/>
      <c r="AH38"/>
      <c r="AI38"/>
      <c r="AJ38"/>
      <c r="AK38"/>
      <c r="AL38"/>
      <c r="AM38"/>
      <c r="AN38"/>
      <c r="AO38"/>
      <c r="AP38"/>
    </row>
    <row r="39" spans="1:46" ht="14.4" x14ac:dyDescent="0.3">
      <c r="A39" s="90" t="s">
        <v>492</v>
      </c>
      <c r="B39" s="9" t="s">
        <v>127</v>
      </c>
      <c r="C39" s="3" t="s">
        <v>524</v>
      </c>
      <c r="D39" s="3" t="s">
        <v>162</v>
      </c>
      <c r="E39" s="3" t="s">
        <v>124</v>
      </c>
      <c r="F39" s="3" t="s">
        <v>462</v>
      </c>
      <c r="G39" s="4">
        <v>272</v>
      </c>
      <c r="I39"/>
      <c r="J39" s="133" t="s">
        <v>124</v>
      </c>
      <c r="K39" s="131" t="s">
        <v>196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>
        <v>15</v>
      </c>
      <c r="W39" s="134"/>
      <c r="X39" s="134"/>
      <c r="Y39" s="134"/>
      <c r="Z39" s="134"/>
      <c r="AA39" s="134"/>
      <c r="AB39" s="134"/>
      <c r="AC39" s="134"/>
      <c r="AD39" s="134"/>
      <c r="AE39" s="134"/>
      <c r="AF39" s="135">
        <v>15</v>
      </c>
      <c r="AG39"/>
      <c r="AH39"/>
      <c r="AI39"/>
      <c r="AJ39"/>
      <c r="AK39"/>
      <c r="AL39"/>
      <c r="AM39"/>
      <c r="AN39"/>
      <c r="AO39"/>
      <c r="AP39"/>
    </row>
    <row r="40" spans="1:46" ht="14.4" x14ac:dyDescent="0.3">
      <c r="A40" s="90" t="s">
        <v>494</v>
      </c>
      <c r="B40" s="9" t="s">
        <v>27</v>
      </c>
      <c r="C40" s="3" t="s">
        <v>117</v>
      </c>
      <c r="D40" s="3" t="s">
        <v>162</v>
      </c>
      <c r="E40" s="3" t="s">
        <v>124</v>
      </c>
      <c r="F40" s="3" t="s">
        <v>462</v>
      </c>
      <c r="G40" s="4">
        <v>604</v>
      </c>
      <c r="I40"/>
      <c r="J40" s="133"/>
      <c r="K40" s="131" t="s">
        <v>194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>
        <v>648</v>
      </c>
      <c r="X40" s="134">
        <v>136</v>
      </c>
      <c r="Y40" s="134"/>
      <c r="Z40" s="134"/>
      <c r="AA40" s="134"/>
      <c r="AB40" s="134"/>
      <c r="AC40" s="134"/>
      <c r="AD40" s="134"/>
      <c r="AE40" s="134"/>
      <c r="AF40" s="135">
        <v>784</v>
      </c>
      <c r="AG40"/>
      <c r="AH40"/>
      <c r="AI40"/>
      <c r="AJ40"/>
      <c r="AK40"/>
      <c r="AL40"/>
      <c r="AM40"/>
      <c r="AN40"/>
      <c r="AO40"/>
      <c r="AP40"/>
    </row>
    <row r="41" spans="1:46" ht="14.4" x14ac:dyDescent="0.3">
      <c r="A41" s="90" t="s">
        <v>494</v>
      </c>
      <c r="B41" s="9" t="s">
        <v>23</v>
      </c>
      <c r="C41" s="3" t="s">
        <v>609</v>
      </c>
      <c r="D41" s="3" t="s">
        <v>162</v>
      </c>
      <c r="E41" s="3" t="s">
        <v>124</v>
      </c>
      <c r="F41" s="3" t="s">
        <v>462</v>
      </c>
      <c r="G41" s="4">
        <v>334</v>
      </c>
      <c r="H41" s="78"/>
      <c r="I41"/>
      <c r="J41" s="133"/>
      <c r="K41" s="131" t="s">
        <v>195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>
        <v>316</v>
      </c>
      <c r="X41" s="134">
        <v>1208</v>
      </c>
      <c r="Y41" s="134"/>
      <c r="Z41" s="134"/>
      <c r="AA41" s="134"/>
      <c r="AB41" s="134"/>
      <c r="AC41" s="134"/>
      <c r="AD41" s="134"/>
      <c r="AE41" s="134"/>
      <c r="AF41" s="135">
        <v>1524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4.4" x14ac:dyDescent="0.3">
      <c r="A42" s="90" t="s">
        <v>494</v>
      </c>
      <c r="B42" s="9" t="s">
        <v>23</v>
      </c>
      <c r="C42" s="3" t="s">
        <v>609</v>
      </c>
      <c r="D42" s="3" t="s">
        <v>162</v>
      </c>
      <c r="E42" s="3" t="s">
        <v>266</v>
      </c>
      <c r="F42" s="3" t="s">
        <v>164</v>
      </c>
      <c r="G42" s="4">
        <v>28</v>
      </c>
      <c r="H42" s="78"/>
      <c r="I42"/>
      <c r="J42" s="133"/>
      <c r="K42" s="131" t="s">
        <v>462</v>
      </c>
      <c r="L42" s="134"/>
      <c r="M42" s="134">
        <v>938</v>
      </c>
      <c r="N42" s="134">
        <v>272</v>
      </c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5">
        <v>1210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14.4" x14ac:dyDescent="0.3">
      <c r="A43" s="90" t="s">
        <v>494</v>
      </c>
      <c r="B43" s="9" t="s">
        <v>127</v>
      </c>
      <c r="C43" s="3" t="s">
        <v>613</v>
      </c>
      <c r="D43" s="3" t="s">
        <v>162</v>
      </c>
      <c r="E43" s="3" t="s">
        <v>266</v>
      </c>
      <c r="F43" s="3" t="s">
        <v>164</v>
      </c>
      <c r="G43" s="4">
        <v>1050</v>
      </c>
      <c r="I43"/>
      <c r="J43" s="133"/>
      <c r="K43" s="131" t="s">
        <v>336</v>
      </c>
      <c r="L43" s="134"/>
      <c r="M43" s="134">
        <v>76</v>
      </c>
      <c r="N43" s="134"/>
      <c r="O43" s="134"/>
      <c r="P43" s="134">
        <v>100</v>
      </c>
      <c r="Q43" s="134">
        <v>4</v>
      </c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5">
        <v>180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4.4" x14ac:dyDescent="0.3">
      <c r="A44" s="90" t="s">
        <v>495</v>
      </c>
      <c r="B44" s="9" t="s">
        <v>27</v>
      </c>
      <c r="C44" s="3" t="s">
        <v>117</v>
      </c>
      <c r="D44" s="3" t="s">
        <v>162</v>
      </c>
      <c r="E44" s="3" t="s">
        <v>266</v>
      </c>
      <c r="F44" s="3" t="s">
        <v>164</v>
      </c>
      <c r="G44" s="4">
        <v>321</v>
      </c>
      <c r="I44"/>
      <c r="J44" s="133"/>
      <c r="K44" s="131" t="s">
        <v>463</v>
      </c>
      <c r="L44" s="134"/>
      <c r="M44" s="134"/>
      <c r="N44" s="134"/>
      <c r="O44" s="134"/>
      <c r="P44" s="134"/>
      <c r="Q44" s="134"/>
      <c r="R44" s="134">
        <v>244</v>
      </c>
      <c r="S44" s="134">
        <v>380</v>
      </c>
      <c r="T44" s="134">
        <v>448</v>
      </c>
      <c r="U44" s="134">
        <v>403</v>
      </c>
      <c r="V44" s="134">
        <v>40</v>
      </c>
      <c r="W44" s="134"/>
      <c r="X44" s="134"/>
      <c r="Y44" s="134"/>
      <c r="Z44" s="134"/>
      <c r="AA44" s="134"/>
      <c r="AB44" s="134"/>
      <c r="AC44" s="134"/>
      <c r="AD44" s="134"/>
      <c r="AE44" s="134"/>
      <c r="AF44" s="135">
        <v>1515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14.4" x14ac:dyDescent="0.3">
      <c r="A45" s="90" t="s">
        <v>495</v>
      </c>
      <c r="B45" s="9" t="s">
        <v>27</v>
      </c>
      <c r="C45" s="3" t="s">
        <v>117</v>
      </c>
      <c r="D45" s="3" t="s">
        <v>162</v>
      </c>
      <c r="E45" s="3" t="s">
        <v>17</v>
      </c>
      <c r="F45" s="3" t="s">
        <v>242</v>
      </c>
      <c r="G45" s="4">
        <v>2460</v>
      </c>
      <c r="I45"/>
      <c r="J45" s="133"/>
      <c r="K45" s="131" t="s">
        <v>464</v>
      </c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>
        <v>8</v>
      </c>
      <c r="W45" s="134"/>
      <c r="X45" s="134"/>
      <c r="Y45" s="134"/>
      <c r="Z45" s="134"/>
      <c r="AA45" s="134"/>
      <c r="AB45" s="134"/>
      <c r="AC45" s="134"/>
      <c r="AD45" s="134"/>
      <c r="AE45" s="134"/>
      <c r="AF45" s="135">
        <v>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14.4" x14ac:dyDescent="0.3">
      <c r="A46" s="90" t="s">
        <v>495</v>
      </c>
      <c r="B46" s="9" t="s">
        <v>127</v>
      </c>
      <c r="C46" s="3" t="s">
        <v>269</v>
      </c>
      <c r="D46" s="3" t="s">
        <v>162</v>
      </c>
      <c r="E46" s="3" t="s">
        <v>17</v>
      </c>
      <c r="F46" s="3" t="s">
        <v>242</v>
      </c>
      <c r="G46" s="4">
        <v>1380</v>
      </c>
      <c r="H46" s="78"/>
      <c r="I46"/>
      <c r="J46" s="133" t="s">
        <v>297</v>
      </c>
      <c r="K46" s="131" t="s">
        <v>416</v>
      </c>
      <c r="L46" s="134"/>
      <c r="M46" s="134"/>
      <c r="N46" s="134">
        <v>444</v>
      </c>
      <c r="O46" s="134"/>
      <c r="P46" s="134">
        <v>604</v>
      </c>
      <c r="Q46" s="134">
        <v>1328</v>
      </c>
      <c r="R46" s="134">
        <v>1028</v>
      </c>
      <c r="S46" s="134">
        <v>160</v>
      </c>
      <c r="T46" s="134"/>
      <c r="U46" s="134">
        <v>460</v>
      </c>
      <c r="V46" s="134">
        <v>664</v>
      </c>
      <c r="W46" s="134">
        <v>36</v>
      </c>
      <c r="X46" s="134">
        <v>40</v>
      </c>
      <c r="Y46" s="134">
        <v>924</v>
      </c>
      <c r="Z46" s="134">
        <v>424</v>
      </c>
      <c r="AA46" s="134"/>
      <c r="AB46" s="134"/>
      <c r="AC46" s="134"/>
      <c r="AD46" s="134"/>
      <c r="AE46" s="134"/>
      <c r="AF46" s="135">
        <v>6112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4.4" x14ac:dyDescent="0.3">
      <c r="A47" s="90" t="s">
        <v>495</v>
      </c>
      <c r="B47" s="9" t="s">
        <v>127</v>
      </c>
      <c r="C47" s="3" t="s">
        <v>269</v>
      </c>
      <c r="D47" s="3" t="s">
        <v>162</v>
      </c>
      <c r="E47" s="3" t="s">
        <v>17</v>
      </c>
      <c r="F47" s="3" t="s">
        <v>308</v>
      </c>
      <c r="G47" s="4">
        <v>1320</v>
      </c>
      <c r="H47" s="78"/>
      <c r="I47"/>
      <c r="J47" s="133"/>
      <c r="K47" s="131" t="s">
        <v>417</v>
      </c>
      <c r="L47" s="134"/>
      <c r="M47" s="134">
        <v>120</v>
      </c>
      <c r="N47" s="134">
        <v>748</v>
      </c>
      <c r="O47" s="134">
        <v>488</v>
      </c>
      <c r="P47" s="134">
        <v>412</v>
      </c>
      <c r="Q47" s="134">
        <v>1220</v>
      </c>
      <c r="R47" s="134">
        <v>1084</v>
      </c>
      <c r="S47" s="134">
        <v>472</v>
      </c>
      <c r="T47" s="134"/>
      <c r="U47" s="134">
        <v>348</v>
      </c>
      <c r="V47" s="134">
        <v>288</v>
      </c>
      <c r="W47" s="134">
        <v>212</v>
      </c>
      <c r="X47" s="134">
        <v>676</v>
      </c>
      <c r="Y47" s="134">
        <v>540</v>
      </c>
      <c r="Z47" s="134">
        <v>612</v>
      </c>
      <c r="AA47" s="134">
        <v>220</v>
      </c>
      <c r="AB47" s="134"/>
      <c r="AC47" s="134"/>
      <c r="AD47" s="134"/>
      <c r="AE47" s="134"/>
      <c r="AF47" s="135">
        <v>7440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4.4" x14ac:dyDescent="0.3">
      <c r="A48" s="90" t="s">
        <v>496</v>
      </c>
      <c r="B48" s="9" t="s">
        <v>27</v>
      </c>
      <c r="C48" s="3" t="s">
        <v>606</v>
      </c>
      <c r="D48" s="3" t="s">
        <v>162</v>
      </c>
      <c r="E48" s="3" t="s">
        <v>17</v>
      </c>
      <c r="F48" s="3" t="s">
        <v>45</v>
      </c>
      <c r="G48" s="4">
        <v>880</v>
      </c>
      <c r="H48" s="78"/>
      <c r="I48"/>
      <c r="J48" s="133" t="s">
        <v>313</v>
      </c>
      <c r="K48" s="131" t="s">
        <v>313</v>
      </c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5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4.4" x14ac:dyDescent="0.3">
      <c r="A49" s="90" t="s">
        <v>496</v>
      </c>
      <c r="B49" s="9" t="s">
        <v>23</v>
      </c>
      <c r="C49" s="3" t="s">
        <v>613</v>
      </c>
      <c r="D49" s="3" t="s">
        <v>162</v>
      </c>
      <c r="E49" s="3" t="s">
        <v>297</v>
      </c>
      <c r="F49" s="3" t="s">
        <v>416</v>
      </c>
      <c r="G49" s="4">
        <v>200</v>
      </c>
      <c r="H49" s="78"/>
      <c r="I49"/>
      <c r="J49" s="133" t="s">
        <v>205</v>
      </c>
      <c r="K49" s="131" t="s">
        <v>241</v>
      </c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>
        <v>1024</v>
      </c>
      <c r="Y49" s="134"/>
      <c r="Z49" s="134"/>
      <c r="AA49" s="134"/>
      <c r="AB49" s="134"/>
      <c r="AC49" s="134"/>
      <c r="AD49" s="134"/>
      <c r="AE49" s="134"/>
      <c r="AF49" s="135">
        <v>1024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4.4" x14ac:dyDescent="0.3">
      <c r="A50" s="90" t="s">
        <v>496</v>
      </c>
      <c r="B50" s="9" t="s">
        <v>127</v>
      </c>
      <c r="C50" s="3" t="s">
        <v>117</v>
      </c>
      <c r="D50" s="3" t="s">
        <v>162</v>
      </c>
      <c r="E50" s="3" t="s">
        <v>297</v>
      </c>
      <c r="F50" s="3" t="s">
        <v>416</v>
      </c>
      <c r="G50" s="4">
        <v>404</v>
      </c>
      <c r="I50"/>
      <c r="J50" s="133"/>
      <c r="K50" s="131" t="s">
        <v>207</v>
      </c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>
        <v>880</v>
      </c>
      <c r="AE50" s="134">
        <v>320</v>
      </c>
      <c r="AF50" s="135">
        <v>1200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4.4" x14ac:dyDescent="0.3">
      <c r="A51" s="90" t="s">
        <v>497</v>
      </c>
      <c r="B51" s="9" t="s">
        <v>27</v>
      </c>
      <c r="C51" s="3" t="s">
        <v>609</v>
      </c>
      <c r="D51" s="3" t="s">
        <v>162</v>
      </c>
      <c r="E51" s="3" t="s">
        <v>297</v>
      </c>
      <c r="F51" s="3" t="s">
        <v>416</v>
      </c>
      <c r="G51" s="4">
        <v>464</v>
      </c>
      <c r="H51" s="56"/>
      <c r="I51"/>
      <c r="J51" s="133"/>
      <c r="K51" s="131" t="s">
        <v>491</v>
      </c>
      <c r="L51" s="134"/>
      <c r="M51" s="134"/>
      <c r="N51" s="134"/>
      <c r="O51" s="134"/>
      <c r="P51" s="134"/>
      <c r="Q51" s="134">
        <v>1200</v>
      </c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5">
        <v>1200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4.4" x14ac:dyDescent="0.3">
      <c r="A52" s="90" t="s">
        <v>497</v>
      </c>
      <c r="B52" s="9" t="s">
        <v>23</v>
      </c>
      <c r="C52" s="12" t="s">
        <v>524</v>
      </c>
      <c r="D52" s="3" t="s">
        <v>162</v>
      </c>
      <c r="E52" s="3" t="s">
        <v>297</v>
      </c>
      <c r="F52" s="3" t="s">
        <v>416</v>
      </c>
      <c r="G52" s="4">
        <v>456</v>
      </c>
      <c r="H52" s="56"/>
      <c r="I52"/>
      <c r="J52" s="133"/>
      <c r="K52" s="131" t="s">
        <v>490</v>
      </c>
      <c r="L52" s="134"/>
      <c r="M52" s="134"/>
      <c r="N52" s="134"/>
      <c r="O52" s="134"/>
      <c r="P52" s="134">
        <v>600</v>
      </c>
      <c r="Q52" s="134">
        <v>600</v>
      </c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5">
        <v>1200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4.4" x14ac:dyDescent="0.3">
      <c r="A53" s="90" t="s">
        <v>497</v>
      </c>
      <c r="B53" s="9" t="s">
        <v>127</v>
      </c>
      <c r="C53" s="3" t="s">
        <v>117</v>
      </c>
      <c r="D53" s="3" t="s">
        <v>162</v>
      </c>
      <c r="E53" s="3" t="s">
        <v>297</v>
      </c>
      <c r="F53" s="3" t="s">
        <v>416</v>
      </c>
      <c r="G53" s="4">
        <v>408</v>
      </c>
      <c r="H53" s="56"/>
      <c r="I53"/>
      <c r="J53" s="133" t="s">
        <v>3</v>
      </c>
      <c r="K53" s="131" t="s">
        <v>248</v>
      </c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>
        <v>4544</v>
      </c>
      <c r="Y53" s="134"/>
      <c r="Z53" s="134"/>
      <c r="AA53" s="134"/>
      <c r="AB53" s="134"/>
      <c r="AC53" s="134"/>
      <c r="AD53" s="134"/>
      <c r="AE53" s="134"/>
      <c r="AF53" s="135">
        <v>4544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4.4" x14ac:dyDescent="0.3">
      <c r="A54" s="90" t="s">
        <v>547</v>
      </c>
      <c r="B54" s="9" t="s">
        <v>27</v>
      </c>
      <c r="C54" s="3" t="s">
        <v>609</v>
      </c>
      <c r="D54" s="3" t="s">
        <v>162</v>
      </c>
      <c r="E54" s="3" t="s">
        <v>297</v>
      </c>
      <c r="F54" s="3" t="s">
        <v>416</v>
      </c>
      <c r="G54" s="4">
        <v>360</v>
      </c>
      <c r="H54" s="56"/>
      <c r="I54"/>
      <c r="J54" s="133"/>
      <c r="K54" s="131" t="s">
        <v>249</v>
      </c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>
        <v>5016</v>
      </c>
      <c r="W54" s="134"/>
      <c r="X54" s="134"/>
      <c r="Y54" s="134"/>
      <c r="Z54" s="134"/>
      <c r="AA54" s="134"/>
      <c r="AB54" s="134"/>
      <c r="AC54" s="134"/>
      <c r="AD54" s="134"/>
      <c r="AE54" s="134"/>
      <c r="AF54" s="135">
        <v>5016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4.4" x14ac:dyDescent="0.3">
      <c r="A55" s="90" t="s">
        <v>547</v>
      </c>
      <c r="B55" s="9" t="s">
        <v>23</v>
      </c>
      <c r="C55" s="12" t="s">
        <v>524</v>
      </c>
      <c r="D55" s="3" t="s">
        <v>162</v>
      </c>
      <c r="E55" s="3" t="s">
        <v>297</v>
      </c>
      <c r="F55" s="3" t="s">
        <v>416</v>
      </c>
      <c r="G55" s="4">
        <v>452</v>
      </c>
      <c r="H55" s="56"/>
      <c r="I55"/>
      <c r="J55" s="133" t="s">
        <v>482</v>
      </c>
      <c r="K55" s="131" t="s">
        <v>482</v>
      </c>
      <c r="L55" s="134"/>
      <c r="M55" s="134"/>
      <c r="N55" s="134"/>
      <c r="O55" s="134"/>
      <c r="P55" s="134"/>
      <c r="Q55" s="134">
        <v>1150</v>
      </c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5">
        <v>1150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4.4" x14ac:dyDescent="0.3">
      <c r="A56" s="90" t="s">
        <v>547</v>
      </c>
      <c r="B56" s="9" t="s">
        <v>127</v>
      </c>
      <c r="C56" s="3" t="s">
        <v>117</v>
      </c>
      <c r="D56" s="3" t="s">
        <v>162</v>
      </c>
      <c r="E56" s="3" t="s">
        <v>297</v>
      </c>
      <c r="F56" s="3" t="s">
        <v>416</v>
      </c>
      <c r="G56" s="4">
        <v>216</v>
      </c>
      <c r="H56" s="56"/>
      <c r="J56" s="136" t="s">
        <v>16</v>
      </c>
      <c r="K56" s="137"/>
      <c r="L56" s="138"/>
      <c r="M56" s="138">
        <v>23641</v>
      </c>
      <c r="N56" s="138">
        <v>7724</v>
      </c>
      <c r="O56" s="138">
        <v>9429</v>
      </c>
      <c r="P56" s="138">
        <v>11316</v>
      </c>
      <c r="Q56" s="138">
        <v>9382</v>
      </c>
      <c r="R56" s="138">
        <v>26137</v>
      </c>
      <c r="S56" s="138">
        <v>12606</v>
      </c>
      <c r="T56" s="138">
        <v>24572</v>
      </c>
      <c r="U56" s="138">
        <v>16402</v>
      </c>
      <c r="V56" s="138">
        <v>7925</v>
      </c>
      <c r="W56" s="138">
        <v>5294</v>
      </c>
      <c r="X56" s="138">
        <v>9158</v>
      </c>
      <c r="Y56" s="138">
        <v>17624</v>
      </c>
      <c r="Z56" s="138">
        <v>3584</v>
      </c>
      <c r="AA56" s="138">
        <v>8384</v>
      </c>
      <c r="AB56" s="138">
        <v>10942</v>
      </c>
      <c r="AC56" s="138">
        <v>13234</v>
      </c>
      <c r="AD56" s="138">
        <v>19560</v>
      </c>
      <c r="AE56" s="138">
        <v>1527</v>
      </c>
      <c r="AF56" s="139">
        <v>238441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4.4" x14ac:dyDescent="0.3">
      <c r="A57" s="90" t="s">
        <v>548</v>
      </c>
      <c r="B57" s="9" t="s">
        <v>27</v>
      </c>
      <c r="C57" s="3" t="s">
        <v>609</v>
      </c>
      <c r="D57" s="3" t="s">
        <v>162</v>
      </c>
      <c r="E57" s="3" t="s">
        <v>297</v>
      </c>
      <c r="F57" s="3" t="s">
        <v>416</v>
      </c>
      <c r="G57" s="4">
        <v>160</v>
      </c>
      <c r="H57" s="56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4.4" x14ac:dyDescent="0.3">
      <c r="A58" s="90" t="s">
        <v>548</v>
      </c>
      <c r="B58" s="9" t="s">
        <v>23</v>
      </c>
      <c r="C58" s="12" t="s">
        <v>524</v>
      </c>
      <c r="D58" s="3" t="s">
        <v>162</v>
      </c>
      <c r="E58" s="3" t="s">
        <v>274</v>
      </c>
      <c r="F58" s="3" t="s">
        <v>332</v>
      </c>
      <c r="G58" s="4">
        <v>408</v>
      </c>
      <c r="H58" s="56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4.4" x14ac:dyDescent="0.3">
      <c r="A59" s="90" t="s">
        <v>548</v>
      </c>
      <c r="B59" s="9" t="s">
        <v>23</v>
      </c>
      <c r="C59" s="12" t="s">
        <v>524</v>
      </c>
      <c r="D59" s="3" t="s">
        <v>162</v>
      </c>
      <c r="E59" s="3" t="s">
        <v>274</v>
      </c>
      <c r="F59" s="3" t="s">
        <v>190</v>
      </c>
      <c r="G59" s="4">
        <v>12</v>
      </c>
      <c r="H59" s="5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4.4" x14ac:dyDescent="0.3">
      <c r="A60" s="90" t="s">
        <v>548</v>
      </c>
      <c r="B60" s="9" t="s">
        <v>127</v>
      </c>
      <c r="C60" s="12" t="s">
        <v>608</v>
      </c>
      <c r="D60" s="3" t="s">
        <v>162</v>
      </c>
      <c r="E60" s="3" t="s">
        <v>266</v>
      </c>
      <c r="F60" s="3" t="s">
        <v>164</v>
      </c>
      <c r="G60" s="4">
        <v>672</v>
      </c>
      <c r="H60" s="5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4.4" x14ac:dyDescent="0.3">
      <c r="A61" s="90" t="s">
        <v>583</v>
      </c>
      <c r="B61" s="9" t="s">
        <v>27</v>
      </c>
      <c r="C61" s="3" t="s">
        <v>609</v>
      </c>
      <c r="D61" s="3" t="s">
        <v>162</v>
      </c>
      <c r="E61" s="3" t="s">
        <v>266</v>
      </c>
      <c r="F61" s="3" t="s">
        <v>164</v>
      </c>
      <c r="G61" s="4">
        <v>520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4.4" x14ac:dyDescent="0.3">
      <c r="A62" s="90" t="s">
        <v>583</v>
      </c>
      <c r="B62" s="9" t="s">
        <v>23</v>
      </c>
      <c r="C62" s="3" t="s">
        <v>612</v>
      </c>
      <c r="D62" s="3" t="s">
        <v>162</v>
      </c>
      <c r="E62" s="3" t="s">
        <v>266</v>
      </c>
      <c r="F62" s="3" t="s">
        <v>165</v>
      </c>
      <c r="G62" s="4">
        <v>1620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4.4" x14ac:dyDescent="0.3">
      <c r="A63" s="90" t="s">
        <v>583</v>
      </c>
      <c r="B63" s="9" t="s">
        <v>23</v>
      </c>
      <c r="C63" s="3" t="s">
        <v>612</v>
      </c>
      <c r="D63" s="3" t="s">
        <v>162</v>
      </c>
      <c r="E63" s="3" t="s">
        <v>266</v>
      </c>
      <c r="F63" s="3" t="s">
        <v>164</v>
      </c>
      <c r="G63" s="4">
        <v>70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4.4" x14ac:dyDescent="0.3">
      <c r="A64" s="90" t="s">
        <v>583</v>
      </c>
      <c r="B64" s="9" t="s">
        <v>127</v>
      </c>
      <c r="C64" s="3" t="s">
        <v>117</v>
      </c>
      <c r="D64" s="3" t="s">
        <v>162</v>
      </c>
      <c r="E64" s="3" t="s">
        <v>266</v>
      </c>
      <c r="F64" s="3" t="s">
        <v>164</v>
      </c>
      <c r="G64" s="4">
        <v>770</v>
      </c>
      <c r="H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4.4" x14ac:dyDescent="0.3">
      <c r="A65" s="90" t="s">
        <v>494</v>
      </c>
      <c r="B65" s="9" t="s">
        <v>23</v>
      </c>
      <c r="C65" s="3" t="s">
        <v>612</v>
      </c>
      <c r="D65" s="3" t="s">
        <v>160</v>
      </c>
      <c r="E65" s="3" t="s">
        <v>145</v>
      </c>
      <c r="F65" s="3" t="s">
        <v>250</v>
      </c>
      <c r="G65" s="4">
        <v>760</v>
      </c>
      <c r="H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4.4" x14ac:dyDescent="0.3">
      <c r="A66" s="90" t="s">
        <v>495</v>
      </c>
      <c r="B66" s="9" t="s">
        <v>27</v>
      </c>
      <c r="C66" s="3" t="s">
        <v>670</v>
      </c>
      <c r="D66" s="3" t="s">
        <v>160</v>
      </c>
      <c r="E66" s="3" t="s">
        <v>145</v>
      </c>
      <c r="F66" s="3" t="s">
        <v>250</v>
      </c>
      <c r="G66" s="4">
        <v>900</v>
      </c>
      <c r="H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4.4" x14ac:dyDescent="0.3">
      <c r="A67" s="90" t="s">
        <v>495</v>
      </c>
      <c r="B67" s="9" t="s">
        <v>23</v>
      </c>
      <c r="C67" s="3" t="s">
        <v>450</v>
      </c>
      <c r="D67" s="3" t="s">
        <v>160</v>
      </c>
      <c r="E67" s="3" t="s">
        <v>145</v>
      </c>
      <c r="F67" s="3" t="s">
        <v>258</v>
      </c>
      <c r="G67" s="4">
        <v>170</v>
      </c>
      <c r="H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4.4" x14ac:dyDescent="0.3">
      <c r="A68" s="90" t="s">
        <v>495</v>
      </c>
      <c r="B68" s="9" t="s">
        <v>127</v>
      </c>
      <c r="C68" s="3" t="s">
        <v>606</v>
      </c>
      <c r="D68" s="3" t="s">
        <v>160</v>
      </c>
      <c r="E68" s="3" t="s">
        <v>145</v>
      </c>
      <c r="F68" s="3" t="s">
        <v>250</v>
      </c>
      <c r="G68" s="4">
        <v>190</v>
      </c>
      <c r="H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4.4" x14ac:dyDescent="0.3">
      <c r="A69" s="90" t="s">
        <v>547</v>
      </c>
      <c r="B69" s="9" t="s">
        <v>23</v>
      </c>
      <c r="C69" s="3" t="s">
        <v>399</v>
      </c>
      <c r="D69" s="3" t="s">
        <v>160</v>
      </c>
      <c r="E69" s="3" t="s">
        <v>120</v>
      </c>
      <c r="F69" s="3" t="s">
        <v>281</v>
      </c>
      <c r="G69" s="4">
        <v>4896</v>
      </c>
      <c r="H69" s="9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4.4" x14ac:dyDescent="0.3">
      <c r="A70" s="90" t="s">
        <v>548</v>
      </c>
      <c r="B70" s="9" t="s">
        <v>27</v>
      </c>
      <c r="C70" s="3" t="s">
        <v>450</v>
      </c>
      <c r="D70" s="3" t="s">
        <v>160</v>
      </c>
      <c r="E70" s="3" t="s">
        <v>120</v>
      </c>
      <c r="F70" s="3" t="s">
        <v>281</v>
      </c>
      <c r="G70" s="4">
        <v>2784</v>
      </c>
      <c r="H70" s="9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4.4" x14ac:dyDescent="0.3">
      <c r="A71" s="90" t="s">
        <v>548</v>
      </c>
      <c r="B71" s="9" t="s">
        <v>23</v>
      </c>
      <c r="C71" s="3" t="s">
        <v>399</v>
      </c>
      <c r="D71" s="3" t="s">
        <v>160</v>
      </c>
      <c r="E71" s="3" t="s">
        <v>120</v>
      </c>
      <c r="F71" s="3" t="s">
        <v>281</v>
      </c>
      <c r="G71" s="4">
        <v>3432</v>
      </c>
      <c r="H71" s="9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4.4" x14ac:dyDescent="0.3">
      <c r="A72" s="90" t="s">
        <v>583</v>
      </c>
      <c r="B72" s="9" t="s">
        <v>27</v>
      </c>
      <c r="C72" s="3" t="s">
        <v>610</v>
      </c>
      <c r="D72" s="3" t="s">
        <v>160</v>
      </c>
      <c r="E72" s="3" t="s">
        <v>120</v>
      </c>
      <c r="F72" s="3" t="s">
        <v>280</v>
      </c>
      <c r="G72" s="4">
        <v>1440</v>
      </c>
      <c r="H72" s="3" t="s">
        <v>628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6" ht="14.4" x14ac:dyDescent="0.3">
      <c r="A73" s="90" t="s">
        <v>583</v>
      </c>
      <c r="B73" s="9" t="s">
        <v>27</v>
      </c>
      <c r="C73" s="3" t="s">
        <v>610</v>
      </c>
      <c r="D73" s="3" t="s">
        <v>160</v>
      </c>
      <c r="E73" s="3" t="s">
        <v>120</v>
      </c>
      <c r="F73" s="3" t="s">
        <v>280</v>
      </c>
      <c r="G73" s="4">
        <v>960</v>
      </c>
      <c r="H73" s="3" t="s">
        <v>629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6" ht="14.4" x14ac:dyDescent="0.3">
      <c r="A74" s="90" t="s">
        <v>583</v>
      </c>
      <c r="B74" s="9" t="s">
        <v>23</v>
      </c>
      <c r="C74" s="3" t="s">
        <v>524</v>
      </c>
      <c r="D74" s="3" t="s">
        <v>160</v>
      </c>
      <c r="E74" s="3" t="s">
        <v>120</v>
      </c>
      <c r="F74" s="3" t="s">
        <v>280</v>
      </c>
      <c r="G74" s="4">
        <v>216</v>
      </c>
      <c r="H74" s="3" t="s">
        <v>630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6" ht="14.4" x14ac:dyDescent="0.3">
      <c r="A75" s="90" t="s">
        <v>583</v>
      </c>
      <c r="B75" s="9" t="s">
        <v>23</v>
      </c>
      <c r="C75" s="3" t="s">
        <v>524</v>
      </c>
      <c r="D75" s="3" t="s">
        <v>160</v>
      </c>
      <c r="E75" s="3" t="s">
        <v>120</v>
      </c>
      <c r="F75" s="3" t="s">
        <v>280</v>
      </c>
      <c r="G75" s="4">
        <v>2064</v>
      </c>
      <c r="H75" s="78" t="s">
        <v>631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4.4" x14ac:dyDescent="0.3">
      <c r="A76" s="90" t="s">
        <v>614</v>
      </c>
      <c r="B76" s="9" t="s">
        <v>23</v>
      </c>
      <c r="C76" s="3" t="s">
        <v>399</v>
      </c>
      <c r="D76" s="3" t="s">
        <v>160</v>
      </c>
      <c r="E76" s="3" t="s">
        <v>120</v>
      </c>
      <c r="F76" s="3" t="s">
        <v>280</v>
      </c>
      <c r="G76" s="4">
        <v>1632</v>
      </c>
      <c r="H76" s="78" t="s">
        <v>631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4.4" x14ac:dyDescent="0.3">
      <c r="A77" s="90" t="s">
        <v>614</v>
      </c>
      <c r="B77" s="9" t="s">
        <v>23</v>
      </c>
      <c r="C77" s="3" t="s">
        <v>399</v>
      </c>
      <c r="D77" s="3" t="s">
        <v>160</v>
      </c>
      <c r="E77" s="3" t="s">
        <v>120</v>
      </c>
      <c r="F77" s="3" t="s">
        <v>280</v>
      </c>
      <c r="G77" s="4">
        <v>672</v>
      </c>
      <c r="H77" s="78" t="s">
        <v>632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46" ht="14.4" x14ac:dyDescent="0.3">
      <c r="A78" s="90" t="s">
        <v>614</v>
      </c>
      <c r="B78" s="9" t="s">
        <v>23</v>
      </c>
      <c r="C78" s="3" t="s">
        <v>399</v>
      </c>
      <c r="D78" s="3" t="s">
        <v>160</v>
      </c>
      <c r="E78" s="3" t="s">
        <v>120</v>
      </c>
      <c r="F78" s="3" t="s">
        <v>280</v>
      </c>
      <c r="G78" s="4">
        <v>528</v>
      </c>
      <c r="H78" s="78" t="s">
        <v>633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4.4" x14ac:dyDescent="0.3">
      <c r="A79" s="90" t="s">
        <v>619</v>
      </c>
      <c r="B79" s="9" t="s">
        <v>27</v>
      </c>
      <c r="C79" s="3" t="s">
        <v>634</v>
      </c>
      <c r="D79" s="3" t="s">
        <v>160</v>
      </c>
      <c r="E79" s="3" t="s">
        <v>145</v>
      </c>
      <c r="F79" s="3" t="s">
        <v>635</v>
      </c>
      <c r="G79" s="4">
        <v>350</v>
      </c>
      <c r="H79" s="56"/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4.4" x14ac:dyDescent="0.3">
      <c r="A80" s="90" t="s">
        <v>619</v>
      </c>
      <c r="B80" s="9" t="s">
        <v>23</v>
      </c>
      <c r="C80" s="3" t="s">
        <v>608</v>
      </c>
      <c r="D80" s="3" t="s">
        <v>160</v>
      </c>
      <c r="E80" s="3" t="s">
        <v>145</v>
      </c>
      <c r="F80" s="3" t="s">
        <v>635</v>
      </c>
      <c r="G80" s="4">
        <v>620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4.4" x14ac:dyDescent="0.3">
      <c r="A81" s="90" t="s">
        <v>614</v>
      </c>
      <c r="B81" s="9" t="s">
        <v>27</v>
      </c>
      <c r="C81" s="3" t="s">
        <v>610</v>
      </c>
      <c r="D81" s="3" t="s">
        <v>161</v>
      </c>
      <c r="E81" s="3" t="s">
        <v>17</v>
      </c>
      <c r="F81" s="3" t="s">
        <v>350</v>
      </c>
      <c r="G81" s="4">
        <v>6000</v>
      </c>
      <c r="H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4.4" x14ac:dyDescent="0.3">
      <c r="A82" s="90" t="s">
        <v>614</v>
      </c>
      <c r="B82" s="9" t="s">
        <v>23</v>
      </c>
      <c r="C82" s="3" t="s">
        <v>612</v>
      </c>
      <c r="D82" s="3" t="s">
        <v>161</v>
      </c>
      <c r="E82" s="3" t="s">
        <v>17</v>
      </c>
      <c r="F82" s="3" t="s">
        <v>350</v>
      </c>
      <c r="G82" s="4">
        <v>5000</v>
      </c>
      <c r="H82" s="56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4.4" x14ac:dyDescent="0.3">
      <c r="A83" s="90" t="s">
        <v>619</v>
      </c>
      <c r="B83" s="9" t="s">
        <v>127</v>
      </c>
      <c r="C83" s="3" t="s">
        <v>670</v>
      </c>
      <c r="D83" s="3" t="s">
        <v>161</v>
      </c>
      <c r="E83" s="3" t="s">
        <v>274</v>
      </c>
      <c r="F83" s="3" t="s">
        <v>191</v>
      </c>
      <c r="G83" s="4">
        <v>144</v>
      </c>
      <c r="H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4.4" x14ac:dyDescent="0.3">
      <c r="A84" s="90" t="s">
        <v>614</v>
      </c>
      <c r="B84" s="9" t="s">
        <v>27</v>
      </c>
      <c r="C84" s="3" t="s">
        <v>609</v>
      </c>
      <c r="D84" s="3" t="s">
        <v>162</v>
      </c>
      <c r="E84" s="3" t="s">
        <v>266</v>
      </c>
      <c r="F84" s="3" t="s">
        <v>164</v>
      </c>
      <c r="G84" s="4">
        <v>807</v>
      </c>
      <c r="H84" s="78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4.4" x14ac:dyDescent="0.3">
      <c r="A85" s="90" t="s">
        <v>614</v>
      </c>
      <c r="B85" s="9" t="s">
        <v>23</v>
      </c>
      <c r="C85" s="3" t="s">
        <v>445</v>
      </c>
      <c r="D85" s="3" t="s">
        <v>162</v>
      </c>
      <c r="E85" s="3" t="s">
        <v>297</v>
      </c>
      <c r="F85" s="3" t="s">
        <v>416</v>
      </c>
      <c r="G85" s="4">
        <v>324</v>
      </c>
      <c r="H85" s="78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 customHeight="1" x14ac:dyDescent="0.3">
      <c r="A86" s="90" t="s">
        <v>614</v>
      </c>
      <c r="B86" s="9" t="s">
        <v>127</v>
      </c>
      <c r="C86" s="3" t="s">
        <v>535</v>
      </c>
      <c r="D86" s="3" t="s">
        <v>162</v>
      </c>
      <c r="E86" s="3" t="s">
        <v>297</v>
      </c>
      <c r="F86" s="3" t="s">
        <v>416</v>
      </c>
      <c r="G86" s="4">
        <v>136</v>
      </c>
      <c r="H86" s="7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46" ht="14.4" x14ac:dyDescent="0.3">
      <c r="A87" s="90" t="s">
        <v>619</v>
      </c>
      <c r="B87" s="9" t="s">
        <v>27</v>
      </c>
      <c r="C87" s="12" t="s">
        <v>399</v>
      </c>
      <c r="D87" s="3" t="s">
        <v>162</v>
      </c>
      <c r="E87" s="3" t="s">
        <v>297</v>
      </c>
      <c r="F87" s="3" t="s">
        <v>416</v>
      </c>
      <c r="G87" s="4">
        <v>360</v>
      </c>
      <c r="H87" s="78"/>
      <c r="I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46" ht="14.4" x14ac:dyDescent="0.3">
      <c r="A88" s="90" t="s">
        <v>619</v>
      </c>
      <c r="B88" s="9" t="s">
        <v>23</v>
      </c>
      <c r="C88" s="3" t="s">
        <v>117</v>
      </c>
      <c r="D88" s="3" t="s">
        <v>162</v>
      </c>
      <c r="E88" s="3" t="s">
        <v>297</v>
      </c>
      <c r="F88" s="3" t="s">
        <v>416</v>
      </c>
      <c r="G88" s="4">
        <v>304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46" ht="14.4" x14ac:dyDescent="0.3">
      <c r="A89" s="90" t="s">
        <v>627</v>
      </c>
      <c r="B89" s="9" t="s">
        <v>27</v>
      </c>
      <c r="C89" s="3" t="s">
        <v>612</v>
      </c>
      <c r="D89" s="3" t="s">
        <v>160</v>
      </c>
      <c r="E89" s="3" t="s">
        <v>145</v>
      </c>
      <c r="F89" s="3" t="s">
        <v>258</v>
      </c>
      <c r="G89" s="4">
        <v>248</v>
      </c>
      <c r="H89" s="78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46" ht="14.4" x14ac:dyDescent="0.3">
      <c r="A90" s="90" t="s">
        <v>627</v>
      </c>
      <c r="B90" s="9" t="s">
        <v>23</v>
      </c>
      <c r="C90" s="3" t="s">
        <v>670</v>
      </c>
      <c r="D90" s="3" t="s">
        <v>160</v>
      </c>
      <c r="E90" s="3" t="s">
        <v>145</v>
      </c>
      <c r="F90" s="3" t="s">
        <v>262</v>
      </c>
      <c r="G90" s="4">
        <v>270</v>
      </c>
      <c r="H90" s="78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6" ht="14.4" x14ac:dyDescent="0.3">
      <c r="A91" s="90" t="s">
        <v>648</v>
      </c>
      <c r="B91" s="9" t="s">
        <v>27</v>
      </c>
      <c r="C91" s="3" t="s">
        <v>612</v>
      </c>
      <c r="D91" s="3" t="s">
        <v>160</v>
      </c>
      <c r="E91" s="3" t="s">
        <v>145</v>
      </c>
      <c r="F91" s="3" t="s">
        <v>262</v>
      </c>
      <c r="G91" s="4">
        <v>330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6" ht="14.4" x14ac:dyDescent="0.3">
      <c r="A92" s="90" t="s">
        <v>648</v>
      </c>
      <c r="B92" s="9" t="s">
        <v>23</v>
      </c>
      <c r="C92" s="3" t="s">
        <v>670</v>
      </c>
      <c r="D92" s="3" t="s">
        <v>160</v>
      </c>
      <c r="E92" s="3" t="s">
        <v>145</v>
      </c>
      <c r="F92" s="3" t="s">
        <v>253</v>
      </c>
      <c r="G92" s="4">
        <v>600</v>
      </c>
      <c r="AD92" s="5"/>
      <c r="AE92" s="5"/>
      <c r="AF92" s="5"/>
    </row>
    <row r="93" spans="1:46" ht="14.4" x14ac:dyDescent="0.3">
      <c r="A93" s="90" t="s">
        <v>627</v>
      </c>
      <c r="B93" s="9" t="s">
        <v>27</v>
      </c>
      <c r="C93" s="3" t="s">
        <v>524</v>
      </c>
      <c r="D93" s="3" t="s">
        <v>161</v>
      </c>
      <c r="E93" s="3" t="s">
        <v>274</v>
      </c>
      <c r="F93" s="3" t="s">
        <v>191</v>
      </c>
      <c r="G93" s="4">
        <v>612</v>
      </c>
      <c r="H93" s="56"/>
      <c r="AD93" s="5"/>
      <c r="AE93" s="5"/>
      <c r="AF93" s="5"/>
    </row>
    <row r="94" spans="1:46" ht="14.4" x14ac:dyDescent="0.3">
      <c r="A94" s="90" t="s">
        <v>627</v>
      </c>
      <c r="B94" s="9" t="s">
        <v>23</v>
      </c>
      <c r="C94" s="3" t="s">
        <v>117</v>
      </c>
      <c r="D94" s="3" t="s">
        <v>161</v>
      </c>
      <c r="E94" s="3" t="s">
        <v>274</v>
      </c>
      <c r="F94" s="3" t="s">
        <v>191</v>
      </c>
      <c r="G94" s="4">
        <v>240</v>
      </c>
      <c r="H94" s="56"/>
      <c r="AD94" s="5"/>
      <c r="AE94" s="5"/>
      <c r="AF94" s="5"/>
    </row>
    <row r="95" spans="1:46" ht="14.4" x14ac:dyDescent="0.3">
      <c r="A95" s="90" t="s">
        <v>627</v>
      </c>
      <c r="B95" s="9" t="s">
        <v>23</v>
      </c>
      <c r="C95" s="3" t="s">
        <v>117</v>
      </c>
      <c r="D95" s="3" t="s">
        <v>161</v>
      </c>
      <c r="E95" s="3" t="s">
        <v>274</v>
      </c>
      <c r="F95" s="3" t="s">
        <v>189</v>
      </c>
      <c r="G95" s="4">
        <v>300</v>
      </c>
      <c r="H95" s="56"/>
      <c r="AD95" s="5"/>
      <c r="AE95" s="5"/>
      <c r="AF95" s="5"/>
    </row>
    <row r="96" spans="1:46" ht="14.4" x14ac:dyDescent="0.3">
      <c r="A96" s="90" t="s">
        <v>648</v>
      </c>
      <c r="B96" s="9" t="s">
        <v>23</v>
      </c>
      <c r="C96" s="3" t="s">
        <v>117</v>
      </c>
      <c r="D96" s="3" t="s">
        <v>161</v>
      </c>
      <c r="E96" s="3" t="s">
        <v>266</v>
      </c>
      <c r="F96" s="3" t="s">
        <v>51</v>
      </c>
      <c r="G96" s="4">
        <v>600</v>
      </c>
      <c r="H96" s="5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7" ht="14.4" x14ac:dyDescent="0.3">
      <c r="A97" s="90" t="s">
        <v>627</v>
      </c>
      <c r="B97" s="9" t="s">
        <v>23</v>
      </c>
      <c r="C97" s="3" t="s">
        <v>117</v>
      </c>
      <c r="D97" s="3" t="s">
        <v>162</v>
      </c>
      <c r="E97" s="3" t="s">
        <v>297</v>
      </c>
      <c r="F97" s="3" t="s">
        <v>416</v>
      </c>
      <c r="G97" s="4">
        <v>36</v>
      </c>
      <c r="H97" s="56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ht="14.4" x14ac:dyDescent="0.3">
      <c r="A98" s="90" t="s">
        <v>648</v>
      </c>
      <c r="B98" s="9" t="s">
        <v>27</v>
      </c>
      <c r="C98" s="3" t="s">
        <v>399</v>
      </c>
      <c r="D98" s="3" t="s">
        <v>162</v>
      </c>
      <c r="E98" s="3" t="s">
        <v>205</v>
      </c>
      <c r="F98" s="3" t="s">
        <v>241</v>
      </c>
      <c r="G98" s="4">
        <v>1024</v>
      </c>
      <c r="H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ht="14.4" x14ac:dyDescent="0.3">
      <c r="A99" s="90" t="s">
        <v>648</v>
      </c>
      <c r="B99" s="9" t="s">
        <v>23</v>
      </c>
      <c r="C99" s="3" t="s">
        <v>608</v>
      </c>
      <c r="D99" s="3" t="s">
        <v>162</v>
      </c>
      <c r="E99" s="3" t="s">
        <v>3</v>
      </c>
      <c r="F99" s="3" t="s">
        <v>248</v>
      </c>
      <c r="G99" s="4">
        <v>4544</v>
      </c>
      <c r="H99" s="56"/>
      <c r="AD99" s="5"/>
      <c r="AE99" s="5"/>
      <c r="AF99" s="5"/>
    </row>
    <row r="100" spans="1:37" ht="14.4" x14ac:dyDescent="0.3">
      <c r="A100" s="90" t="s">
        <v>648</v>
      </c>
      <c r="B100" s="9" t="s">
        <v>23</v>
      </c>
      <c r="C100" s="3" t="s">
        <v>608</v>
      </c>
      <c r="D100" s="3" t="s">
        <v>162</v>
      </c>
      <c r="E100" s="3" t="s">
        <v>297</v>
      </c>
      <c r="F100" s="3" t="s">
        <v>416</v>
      </c>
      <c r="G100" s="4">
        <v>40</v>
      </c>
      <c r="H100" s="56"/>
      <c r="AD100" s="5"/>
      <c r="AE100" s="5"/>
      <c r="AF100" s="5"/>
    </row>
    <row r="101" spans="1:37" ht="14.4" x14ac:dyDescent="0.3">
      <c r="A101" s="90" t="s">
        <v>492</v>
      </c>
      <c r="B101" s="9" t="s">
        <v>27</v>
      </c>
      <c r="C101" s="3" t="s">
        <v>535</v>
      </c>
      <c r="D101" s="3" t="s">
        <v>380</v>
      </c>
      <c r="E101" s="3" t="s">
        <v>17</v>
      </c>
      <c r="F101" s="3" t="s">
        <v>309</v>
      </c>
      <c r="G101" s="4">
        <v>1320</v>
      </c>
      <c r="H101" s="56"/>
      <c r="AD101" s="5"/>
      <c r="AE101" s="5"/>
    </row>
    <row r="102" spans="1:37" ht="14.4" x14ac:dyDescent="0.3">
      <c r="A102" s="90" t="s">
        <v>492</v>
      </c>
      <c r="B102" s="9" t="s">
        <v>27</v>
      </c>
      <c r="C102" s="3" t="s">
        <v>535</v>
      </c>
      <c r="D102" s="3" t="s">
        <v>380</v>
      </c>
      <c r="E102" s="3" t="s">
        <v>297</v>
      </c>
      <c r="F102" s="3" t="s">
        <v>417</v>
      </c>
      <c r="G102" s="4">
        <v>148</v>
      </c>
      <c r="H102" s="56"/>
      <c r="AD102" s="5"/>
      <c r="AE102" s="5"/>
    </row>
    <row r="103" spans="1:37" ht="14.4" x14ac:dyDescent="0.3">
      <c r="A103" s="90" t="s">
        <v>492</v>
      </c>
      <c r="B103" s="9" t="s">
        <v>23</v>
      </c>
      <c r="C103" s="3" t="s">
        <v>649</v>
      </c>
      <c r="D103" s="3" t="s">
        <v>380</v>
      </c>
      <c r="E103" s="3" t="s">
        <v>297</v>
      </c>
      <c r="F103" s="3" t="s">
        <v>417</v>
      </c>
      <c r="G103" s="4">
        <v>360</v>
      </c>
      <c r="H103" s="56"/>
      <c r="AD103" s="5"/>
      <c r="AE103" s="5"/>
    </row>
    <row r="104" spans="1:37" ht="14.4" x14ac:dyDescent="0.3">
      <c r="A104" s="90" t="s">
        <v>492</v>
      </c>
      <c r="B104" s="9" t="s">
        <v>127</v>
      </c>
      <c r="C104" s="3" t="s">
        <v>445</v>
      </c>
      <c r="D104" s="3" t="s">
        <v>380</v>
      </c>
      <c r="E104" s="3" t="s">
        <v>297</v>
      </c>
      <c r="F104" s="3" t="s">
        <v>417</v>
      </c>
      <c r="G104" s="4">
        <v>240</v>
      </c>
      <c r="H104" s="56"/>
      <c r="AD104" s="5"/>
      <c r="AE104" s="5"/>
    </row>
    <row r="105" spans="1:37" ht="14.4" x14ac:dyDescent="0.3">
      <c r="A105" s="90" t="s">
        <v>494</v>
      </c>
      <c r="B105" s="9" t="s">
        <v>27</v>
      </c>
      <c r="C105" s="3" t="s">
        <v>535</v>
      </c>
      <c r="D105" s="3" t="s">
        <v>380</v>
      </c>
      <c r="E105" s="3" t="s">
        <v>297</v>
      </c>
      <c r="F105" s="3" t="s">
        <v>417</v>
      </c>
      <c r="G105" s="4">
        <v>80</v>
      </c>
      <c r="AD105" s="5"/>
      <c r="AE105" s="5"/>
    </row>
    <row r="106" spans="1:37" ht="14.4" x14ac:dyDescent="0.3">
      <c r="A106" s="90" t="s">
        <v>494</v>
      </c>
      <c r="B106" s="9" t="s">
        <v>27</v>
      </c>
      <c r="C106" s="3" t="s">
        <v>535</v>
      </c>
      <c r="D106" s="3" t="s">
        <v>380</v>
      </c>
      <c r="E106" s="3" t="s">
        <v>17</v>
      </c>
      <c r="F106" s="3" t="s">
        <v>298</v>
      </c>
      <c r="G106" s="4">
        <v>2500</v>
      </c>
      <c r="AD106" s="5"/>
      <c r="AE106" s="5"/>
    </row>
    <row r="107" spans="1:37" ht="14.4" x14ac:dyDescent="0.3">
      <c r="A107" s="90" t="s">
        <v>494</v>
      </c>
      <c r="B107" s="9" t="s">
        <v>23</v>
      </c>
      <c r="C107" s="3" t="s">
        <v>450</v>
      </c>
      <c r="D107" s="3" t="s">
        <v>380</v>
      </c>
      <c r="E107" s="3" t="s">
        <v>17</v>
      </c>
      <c r="F107" s="3" t="s">
        <v>298</v>
      </c>
      <c r="G107" s="4">
        <v>4529</v>
      </c>
      <c r="AD107" s="5"/>
      <c r="AE107" s="5"/>
    </row>
    <row r="108" spans="1:37" ht="14.4" x14ac:dyDescent="0.3">
      <c r="A108" s="90" t="s">
        <v>494</v>
      </c>
      <c r="B108" s="9" t="s">
        <v>23</v>
      </c>
      <c r="C108" s="3" t="s">
        <v>450</v>
      </c>
      <c r="D108" s="3" t="s">
        <v>380</v>
      </c>
      <c r="E108" s="3" t="s">
        <v>297</v>
      </c>
      <c r="F108" s="3" t="s">
        <v>417</v>
      </c>
      <c r="G108" s="4">
        <v>40</v>
      </c>
      <c r="AD108" s="5"/>
      <c r="AE108" s="5"/>
    </row>
    <row r="109" spans="1:37" ht="14.4" x14ac:dyDescent="0.3">
      <c r="A109" s="90" t="s">
        <v>495</v>
      </c>
      <c r="B109" s="9" t="s">
        <v>27</v>
      </c>
      <c r="C109" s="3" t="s">
        <v>483</v>
      </c>
      <c r="D109" s="3" t="s">
        <v>380</v>
      </c>
      <c r="E109" s="3" t="s">
        <v>297</v>
      </c>
      <c r="F109" s="3" t="s">
        <v>417</v>
      </c>
      <c r="G109" s="4">
        <v>160</v>
      </c>
      <c r="AD109" s="5"/>
      <c r="AE109" s="5"/>
    </row>
    <row r="110" spans="1:37" ht="14.4" x14ac:dyDescent="0.3">
      <c r="A110" s="90" t="s">
        <v>495</v>
      </c>
      <c r="B110" s="9" t="s">
        <v>23</v>
      </c>
      <c r="C110" s="3" t="s">
        <v>607</v>
      </c>
      <c r="D110" s="3" t="s">
        <v>380</v>
      </c>
      <c r="E110" s="3" t="s">
        <v>297</v>
      </c>
      <c r="F110" s="3" t="s">
        <v>417</v>
      </c>
      <c r="G110" s="4">
        <v>268</v>
      </c>
      <c r="AD110" s="5"/>
      <c r="AE110" s="5"/>
    </row>
    <row r="111" spans="1:37" ht="14.4" x14ac:dyDescent="0.3">
      <c r="A111" s="90" t="s">
        <v>495</v>
      </c>
      <c r="B111" s="9" t="s">
        <v>127</v>
      </c>
      <c r="C111" s="3" t="s">
        <v>445</v>
      </c>
      <c r="D111" s="3" t="s">
        <v>380</v>
      </c>
      <c r="E111" s="3" t="s">
        <v>297</v>
      </c>
      <c r="F111" s="3" t="s">
        <v>417</v>
      </c>
      <c r="G111" s="4">
        <v>60</v>
      </c>
      <c r="AD111" s="5"/>
      <c r="AE111" s="5"/>
    </row>
    <row r="112" spans="1:37" ht="14.4" x14ac:dyDescent="0.3">
      <c r="A112" s="90" t="s">
        <v>496</v>
      </c>
      <c r="B112" s="9" t="s">
        <v>27</v>
      </c>
      <c r="C112" s="3" t="s">
        <v>607</v>
      </c>
      <c r="D112" s="3" t="s">
        <v>380</v>
      </c>
      <c r="E112" s="3" t="s">
        <v>17</v>
      </c>
      <c r="F112" s="3" t="s">
        <v>309</v>
      </c>
      <c r="G112" s="4">
        <v>1680</v>
      </c>
      <c r="AD112" s="5"/>
      <c r="AE112" s="5"/>
    </row>
    <row r="113" spans="1:31" ht="14.4" x14ac:dyDescent="0.3">
      <c r="A113" s="90" t="s">
        <v>496</v>
      </c>
      <c r="B113" s="9" t="s">
        <v>23</v>
      </c>
      <c r="C113" s="3" t="s">
        <v>286</v>
      </c>
      <c r="D113" s="3" t="s">
        <v>380</v>
      </c>
      <c r="E113" s="3" t="s">
        <v>17</v>
      </c>
      <c r="F113" s="3" t="s">
        <v>309</v>
      </c>
      <c r="G113" s="4">
        <v>6080</v>
      </c>
      <c r="AD113" s="5"/>
      <c r="AE113" s="5"/>
    </row>
    <row r="114" spans="1:31" ht="14.4" x14ac:dyDescent="0.3">
      <c r="A114" s="90" t="s">
        <v>496</v>
      </c>
      <c r="B114" s="9" t="s">
        <v>23</v>
      </c>
      <c r="C114" s="3" t="s">
        <v>445</v>
      </c>
      <c r="D114" s="3" t="s">
        <v>380</v>
      </c>
      <c r="E114" s="3" t="s">
        <v>297</v>
      </c>
      <c r="F114" s="3" t="s">
        <v>417</v>
      </c>
      <c r="G114" s="4">
        <v>108</v>
      </c>
      <c r="AD114" s="5"/>
      <c r="AE114" s="5"/>
    </row>
    <row r="115" spans="1:31" ht="14.4" x14ac:dyDescent="0.3">
      <c r="A115" s="90" t="s">
        <v>496</v>
      </c>
      <c r="B115" s="9" t="s">
        <v>127</v>
      </c>
      <c r="C115" s="3" t="s">
        <v>483</v>
      </c>
      <c r="D115" s="3" t="s">
        <v>380</v>
      </c>
      <c r="E115" s="3" t="s">
        <v>297</v>
      </c>
      <c r="F115" s="3" t="s">
        <v>417</v>
      </c>
      <c r="G115" s="4">
        <v>304</v>
      </c>
      <c r="AD115" s="5"/>
      <c r="AE115" s="5"/>
    </row>
    <row r="116" spans="1:31" ht="14.4" x14ac:dyDescent="0.3">
      <c r="A116" s="90" t="s">
        <v>497</v>
      </c>
      <c r="B116" s="9" t="s">
        <v>27</v>
      </c>
      <c r="C116" s="3" t="s">
        <v>607</v>
      </c>
      <c r="D116" s="3" t="s">
        <v>380</v>
      </c>
      <c r="E116" s="3" t="s">
        <v>297</v>
      </c>
      <c r="F116" s="3" t="s">
        <v>417</v>
      </c>
      <c r="G116" s="4">
        <v>480</v>
      </c>
      <c r="AD116" s="5"/>
      <c r="AE116" s="5"/>
    </row>
    <row r="117" spans="1:31" ht="15.75" customHeight="1" x14ac:dyDescent="0.3">
      <c r="A117" s="90" t="s">
        <v>497</v>
      </c>
      <c r="B117" s="9" t="s">
        <v>23</v>
      </c>
      <c r="C117" s="3" t="s">
        <v>445</v>
      </c>
      <c r="D117" s="3" t="s">
        <v>380</v>
      </c>
      <c r="E117" s="3" t="s">
        <v>297</v>
      </c>
      <c r="F117" s="3" t="s">
        <v>417</v>
      </c>
      <c r="G117" s="4">
        <v>400</v>
      </c>
      <c r="AD117" s="5"/>
      <c r="AE117" s="5"/>
    </row>
    <row r="118" spans="1:31" ht="14.4" x14ac:dyDescent="0.3">
      <c r="A118" s="90" t="s">
        <v>497</v>
      </c>
      <c r="B118" s="9" t="s">
        <v>127</v>
      </c>
      <c r="C118" s="3" t="s">
        <v>483</v>
      </c>
      <c r="D118" s="3" t="s">
        <v>380</v>
      </c>
      <c r="E118" s="3" t="s">
        <v>297</v>
      </c>
      <c r="F118" s="3" t="s">
        <v>417</v>
      </c>
      <c r="G118" s="4">
        <v>340</v>
      </c>
      <c r="AD118" s="5"/>
      <c r="AE118" s="5"/>
    </row>
    <row r="119" spans="1:31" ht="14.4" x14ac:dyDescent="0.3">
      <c r="A119" s="90" t="s">
        <v>547</v>
      </c>
      <c r="B119" s="9" t="s">
        <v>27</v>
      </c>
      <c r="C119" s="3" t="s">
        <v>607</v>
      </c>
      <c r="D119" s="3" t="s">
        <v>380</v>
      </c>
      <c r="E119" s="3" t="s">
        <v>297</v>
      </c>
      <c r="F119" s="3" t="s">
        <v>417</v>
      </c>
      <c r="G119" s="4">
        <v>420</v>
      </c>
      <c r="AD119" s="5"/>
      <c r="AE119" s="5"/>
    </row>
    <row r="120" spans="1:31" ht="14.4" x14ac:dyDescent="0.3">
      <c r="A120" s="90" t="s">
        <v>547</v>
      </c>
      <c r="B120" s="9" t="s">
        <v>23</v>
      </c>
      <c r="C120" s="3" t="s">
        <v>445</v>
      </c>
      <c r="D120" s="3" t="s">
        <v>380</v>
      </c>
      <c r="E120" s="3" t="s">
        <v>297</v>
      </c>
      <c r="F120" s="3" t="s">
        <v>417</v>
      </c>
      <c r="G120" s="4">
        <v>400</v>
      </c>
      <c r="AD120" s="5"/>
      <c r="AE120" s="5"/>
    </row>
    <row r="121" spans="1:31" ht="14.4" x14ac:dyDescent="0.3">
      <c r="A121" s="90" t="s">
        <v>547</v>
      </c>
      <c r="B121" s="9" t="s">
        <v>127</v>
      </c>
      <c r="C121" s="3" t="s">
        <v>483</v>
      </c>
      <c r="D121" s="3" t="s">
        <v>380</v>
      </c>
      <c r="E121" s="3" t="s">
        <v>297</v>
      </c>
      <c r="F121" s="3" t="s">
        <v>417</v>
      </c>
      <c r="G121" s="4">
        <v>264</v>
      </c>
      <c r="AD121" s="5"/>
      <c r="AE121" s="5"/>
    </row>
    <row r="122" spans="1:31" ht="14.4" x14ac:dyDescent="0.3">
      <c r="A122" s="90" t="s">
        <v>548</v>
      </c>
      <c r="B122" s="9" t="s">
        <v>27</v>
      </c>
      <c r="C122" s="3" t="s">
        <v>607</v>
      </c>
      <c r="D122" s="3" t="s">
        <v>380</v>
      </c>
      <c r="E122" s="3" t="s">
        <v>297</v>
      </c>
      <c r="F122" s="3" t="s">
        <v>417</v>
      </c>
      <c r="G122" s="4">
        <v>284</v>
      </c>
      <c r="AD122" s="5"/>
      <c r="AE122" s="5"/>
    </row>
    <row r="123" spans="1:31" ht="14.4" x14ac:dyDescent="0.3">
      <c r="A123" s="90" t="s">
        <v>548</v>
      </c>
      <c r="B123" s="9" t="s">
        <v>23</v>
      </c>
      <c r="C123" s="3" t="s">
        <v>445</v>
      </c>
      <c r="D123" s="3" t="s">
        <v>380</v>
      </c>
      <c r="E123" s="3" t="s">
        <v>297</v>
      </c>
      <c r="F123" s="3" t="s">
        <v>417</v>
      </c>
      <c r="G123" s="4">
        <v>188</v>
      </c>
      <c r="AD123" s="5"/>
      <c r="AE123" s="5"/>
    </row>
    <row r="124" spans="1:31" ht="14.4" x14ac:dyDescent="0.3">
      <c r="A124" s="90" t="s">
        <v>548</v>
      </c>
      <c r="B124" s="9" t="s">
        <v>23</v>
      </c>
      <c r="C124" s="3" t="s">
        <v>445</v>
      </c>
      <c r="D124" s="3" t="s">
        <v>380</v>
      </c>
      <c r="E124" s="3" t="s">
        <v>225</v>
      </c>
      <c r="F124" s="3" t="s">
        <v>220</v>
      </c>
      <c r="G124" s="4">
        <v>480</v>
      </c>
      <c r="AD124" s="5"/>
      <c r="AE124" s="5"/>
    </row>
    <row r="125" spans="1:31" ht="15.75" customHeight="1" x14ac:dyDescent="0.3">
      <c r="A125" s="90" t="s">
        <v>548</v>
      </c>
      <c r="B125" s="9" t="s">
        <v>127</v>
      </c>
      <c r="C125" s="3" t="s">
        <v>117</v>
      </c>
      <c r="D125" s="3" t="s">
        <v>380</v>
      </c>
      <c r="E125" s="3" t="s">
        <v>225</v>
      </c>
      <c r="F125" s="3" t="s">
        <v>220</v>
      </c>
      <c r="G125" s="4">
        <v>1020</v>
      </c>
      <c r="AD125" s="5"/>
      <c r="AE125" s="5"/>
    </row>
    <row r="126" spans="1:31" ht="14.4" x14ac:dyDescent="0.3">
      <c r="A126" s="90" t="s">
        <v>583</v>
      </c>
      <c r="B126" s="9" t="s">
        <v>27</v>
      </c>
      <c r="C126" s="3" t="s">
        <v>607</v>
      </c>
      <c r="D126" s="3" t="s">
        <v>380</v>
      </c>
      <c r="E126" s="3" t="s">
        <v>225</v>
      </c>
      <c r="F126" s="3" t="s">
        <v>220</v>
      </c>
      <c r="G126" s="4">
        <v>1500</v>
      </c>
      <c r="AD126" s="5"/>
      <c r="AE126" s="5"/>
    </row>
    <row r="127" spans="1:31" ht="14.4" x14ac:dyDescent="0.3">
      <c r="A127" s="90" t="s">
        <v>583</v>
      </c>
      <c r="B127" s="9" t="s">
        <v>23</v>
      </c>
      <c r="C127" s="3" t="s">
        <v>445</v>
      </c>
      <c r="D127" s="3" t="s">
        <v>380</v>
      </c>
      <c r="E127" s="3" t="s">
        <v>225</v>
      </c>
      <c r="F127" s="3" t="s">
        <v>219</v>
      </c>
      <c r="G127" s="4">
        <v>144</v>
      </c>
      <c r="AD127" s="5"/>
      <c r="AE127" s="5"/>
    </row>
    <row r="128" spans="1:31" ht="14.4" x14ac:dyDescent="0.3">
      <c r="A128" s="90" t="s">
        <v>583</v>
      </c>
      <c r="B128" s="9" t="s">
        <v>23</v>
      </c>
      <c r="C128" s="3" t="s">
        <v>445</v>
      </c>
      <c r="D128" s="3" t="s">
        <v>380</v>
      </c>
      <c r="E128" s="3" t="s">
        <v>225</v>
      </c>
      <c r="F128" s="3" t="s">
        <v>217</v>
      </c>
      <c r="G128" s="4">
        <v>1500</v>
      </c>
      <c r="AD128" s="5"/>
      <c r="AE128" s="5"/>
    </row>
    <row r="129" spans="1:31" ht="14.4" x14ac:dyDescent="0.3">
      <c r="A129" s="90" t="s">
        <v>614</v>
      </c>
      <c r="B129" s="9" t="s">
        <v>27</v>
      </c>
      <c r="C129" s="3" t="s">
        <v>607</v>
      </c>
      <c r="D129" s="3" t="s">
        <v>380</v>
      </c>
      <c r="E129" s="3" t="s">
        <v>225</v>
      </c>
      <c r="F129" s="3" t="s">
        <v>217</v>
      </c>
      <c r="G129" s="4">
        <v>528</v>
      </c>
      <c r="AD129" s="5"/>
      <c r="AE129" s="5"/>
    </row>
    <row r="130" spans="1:31" ht="14.4" x14ac:dyDescent="0.3">
      <c r="A130" s="90" t="s">
        <v>614</v>
      </c>
      <c r="B130" s="9" t="s">
        <v>23</v>
      </c>
      <c r="C130" s="3" t="s">
        <v>524</v>
      </c>
      <c r="D130" s="3" t="s">
        <v>380</v>
      </c>
      <c r="E130" s="3" t="s">
        <v>225</v>
      </c>
      <c r="F130" s="3" t="s">
        <v>217</v>
      </c>
      <c r="G130" s="4">
        <v>24</v>
      </c>
      <c r="AD130" s="5"/>
      <c r="AE130" s="5"/>
    </row>
    <row r="131" spans="1:31" ht="14.4" x14ac:dyDescent="0.3">
      <c r="A131" s="90" t="s">
        <v>614</v>
      </c>
      <c r="B131" s="9" t="s">
        <v>23</v>
      </c>
      <c r="C131" s="3" t="s">
        <v>524</v>
      </c>
      <c r="D131" s="3" t="s">
        <v>380</v>
      </c>
      <c r="E131" s="3" t="s">
        <v>297</v>
      </c>
      <c r="F131" s="3" t="s">
        <v>417</v>
      </c>
      <c r="G131" s="4">
        <v>128</v>
      </c>
      <c r="AD131" s="5"/>
      <c r="AE131" s="5"/>
    </row>
    <row r="132" spans="1:31" ht="14.4" x14ac:dyDescent="0.3">
      <c r="A132" s="90" t="s">
        <v>614</v>
      </c>
      <c r="B132" s="9" t="s">
        <v>127</v>
      </c>
      <c r="C132" s="3" t="s">
        <v>608</v>
      </c>
      <c r="D132" s="3" t="s">
        <v>380</v>
      </c>
      <c r="E132" s="3" t="s">
        <v>297</v>
      </c>
      <c r="F132" s="3" t="s">
        <v>417</v>
      </c>
      <c r="G132" s="4">
        <v>220</v>
      </c>
      <c r="AD132" s="5"/>
      <c r="AE132" s="5"/>
    </row>
    <row r="133" spans="1:31" ht="14.4" x14ac:dyDescent="0.3">
      <c r="A133" s="90" t="s">
        <v>619</v>
      </c>
      <c r="B133" s="9" t="s">
        <v>27</v>
      </c>
      <c r="C133" s="3" t="s">
        <v>524</v>
      </c>
      <c r="D133" s="3" t="s">
        <v>380</v>
      </c>
      <c r="E133" s="3" t="s">
        <v>297</v>
      </c>
      <c r="F133" s="3" t="s">
        <v>417</v>
      </c>
      <c r="G133" s="4">
        <v>288</v>
      </c>
      <c r="AD133" s="5"/>
      <c r="AE133" s="5"/>
    </row>
    <row r="134" spans="1:31" ht="14.4" x14ac:dyDescent="0.3">
      <c r="A134" s="90" t="s">
        <v>619</v>
      </c>
      <c r="B134" s="9" t="s">
        <v>23</v>
      </c>
      <c r="C134" s="3" t="s">
        <v>608</v>
      </c>
      <c r="D134" s="3" t="s">
        <v>380</v>
      </c>
      <c r="E134" s="3" t="s">
        <v>225</v>
      </c>
      <c r="F134" s="3" t="s">
        <v>218</v>
      </c>
      <c r="G134" s="4">
        <v>780</v>
      </c>
      <c r="AD134" s="5"/>
      <c r="AE134" s="5"/>
    </row>
    <row r="135" spans="1:31" ht="14.4" x14ac:dyDescent="0.3">
      <c r="A135" s="90" t="s">
        <v>627</v>
      </c>
      <c r="B135" s="9" t="s">
        <v>27</v>
      </c>
      <c r="C135" s="3" t="s">
        <v>445</v>
      </c>
      <c r="D135" s="3" t="s">
        <v>380</v>
      </c>
      <c r="E135" s="3" t="s">
        <v>225</v>
      </c>
      <c r="F135" s="3" t="s">
        <v>218</v>
      </c>
      <c r="G135" s="4">
        <v>912</v>
      </c>
      <c r="H135" s="92"/>
      <c r="AD135" s="5"/>
      <c r="AE135" s="5"/>
    </row>
    <row r="136" spans="1:31" ht="14.4" x14ac:dyDescent="0.3">
      <c r="A136" s="90" t="s">
        <v>627</v>
      </c>
      <c r="B136" s="9" t="s">
        <v>27</v>
      </c>
      <c r="C136" s="3" t="s">
        <v>445</v>
      </c>
      <c r="D136" s="3" t="s">
        <v>380</v>
      </c>
      <c r="E136" s="3" t="s">
        <v>225</v>
      </c>
      <c r="F136" s="3" t="s">
        <v>219</v>
      </c>
      <c r="G136" s="4">
        <v>804</v>
      </c>
      <c r="H136" s="92"/>
      <c r="AD136" s="5"/>
      <c r="AE136" s="5"/>
    </row>
    <row r="137" spans="1:31" ht="14.4" x14ac:dyDescent="0.3">
      <c r="A137" s="90" t="s">
        <v>627</v>
      </c>
      <c r="B137" s="9" t="s">
        <v>23</v>
      </c>
      <c r="C137" s="3" t="s">
        <v>659</v>
      </c>
      <c r="D137" s="3" t="s">
        <v>380</v>
      </c>
      <c r="E137" s="3" t="s">
        <v>225</v>
      </c>
      <c r="F137" s="3" t="s">
        <v>219</v>
      </c>
      <c r="G137" s="4">
        <v>696</v>
      </c>
      <c r="AD137" s="5"/>
      <c r="AE137" s="5"/>
    </row>
    <row r="138" spans="1:31" ht="14.4" x14ac:dyDescent="0.3">
      <c r="A138" s="90" t="s">
        <v>627</v>
      </c>
      <c r="B138" s="9" t="s">
        <v>23</v>
      </c>
      <c r="C138" s="3" t="s">
        <v>659</v>
      </c>
      <c r="D138" s="3" t="s">
        <v>380</v>
      </c>
      <c r="E138" s="3" t="s">
        <v>297</v>
      </c>
      <c r="F138" s="3" t="s">
        <v>417</v>
      </c>
      <c r="G138" s="4">
        <v>212</v>
      </c>
      <c r="AD138" s="5"/>
      <c r="AE138" s="5"/>
    </row>
    <row r="139" spans="1:31" ht="14.4" x14ac:dyDescent="0.3">
      <c r="A139" s="90" t="s">
        <v>648</v>
      </c>
      <c r="B139" s="9" t="s">
        <v>27</v>
      </c>
      <c r="C139" s="3" t="s">
        <v>445</v>
      </c>
      <c r="D139" s="3" t="s">
        <v>380</v>
      </c>
      <c r="E139" s="3" t="s">
        <v>297</v>
      </c>
      <c r="F139" s="3" t="s">
        <v>417</v>
      </c>
      <c r="G139" s="4">
        <v>400</v>
      </c>
      <c r="AD139" s="5"/>
      <c r="AE139" s="5"/>
    </row>
    <row r="140" spans="1:31" ht="14.4" x14ac:dyDescent="0.3">
      <c r="A140" s="90" t="s">
        <v>648</v>
      </c>
      <c r="B140" s="9" t="s">
        <v>23</v>
      </c>
      <c r="C140" s="3" t="s">
        <v>659</v>
      </c>
      <c r="D140" s="3" t="s">
        <v>380</v>
      </c>
      <c r="E140" s="3" t="s">
        <v>297</v>
      </c>
      <c r="F140" s="3" t="s">
        <v>417</v>
      </c>
      <c r="G140" s="4">
        <v>276</v>
      </c>
      <c r="AD140" s="5"/>
      <c r="AE140" s="5"/>
    </row>
    <row r="141" spans="1:31" ht="14.4" x14ac:dyDescent="0.3">
      <c r="A141" s="90" t="s">
        <v>661</v>
      </c>
      <c r="B141" s="9" t="s">
        <v>27</v>
      </c>
      <c r="C141" s="3" t="s">
        <v>155</v>
      </c>
      <c r="D141" s="3" t="s">
        <v>160</v>
      </c>
      <c r="E141" s="3" t="s">
        <v>145</v>
      </c>
      <c r="F141" s="3" t="s">
        <v>662</v>
      </c>
      <c r="G141" s="4">
        <v>600</v>
      </c>
      <c r="AD141" s="5"/>
      <c r="AE141" s="5"/>
    </row>
    <row r="142" spans="1:31" ht="14.4" x14ac:dyDescent="0.3">
      <c r="A142" s="90" t="s">
        <v>661</v>
      </c>
      <c r="B142" s="9" t="s">
        <v>23</v>
      </c>
      <c r="C142" s="3" t="s">
        <v>670</v>
      </c>
      <c r="D142" s="3" t="s">
        <v>160</v>
      </c>
      <c r="E142" s="3" t="s">
        <v>145</v>
      </c>
      <c r="F142" s="3" t="s">
        <v>662</v>
      </c>
      <c r="G142" s="4">
        <v>800</v>
      </c>
      <c r="AD142" s="5"/>
      <c r="AE142" s="5"/>
    </row>
    <row r="143" spans="1:31" ht="14.4" x14ac:dyDescent="0.3">
      <c r="A143" s="90" t="s">
        <v>661</v>
      </c>
      <c r="B143" s="9" t="s">
        <v>27</v>
      </c>
      <c r="C143" s="3" t="s">
        <v>524</v>
      </c>
      <c r="D143" s="3" t="s">
        <v>161</v>
      </c>
      <c r="E143" s="3" t="s">
        <v>17</v>
      </c>
      <c r="F143" s="3" t="s">
        <v>350</v>
      </c>
      <c r="G143" s="4">
        <v>7600</v>
      </c>
      <c r="AD143" s="5"/>
      <c r="AE143" s="5"/>
    </row>
    <row r="144" spans="1:31" ht="14.4" x14ac:dyDescent="0.3">
      <c r="A144" s="90" t="s">
        <v>661</v>
      </c>
      <c r="B144" s="9" t="s">
        <v>23</v>
      </c>
      <c r="C144" s="3" t="s">
        <v>608</v>
      </c>
      <c r="D144" s="3" t="s">
        <v>161</v>
      </c>
      <c r="E144" s="3" t="s">
        <v>17</v>
      </c>
      <c r="F144" s="3" t="s">
        <v>350</v>
      </c>
      <c r="G144" s="4">
        <v>7160</v>
      </c>
      <c r="AD144" s="5"/>
      <c r="AE144" s="5"/>
    </row>
    <row r="145" spans="1:31" ht="14.4" x14ac:dyDescent="0.3">
      <c r="A145" s="90" t="s">
        <v>661</v>
      </c>
      <c r="B145" s="9" t="s">
        <v>27</v>
      </c>
      <c r="C145" s="3" t="s">
        <v>601</v>
      </c>
      <c r="D145" s="3" t="s">
        <v>162</v>
      </c>
      <c r="E145" s="3" t="s">
        <v>297</v>
      </c>
      <c r="F145" s="3" t="s">
        <v>416</v>
      </c>
      <c r="G145" s="4">
        <v>516</v>
      </c>
      <c r="AD145" s="5"/>
      <c r="AE145" s="5"/>
    </row>
    <row r="146" spans="1:31" ht="14.4" x14ac:dyDescent="0.3">
      <c r="A146" s="90" t="s">
        <v>661</v>
      </c>
      <c r="B146" s="9" t="s">
        <v>23</v>
      </c>
      <c r="C146" s="3" t="s">
        <v>117</v>
      </c>
      <c r="D146" s="3" t="s">
        <v>162</v>
      </c>
      <c r="E146" s="3" t="s">
        <v>297</v>
      </c>
      <c r="F146" s="3" t="s">
        <v>416</v>
      </c>
      <c r="G146" s="4">
        <v>408</v>
      </c>
      <c r="H146" s="63"/>
    </row>
    <row r="147" spans="1:31" ht="14.4" x14ac:dyDescent="0.3">
      <c r="A147" s="90" t="s">
        <v>661</v>
      </c>
      <c r="B147" s="9" t="s">
        <v>27</v>
      </c>
      <c r="C147" s="3" t="s">
        <v>445</v>
      </c>
      <c r="D147" s="3" t="s">
        <v>380</v>
      </c>
      <c r="E147" s="3" t="s">
        <v>297</v>
      </c>
      <c r="F147" s="3" t="s">
        <v>417</v>
      </c>
      <c r="G147" s="4">
        <v>360</v>
      </c>
      <c r="H147" s="63"/>
    </row>
    <row r="148" spans="1:31" ht="14.4" x14ac:dyDescent="0.3">
      <c r="A148" s="90" t="s">
        <v>661</v>
      </c>
      <c r="B148" s="9" t="s">
        <v>23</v>
      </c>
      <c r="C148" s="3" t="s">
        <v>659</v>
      </c>
      <c r="D148" s="3" t="s">
        <v>380</v>
      </c>
      <c r="E148" s="3" t="s">
        <v>297</v>
      </c>
      <c r="F148" s="3" t="s">
        <v>417</v>
      </c>
      <c r="G148" s="4">
        <v>180</v>
      </c>
      <c r="H148" s="63"/>
    </row>
    <row r="149" spans="1:31" ht="14.4" x14ac:dyDescent="0.3">
      <c r="A149" s="90" t="s">
        <v>669</v>
      </c>
      <c r="B149" s="9" t="s">
        <v>27</v>
      </c>
      <c r="C149" s="3" t="s">
        <v>155</v>
      </c>
      <c r="D149" s="3" t="s">
        <v>160</v>
      </c>
      <c r="E149" s="3" t="s">
        <v>145</v>
      </c>
      <c r="F149" s="3" t="s">
        <v>662</v>
      </c>
      <c r="G149" s="4">
        <v>500</v>
      </c>
      <c r="H149" s="63"/>
    </row>
    <row r="150" spans="1:31" ht="14.4" x14ac:dyDescent="0.3">
      <c r="A150" s="90" t="s">
        <v>669</v>
      </c>
      <c r="B150" s="9" t="s">
        <v>23</v>
      </c>
      <c r="C150" s="3" t="s">
        <v>670</v>
      </c>
      <c r="D150" s="3" t="s">
        <v>160</v>
      </c>
      <c r="E150" s="3" t="s">
        <v>145</v>
      </c>
      <c r="F150" s="3" t="s">
        <v>662</v>
      </c>
      <c r="G150" s="4">
        <v>1000</v>
      </c>
    </row>
    <row r="151" spans="1:31" ht="14.4" x14ac:dyDescent="0.3">
      <c r="A151" s="90" t="s">
        <v>669</v>
      </c>
      <c r="B151" s="9" t="s">
        <v>27</v>
      </c>
      <c r="C151" s="3" t="s">
        <v>399</v>
      </c>
      <c r="D151" s="3" t="s">
        <v>161</v>
      </c>
      <c r="E151" s="3" t="s">
        <v>266</v>
      </c>
      <c r="F151" s="3" t="s">
        <v>51</v>
      </c>
      <c r="G151" s="4">
        <v>304</v>
      </c>
    </row>
    <row r="152" spans="1:31" ht="14.4" x14ac:dyDescent="0.3">
      <c r="A152" s="90" t="s">
        <v>669</v>
      </c>
      <c r="B152" s="9" t="s">
        <v>23</v>
      </c>
      <c r="C152" s="3" t="s">
        <v>117</v>
      </c>
      <c r="D152" s="3" t="s">
        <v>161</v>
      </c>
      <c r="E152" s="3" t="s">
        <v>266</v>
      </c>
      <c r="F152" s="3" t="s">
        <v>51</v>
      </c>
      <c r="G152" s="4">
        <v>520</v>
      </c>
    </row>
    <row r="153" spans="1:31" ht="14.4" x14ac:dyDescent="0.3">
      <c r="A153" s="90" t="s">
        <v>669</v>
      </c>
      <c r="B153" s="9" t="s">
        <v>27</v>
      </c>
      <c r="C153" s="3" t="s">
        <v>601</v>
      </c>
      <c r="D153" s="3" t="s">
        <v>162</v>
      </c>
      <c r="E153" s="3" t="s">
        <v>297</v>
      </c>
      <c r="F153" s="3" t="s">
        <v>416</v>
      </c>
      <c r="G153" s="4">
        <v>288</v>
      </c>
    </row>
    <row r="154" spans="1:31" ht="14.4" x14ac:dyDescent="0.3">
      <c r="A154" s="90" t="s">
        <v>669</v>
      </c>
      <c r="B154" s="9" t="s">
        <v>23</v>
      </c>
      <c r="C154" s="12" t="s">
        <v>608</v>
      </c>
      <c r="D154" s="3" t="s">
        <v>162</v>
      </c>
      <c r="E154" s="3" t="s">
        <v>297</v>
      </c>
      <c r="F154" s="3" t="s">
        <v>416</v>
      </c>
      <c r="G154" s="4">
        <v>136</v>
      </c>
    </row>
    <row r="155" spans="1:31" ht="14.4" x14ac:dyDescent="0.3">
      <c r="A155" s="90" t="s">
        <v>669</v>
      </c>
      <c r="B155" s="9" t="s">
        <v>23</v>
      </c>
      <c r="C155" s="12" t="s">
        <v>608</v>
      </c>
      <c r="D155" s="3" t="s">
        <v>162</v>
      </c>
      <c r="E155" s="3" t="s">
        <v>145</v>
      </c>
      <c r="F155" s="3" t="s">
        <v>265</v>
      </c>
      <c r="G155" s="4">
        <v>224</v>
      </c>
    </row>
    <row r="156" spans="1:31" ht="14.4" x14ac:dyDescent="0.3">
      <c r="A156" s="90" t="s">
        <v>669</v>
      </c>
      <c r="B156" s="9" t="s">
        <v>27</v>
      </c>
      <c r="C156" s="3" t="s">
        <v>445</v>
      </c>
      <c r="D156" s="3" t="s">
        <v>380</v>
      </c>
      <c r="E156" s="3" t="s">
        <v>297</v>
      </c>
      <c r="F156" s="3" t="s">
        <v>417</v>
      </c>
      <c r="G156" s="4">
        <v>160</v>
      </c>
    </row>
    <row r="157" spans="1:31" ht="14.4" x14ac:dyDescent="0.3">
      <c r="A157" s="90" t="s">
        <v>669</v>
      </c>
      <c r="B157" s="9" t="s">
        <v>23</v>
      </c>
      <c r="C157" s="3" t="s">
        <v>615</v>
      </c>
      <c r="D157" s="3" t="s">
        <v>380</v>
      </c>
      <c r="E157" s="3" t="s">
        <v>297</v>
      </c>
      <c r="F157" s="3" t="s">
        <v>417</v>
      </c>
      <c r="G157" s="4">
        <v>452</v>
      </c>
    </row>
    <row r="158" spans="1:31" ht="14.4" x14ac:dyDescent="0.3">
      <c r="A158" s="90" t="s">
        <v>494</v>
      </c>
      <c r="B158" s="9" t="s">
        <v>27</v>
      </c>
      <c r="C158" s="3" t="s">
        <v>444</v>
      </c>
      <c r="D158" s="3" t="s">
        <v>427</v>
      </c>
      <c r="E158" s="3" t="s">
        <v>124</v>
      </c>
      <c r="F158" s="3" t="s">
        <v>336</v>
      </c>
      <c r="G158" s="4">
        <v>76</v>
      </c>
    </row>
    <row r="159" spans="1:31" ht="14.4" x14ac:dyDescent="0.3">
      <c r="A159" s="90" t="s">
        <v>496</v>
      </c>
      <c r="B159" s="9" t="s">
        <v>27</v>
      </c>
      <c r="C159" s="3" t="s">
        <v>444</v>
      </c>
      <c r="D159" s="3" t="s">
        <v>427</v>
      </c>
      <c r="E159" s="3" t="s">
        <v>124</v>
      </c>
      <c r="F159" s="3" t="s">
        <v>336</v>
      </c>
      <c r="G159" s="4">
        <v>100</v>
      </c>
    </row>
    <row r="160" spans="1:31" ht="14.4" x14ac:dyDescent="0.3">
      <c r="A160" s="90" t="s">
        <v>497</v>
      </c>
      <c r="B160" s="9" t="s">
        <v>27</v>
      </c>
      <c r="C160" s="3" t="s">
        <v>444</v>
      </c>
      <c r="D160" s="3" t="s">
        <v>427</v>
      </c>
      <c r="E160" s="3" t="s">
        <v>124</v>
      </c>
      <c r="F160" s="3" t="s">
        <v>336</v>
      </c>
      <c r="G160" s="4">
        <v>4</v>
      </c>
    </row>
    <row r="161" spans="1:7" ht="14.4" x14ac:dyDescent="0.3">
      <c r="A161" s="90" t="s">
        <v>497</v>
      </c>
      <c r="B161" s="9" t="s">
        <v>27</v>
      </c>
      <c r="C161" s="3" t="s">
        <v>606</v>
      </c>
      <c r="D161" s="3" t="s">
        <v>427</v>
      </c>
      <c r="E161" s="3" t="s">
        <v>482</v>
      </c>
      <c r="F161" s="3" t="s">
        <v>482</v>
      </c>
      <c r="G161" s="4">
        <v>150</v>
      </c>
    </row>
    <row r="162" spans="1:7" ht="14.4" x14ac:dyDescent="0.3">
      <c r="A162" s="90" t="s">
        <v>497</v>
      </c>
      <c r="B162" s="9" t="s">
        <v>27</v>
      </c>
      <c r="C162" s="3" t="s">
        <v>608</v>
      </c>
      <c r="D162" s="3" t="s">
        <v>427</v>
      </c>
      <c r="E162" s="3" t="s">
        <v>482</v>
      </c>
      <c r="F162" s="3" t="s">
        <v>482</v>
      </c>
      <c r="G162" s="4">
        <v>1000</v>
      </c>
    </row>
    <row r="163" spans="1:7" ht="14.4" x14ac:dyDescent="0.3">
      <c r="A163" s="90" t="s">
        <v>547</v>
      </c>
      <c r="B163" s="9" t="s">
        <v>27</v>
      </c>
      <c r="C163" s="3" t="s">
        <v>606</v>
      </c>
      <c r="D163" s="3" t="s">
        <v>427</v>
      </c>
      <c r="E163" s="3" t="s">
        <v>124</v>
      </c>
      <c r="F163" s="3" t="s">
        <v>463</v>
      </c>
      <c r="G163" s="4">
        <v>120</v>
      </c>
    </row>
    <row r="164" spans="1:7" ht="14.4" x14ac:dyDescent="0.3">
      <c r="A164" s="90" t="s">
        <v>547</v>
      </c>
      <c r="B164" s="9" t="s">
        <v>23</v>
      </c>
      <c r="C164" s="3" t="s">
        <v>608</v>
      </c>
      <c r="D164" s="3" t="s">
        <v>427</v>
      </c>
      <c r="E164" s="3" t="s">
        <v>124</v>
      </c>
      <c r="F164" s="3" t="s">
        <v>463</v>
      </c>
      <c r="G164" s="4">
        <v>124</v>
      </c>
    </row>
    <row r="165" spans="1:7" ht="14.4" x14ac:dyDescent="0.3">
      <c r="A165" s="90" t="s">
        <v>548</v>
      </c>
      <c r="B165" s="9" t="s">
        <v>27</v>
      </c>
      <c r="C165" s="3" t="s">
        <v>606</v>
      </c>
      <c r="D165" s="3" t="s">
        <v>427</v>
      </c>
      <c r="E165" s="3" t="s">
        <v>124</v>
      </c>
      <c r="F165" s="3" t="s">
        <v>463</v>
      </c>
      <c r="G165" s="4">
        <v>220</v>
      </c>
    </row>
    <row r="166" spans="1:7" ht="14.4" x14ac:dyDescent="0.3">
      <c r="A166" s="90" t="s">
        <v>548</v>
      </c>
      <c r="B166" s="9" t="s">
        <v>23</v>
      </c>
      <c r="C166" s="3" t="s">
        <v>611</v>
      </c>
      <c r="D166" s="3" t="s">
        <v>427</v>
      </c>
      <c r="E166" s="3" t="s">
        <v>124</v>
      </c>
      <c r="F166" s="3" t="s">
        <v>463</v>
      </c>
      <c r="G166" s="4">
        <v>160</v>
      </c>
    </row>
    <row r="167" spans="1:7" ht="14.4" x14ac:dyDescent="0.3">
      <c r="A167" s="90" t="s">
        <v>583</v>
      </c>
      <c r="B167" s="9" t="s">
        <v>27</v>
      </c>
      <c r="C167" s="3" t="s">
        <v>606</v>
      </c>
      <c r="D167" s="3" t="s">
        <v>427</v>
      </c>
      <c r="E167" s="3" t="s">
        <v>124</v>
      </c>
      <c r="F167" s="3" t="s">
        <v>463</v>
      </c>
      <c r="G167" s="4">
        <v>248</v>
      </c>
    </row>
    <row r="168" spans="1:7" ht="14.4" x14ac:dyDescent="0.3">
      <c r="A168" s="90" t="s">
        <v>583</v>
      </c>
      <c r="B168" s="9" t="s">
        <v>23</v>
      </c>
      <c r="C168" s="3" t="s">
        <v>611</v>
      </c>
      <c r="D168" s="3" t="s">
        <v>427</v>
      </c>
      <c r="E168" s="3" t="s">
        <v>124</v>
      </c>
      <c r="F168" s="3" t="s">
        <v>463</v>
      </c>
      <c r="G168" s="4">
        <v>200</v>
      </c>
    </row>
    <row r="169" spans="1:7" ht="14.4" x14ac:dyDescent="0.3">
      <c r="A169" s="90" t="s">
        <v>614</v>
      </c>
      <c r="B169" s="9" t="s">
        <v>27</v>
      </c>
      <c r="C169" s="3" t="s">
        <v>606</v>
      </c>
      <c r="D169" s="3" t="s">
        <v>427</v>
      </c>
      <c r="E169" s="3" t="s">
        <v>124</v>
      </c>
      <c r="F169" s="3" t="s">
        <v>463</v>
      </c>
      <c r="G169" s="4">
        <v>240</v>
      </c>
    </row>
    <row r="170" spans="1:7" ht="14.4" x14ac:dyDescent="0.3">
      <c r="A170" s="90" t="s">
        <v>614</v>
      </c>
      <c r="B170" s="9" t="s">
        <v>23</v>
      </c>
      <c r="C170" s="3" t="s">
        <v>611</v>
      </c>
      <c r="D170" s="3" t="s">
        <v>427</v>
      </c>
      <c r="E170" s="3" t="s">
        <v>124</v>
      </c>
      <c r="F170" s="3" t="s">
        <v>463</v>
      </c>
      <c r="G170" s="4">
        <v>163</v>
      </c>
    </row>
    <row r="171" spans="1:7" ht="15.75" customHeight="1" x14ac:dyDescent="0.3">
      <c r="A171" s="90" t="s">
        <v>619</v>
      </c>
      <c r="B171" s="9" t="s">
        <v>27</v>
      </c>
      <c r="C171" s="3" t="s">
        <v>671</v>
      </c>
      <c r="D171" s="3" t="s">
        <v>427</v>
      </c>
      <c r="E171" s="3" t="s">
        <v>124</v>
      </c>
      <c r="F171" s="3" t="s">
        <v>463</v>
      </c>
      <c r="G171" s="4">
        <v>40</v>
      </c>
    </row>
    <row r="172" spans="1:7" ht="14.4" x14ac:dyDescent="0.3">
      <c r="A172" s="90" t="s">
        <v>619</v>
      </c>
      <c r="B172" s="9" t="s">
        <v>27</v>
      </c>
      <c r="C172" s="3" t="s">
        <v>671</v>
      </c>
      <c r="D172" s="3" t="s">
        <v>427</v>
      </c>
      <c r="E172" s="3" t="s">
        <v>124</v>
      </c>
      <c r="F172" s="3" t="s">
        <v>464</v>
      </c>
      <c r="G172" s="4">
        <v>8</v>
      </c>
    </row>
    <row r="173" spans="1:7" ht="14.4" x14ac:dyDescent="0.3">
      <c r="A173" s="90" t="s">
        <v>619</v>
      </c>
      <c r="B173" s="9" t="s">
        <v>23</v>
      </c>
      <c r="C173" s="3" t="s">
        <v>659</v>
      </c>
      <c r="D173" s="3" t="s">
        <v>427</v>
      </c>
      <c r="E173" s="3" t="s">
        <v>124</v>
      </c>
      <c r="F173" s="3" t="s">
        <v>196</v>
      </c>
      <c r="G173" s="4">
        <v>15</v>
      </c>
    </row>
    <row r="174" spans="1:7" ht="14.4" x14ac:dyDescent="0.3">
      <c r="A174" s="90" t="s">
        <v>619</v>
      </c>
      <c r="B174" s="9" t="s">
        <v>27</v>
      </c>
      <c r="C174" s="3" t="s">
        <v>659</v>
      </c>
      <c r="D174" s="3" t="s">
        <v>427</v>
      </c>
      <c r="E174" s="3" t="s">
        <v>3</v>
      </c>
      <c r="F174" s="3" t="s">
        <v>249</v>
      </c>
      <c r="G174" s="4">
        <v>5016</v>
      </c>
    </row>
    <row r="175" spans="1:7" ht="14.25" customHeight="1" x14ac:dyDescent="0.3">
      <c r="A175" s="90" t="s">
        <v>627</v>
      </c>
      <c r="B175" s="9" t="s">
        <v>27</v>
      </c>
      <c r="C175" s="3" t="s">
        <v>611</v>
      </c>
      <c r="D175" s="3" t="s">
        <v>427</v>
      </c>
      <c r="E175" s="3" t="s">
        <v>124</v>
      </c>
      <c r="F175" s="3" t="s">
        <v>194</v>
      </c>
      <c r="G175" s="4">
        <v>312</v>
      </c>
    </row>
    <row r="176" spans="1:7" ht="14.4" x14ac:dyDescent="0.3">
      <c r="A176" s="90" t="s">
        <v>627</v>
      </c>
      <c r="B176" s="9" t="s">
        <v>27</v>
      </c>
      <c r="C176" s="3" t="s">
        <v>672</v>
      </c>
      <c r="D176" s="3" t="s">
        <v>427</v>
      </c>
      <c r="E176" s="3" t="s">
        <v>124</v>
      </c>
      <c r="F176" s="3" t="s">
        <v>195</v>
      </c>
      <c r="G176" s="4">
        <v>316</v>
      </c>
    </row>
    <row r="177" spans="1:11" ht="14.4" x14ac:dyDescent="0.3">
      <c r="A177" s="90" t="s">
        <v>627</v>
      </c>
      <c r="B177" s="9" t="s">
        <v>23</v>
      </c>
      <c r="C177" s="3" t="s">
        <v>672</v>
      </c>
      <c r="D177" s="3" t="s">
        <v>427</v>
      </c>
      <c r="E177" s="3" t="s">
        <v>124</v>
      </c>
      <c r="F177" s="3" t="s">
        <v>194</v>
      </c>
      <c r="G177" s="4">
        <v>336</v>
      </c>
    </row>
    <row r="178" spans="1:11" ht="14.4" x14ac:dyDescent="0.3">
      <c r="A178" s="90" t="s">
        <v>648</v>
      </c>
      <c r="B178" s="9" t="s">
        <v>27</v>
      </c>
      <c r="C178" s="3" t="s">
        <v>601</v>
      </c>
      <c r="D178" s="3" t="s">
        <v>427</v>
      </c>
      <c r="E178" s="3" t="s">
        <v>124</v>
      </c>
      <c r="F178" s="3" t="s">
        <v>194</v>
      </c>
      <c r="G178" s="4">
        <v>76</v>
      </c>
    </row>
    <row r="179" spans="1:11" ht="14.4" x14ac:dyDescent="0.3">
      <c r="A179" s="90" t="s">
        <v>648</v>
      </c>
      <c r="B179" s="9" t="s">
        <v>27</v>
      </c>
      <c r="C179" s="3" t="s">
        <v>601</v>
      </c>
      <c r="D179" s="3" t="s">
        <v>427</v>
      </c>
      <c r="E179" s="3" t="s">
        <v>124</v>
      </c>
      <c r="F179" s="3" t="s">
        <v>195</v>
      </c>
      <c r="G179" s="4">
        <v>396</v>
      </c>
    </row>
    <row r="180" spans="1:11" ht="14.4" x14ac:dyDescent="0.3">
      <c r="A180" s="90" t="s">
        <v>648</v>
      </c>
      <c r="B180" s="9" t="s">
        <v>27</v>
      </c>
      <c r="C180" s="3" t="s">
        <v>601</v>
      </c>
      <c r="D180" s="3" t="s">
        <v>427</v>
      </c>
      <c r="E180" s="3" t="s">
        <v>124</v>
      </c>
      <c r="F180" s="3" t="s">
        <v>194</v>
      </c>
      <c r="G180" s="4">
        <v>60</v>
      </c>
    </row>
    <row r="181" spans="1:11" ht="14.4" x14ac:dyDescent="0.3">
      <c r="A181" s="90" t="s">
        <v>648</v>
      </c>
      <c r="B181" s="9" t="s">
        <v>23</v>
      </c>
      <c r="C181" s="3" t="s">
        <v>672</v>
      </c>
      <c r="D181" s="3" t="s">
        <v>427</v>
      </c>
      <c r="E181" s="3" t="s">
        <v>124</v>
      </c>
      <c r="F181" s="3" t="s">
        <v>195</v>
      </c>
      <c r="G181" s="4">
        <v>640</v>
      </c>
      <c r="K181" s="3" t="s">
        <v>240</v>
      </c>
    </row>
    <row r="182" spans="1:11" ht="14.4" x14ac:dyDescent="0.3">
      <c r="A182" s="90" t="s">
        <v>648</v>
      </c>
      <c r="B182" s="9" t="s">
        <v>127</v>
      </c>
      <c r="C182" s="3" t="s">
        <v>611</v>
      </c>
      <c r="D182" s="3" t="s">
        <v>427</v>
      </c>
      <c r="E182" s="3" t="s">
        <v>124</v>
      </c>
      <c r="F182" s="3" t="s">
        <v>195</v>
      </c>
      <c r="G182" s="4">
        <v>172</v>
      </c>
    </row>
    <row r="183" spans="1:11" ht="14.4" x14ac:dyDescent="0.3">
      <c r="A183" s="90" t="s">
        <v>702</v>
      </c>
      <c r="B183" s="9" t="s">
        <v>27</v>
      </c>
      <c r="C183" s="3" t="s">
        <v>524</v>
      </c>
      <c r="D183" s="3" t="s">
        <v>161</v>
      </c>
      <c r="E183" s="3" t="s">
        <v>266</v>
      </c>
      <c r="F183" s="3" t="s">
        <v>51</v>
      </c>
      <c r="G183" s="4">
        <v>560</v>
      </c>
    </row>
    <row r="184" spans="1:11" ht="14.4" x14ac:dyDescent="0.3">
      <c r="A184" s="90" t="s">
        <v>702</v>
      </c>
      <c r="B184" s="9" t="s">
        <v>23</v>
      </c>
      <c r="C184" s="3" t="s">
        <v>117</v>
      </c>
      <c r="D184" s="3" t="s">
        <v>161</v>
      </c>
      <c r="E184" s="3" t="s">
        <v>266</v>
      </c>
      <c r="F184" s="3" t="s">
        <v>51</v>
      </c>
      <c r="G184" s="4">
        <v>80</v>
      </c>
    </row>
    <row r="185" spans="1:11" ht="14.4" x14ac:dyDescent="0.3">
      <c r="A185" s="90" t="s">
        <v>702</v>
      </c>
      <c r="B185" s="9" t="s">
        <v>23</v>
      </c>
      <c r="C185" s="3" t="s">
        <v>117</v>
      </c>
      <c r="D185" s="3" t="s">
        <v>161</v>
      </c>
      <c r="E185" s="3" t="s">
        <v>17</v>
      </c>
      <c r="F185" s="3" t="s">
        <v>350</v>
      </c>
      <c r="G185" s="4">
        <v>4960</v>
      </c>
    </row>
    <row r="186" spans="1:11" ht="14.4" x14ac:dyDescent="0.3">
      <c r="A186" s="90" t="s">
        <v>702</v>
      </c>
      <c r="B186" s="9" t="s">
        <v>27</v>
      </c>
      <c r="C186" s="3" t="s">
        <v>601</v>
      </c>
      <c r="D186" s="3" t="s">
        <v>162</v>
      </c>
      <c r="E186" s="3" t="s">
        <v>145</v>
      </c>
      <c r="F186" s="3" t="s">
        <v>265</v>
      </c>
      <c r="G186" s="4">
        <v>136</v>
      </c>
    </row>
    <row r="187" spans="1:11" ht="14.4" x14ac:dyDescent="0.3">
      <c r="A187" s="90" t="s">
        <v>702</v>
      </c>
      <c r="B187" s="9" t="s">
        <v>23</v>
      </c>
      <c r="C187" s="3" t="s">
        <v>704</v>
      </c>
      <c r="D187" s="3" t="s">
        <v>162</v>
      </c>
      <c r="E187" s="3" t="s">
        <v>145</v>
      </c>
      <c r="F187" s="3" t="s">
        <v>265</v>
      </c>
      <c r="G187" s="4">
        <v>752</v>
      </c>
    </row>
    <row r="188" spans="1:11" ht="14.4" x14ac:dyDescent="0.3">
      <c r="A188" s="90" t="s">
        <v>702</v>
      </c>
      <c r="B188" s="9" t="s">
        <v>27</v>
      </c>
      <c r="C188" s="3" t="s">
        <v>399</v>
      </c>
      <c r="D188" s="3" t="s">
        <v>380</v>
      </c>
      <c r="E188" s="3" t="s">
        <v>297</v>
      </c>
      <c r="F188" s="3" t="s">
        <v>417</v>
      </c>
      <c r="G188" s="4">
        <v>160</v>
      </c>
    </row>
    <row r="189" spans="1:11" ht="14.4" x14ac:dyDescent="0.3">
      <c r="A189" s="90" t="s">
        <v>702</v>
      </c>
      <c r="B189" s="9" t="s">
        <v>23</v>
      </c>
      <c r="C189" s="3" t="s">
        <v>615</v>
      </c>
      <c r="D189" s="3" t="s">
        <v>380</v>
      </c>
      <c r="E189" s="3" t="s">
        <v>297</v>
      </c>
      <c r="F189" s="3" t="s">
        <v>417</v>
      </c>
      <c r="G189" s="4">
        <v>60</v>
      </c>
    </row>
    <row r="190" spans="1:11" ht="14.4" x14ac:dyDescent="0.3">
      <c r="A190" s="90" t="s">
        <v>702</v>
      </c>
      <c r="B190" s="9" t="s">
        <v>23</v>
      </c>
      <c r="C190" s="3" t="s">
        <v>615</v>
      </c>
      <c r="D190" s="3" t="s">
        <v>380</v>
      </c>
      <c r="E190" s="3" t="s">
        <v>17</v>
      </c>
      <c r="F190" s="3" t="s">
        <v>45</v>
      </c>
      <c r="G190" s="4">
        <v>1386</v>
      </c>
    </row>
    <row r="191" spans="1:11" ht="14.4" x14ac:dyDescent="0.3">
      <c r="A191" s="90" t="s">
        <v>702</v>
      </c>
      <c r="B191" s="9" t="s">
        <v>27</v>
      </c>
      <c r="C191" s="3" t="s">
        <v>612</v>
      </c>
      <c r="D191" s="3" t="s">
        <v>160</v>
      </c>
      <c r="E191" s="3" t="s">
        <v>145</v>
      </c>
      <c r="F191" s="3" t="s">
        <v>253</v>
      </c>
      <c r="G191" s="4">
        <v>170</v>
      </c>
    </row>
    <row r="192" spans="1:11" ht="14.4" x14ac:dyDescent="0.3">
      <c r="A192" s="90" t="s">
        <v>702</v>
      </c>
      <c r="B192" s="9" t="s">
        <v>23</v>
      </c>
      <c r="C192" s="3" t="s">
        <v>612</v>
      </c>
      <c r="D192" s="3" t="s">
        <v>160</v>
      </c>
      <c r="E192" s="3" t="s">
        <v>145</v>
      </c>
      <c r="F192" s="3" t="s">
        <v>250</v>
      </c>
      <c r="G192" s="4">
        <v>120</v>
      </c>
    </row>
    <row r="193" spans="1:7" ht="14.4" x14ac:dyDescent="0.3">
      <c r="A193" s="90" t="s">
        <v>705</v>
      </c>
      <c r="B193" s="9" t="s">
        <v>27</v>
      </c>
      <c r="C193" s="3" t="s">
        <v>483</v>
      </c>
      <c r="D193" s="3" t="s">
        <v>160</v>
      </c>
      <c r="E193" s="3" t="s">
        <v>145</v>
      </c>
      <c r="F193" s="3" t="s">
        <v>250</v>
      </c>
      <c r="G193" s="4">
        <v>500</v>
      </c>
    </row>
    <row r="194" spans="1:7" ht="14.4" x14ac:dyDescent="0.3">
      <c r="A194" s="90" t="s">
        <v>705</v>
      </c>
      <c r="B194" s="9" t="s">
        <v>23</v>
      </c>
      <c r="C194" s="3" t="s">
        <v>611</v>
      </c>
      <c r="D194" s="3" t="s">
        <v>160</v>
      </c>
      <c r="E194" s="3" t="s">
        <v>145</v>
      </c>
      <c r="F194" s="3" t="s">
        <v>250</v>
      </c>
      <c r="G194" s="4">
        <v>540</v>
      </c>
    </row>
    <row r="195" spans="1:7" ht="14.4" x14ac:dyDescent="0.3">
      <c r="A195" s="90" t="s">
        <v>706</v>
      </c>
      <c r="B195" s="9" t="s">
        <v>27</v>
      </c>
      <c r="C195" s="3" t="s">
        <v>608</v>
      </c>
      <c r="D195" s="3" t="s">
        <v>160</v>
      </c>
      <c r="E195" s="3" t="s">
        <v>145</v>
      </c>
      <c r="F195" s="3" t="s">
        <v>250</v>
      </c>
      <c r="G195" s="4">
        <v>730</v>
      </c>
    </row>
    <row r="196" spans="1:7" ht="14.4" x14ac:dyDescent="0.3">
      <c r="A196" s="90" t="s">
        <v>706</v>
      </c>
      <c r="B196" s="9" t="s">
        <v>27</v>
      </c>
      <c r="C196" s="3" t="s">
        <v>483</v>
      </c>
      <c r="D196" s="3" t="s">
        <v>160</v>
      </c>
      <c r="E196" s="3" t="s">
        <v>145</v>
      </c>
      <c r="F196" s="3" t="s">
        <v>250</v>
      </c>
      <c r="G196" s="4">
        <v>360</v>
      </c>
    </row>
    <row r="197" spans="1:7" ht="14.4" x14ac:dyDescent="0.3">
      <c r="A197" s="90" t="s">
        <v>705</v>
      </c>
      <c r="B197" s="9" t="s">
        <v>27</v>
      </c>
      <c r="C197" s="3" t="s">
        <v>117</v>
      </c>
      <c r="D197" s="3" t="s">
        <v>161</v>
      </c>
      <c r="E197" s="3" t="s">
        <v>17</v>
      </c>
      <c r="F197" s="3" t="s">
        <v>350</v>
      </c>
      <c r="G197" s="4">
        <v>4000</v>
      </c>
    </row>
    <row r="198" spans="1:7" ht="14.4" x14ac:dyDescent="0.3">
      <c r="A198" s="90" t="s">
        <v>705</v>
      </c>
      <c r="B198" s="9" t="s">
        <v>23</v>
      </c>
      <c r="C198" s="3" t="s">
        <v>610</v>
      </c>
      <c r="D198" s="3" t="s">
        <v>161</v>
      </c>
      <c r="E198" s="3" t="s">
        <v>274</v>
      </c>
      <c r="F198" s="3" t="s">
        <v>331</v>
      </c>
      <c r="G198" s="4">
        <v>468</v>
      </c>
    </row>
    <row r="199" spans="1:7" ht="14.4" x14ac:dyDescent="0.3">
      <c r="A199" s="90" t="s">
        <v>706</v>
      </c>
      <c r="B199" s="9" t="s">
        <v>27</v>
      </c>
      <c r="C199" s="3" t="s">
        <v>117</v>
      </c>
      <c r="D199" s="3" t="s">
        <v>161</v>
      </c>
      <c r="E199" s="3" t="s">
        <v>274</v>
      </c>
      <c r="F199" s="3" t="s">
        <v>189</v>
      </c>
      <c r="G199" s="4">
        <v>204</v>
      </c>
    </row>
    <row r="200" spans="1:7" ht="14.4" x14ac:dyDescent="0.3">
      <c r="A200" s="90" t="s">
        <v>706</v>
      </c>
      <c r="B200" s="9" t="s">
        <v>27</v>
      </c>
      <c r="C200" s="3" t="s">
        <v>117</v>
      </c>
      <c r="D200" s="3" t="s">
        <v>161</v>
      </c>
      <c r="E200" s="3" t="s">
        <v>17</v>
      </c>
      <c r="F200" s="3" t="s">
        <v>350</v>
      </c>
      <c r="G200" s="4">
        <v>3560</v>
      </c>
    </row>
    <row r="201" spans="1:7" ht="14.4" x14ac:dyDescent="0.3">
      <c r="A201" s="90" t="s">
        <v>706</v>
      </c>
      <c r="B201" s="9" t="s">
        <v>23</v>
      </c>
      <c r="C201" s="3" t="s">
        <v>610</v>
      </c>
      <c r="D201" s="3" t="s">
        <v>161</v>
      </c>
      <c r="E201" s="3" t="s">
        <v>17</v>
      </c>
      <c r="F201" s="3" t="s">
        <v>350</v>
      </c>
      <c r="G201" s="4">
        <v>7360</v>
      </c>
    </row>
    <row r="202" spans="1:7" ht="14.4" x14ac:dyDescent="0.3">
      <c r="A202" s="90" t="s">
        <v>707</v>
      </c>
      <c r="B202" s="9" t="s">
        <v>27</v>
      </c>
      <c r="C202" s="3" t="s">
        <v>117</v>
      </c>
      <c r="D202" s="3" t="s">
        <v>161</v>
      </c>
      <c r="E202" s="3" t="s">
        <v>17</v>
      </c>
      <c r="F202" s="3" t="s">
        <v>350</v>
      </c>
      <c r="G202" s="4">
        <v>7400</v>
      </c>
    </row>
    <row r="203" spans="1:7" ht="14.4" x14ac:dyDescent="0.3">
      <c r="A203" s="90" t="s">
        <v>707</v>
      </c>
      <c r="B203" s="9" t="s">
        <v>23</v>
      </c>
      <c r="C203" s="3" t="s">
        <v>609</v>
      </c>
      <c r="D203" s="3" t="s">
        <v>161</v>
      </c>
      <c r="E203" s="3" t="s">
        <v>205</v>
      </c>
      <c r="F203" s="3" t="s">
        <v>207</v>
      </c>
      <c r="G203" s="4">
        <v>880</v>
      </c>
    </row>
    <row r="204" spans="1:7" ht="14.4" x14ac:dyDescent="0.3">
      <c r="A204" s="90" t="s">
        <v>708</v>
      </c>
      <c r="B204" s="9" t="s">
        <v>27</v>
      </c>
      <c r="C204" s="3" t="s">
        <v>117</v>
      </c>
      <c r="D204" s="3" t="s">
        <v>161</v>
      </c>
      <c r="E204" s="3" t="s">
        <v>205</v>
      </c>
      <c r="F204" s="3" t="s">
        <v>207</v>
      </c>
      <c r="G204" s="4">
        <v>320</v>
      </c>
    </row>
    <row r="205" spans="1:7" ht="14.4" x14ac:dyDescent="0.3">
      <c r="A205" s="90" t="s">
        <v>708</v>
      </c>
      <c r="B205" s="9" t="s">
        <v>27</v>
      </c>
      <c r="C205" s="3" t="s">
        <v>117</v>
      </c>
      <c r="D205" s="3" t="s">
        <v>161</v>
      </c>
      <c r="E205" s="3" t="s">
        <v>274</v>
      </c>
      <c r="F205" s="3" t="s">
        <v>192</v>
      </c>
      <c r="G205" s="4">
        <v>348</v>
      </c>
    </row>
    <row r="206" spans="1:7" ht="14.4" x14ac:dyDescent="0.3">
      <c r="A206" s="90" t="s">
        <v>708</v>
      </c>
      <c r="B206" s="9" t="s">
        <v>127</v>
      </c>
      <c r="C206" s="3" t="s">
        <v>709</v>
      </c>
      <c r="D206" s="3" t="s">
        <v>161</v>
      </c>
      <c r="E206" s="3" t="s">
        <v>274</v>
      </c>
      <c r="F206" s="3" t="s">
        <v>192</v>
      </c>
      <c r="G206" s="4">
        <v>859</v>
      </c>
    </row>
    <row r="207" spans="1:7" ht="14.4" x14ac:dyDescent="0.3">
      <c r="A207" s="90" t="s">
        <v>705</v>
      </c>
      <c r="B207" s="9" t="s">
        <v>27</v>
      </c>
      <c r="C207" s="3" t="s">
        <v>710</v>
      </c>
      <c r="D207" s="3" t="s">
        <v>162</v>
      </c>
      <c r="E207" s="3" t="s">
        <v>145</v>
      </c>
      <c r="F207" s="3" t="s">
        <v>264</v>
      </c>
      <c r="G207" s="4">
        <v>232</v>
      </c>
    </row>
    <row r="208" spans="1:7" ht="14.4" x14ac:dyDescent="0.3">
      <c r="A208" s="90" t="s">
        <v>707</v>
      </c>
      <c r="B208" s="9" t="s">
        <v>27</v>
      </c>
      <c r="C208" s="3" t="s">
        <v>483</v>
      </c>
      <c r="D208" s="3" t="s">
        <v>162</v>
      </c>
      <c r="E208" s="3" t="s">
        <v>17</v>
      </c>
      <c r="F208" s="3" t="s">
        <v>321</v>
      </c>
      <c r="G208" s="4">
        <v>3000</v>
      </c>
    </row>
    <row r="209" spans="1:7" ht="14.4" x14ac:dyDescent="0.3">
      <c r="A209" s="90" t="s">
        <v>707</v>
      </c>
      <c r="B209" s="9" t="s">
        <v>27</v>
      </c>
      <c r="C209" s="3" t="s">
        <v>156</v>
      </c>
      <c r="D209" s="3" t="s">
        <v>162</v>
      </c>
      <c r="E209" s="3" t="s">
        <v>17</v>
      </c>
      <c r="F209" s="3" t="s">
        <v>321</v>
      </c>
      <c r="G209" s="4">
        <v>5820</v>
      </c>
    </row>
    <row r="210" spans="1:7" ht="14.4" x14ac:dyDescent="0.3">
      <c r="A210" s="90" t="s">
        <v>707</v>
      </c>
      <c r="B210" s="9" t="s">
        <v>23</v>
      </c>
      <c r="C210" s="3" t="s">
        <v>611</v>
      </c>
      <c r="D210" s="3" t="s">
        <v>162</v>
      </c>
      <c r="E210" s="3" t="s">
        <v>17</v>
      </c>
      <c r="F210" s="3" t="s">
        <v>321</v>
      </c>
      <c r="G210" s="4">
        <v>2460</v>
      </c>
    </row>
    <row r="211" spans="1:7" ht="14.4" x14ac:dyDescent="0.3">
      <c r="A211" s="90" t="s">
        <v>705</v>
      </c>
      <c r="B211" s="9" t="s">
        <v>27</v>
      </c>
      <c r="C211" s="3" t="s">
        <v>659</v>
      </c>
      <c r="D211" s="3" t="s">
        <v>380</v>
      </c>
      <c r="E211" s="3" t="s">
        <v>17</v>
      </c>
      <c r="F211" s="3" t="s">
        <v>45</v>
      </c>
      <c r="G211" s="4">
        <v>3586</v>
      </c>
    </row>
    <row r="212" spans="1:7" ht="14.4" x14ac:dyDescent="0.3">
      <c r="A212" s="90" t="s">
        <v>705</v>
      </c>
      <c r="B212" s="9" t="s">
        <v>23</v>
      </c>
      <c r="C212" s="3" t="s">
        <v>607</v>
      </c>
      <c r="D212" s="3" t="s">
        <v>380</v>
      </c>
      <c r="E212" s="3" t="s">
        <v>17</v>
      </c>
      <c r="F212" s="3" t="s">
        <v>45</v>
      </c>
      <c r="G212" s="4">
        <v>1496</v>
      </c>
    </row>
    <row r="213" spans="1:7" ht="16.5" customHeight="1" x14ac:dyDescent="0.3">
      <c r="A213" s="90" t="s">
        <v>705</v>
      </c>
      <c r="B213" s="9" t="s">
        <v>23</v>
      </c>
      <c r="C213" s="3" t="s">
        <v>607</v>
      </c>
      <c r="D213" s="3" t="s">
        <v>380</v>
      </c>
      <c r="E213" s="3" t="s">
        <v>225</v>
      </c>
      <c r="F213" s="3" t="s">
        <v>219</v>
      </c>
      <c r="G213" s="4">
        <v>120</v>
      </c>
    </row>
    <row r="214" spans="1:7" ht="14.4" x14ac:dyDescent="0.3">
      <c r="A214" s="90" t="s">
        <v>706</v>
      </c>
      <c r="B214" s="9" t="s">
        <v>27</v>
      </c>
      <c r="C214" s="3" t="s">
        <v>659</v>
      </c>
      <c r="D214" s="3" t="s">
        <v>380</v>
      </c>
      <c r="E214" s="3" t="s">
        <v>225</v>
      </c>
      <c r="F214" s="3" t="s">
        <v>219</v>
      </c>
      <c r="G214" s="4">
        <v>1020</v>
      </c>
    </row>
    <row r="215" spans="1:7" ht="14.4" x14ac:dyDescent="0.3">
      <c r="A215" s="90"/>
      <c r="B215" s="9"/>
    </row>
    <row r="216" spans="1:7" ht="14.4" x14ac:dyDescent="0.3">
      <c r="A216" s="90"/>
      <c r="B216" s="9"/>
    </row>
    <row r="217" spans="1:7" ht="14.4" x14ac:dyDescent="0.3">
      <c r="A217" s="90"/>
      <c r="B217" s="9"/>
    </row>
    <row r="218" spans="1:7" ht="14.4" x14ac:dyDescent="0.3">
      <c r="A218" s="90"/>
      <c r="B218" s="9"/>
    </row>
    <row r="219" spans="1:7" ht="14.4" x14ac:dyDescent="0.3">
      <c r="A219" s="90"/>
      <c r="B219" s="9"/>
    </row>
    <row r="220" spans="1:7" ht="14.4" x14ac:dyDescent="0.3">
      <c r="A220" s="90"/>
      <c r="B220" s="9"/>
    </row>
    <row r="221" spans="1:7" ht="14.4" x14ac:dyDescent="0.3">
      <c r="A221" s="90"/>
      <c r="B221" s="9"/>
    </row>
    <row r="222" spans="1:7" ht="14.4" x14ac:dyDescent="0.3">
      <c r="A222" s="90"/>
      <c r="B222" s="9"/>
    </row>
    <row r="223" spans="1:7" ht="14.4" x14ac:dyDescent="0.3">
      <c r="A223" s="90"/>
      <c r="B223" s="9"/>
    </row>
    <row r="224" spans="1:7" ht="14.4" x14ac:dyDescent="0.3">
      <c r="A224" s="90"/>
      <c r="B224" s="9"/>
    </row>
    <row r="225" spans="1:2" ht="14.4" x14ac:dyDescent="0.3">
      <c r="A225" s="90"/>
      <c r="B225" s="9"/>
    </row>
    <row r="226" spans="1:2" ht="14.4" x14ac:dyDescent="0.3">
      <c r="A226" s="90"/>
      <c r="B226" s="9"/>
    </row>
    <row r="227" spans="1:2" ht="14.4" x14ac:dyDescent="0.3">
      <c r="A227" s="90"/>
      <c r="B227" s="9"/>
    </row>
    <row r="228" spans="1:2" ht="14.4" x14ac:dyDescent="0.3">
      <c r="A228" s="90"/>
      <c r="B228" s="9"/>
    </row>
    <row r="229" spans="1:2" ht="14.4" x14ac:dyDescent="0.3">
      <c r="A229" s="90"/>
      <c r="B229" s="9"/>
    </row>
    <row r="230" spans="1:2" ht="14.4" x14ac:dyDescent="0.3">
      <c r="A230" s="90"/>
      <c r="B230" s="9"/>
    </row>
    <row r="231" spans="1:2" ht="14.4" x14ac:dyDescent="0.3">
      <c r="A231" s="90"/>
      <c r="B231" s="9"/>
    </row>
    <row r="232" spans="1:2" ht="14.4" x14ac:dyDescent="0.3">
      <c r="A232" s="90"/>
      <c r="B232" s="9"/>
    </row>
    <row r="233" spans="1:2" ht="14.4" x14ac:dyDescent="0.3">
      <c r="A233" s="90"/>
      <c r="B233" s="9"/>
    </row>
    <row r="234" spans="1:2" ht="14.4" x14ac:dyDescent="0.3">
      <c r="A234" s="90"/>
      <c r="B234" s="9"/>
    </row>
    <row r="235" spans="1:2" ht="14.4" x14ac:dyDescent="0.3">
      <c r="A235" s="90"/>
      <c r="B235" s="9"/>
    </row>
    <row r="236" spans="1:2" ht="14.4" x14ac:dyDescent="0.3">
      <c r="A236" s="90"/>
      <c r="B236" s="9"/>
    </row>
    <row r="237" spans="1:2" ht="14.4" x14ac:dyDescent="0.3">
      <c r="A237" s="90"/>
      <c r="B237" s="9"/>
    </row>
    <row r="238" spans="1:2" ht="14.4" x14ac:dyDescent="0.3">
      <c r="A238" s="90"/>
      <c r="B238" s="9"/>
    </row>
    <row r="239" spans="1:2" ht="14.4" x14ac:dyDescent="0.3">
      <c r="A239" s="90"/>
      <c r="B239" s="9"/>
    </row>
    <row r="240" spans="1:2" ht="14.4" x14ac:dyDescent="0.3">
      <c r="A240" s="90"/>
      <c r="B240" s="9"/>
    </row>
    <row r="241" spans="1:2" ht="14.4" x14ac:dyDescent="0.3">
      <c r="A241" s="90"/>
      <c r="B241" s="9"/>
    </row>
    <row r="242" spans="1:2" ht="15.75" customHeight="1" x14ac:dyDescent="0.3">
      <c r="A242" s="90"/>
      <c r="B242" s="9"/>
    </row>
    <row r="243" spans="1:2" ht="14.4" x14ac:dyDescent="0.3">
      <c r="A243" s="90"/>
      <c r="B243" s="9"/>
    </row>
    <row r="244" spans="1:2" ht="14.4" x14ac:dyDescent="0.3">
      <c r="A244" s="90"/>
      <c r="B244" s="9"/>
    </row>
    <row r="245" spans="1:2" ht="14.4" x14ac:dyDescent="0.3">
      <c r="A245" s="90"/>
      <c r="B245" s="9"/>
    </row>
    <row r="246" spans="1:2" ht="14.4" x14ac:dyDescent="0.3">
      <c r="A246" s="90"/>
      <c r="B246" s="9"/>
    </row>
    <row r="247" spans="1:2" ht="14.4" x14ac:dyDescent="0.3">
      <c r="A247" s="90"/>
      <c r="B247" s="9"/>
    </row>
    <row r="248" spans="1:2" ht="14.4" x14ac:dyDescent="0.3">
      <c r="A248" s="90"/>
      <c r="B248" s="9"/>
    </row>
    <row r="249" spans="1:2" ht="14.4" x14ac:dyDescent="0.3">
      <c r="A249" s="90"/>
      <c r="B249" s="9"/>
    </row>
    <row r="250" spans="1:2" ht="14.4" x14ac:dyDescent="0.3">
      <c r="A250" s="90"/>
      <c r="B250" s="9"/>
    </row>
    <row r="251" spans="1:2" ht="14.4" x14ac:dyDescent="0.3">
      <c r="A251" s="90"/>
      <c r="B251" s="9"/>
    </row>
    <row r="252" spans="1:2" ht="14.4" x14ac:dyDescent="0.3">
      <c r="A252" s="90"/>
      <c r="B252" s="9"/>
    </row>
    <row r="253" spans="1:2" ht="14.4" x14ac:dyDescent="0.3">
      <c r="A253" s="90"/>
      <c r="B253" s="9"/>
    </row>
    <row r="254" spans="1:2" ht="14.4" x14ac:dyDescent="0.3">
      <c r="A254" s="90"/>
      <c r="B254" s="9"/>
    </row>
    <row r="255" spans="1:2" ht="14.4" x14ac:dyDescent="0.3">
      <c r="A255" s="90"/>
      <c r="B255" s="9"/>
    </row>
    <row r="256" spans="1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8" ht="14.4" x14ac:dyDescent="0.3">
      <c r="B273" s="9"/>
    </row>
    <row r="274" spans="2:8" ht="14.4" x14ac:dyDescent="0.3">
      <c r="B274" s="9"/>
    </row>
    <row r="275" spans="2:8" ht="14.4" x14ac:dyDescent="0.3">
      <c r="B275" s="9"/>
    </row>
    <row r="276" spans="2:8" ht="14.4" x14ac:dyDescent="0.3">
      <c r="B276" s="9"/>
    </row>
    <row r="277" spans="2:8" ht="15" customHeight="1" x14ac:dyDescent="0.3">
      <c r="B277" s="9"/>
      <c r="H277" s="4"/>
    </row>
    <row r="278" spans="2:8" ht="14.4" x14ac:dyDescent="0.3">
      <c r="B278" s="9"/>
    </row>
    <row r="279" spans="2:8" ht="14.4" x14ac:dyDescent="0.3">
      <c r="B279" s="9"/>
    </row>
    <row r="280" spans="2:8" ht="14.4" x14ac:dyDescent="0.3">
      <c r="B280" s="9"/>
    </row>
    <row r="281" spans="2:8" ht="14.4" x14ac:dyDescent="0.3">
      <c r="B281" s="9"/>
    </row>
    <row r="282" spans="2:8" ht="14.4" x14ac:dyDescent="0.3">
      <c r="B282" s="9"/>
    </row>
    <row r="283" spans="2:8" ht="14.4" x14ac:dyDescent="0.3">
      <c r="B283" s="9"/>
    </row>
    <row r="284" spans="2:8" ht="14.4" x14ac:dyDescent="0.3">
      <c r="B284" s="9"/>
    </row>
    <row r="285" spans="2:8" ht="14.4" x14ac:dyDescent="0.3">
      <c r="B285" s="9"/>
    </row>
    <row r="286" spans="2:8" ht="14.4" x14ac:dyDescent="0.3">
      <c r="B286" s="9"/>
    </row>
    <row r="287" spans="2:8" ht="14.4" x14ac:dyDescent="0.3">
      <c r="B287" s="9"/>
    </row>
    <row r="288" spans="2:8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7" ht="14.4" x14ac:dyDescent="0.3">
      <c r="B337" s="9"/>
    </row>
    <row r="338" spans="2:7" ht="14.4" x14ac:dyDescent="0.3">
      <c r="B338" s="9"/>
    </row>
    <row r="339" spans="2:7" ht="14.4" x14ac:dyDescent="0.3">
      <c r="B339" s="9"/>
    </row>
    <row r="340" spans="2:7" ht="14.4" x14ac:dyDescent="0.3">
      <c r="B340" s="9"/>
    </row>
    <row r="341" spans="2:7" ht="14.4" x14ac:dyDescent="0.3">
      <c r="B341" s="9"/>
    </row>
    <row r="342" spans="2:7" ht="14.4" x14ac:dyDescent="0.3">
      <c r="B342" s="9"/>
    </row>
    <row r="343" spans="2:7" ht="14.4" x14ac:dyDescent="0.3">
      <c r="B343" s="9"/>
    </row>
    <row r="344" spans="2:7" ht="14.4" x14ac:dyDescent="0.3">
      <c r="B344" s="9"/>
    </row>
    <row r="345" spans="2:7" ht="14.4" x14ac:dyDescent="0.3">
      <c r="B345" s="9"/>
      <c r="G345" s="3"/>
    </row>
    <row r="346" spans="2:7" ht="14.4" x14ac:dyDescent="0.3">
      <c r="B346" s="9"/>
    </row>
    <row r="347" spans="2:7" ht="14.4" x14ac:dyDescent="0.3">
      <c r="B347" s="9"/>
    </row>
    <row r="348" spans="2:7" ht="14.4" x14ac:dyDescent="0.3">
      <c r="B348" s="9"/>
    </row>
    <row r="349" spans="2:7" ht="14.4" x14ac:dyDescent="0.3">
      <c r="B349" s="9"/>
    </row>
    <row r="350" spans="2:7" ht="14.4" x14ac:dyDescent="0.3">
      <c r="B350" s="9"/>
    </row>
    <row r="351" spans="2:7" ht="14.4" x14ac:dyDescent="0.3">
      <c r="B351" s="9"/>
    </row>
    <row r="352" spans="2:7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  <row r="995" spans="2:2" ht="14.4" x14ac:dyDescent="0.3">
      <c r="B995" s="9"/>
    </row>
    <row r="996" spans="2:2" ht="14.4" x14ac:dyDescent="0.3">
      <c r="B996" s="9"/>
    </row>
    <row r="997" spans="2:2" ht="14.4" x14ac:dyDescent="0.3">
      <c r="B997" s="9"/>
    </row>
    <row r="998" spans="2:2" ht="14.4" x14ac:dyDescent="0.3">
      <c r="B998" s="9"/>
    </row>
    <row r="999" spans="2:2" ht="14.4" x14ac:dyDescent="0.3">
      <c r="B999" s="9"/>
    </row>
    <row r="1000" spans="2:2" ht="14.4" x14ac:dyDescent="0.3">
      <c r="B1000" s="9"/>
    </row>
    <row r="1001" spans="2:2" ht="14.4" x14ac:dyDescent="0.3">
      <c r="B1001" s="9"/>
    </row>
    <row r="1002" spans="2:2" ht="14.4" x14ac:dyDescent="0.3">
      <c r="B1002" s="9"/>
    </row>
    <row r="1003" spans="2:2" ht="14.4" x14ac:dyDescent="0.3">
      <c r="B1003" s="9"/>
    </row>
    <row r="1004" spans="2:2" ht="14.4" x14ac:dyDescent="0.3">
      <c r="B1004" s="9"/>
    </row>
    <row r="1005" spans="2:2" ht="14.4" x14ac:dyDescent="0.3">
      <c r="B1005" s="9"/>
    </row>
    <row r="1006" spans="2:2" ht="14.4" x14ac:dyDescent="0.3">
      <c r="B1006" s="9"/>
    </row>
    <row r="1007" spans="2:2" ht="14.4" x14ac:dyDescent="0.3">
      <c r="B1007" s="9"/>
    </row>
    <row r="1008" spans="2:2" ht="14.4" x14ac:dyDescent="0.3">
      <c r="B1008" s="9"/>
    </row>
    <row r="1009" spans="2:2" ht="14.4" x14ac:dyDescent="0.3">
      <c r="B1009" s="9"/>
    </row>
    <row r="1010" spans="2:2" ht="14.4" x14ac:dyDescent="0.3">
      <c r="B1010" s="9"/>
    </row>
    <row r="1011" spans="2:2" ht="14.4" x14ac:dyDescent="0.3">
      <c r="B1011" s="9"/>
    </row>
    <row r="1012" spans="2:2" ht="14.4" x14ac:dyDescent="0.3">
      <c r="B1012" s="9"/>
    </row>
    <row r="1013" spans="2:2" ht="14.4" x14ac:dyDescent="0.3">
      <c r="B1013" s="9"/>
    </row>
    <row r="1014" spans="2:2" ht="14.4" x14ac:dyDescent="0.3">
      <c r="B1014" s="9"/>
    </row>
    <row r="1015" spans="2:2" ht="14.4" x14ac:dyDescent="0.3">
      <c r="B1015" s="9"/>
    </row>
    <row r="1016" spans="2:2" ht="14.4" x14ac:dyDescent="0.3">
      <c r="B1016" s="9"/>
    </row>
    <row r="1017" spans="2:2" ht="14.4" x14ac:dyDescent="0.3">
      <c r="B1017" s="9"/>
    </row>
    <row r="1018" spans="2:2" ht="14.4" x14ac:dyDescent="0.3">
      <c r="B1018" s="9"/>
    </row>
    <row r="1019" spans="2:2" ht="14.4" x14ac:dyDescent="0.3">
      <c r="B1019" s="9"/>
    </row>
    <row r="1020" spans="2:2" ht="14.4" x14ac:dyDescent="0.3">
      <c r="B1020" s="9"/>
    </row>
    <row r="1021" spans="2:2" ht="14.4" x14ac:dyDescent="0.3">
      <c r="B1021" s="9"/>
    </row>
    <row r="1022" spans="2:2" ht="14.4" x14ac:dyDescent="0.3">
      <c r="B1022" s="9"/>
    </row>
    <row r="1023" spans="2:2" ht="14.4" x14ac:dyDescent="0.3">
      <c r="B1023" s="9"/>
    </row>
    <row r="1024" spans="2:2" ht="14.4" x14ac:dyDescent="0.3">
      <c r="B1024" s="9"/>
    </row>
    <row r="1025" spans="2:2" ht="14.4" x14ac:dyDescent="0.3">
      <c r="B1025" s="9"/>
    </row>
    <row r="1026" spans="2:2" ht="14.4" x14ac:dyDescent="0.3">
      <c r="B1026" s="9"/>
    </row>
    <row r="1027" spans="2:2" ht="14.4" x14ac:dyDescent="0.3">
      <c r="B1027" s="9"/>
    </row>
    <row r="1028" spans="2:2" ht="14.4" x14ac:dyDescent="0.3">
      <c r="B1028" s="9"/>
    </row>
    <row r="1029" spans="2:2" ht="14.4" x14ac:dyDescent="0.3">
      <c r="B1029" s="9"/>
    </row>
    <row r="1030" spans="2:2" ht="14.4" x14ac:dyDescent="0.3">
      <c r="B1030" s="9"/>
    </row>
    <row r="1031" spans="2:2" ht="14.4" x14ac:dyDescent="0.3">
      <c r="B1031" s="9"/>
    </row>
    <row r="1032" spans="2:2" ht="14.4" x14ac:dyDescent="0.3">
      <c r="B1032" s="9"/>
    </row>
    <row r="1033" spans="2:2" ht="14.4" x14ac:dyDescent="0.3">
      <c r="B1033" s="9"/>
    </row>
    <row r="1034" spans="2:2" ht="14.4" x14ac:dyDescent="0.3">
      <c r="B1034" s="9"/>
    </row>
    <row r="1035" spans="2:2" ht="14.4" x14ac:dyDescent="0.3">
      <c r="B1035" s="9"/>
    </row>
    <row r="1036" spans="2:2" ht="14.4" x14ac:dyDescent="0.3">
      <c r="B1036" s="9"/>
    </row>
    <row r="1037" spans="2:2" ht="14.4" x14ac:dyDescent="0.3">
      <c r="B1037" s="9"/>
    </row>
    <row r="1038" spans="2:2" ht="14.4" x14ac:dyDescent="0.3">
      <c r="B1038" s="9"/>
    </row>
    <row r="1039" spans="2:2" ht="14.4" x14ac:dyDescent="0.3">
      <c r="B1039" s="9"/>
    </row>
    <row r="1040" spans="2:2" ht="14.4" x14ac:dyDescent="0.3">
      <c r="B1040" s="9"/>
    </row>
    <row r="1041" spans="2:2" ht="14.4" x14ac:dyDescent="0.3">
      <c r="B1041" s="9"/>
    </row>
    <row r="1042" spans="2:2" ht="14.4" x14ac:dyDescent="0.3">
      <c r="B1042" s="9"/>
    </row>
    <row r="1043" spans="2:2" ht="14.4" x14ac:dyDescent="0.3">
      <c r="B1043" s="9"/>
    </row>
    <row r="1044" spans="2:2" ht="14.4" x14ac:dyDescent="0.3">
      <c r="B1044" s="9"/>
    </row>
    <row r="1045" spans="2:2" ht="14.4" x14ac:dyDescent="0.3">
      <c r="B1045" s="9"/>
    </row>
    <row r="1046" spans="2:2" ht="14.4" x14ac:dyDescent="0.3">
      <c r="B1046" s="9"/>
    </row>
    <row r="1047" spans="2:2" ht="14.4" x14ac:dyDescent="0.3">
      <c r="B1047" s="9"/>
    </row>
    <row r="1048" spans="2:2" ht="14.4" x14ac:dyDescent="0.3">
      <c r="B1048" s="9"/>
    </row>
    <row r="1049" spans="2:2" ht="14.4" x14ac:dyDescent="0.3">
      <c r="B1049" s="9"/>
    </row>
    <row r="1050" spans="2:2" ht="14.4" x14ac:dyDescent="0.3">
      <c r="B1050" s="9"/>
    </row>
    <row r="1051" spans="2:2" ht="14.4" x14ac:dyDescent="0.3">
      <c r="B1051" s="9"/>
    </row>
    <row r="1052" spans="2:2" ht="14.4" x14ac:dyDescent="0.3">
      <c r="B1052" s="9"/>
    </row>
    <row r="1053" spans="2:2" ht="14.4" x14ac:dyDescent="0.3">
      <c r="B1053" s="9"/>
    </row>
    <row r="1054" spans="2:2" ht="14.4" x14ac:dyDescent="0.3">
      <c r="B1054" s="9"/>
    </row>
    <row r="1055" spans="2:2" ht="14.4" x14ac:dyDescent="0.3">
      <c r="B1055" s="9"/>
    </row>
    <row r="1056" spans="2:2" ht="14.4" x14ac:dyDescent="0.3">
      <c r="B1056" s="9"/>
    </row>
    <row r="1057" spans="2:2" ht="14.4" x14ac:dyDescent="0.3">
      <c r="B1057" s="9"/>
    </row>
    <row r="1058" spans="2:2" ht="14.4" x14ac:dyDescent="0.3">
      <c r="B1058" s="9"/>
    </row>
    <row r="1059" spans="2:2" ht="14.4" x14ac:dyDescent="0.3">
      <c r="B1059" s="9"/>
    </row>
    <row r="1060" spans="2:2" ht="14.4" x14ac:dyDescent="0.3">
      <c r="B1060" s="9"/>
    </row>
    <row r="1061" spans="2:2" ht="14.4" x14ac:dyDescent="0.3">
      <c r="B1061" s="9"/>
    </row>
    <row r="1062" spans="2:2" ht="14.4" x14ac:dyDescent="0.3">
      <c r="B1062" s="9"/>
    </row>
    <row r="1063" spans="2:2" ht="14.4" x14ac:dyDescent="0.3">
      <c r="B1063" s="9"/>
    </row>
    <row r="1064" spans="2:2" ht="14.4" x14ac:dyDescent="0.3">
      <c r="B1064" s="9"/>
    </row>
    <row r="1065" spans="2:2" ht="14.4" x14ac:dyDescent="0.3">
      <c r="B1065" s="9"/>
    </row>
    <row r="1066" spans="2:2" ht="14.4" x14ac:dyDescent="0.3">
      <c r="B1066" s="9"/>
    </row>
    <row r="1067" spans="2:2" ht="14.4" x14ac:dyDescent="0.3">
      <c r="B1067" s="9"/>
    </row>
    <row r="1068" spans="2:2" ht="14.4" x14ac:dyDescent="0.3">
      <c r="B1068" s="9"/>
    </row>
    <row r="1069" spans="2:2" ht="14.4" x14ac:dyDescent="0.3">
      <c r="B1069" s="9"/>
    </row>
    <row r="1070" spans="2:2" ht="14.4" x14ac:dyDescent="0.3">
      <c r="B1070" s="9"/>
    </row>
    <row r="1071" spans="2:2" ht="14.4" x14ac:dyDescent="0.3">
      <c r="B1071" s="9"/>
    </row>
    <row r="1072" spans="2:2" ht="14.4" x14ac:dyDescent="0.3">
      <c r="B1072" s="9"/>
    </row>
    <row r="1073" spans="2:2" ht="14.4" x14ac:dyDescent="0.3">
      <c r="B1073" s="9"/>
    </row>
    <row r="1074" spans="2:2" ht="14.4" x14ac:dyDescent="0.3">
      <c r="B1074" s="9"/>
    </row>
    <row r="1075" spans="2:2" ht="14.4" x14ac:dyDescent="0.3">
      <c r="B1075" s="9"/>
    </row>
    <row r="1076" spans="2:2" ht="14.4" x14ac:dyDescent="0.3">
      <c r="B1076" s="9"/>
    </row>
    <row r="1077" spans="2:2" ht="14.4" x14ac:dyDescent="0.3">
      <c r="B1077" s="9"/>
    </row>
    <row r="1078" spans="2:2" ht="14.4" x14ac:dyDescent="0.3">
      <c r="B1078" s="9"/>
    </row>
    <row r="1079" spans="2:2" ht="14.4" x14ac:dyDescent="0.3">
      <c r="B1079" s="9"/>
    </row>
    <row r="1080" spans="2:2" ht="14.4" x14ac:dyDescent="0.3">
      <c r="B1080" s="9"/>
    </row>
    <row r="1081" spans="2:2" ht="14.4" x14ac:dyDescent="0.3">
      <c r="B1081" s="9"/>
    </row>
    <row r="1082" spans="2:2" ht="14.4" x14ac:dyDescent="0.3">
      <c r="B1082" s="9"/>
    </row>
    <row r="1083" spans="2:2" ht="14.4" x14ac:dyDescent="0.3">
      <c r="B1083" s="9"/>
    </row>
    <row r="1084" spans="2:2" ht="14.4" x14ac:dyDescent="0.3">
      <c r="B1084" s="9"/>
    </row>
    <row r="1085" spans="2:2" ht="14.4" x14ac:dyDescent="0.3">
      <c r="B1085" s="9"/>
    </row>
    <row r="1086" spans="2:2" ht="14.4" x14ac:dyDescent="0.3">
      <c r="B1086" s="9"/>
    </row>
    <row r="1087" spans="2:2" ht="14.4" x14ac:dyDescent="0.3">
      <c r="B1087" s="9"/>
    </row>
    <row r="1088" spans="2:2" ht="14.4" x14ac:dyDescent="0.3">
      <c r="B1088" s="9"/>
    </row>
    <row r="1089" spans="2:2" ht="14.4" x14ac:dyDescent="0.3">
      <c r="B1089" s="9"/>
    </row>
    <row r="1090" spans="2:2" ht="14.4" x14ac:dyDescent="0.3">
      <c r="B1090" s="9"/>
    </row>
    <row r="1091" spans="2:2" ht="14.4" x14ac:dyDescent="0.3">
      <c r="B1091" s="9"/>
    </row>
    <row r="1092" spans="2:2" ht="14.4" x14ac:dyDescent="0.3">
      <c r="B1092" s="9"/>
    </row>
    <row r="1093" spans="2:2" ht="14.4" x14ac:dyDescent="0.3">
      <c r="B1093" s="9"/>
    </row>
    <row r="1094" spans="2:2" ht="14.4" x14ac:dyDescent="0.3">
      <c r="B1094" s="9"/>
    </row>
    <row r="1095" spans="2:2" ht="14.4" x14ac:dyDescent="0.3">
      <c r="B1095" s="9"/>
    </row>
    <row r="1096" spans="2:2" ht="14.4" x14ac:dyDescent="0.3">
      <c r="B1096" s="9"/>
    </row>
    <row r="1097" spans="2:2" ht="14.4" x14ac:dyDescent="0.3">
      <c r="B1097" s="9"/>
    </row>
    <row r="1098" spans="2:2" ht="14.4" x14ac:dyDescent="0.3">
      <c r="B1098" s="9"/>
    </row>
    <row r="1099" spans="2:2" ht="14.4" x14ac:dyDescent="0.3">
      <c r="B1099" s="9"/>
    </row>
    <row r="1100" spans="2:2" ht="14.4" x14ac:dyDescent="0.3">
      <c r="B1100" s="9"/>
    </row>
    <row r="1101" spans="2:2" ht="14.4" x14ac:dyDescent="0.3">
      <c r="B1101" s="9"/>
    </row>
    <row r="1102" spans="2:2" ht="14.4" x14ac:dyDescent="0.3">
      <c r="B1102" s="9"/>
    </row>
    <row r="1103" spans="2:2" ht="14.4" x14ac:dyDescent="0.3">
      <c r="B1103" s="9"/>
    </row>
    <row r="1104" spans="2:2" ht="14.4" x14ac:dyDescent="0.3">
      <c r="B1104" s="9"/>
    </row>
    <row r="1105" spans="2:2" ht="14.4" x14ac:dyDescent="0.3">
      <c r="B1105" s="9"/>
    </row>
    <row r="1106" spans="2:2" ht="14.4" x14ac:dyDescent="0.3">
      <c r="B1106" s="9"/>
    </row>
    <row r="1107" spans="2:2" ht="14.4" x14ac:dyDescent="0.3">
      <c r="B1107" s="9"/>
    </row>
    <row r="1108" spans="2:2" ht="14.4" x14ac:dyDescent="0.3">
      <c r="B1108" s="9"/>
    </row>
    <row r="1109" spans="2:2" ht="14.4" x14ac:dyDescent="0.3">
      <c r="B1109" s="9"/>
    </row>
    <row r="1110" spans="2:2" ht="14.4" x14ac:dyDescent="0.3">
      <c r="B1110" s="9"/>
    </row>
    <row r="1111" spans="2:2" ht="14.4" x14ac:dyDescent="0.3">
      <c r="B1111" s="9"/>
    </row>
    <row r="1112" spans="2:2" ht="14.4" x14ac:dyDescent="0.3">
      <c r="B1112" s="9"/>
    </row>
    <row r="1113" spans="2:2" ht="14.4" x14ac:dyDescent="0.3">
      <c r="B1113" s="9"/>
    </row>
    <row r="1114" spans="2:2" ht="14.4" x14ac:dyDescent="0.3">
      <c r="B1114" s="9"/>
    </row>
    <row r="1115" spans="2:2" ht="14.4" x14ac:dyDescent="0.3">
      <c r="B1115" s="9"/>
    </row>
    <row r="1116" spans="2:2" ht="14.4" x14ac:dyDescent="0.3">
      <c r="B1116" s="9"/>
    </row>
    <row r="1117" spans="2:2" ht="14.4" x14ac:dyDescent="0.3">
      <c r="B1117" s="9"/>
    </row>
    <row r="1118" spans="2:2" ht="14.4" x14ac:dyDescent="0.3">
      <c r="B1118" s="9"/>
    </row>
    <row r="1119" spans="2:2" ht="14.4" x14ac:dyDescent="0.3">
      <c r="B1119" s="9"/>
    </row>
    <row r="1120" spans="2:2" ht="14.4" x14ac:dyDescent="0.3">
      <c r="B1120" s="9"/>
    </row>
    <row r="1121" spans="2:2" ht="14.4" x14ac:dyDescent="0.3">
      <c r="B1121" s="9"/>
    </row>
    <row r="1122" spans="2:2" ht="14.4" x14ac:dyDescent="0.3">
      <c r="B1122" s="9"/>
    </row>
    <row r="1123" spans="2:2" ht="14.4" x14ac:dyDescent="0.3">
      <c r="B1123" s="9"/>
    </row>
    <row r="1124" spans="2:2" ht="14.4" x14ac:dyDescent="0.3">
      <c r="B1124" s="9"/>
    </row>
    <row r="1125" spans="2:2" ht="14.4" x14ac:dyDescent="0.3">
      <c r="B1125" s="9"/>
    </row>
    <row r="1126" spans="2:2" ht="14.4" x14ac:dyDescent="0.3">
      <c r="B1126" s="9"/>
    </row>
    <row r="1127" spans="2:2" ht="14.4" x14ac:dyDescent="0.3">
      <c r="B1127" s="9"/>
    </row>
    <row r="1128" spans="2:2" ht="14.4" x14ac:dyDescent="0.3">
      <c r="B1128" s="9"/>
    </row>
    <row r="1129" spans="2:2" ht="14.4" x14ac:dyDescent="0.3">
      <c r="B1129" s="9"/>
    </row>
    <row r="1130" spans="2:2" ht="14.4" x14ac:dyDescent="0.3">
      <c r="B1130" s="9"/>
    </row>
    <row r="1131" spans="2:2" ht="14.4" x14ac:dyDescent="0.3">
      <c r="B1131" s="9"/>
    </row>
    <row r="1132" spans="2:2" ht="14.4" x14ac:dyDescent="0.3">
      <c r="B1132" s="9"/>
    </row>
    <row r="1133" spans="2:2" ht="14.4" x14ac:dyDescent="0.3">
      <c r="B1133" s="9"/>
    </row>
    <row r="1134" spans="2:2" ht="14.4" x14ac:dyDescent="0.3">
      <c r="B1134" s="9"/>
    </row>
    <row r="1135" spans="2:2" ht="14.4" x14ac:dyDescent="0.3">
      <c r="B1135" s="9"/>
    </row>
    <row r="1136" spans="2:2" ht="14.4" x14ac:dyDescent="0.3">
      <c r="B1136" s="9"/>
    </row>
    <row r="1137" spans="2:2" ht="14.4" x14ac:dyDescent="0.3">
      <c r="B1137" s="9"/>
    </row>
    <row r="1138" spans="2:2" ht="14.4" x14ac:dyDescent="0.3">
      <c r="B1138" s="9"/>
    </row>
    <row r="1139" spans="2:2" ht="14.4" x14ac:dyDescent="0.3">
      <c r="B1139" s="9"/>
    </row>
    <row r="1140" spans="2:2" ht="14.4" x14ac:dyDescent="0.3">
      <c r="B1140" s="9"/>
    </row>
    <row r="1141" spans="2:2" ht="14.4" x14ac:dyDescent="0.3">
      <c r="B1141" s="9"/>
    </row>
    <row r="1142" spans="2:2" ht="14.4" x14ac:dyDescent="0.3">
      <c r="B1142" s="9"/>
    </row>
    <row r="1143" spans="2:2" ht="14.4" x14ac:dyDescent="0.3">
      <c r="B1143" s="9"/>
    </row>
    <row r="1144" spans="2:2" ht="14.4" x14ac:dyDescent="0.3">
      <c r="B1144" s="9"/>
    </row>
    <row r="1145" spans="2:2" ht="14.4" x14ac:dyDescent="0.3">
      <c r="B1145" s="9"/>
    </row>
    <row r="1146" spans="2:2" ht="14.4" x14ac:dyDescent="0.3">
      <c r="B1146" s="9"/>
    </row>
    <row r="1147" spans="2:2" ht="14.4" x14ac:dyDescent="0.3">
      <c r="B1147" s="9"/>
    </row>
    <row r="1148" spans="2:2" ht="14.4" x14ac:dyDescent="0.3">
      <c r="B1148" s="9"/>
    </row>
    <row r="1149" spans="2:2" ht="14.4" x14ac:dyDescent="0.3">
      <c r="B1149" s="9"/>
    </row>
    <row r="1150" spans="2:2" ht="14.4" x14ac:dyDescent="0.3">
      <c r="B1150" s="9"/>
    </row>
    <row r="1151" spans="2:2" ht="14.4" x14ac:dyDescent="0.3">
      <c r="B1151" s="9"/>
    </row>
    <row r="1152" spans="2:2" ht="14.4" x14ac:dyDescent="0.3">
      <c r="B1152" s="9"/>
    </row>
    <row r="1153" spans="2:2" ht="14.4" x14ac:dyDescent="0.3">
      <c r="B1153" s="9"/>
    </row>
    <row r="1154" spans="2:2" ht="14.4" x14ac:dyDescent="0.3">
      <c r="B1154" s="9"/>
    </row>
    <row r="1155" spans="2:2" ht="14.4" x14ac:dyDescent="0.3">
      <c r="B1155" s="9"/>
    </row>
    <row r="1156" spans="2:2" ht="14.4" x14ac:dyDescent="0.3">
      <c r="B1156" s="9"/>
    </row>
    <row r="1157" spans="2:2" ht="14.4" x14ac:dyDescent="0.3">
      <c r="B1157" s="9"/>
    </row>
    <row r="1158" spans="2:2" ht="14.4" x14ac:dyDescent="0.3">
      <c r="B1158" s="9"/>
    </row>
    <row r="1159" spans="2:2" ht="14.4" x14ac:dyDescent="0.3">
      <c r="B1159" s="9"/>
    </row>
    <row r="1160" spans="2:2" ht="14.4" x14ac:dyDescent="0.3">
      <c r="B1160" s="9"/>
    </row>
    <row r="1161" spans="2:2" ht="14.4" x14ac:dyDescent="0.3">
      <c r="B1161" s="9"/>
    </row>
    <row r="1162" spans="2:2" ht="14.4" x14ac:dyDescent="0.3">
      <c r="B1162" s="9"/>
    </row>
    <row r="1163" spans="2:2" ht="14.4" x14ac:dyDescent="0.3">
      <c r="B1163" s="9"/>
    </row>
    <row r="1164" spans="2:2" ht="14.4" x14ac:dyDescent="0.3">
      <c r="B1164" s="9"/>
    </row>
    <row r="1165" spans="2:2" ht="14.4" x14ac:dyDescent="0.3">
      <c r="B1165" s="9"/>
    </row>
    <row r="1166" spans="2:2" ht="14.4" x14ac:dyDescent="0.3">
      <c r="B1166" s="9"/>
    </row>
    <row r="1167" spans="2:2" ht="14.4" x14ac:dyDescent="0.3">
      <c r="B1167" s="9"/>
    </row>
    <row r="1168" spans="2:2" ht="14.4" x14ac:dyDescent="0.3">
      <c r="B1168" s="9"/>
    </row>
    <row r="1169" spans="2:2" ht="14.4" x14ac:dyDescent="0.3">
      <c r="B1169" s="9"/>
    </row>
    <row r="1170" spans="2:2" ht="14.4" x14ac:dyDescent="0.3">
      <c r="B1170" s="9"/>
    </row>
    <row r="1171" spans="2:2" ht="14.4" x14ac:dyDescent="0.3">
      <c r="B1171" s="9"/>
    </row>
    <row r="1172" spans="2:2" ht="14.4" x14ac:dyDescent="0.3">
      <c r="B1172" s="9"/>
    </row>
    <row r="1173" spans="2:2" ht="14.4" x14ac:dyDescent="0.3">
      <c r="B1173" s="9"/>
    </row>
    <row r="1174" spans="2:2" ht="14.4" x14ac:dyDescent="0.3">
      <c r="B1174" s="9"/>
    </row>
    <row r="1175" spans="2:2" ht="14.4" x14ac:dyDescent="0.3">
      <c r="B1175" s="9"/>
    </row>
    <row r="1176" spans="2:2" ht="14.4" x14ac:dyDescent="0.3">
      <c r="B1176" s="9"/>
    </row>
    <row r="1177" spans="2:2" ht="14.4" x14ac:dyDescent="0.3">
      <c r="B1177" s="9"/>
    </row>
    <row r="1178" spans="2:2" ht="14.4" x14ac:dyDescent="0.3">
      <c r="B1178" s="9"/>
    </row>
    <row r="1179" spans="2:2" ht="14.4" x14ac:dyDescent="0.3">
      <c r="B1179" s="9"/>
    </row>
    <row r="1180" spans="2:2" ht="14.4" x14ac:dyDescent="0.3">
      <c r="B1180" s="9"/>
    </row>
    <row r="1181" spans="2:2" ht="14.4" x14ac:dyDescent="0.3">
      <c r="B1181" s="9"/>
    </row>
    <row r="1182" spans="2:2" ht="14.4" x14ac:dyDescent="0.3">
      <c r="B1182" s="9"/>
    </row>
    <row r="1183" spans="2:2" ht="14.4" x14ac:dyDescent="0.3">
      <c r="B1183" s="9"/>
    </row>
    <row r="1184" spans="2:2" ht="14.4" x14ac:dyDescent="0.3">
      <c r="B1184" s="9"/>
    </row>
    <row r="1185" spans="2:2" ht="14.4" x14ac:dyDescent="0.3">
      <c r="B1185" s="9"/>
    </row>
    <row r="1186" spans="2:2" ht="14.4" x14ac:dyDescent="0.3">
      <c r="B1186" s="9"/>
    </row>
    <row r="1187" spans="2:2" ht="14.4" x14ac:dyDescent="0.3">
      <c r="B1187" s="9"/>
    </row>
    <row r="1188" spans="2:2" ht="14.4" x14ac:dyDescent="0.3">
      <c r="B1188" s="9"/>
    </row>
    <row r="1189" spans="2:2" ht="14.4" x14ac:dyDescent="0.3">
      <c r="B1189" s="9"/>
    </row>
    <row r="1190" spans="2:2" ht="14.4" x14ac:dyDescent="0.3">
      <c r="B1190" s="9"/>
    </row>
    <row r="1191" spans="2:2" ht="14.4" x14ac:dyDescent="0.3">
      <c r="B1191" s="9"/>
    </row>
    <row r="1192" spans="2:2" ht="14.4" x14ac:dyDescent="0.3">
      <c r="B1192" s="9"/>
    </row>
    <row r="1193" spans="2:2" ht="14.4" x14ac:dyDescent="0.3">
      <c r="B1193" s="9"/>
    </row>
    <row r="1194" spans="2:2" ht="14.4" x14ac:dyDescent="0.3">
      <c r="B1194" s="9"/>
    </row>
    <row r="1195" spans="2:2" ht="14.4" x14ac:dyDescent="0.3">
      <c r="B1195" s="9"/>
    </row>
    <row r="1196" spans="2:2" ht="14.4" x14ac:dyDescent="0.3">
      <c r="B1196" s="9"/>
    </row>
    <row r="1197" spans="2:2" ht="14.4" x14ac:dyDescent="0.3">
      <c r="B1197" s="9"/>
    </row>
    <row r="1198" spans="2:2" ht="14.4" x14ac:dyDescent="0.3">
      <c r="B1198" s="9"/>
    </row>
    <row r="1199" spans="2:2" ht="14.4" x14ac:dyDescent="0.3">
      <c r="B1199" s="9"/>
    </row>
    <row r="1200" spans="2:2" ht="14.4" x14ac:dyDescent="0.3">
      <c r="B1200" s="9"/>
    </row>
    <row r="1201" spans="2:2" ht="14.4" x14ac:dyDescent="0.3">
      <c r="B1201" s="9"/>
    </row>
    <row r="1202" spans="2:2" ht="14.4" x14ac:dyDescent="0.3">
      <c r="B1202" s="9"/>
    </row>
    <row r="1203" spans="2:2" ht="14.4" x14ac:dyDescent="0.3">
      <c r="B1203" s="9"/>
    </row>
    <row r="1204" spans="2:2" ht="14.4" x14ac:dyDescent="0.3">
      <c r="B1204" s="9"/>
    </row>
    <row r="1205" spans="2:2" ht="14.4" x14ac:dyDescent="0.3">
      <c r="B1205" s="9"/>
    </row>
    <row r="1206" spans="2:2" ht="14.4" x14ac:dyDescent="0.3">
      <c r="B1206" s="9"/>
    </row>
    <row r="1207" spans="2:2" ht="14.4" x14ac:dyDescent="0.3">
      <c r="B1207" s="9"/>
    </row>
    <row r="1208" spans="2:2" ht="14.4" x14ac:dyDescent="0.3">
      <c r="B1208" s="9"/>
    </row>
    <row r="1209" spans="2:2" ht="14.4" x14ac:dyDescent="0.3">
      <c r="B1209" s="9"/>
    </row>
    <row r="1210" spans="2:2" ht="14.4" x14ac:dyDescent="0.3">
      <c r="B1210" s="9"/>
    </row>
    <row r="1211" spans="2:2" ht="14.4" x14ac:dyDescent="0.3">
      <c r="B1211" s="9"/>
    </row>
    <row r="1212" spans="2:2" ht="14.4" x14ac:dyDescent="0.3">
      <c r="B1212" s="9"/>
    </row>
    <row r="1213" spans="2:2" ht="14.4" x14ac:dyDescent="0.3">
      <c r="B1213" s="9"/>
    </row>
    <row r="1214" spans="2:2" ht="14.4" x14ac:dyDescent="0.3">
      <c r="B1214" s="9"/>
    </row>
    <row r="1215" spans="2:2" ht="14.4" x14ac:dyDescent="0.3">
      <c r="B1215" s="9"/>
    </row>
    <row r="1216" spans="2:2" ht="14.4" x14ac:dyDescent="0.3">
      <c r="B1216" s="9"/>
    </row>
    <row r="1217" spans="2:2" ht="14.4" x14ac:dyDescent="0.3">
      <c r="B1217" s="9"/>
    </row>
    <row r="1218" spans="2:2" ht="14.4" x14ac:dyDescent="0.3">
      <c r="B1218" s="9"/>
    </row>
    <row r="1219" spans="2:2" ht="14.4" x14ac:dyDescent="0.3">
      <c r="B1219" s="9"/>
    </row>
    <row r="1220" spans="2:2" ht="14.4" x14ac:dyDescent="0.3">
      <c r="B1220" s="9"/>
    </row>
    <row r="1221" spans="2:2" ht="14.4" x14ac:dyDescent="0.3">
      <c r="B1221" s="9"/>
    </row>
    <row r="1222" spans="2:2" ht="14.4" x14ac:dyDescent="0.3">
      <c r="B1222" s="9"/>
    </row>
    <row r="1223" spans="2:2" ht="14.4" x14ac:dyDescent="0.3">
      <c r="B1223" s="9"/>
    </row>
    <row r="1224" spans="2:2" ht="14.4" x14ac:dyDescent="0.3">
      <c r="B1224" s="9"/>
    </row>
    <row r="1225" spans="2:2" ht="14.4" x14ac:dyDescent="0.3">
      <c r="B1225" s="9"/>
    </row>
    <row r="1226" spans="2:2" ht="14.4" x14ac:dyDescent="0.3">
      <c r="B1226" s="9"/>
    </row>
    <row r="1227" spans="2:2" ht="14.4" x14ac:dyDescent="0.3">
      <c r="B1227" s="9"/>
    </row>
    <row r="1228" spans="2:2" ht="14.4" x14ac:dyDescent="0.3">
      <c r="B1228" s="9"/>
    </row>
    <row r="1229" spans="2:2" ht="14.4" x14ac:dyDescent="0.3">
      <c r="B1229" s="9"/>
    </row>
    <row r="1230" spans="2:2" ht="14.4" x14ac:dyDescent="0.3">
      <c r="B1230" s="9"/>
    </row>
    <row r="1231" spans="2:2" ht="14.4" x14ac:dyDescent="0.3">
      <c r="B1231" s="9"/>
    </row>
    <row r="1232" spans="2:2" ht="14.4" x14ac:dyDescent="0.3">
      <c r="B1232" s="9"/>
    </row>
    <row r="1233" spans="2:2" ht="14.4" x14ac:dyDescent="0.3">
      <c r="B1233" s="9"/>
    </row>
    <row r="1234" spans="2:2" ht="14.4" x14ac:dyDescent="0.3">
      <c r="B1234" s="9"/>
    </row>
    <row r="1235" spans="2:2" ht="14.4" x14ac:dyDescent="0.3">
      <c r="B1235" s="9"/>
    </row>
    <row r="1236" spans="2:2" ht="14.4" x14ac:dyDescent="0.3">
      <c r="B1236" s="9"/>
    </row>
    <row r="1237" spans="2:2" ht="14.4" x14ac:dyDescent="0.3">
      <c r="B1237" s="9"/>
    </row>
    <row r="1238" spans="2:2" ht="14.4" x14ac:dyDescent="0.3">
      <c r="B1238" s="9"/>
    </row>
    <row r="1239" spans="2:2" ht="14.4" x14ac:dyDescent="0.3">
      <c r="B1239" s="9"/>
    </row>
    <row r="1240" spans="2:2" ht="14.4" x14ac:dyDescent="0.3">
      <c r="B1240" s="9"/>
    </row>
    <row r="1241" spans="2:2" ht="14.4" x14ac:dyDescent="0.3">
      <c r="B1241" s="9"/>
    </row>
    <row r="1242" spans="2:2" ht="14.4" x14ac:dyDescent="0.3">
      <c r="B1242" s="9"/>
    </row>
    <row r="1243" spans="2:2" ht="14.4" x14ac:dyDescent="0.3">
      <c r="B1243" s="9"/>
    </row>
    <row r="1244" spans="2:2" ht="14.4" x14ac:dyDescent="0.3">
      <c r="B1244" s="9"/>
    </row>
    <row r="1245" spans="2:2" ht="14.4" x14ac:dyDescent="0.3">
      <c r="B1245" s="9"/>
    </row>
    <row r="1246" spans="2:2" ht="14.4" x14ac:dyDescent="0.3">
      <c r="B1246" s="9"/>
    </row>
    <row r="1247" spans="2:2" ht="14.4" x14ac:dyDescent="0.3">
      <c r="B1247" s="9"/>
    </row>
    <row r="1248" spans="2:2" ht="14.4" x14ac:dyDescent="0.3">
      <c r="B1248" s="9"/>
    </row>
    <row r="1249" spans="2:2" ht="14.4" x14ac:dyDescent="0.3">
      <c r="B1249" s="9"/>
    </row>
    <row r="1250" spans="2:2" ht="14.4" x14ac:dyDescent="0.3">
      <c r="B1250" s="9"/>
    </row>
    <row r="1251" spans="2:2" ht="14.4" x14ac:dyDescent="0.3">
      <c r="B1251" s="9"/>
    </row>
    <row r="1252" spans="2:2" ht="14.4" x14ac:dyDescent="0.3">
      <c r="B1252" s="9"/>
    </row>
    <row r="1253" spans="2:2" ht="14.4" x14ac:dyDescent="0.3">
      <c r="B1253" s="9"/>
    </row>
    <row r="1254" spans="2:2" ht="14.4" x14ac:dyDescent="0.3">
      <c r="B1254" s="9"/>
    </row>
    <row r="1255" spans="2:2" ht="14.4" x14ac:dyDescent="0.3">
      <c r="B1255" s="9"/>
    </row>
    <row r="1256" spans="2:2" ht="14.4" x14ac:dyDescent="0.3">
      <c r="B1256" s="9"/>
    </row>
    <row r="1257" spans="2:2" ht="14.4" x14ac:dyDescent="0.3">
      <c r="B1257" s="9"/>
    </row>
    <row r="1258" spans="2:2" ht="14.4" x14ac:dyDescent="0.3">
      <c r="B1258" s="9"/>
    </row>
    <row r="1259" spans="2:2" ht="14.4" x14ac:dyDescent="0.3">
      <c r="B1259" s="9"/>
    </row>
    <row r="1260" spans="2:2" ht="14.4" x14ac:dyDescent="0.3">
      <c r="B1260" s="9"/>
    </row>
    <row r="1261" spans="2:2" ht="14.4" x14ac:dyDescent="0.3">
      <c r="B1261" s="9"/>
    </row>
    <row r="1262" spans="2:2" ht="14.4" x14ac:dyDescent="0.3">
      <c r="B1262" s="9"/>
    </row>
    <row r="1263" spans="2:2" ht="14.4" x14ac:dyDescent="0.3">
      <c r="B1263" s="9"/>
    </row>
    <row r="1264" spans="2:2" ht="14.4" x14ac:dyDescent="0.3">
      <c r="B1264" s="9"/>
    </row>
    <row r="1265" spans="2:2" ht="14.4" x14ac:dyDescent="0.3">
      <c r="B1265" s="9"/>
    </row>
    <row r="1266" spans="2:2" ht="14.4" x14ac:dyDescent="0.3">
      <c r="B1266" s="9"/>
    </row>
    <row r="1267" spans="2:2" ht="14.4" x14ac:dyDescent="0.3">
      <c r="B1267" s="9"/>
    </row>
    <row r="1268" spans="2:2" ht="14.4" x14ac:dyDescent="0.3">
      <c r="B1268" s="9"/>
    </row>
    <row r="1269" spans="2:2" ht="14.4" x14ac:dyDescent="0.3">
      <c r="B1269" s="9"/>
    </row>
    <row r="1270" spans="2:2" ht="14.4" x14ac:dyDescent="0.3">
      <c r="B1270" s="9"/>
    </row>
    <row r="1271" spans="2:2" ht="14.4" x14ac:dyDescent="0.3">
      <c r="B1271" s="9"/>
    </row>
    <row r="1272" spans="2:2" ht="14.4" x14ac:dyDescent="0.3">
      <c r="B1272" s="9"/>
    </row>
    <row r="1273" spans="2:2" ht="14.4" x14ac:dyDescent="0.3">
      <c r="B1273" s="9"/>
    </row>
    <row r="1274" spans="2:2" ht="14.4" x14ac:dyDescent="0.3">
      <c r="B1274" s="9"/>
    </row>
    <row r="1275" spans="2:2" ht="14.4" x14ac:dyDescent="0.3">
      <c r="B1275" s="9"/>
    </row>
    <row r="1276" spans="2:2" ht="14.4" x14ac:dyDescent="0.3">
      <c r="B1276" s="9"/>
    </row>
    <row r="1277" spans="2:2" ht="14.4" x14ac:dyDescent="0.3">
      <c r="B1277" s="9"/>
    </row>
    <row r="1278" spans="2:2" ht="14.4" x14ac:dyDescent="0.3">
      <c r="B1278" s="9"/>
    </row>
    <row r="1279" spans="2:2" ht="14.4" x14ac:dyDescent="0.3">
      <c r="B1279" s="9"/>
    </row>
    <row r="1280" spans="2:2" ht="14.4" x14ac:dyDescent="0.3">
      <c r="B1280" s="9"/>
    </row>
    <row r="1281" spans="2:2" ht="14.4" x14ac:dyDescent="0.3">
      <c r="B1281" s="9"/>
    </row>
    <row r="1282" spans="2:2" ht="14.4" x14ac:dyDescent="0.3">
      <c r="B1282" s="9"/>
    </row>
    <row r="1283" spans="2:2" ht="14.4" x14ac:dyDescent="0.3">
      <c r="B1283" s="9"/>
    </row>
    <row r="1284" spans="2:2" ht="14.4" x14ac:dyDescent="0.3">
      <c r="B1284" s="9"/>
    </row>
    <row r="1285" spans="2:2" ht="14.4" x14ac:dyDescent="0.3">
      <c r="B1285" s="9"/>
    </row>
    <row r="1286" spans="2:2" ht="14.4" x14ac:dyDescent="0.3">
      <c r="B1286" s="9"/>
    </row>
    <row r="1287" spans="2:2" ht="14.4" x14ac:dyDescent="0.3">
      <c r="B1287" s="9"/>
    </row>
    <row r="1288" spans="2:2" ht="14.4" x14ac:dyDescent="0.3">
      <c r="B1288" s="9"/>
    </row>
    <row r="1289" spans="2:2" ht="14.4" x14ac:dyDescent="0.3">
      <c r="B1289" s="9"/>
    </row>
    <row r="1290" spans="2:2" ht="14.4" x14ac:dyDescent="0.3">
      <c r="B1290" s="9"/>
    </row>
    <row r="1291" spans="2:2" ht="14.4" x14ac:dyDescent="0.3">
      <c r="B1291" s="9"/>
    </row>
    <row r="1292" spans="2:2" ht="14.4" x14ac:dyDescent="0.3">
      <c r="B1292" s="9"/>
    </row>
    <row r="1293" spans="2:2" ht="14.4" x14ac:dyDescent="0.3">
      <c r="B1293" s="9"/>
    </row>
    <row r="1294" spans="2:2" ht="14.4" x14ac:dyDescent="0.3">
      <c r="B1294" s="9"/>
    </row>
    <row r="1295" spans="2:2" ht="14.4" x14ac:dyDescent="0.3">
      <c r="B1295" s="9"/>
    </row>
    <row r="1296" spans="2:2" ht="14.4" x14ac:dyDescent="0.3">
      <c r="B1296" s="9"/>
    </row>
    <row r="1297" spans="2:2" ht="14.4" x14ac:dyDescent="0.3">
      <c r="B1297" s="9"/>
    </row>
    <row r="1298" spans="2:2" ht="14.4" x14ac:dyDescent="0.3">
      <c r="B1298" s="9"/>
    </row>
    <row r="1299" spans="2:2" ht="14.4" x14ac:dyDescent="0.3">
      <c r="B1299" s="9"/>
    </row>
    <row r="1300" spans="2:2" ht="14.4" x14ac:dyDescent="0.3">
      <c r="B1300" s="9"/>
    </row>
    <row r="1301" spans="2:2" ht="14.4" x14ac:dyDescent="0.3">
      <c r="B1301" s="9"/>
    </row>
    <row r="1302" spans="2:2" ht="14.4" x14ac:dyDescent="0.3">
      <c r="B1302" s="9"/>
    </row>
    <row r="1303" spans="2:2" ht="14.4" x14ac:dyDescent="0.3">
      <c r="B1303" s="9"/>
    </row>
    <row r="1304" spans="2:2" ht="14.4" x14ac:dyDescent="0.3">
      <c r="B1304" s="9"/>
    </row>
    <row r="1305" spans="2:2" ht="14.4" x14ac:dyDescent="0.3">
      <c r="B1305" s="9"/>
    </row>
    <row r="1306" spans="2:2" ht="14.4" x14ac:dyDescent="0.3">
      <c r="B1306" s="9"/>
    </row>
    <row r="1307" spans="2:2" ht="14.4" x14ac:dyDescent="0.3">
      <c r="B1307" s="9"/>
    </row>
    <row r="1308" spans="2:2" ht="14.4" x14ac:dyDescent="0.3">
      <c r="B1308" s="9"/>
    </row>
    <row r="1309" spans="2:2" ht="14.4" x14ac:dyDescent="0.3">
      <c r="B1309" s="9"/>
    </row>
    <row r="1310" spans="2:2" ht="14.4" x14ac:dyDescent="0.3">
      <c r="B1310" s="9"/>
    </row>
    <row r="1311" spans="2:2" ht="14.4" x14ac:dyDescent="0.3">
      <c r="B1311" s="9"/>
    </row>
    <row r="1312" spans="2:2" ht="14.4" x14ac:dyDescent="0.3">
      <c r="B1312" s="9"/>
    </row>
    <row r="1313" spans="2:2" ht="14.4" x14ac:dyDescent="0.3">
      <c r="B1313" s="9"/>
    </row>
    <row r="1314" spans="2:2" ht="14.4" x14ac:dyDescent="0.3">
      <c r="B1314" s="9"/>
    </row>
    <row r="1315" spans="2:2" ht="14.4" x14ac:dyDescent="0.3">
      <c r="B1315" s="9"/>
    </row>
    <row r="1316" spans="2:2" ht="14.4" x14ac:dyDescent="0.3">
      <c r="B1316" s="9"/>
    </row>
    <row r="1317" spans="2:2" ht="14.4" x14ac:dyDescent="0.3">
      <c r="B1317" s="9"/>
    </row>
    <row r="1318" spans="2:2" ht="14.4" x14ac:dyDescent="0.3">
      <c r="B1318" s="9"/>
    </row>
    <row r="1319" spans="2:2" ht="14.4" x14ac:dyDescent="0.3">
      <c r="B1319" s="9"/>
    </row>
    <row r="1320" spans="2:2" ht="14.4" x14ac:dyDescent="0.3">
      <c r="B1320" s="9"/>
    </row>
    <row r="1321" spans="2:2" ht="14.4" x14ac:dyDescent="0.3">
      <c r="B1321" s="9"/>
    </row>
    <row r="1322" spans="2:2" ht="14.4" x14ac:dyDescent="0.3">
      <c r="B1322" s="9"/>
    </row>
    <row r="1323" spans="2:2" ht="14.4" x14ac:dyDescent="0.3">
      <c r="B1323" s="9"/>
    </row>
    <row r="1324" spans="2:2" ht="14.4" x14ac:dyDescent="0.3">
      <c r="B1324" s="9"/>
    </row>
    <row r="1325" spans="2:2" ht="14.4" x14ac:dyDescent="0.3">
      <c r="B1325" s="9"/>
    </row>
    <row r="1326" spans="2:2" ht="14.4" x14ac:dyDescent="0.3">
      <c r="B1326" s="9"/>
    </row>
    <row r="1327" spans="2:2" ht="14.4" x14ac:dyDescent="0.3">
      <c r="B1327" s="9"/>
    </row>
    <row r="1328" spans="2:2" ht="14.4" x14ac:dyDescent="0.3">
      <c r="B1328" s="9"/>
    </row>
    <row r="1329" spans="2:2" ht="14.4" x14ac:dyDescent="0.3">
      <c r="B1329" s="9"/>
    </row>
    <row r="1330" spans="2:2" ht="14.4" x14ac:dyDescent="0.3">
      <c r="B1330" s="9"/>
    </row>
    <row r="1331" spans="2:2" ht="14.4" x14ac:dyDescent="0.3">
      <c r="B1331" s="9"/>
    </row>
    <row r="1332" spans="2:2" ht="14.4" x14ac:dyDescent="0.3">
      <c r="B1332" s="9"/>
    </row>
    <row r="1333" spans="2:2" ht="14.4" x14ac:dyDescent="0.3">
      <c r="B1333" s="9"/>
    </row>
    <row r="1334" spans="2:2" ht="14.4" x14ac:dyDescent="0.3">
      <c r="B1334" s="9"/>
    </row>
    <row r="1335" spans="2:2" ht="14.4" x14ac:dyDescent="0.3">
      <c r="B1335" s="9"/>
    </row>
    <row r="1336" spans="2:2" ht="14.4" x14ac:dyDescent="0.3">
      <c r="B1336" s="9"/>
    </row>
    <row r="1337" spans="2:2" ht="14.4" x14ac:dyDescent="0.3">
      <c r="B1337" s="9"/>
    </row>
    <row r="1338" spans="2:2" ht="14.4" x14ac:dyDescent="0.3">
      <c r="B1338" s="9"/>
    </row>
    <row r="1339" spans="2:2" ht="14.4" x14ac:dyDescent="0.3">
      <c r="B1339" s="9"/>
    </row>
    <row r="1340" spans="2:2" ht="14.4" x14ac:dyDescent="0.3">
      <c r="B1340" s="9"/>
    </row>
    <row r="1341" spans="2:2" ht="14.4" x14ac:dyDescent="0.3">
      <c r="B1341" s="9"/>
    </row>
    <row r="1342" spans="2:2" ht="14.4" x14ac:dyDescent="0.3">
      <c r="B1342" s="9"/>
    </row>
    <row r="1343" spans="2:2" ht="14.4" x14ac:dyDescent="0.3">
      <c r="B1343" s="9"/>
    </row>
    <row r="1344" spans="2:2" ht="14.4" x14ac:dyDescent="0.3">
      <c r="B1344" s="9"/>
    </row>
    <row r="1345" spans="2:2" ht="14.4" x14ac:dyDescent="0.3">
      <c r="B1345" s="9"/>
    </row>
    <row r="1346" spans="2:2" ht="14.4" x14ac:dyDescent="0.3">
      <c r="B1346" s="9"/>
    </row>
    <row r="1347" spans="2:2" ht="14.4" x14ac:dyDescent="0.3">
      <c r="B1347" s="9"/>
    </row>
    <row r="1348" spans="2:2" ht="14.4" x14ac:dyDescent="0.3">
      <c r="B1348" s="9"/>
    </row>
    <row r="1349" spans="2:2" ht="14.4" x14ac:dyDescent="0.3">
      <c r="B1349" s="9"/>
    </row>
    <row r="1350" spans="2:2" ht="14.4" x14ac:dyDescent="0.3">
      <c r="B1350" s="9"/>
    </row>
    <row r="1351" spans="2:2" ht="14.4" x14ac:dyDescent="0.3">
      <c r="B1351" s="9"/>
    </row>
    <row r="1352" spans="2:2" ht="14.4" x14ac:dyDescent="0.3">
      <c r="B1352" s="9"/>
    </row>
    <row r="1353" spans="2:2" ht="14.4" x14ac:dyDescent="0.3">
      <c r="B1353" s="9"/>
    </row>
    <row r="1354" spans="2:2" ht="14.4" x14ac:dyDescent="0.3">
      <c r="B1354" s="9"/>
    </row>
    <row r="1355" spans="2:2" ht="14.4" x14ac:dyDescent="0.3">
      <c r="B1355" s="9"/>
    </row>
    <row r="1356" spans="2:2" ht="14.4" x14ac:dyDescent="0.3">
      <c r="B1356" s="9"/>
    </row>
    <row r="1357" spans="2:2" ht="14.4" x14ac:dyDescent="0.3">
      <c r="B1357" s="9"/>
    </row>
    <row r="1358" spans="2:2" ht="14.4" x14ac:dyDescent="0.3">
      <c r="B1358" s="9"/>
    </row>
    <row r="1359" spans="2:2" ht="14.4" x14ac:dyDescent="0.3">
      <c r="B1359" s="9"/>
    </row>
    <row r="1360" spans="2:2" ht="14.4" x14ac:dyDescent="0.3">
      <c r="B1360" s="9"/>
    </row>
    <row r="1361" spans="2:2" ht="14.4" x14ac:dyDescent="0.3">
      <c r="B1361" s="9"/>
    </row>
    <row r="1362" spans="2:2" ht="14.4" x14ac:dyDescent="0.3">
      <c r="B1362" s="9"/>
    </row>
    <row r="1363" spans="2:2" ht="14.4" x14ac:dyDescent="0.3">
      <c r="B1363" s="9"/>
    </row>
    <row r="1364" spans="2:2" ht="14.4" x14ac:dyDescent="0.3">
      <c r="B1364" s="9"/>
    </row>
    <row r="1365" spans="2:2" ht="14.4" x14ac:dyDescent="0.3">
      <c r="B1365" s="9"/>
    </row>
    <row r="1366" spans="2:2" ht="14.4" x14ac:dyDescent="0.3">
      <c r="B1366" s="9"/>
    </row>
    <row r="1367" spans="2:2" ht="14.4" x14ac:dyDescent="0.3">
      <c r="B1367" s="9"/>
    </row>
    <row r="1368" spans="2:2" ht="14.4" x14ac:dyDescent="0.3">
      <c r="B1368" s="9"/>
    </row>
    <row r="1369" spans="2:2" ht="14.4" x14ac:dyDescent="0.3">
      <c r="B1369" s="9"/>
    </row>
    <row r="1370" spans="2:2" ht="14.4" x14ac:dyDescent="0.3">
      <c r="B1370" s="9"/>
    </row>
    <row r="1371" spans="2:2" ht="14.4" x14ac:dyDescent="0.3">
      <c r="B1371" s="9"/>
    </row>
    <row r="1372" spans="2:2" ht="14.4" x14ac:dyDescent="0.3">
      <c r="B1372" s="9"/>
    </row>
    <row r="1373" spans="2:2" ht="14.4" x14ac:dyDescent="0.3">
      <c r="B1373" s="9"/>
    </row>
    <row r="1374" spans="2:2" ht="14.4" x14ac:dyDescent="0.3">
      <c r="B1374" s="9"/>
    </row>
    <row r="1375" spans="2:2" ht="14.4" x14ac:dyDescent="0.3">
      <c r="B1375" s="9"/>
    </row>
    <row r="1376" spans="2:2" ht="14.4" x14ac:dyDescent="0.3">
      <c r="B1376" s="9"/>
    </row>
    <row r="1377" spans="2:2" ht="14.4" x14ac:dyDescent="0.3">
      <c r="B1377" s="9"/>
    </row>
    <row r="1378" spans="2:2" ht="14.4" x14ac:dyDescent="0.3">
      <c r="B1378" s="9"/>
    </row>
    <row r="1379" spans="2:2" ht="14.4" x14ac:dyDescent="0.3">
      <c r="B1379" s="9"/>
    </row>
    <row r="1380" spans="2:2" ht="14.4" x14ac:dyDescent="0.3">
      <c r="B1380" s="9"/>
    </row>
    <row r="1381" spans="2:2" ht="14.4" x14ac:dyDescent="0.3">
      <c r="B1381" s="9"/>
    </row>
    <row r="1382" spans="2:2" ht="14.4" x14ac:dyDescent="0.3">
      <c r="B1382" s="9"/>
    </row>
    <row r="1383" spans="2:2" ht="14.4" x14ac:dyDescent="0.3">
      <c r="B1383" s="9"/>
    </row>
    <row r="1384" spans="2:2" ht="14.4" x14ac:dyDescent="0.3">
      <c r="B1384" s="9"/>
    </row>
    <row r="1385" spans="2:2" ht="14.4" x14ac:dyDescent="0.3">
      <c r="B1385" s="9"/>
    </row>
    <row r="1386" spans="2:2" ht="14.4" x14ac:dyDescent="0.3">
      <c r="B1386" s="9"/>
    </row>
    <row r="1387" spans="2:2" ht="14.4" x14ac:dyDescent="0.3">
      <c r="B1387" s="9"/>
    </row>
    <row r="1388" spans="2:2" ht="14.4" x14ac:dyDescent="0.3">
      <c r="B1388" s="9"/>
    </row>
    <row r="1389" spans="2:2" ht="14.4" x14ac:dyDescent="0.3">
      <c r="B1389" s="9"/>
    </row>
    <row r="1390" spans="2:2" ht="14.4" x14ac:dyDescent="0.3">
      <c r="B1390" s="9"/>
    </row>
    <row r="1391" spans="2:2" ht="14.4" x14ac:dyDescent="0.3">
      <c r="B1391" s="9"/>
    </row>
    <row r="1392" spans="2:2" ht="14.4" x14ac:dyDescent="0.3">
      <c r="B1392" s="9"/>
    </row>
    <row r="1393" spans="2:2" ht="14.4" x14ac:dyDescent="0.3">
      <c r="B1393" s="9"/>
    </row>
    <row r="1394" spans="2:2" ht="14.4" x14ac:dyDescent="0.3">
      <c r="B1394" s="9"/>
    </row>
    <row r="1395" spans="2:2" ht="14.4" x14ac:dyDescent="0.3">
      <c r="B1395" s="9"/>
    </row>
    <row r="1396" spans="2:2" ht="14.4" x14ac:dyDescent="0.3">
      <c r="B1396" s="9"/>
    </row>
    <row r="1397" spans="2:2" ht="14.4" x14ac:dyDescent="0.3">
      <c r="B1397" s="9"/>
    </row>
    <row r="1398" spans="2:2" ht="14.4" x14ac:dyDescent="0.3">
      <c r="B1398" s="9"/>
    </row>
    <row r="1399" spans="2:2" ht="14.4" x14ac:dyDescent="0.3">
      <c r="B1399" s="9"/>
    </row>
    <row r="1400" spans="2:2" ht="14.4" x14ac:dyDescent="0.3">
      <c r="B1400" s="9"/>
    </row>
    <row r="1401" spans="2:2" ht="14.4" x14ac:dyDescent="0.3">
      <c r="B1401" s="9"/>
    </row>
    <row r="1402" spans="2:2" ht="14.4" x14ac:dyDescent="0.3">
      <c r="B1402" s="9"/>
    </row>
    <row r="1403" spans="2:2" ht="14.4" x14ac:dyDescent="0.3">
      <c r="B1403" s="9"/>
    </row>
    <row r="1404" spans="2:2" ht="14.4" x14ac:dyDescent="0.3">
      <c r="B1404" s="9"/>
    </row>
    <row r="1405" spans="2:2" ht="14.4" x14ac:dyDescent="0.3">
      <c r="B1405" s="9"/>
    </row>
    <row r="1406" spans="2:2" ht="14.4" x14ac:dyDescent="0.3">
      <c r="B1406" s="9"/>
    </row>
    <row r="1407" spans="2:2" ht="14.4" x14ac:dyDescent="0.3">
      <c r="B1407" s="9"/>
    </row>
    <row r="1408" spans="2:2" ht="14.4" x14ac:dyDescent="0.3">
      <c r="B1408" s="9"/>
    </row>
    <row r="1409" spans="2:2" ht="14.4" x14ac:dyDescent="0.3">
      <c r="B1409" s="9"/>
    </row>
    <row r="1410" spans="2:2" ht="14.4" x14ac:dyDescent="0.3">
      <c r="B1410" s="9"/>
    </row>
    <row r="1411" spans="2:2" ht="14.4" x14ac:dyDescent="0.3">
      <c r="B1411" s="9"/>
    </row>
    <row r="1412" spans="2:2" ht="14.4" x14ac:dyDescent="0.3">
      <c r="B1412" s="9"/>
    </row>
    <row r="1413" spans="2:2" ht="14.4" x14ac:dyDescent="0.3">
      <c r="B1413" s="9"/>
    </row>
    <row r="1414" spans="2:2" ht="14.4" x14ac:dyDescent="0.3">
      <c r="B1414" s="9"/>
    </row>
    <row r="1415" spans="2:2" ht="14.4" x14ac:dyDescent="0.3">
      <c r="B1415" s="9"/>
    </row>
    <row r="1416" spans="2:2" ht="14.4" x14ac:dyDescent="0.3">
      <c r="B1416" s="9"/>
    </row>
    <row r="1417" spans="2:2" ht="14.4" x14ac:dyDescent="0.3">
      <c r="B1417" s="9"/>
    </row>
    <row r="1418" spans="2:2" ht="14.4" x14ac:dyDescent="0.3">
      <c r="B1418" s="9"/>
    </row>
    <row r="1419" spans="2:2" ht="14.4" x14ac:dyDescent="0.3">
      <c r="B1419" s="9"/>
    </row>
    <row r="1420" spans="2:2" ht="14.4" x14ac:dyDescent="0.3">
      <c r="B1420" s="9"/>
    </row>
    <row r="1421" spans="2:2" ht="14.4" x14ac:dyDescent="0.3">
      <c r="B1421" s="9"/>
    </row>
    <row r="1422" spans="2:2" ht="14.4" x14ac:dyDescent="0.3">
      <c r="B1422" s="9"/>
    </row>
    <row r="1423" spans="2:2" ht="14.4" x14ac:dyDescent="0.3">
      <c r="B1423" s="9"/>
    </row>
    <row r="1424" spans="2:2" ht="14.4" x14ac:dyDescent="0.3">
      <c r="B1424" s="9"/>
    </row>
    <row r="1425" spans="2:2" ht="14.4" x14ac:dyDescent="0.3">
      <c r="B1425" s="9"/>
    </row>
    <row r="1426" spans="2:2" ht="14.4" x14ac:dyDescent="0.3">
      <c r="B1426" s="9"/>
    </row>
    <row r="1427" spans="2:2" ht="14.4" x14ac:dyDescent="0.3">
      <c r="B1427" s="9"/>
    </row>
    <row r="1428" spans="2:2" ht="14.4" x14ac:dyDescent="0.3">
      <c r="B1428" s="9"/>
    </row>
    <row r="1429" spans="2:2" ht="14.4" x14ac:dyDescent="0.3">
      <c r="B1429" s="9"/>
    </row>
    <row r="1430" spans="2:2" ht="14.4" x14ac:dyDescent="0.3">
      <c r="B1430" s="9"/>
    </row>
    <row r="1431" spans="2:2" ht="14.4" x14ac:dyDescent="0.3">
      <c r="B1431" s="9"/>
    </row>
    <row r="1432" spans="2:2" ht="14.4" x14ac:dyDescent="0.3">
      <c r="B1432" s="9"/>
    </row>
    <row r="1433" spans="2:2" ht="14.4" x14ac:dyDescent="0.3">
      <c r="B1433" s="9"/>
    </row>
    <row r="1434" spans="2:2" ht="14.4" x14ac:dyDescent="0.3">
      <c r="B1434" s="9"/>
    </row>
    <row r="1435" spans="2:2" ht="14.4" x14ac:dyDescent="0.3">
      <c r="B1435" s="9"/>
    </row>
    <row r="1436" spans="2:2" ht="14.4" x14ac:dyDescent="0.3">
      <c r="B1436" s="9"/>
    </row>
    <row r="1437" spans="2:2" ht="14.4" x14ac:dyDescent="0.3">
      <c r="B1437" s="9"/>
    </row>
    <row r="1438" spans="2:2" ht="14.4" x14ac:dyDescent="0.3">
      <c r="B1438" s="9"/>
    </row>
    <row r="1439" spans="2:2" ht="14.4" x14ac:dyDescent="0.3">
      <c r="B1439" s="9"/>
    </row>
    <row r="1440" spans="2:2" ht="14.4" x14ac:dyDescent="0.3">
      <c r="B1440" s="9"/>
    </row>
    <row r="1441" spans="2:2" ht="14.4" x14ac:dyDescent="0.3">
      <c r="B1441" s="9"/>
    </row>
    <row r="1442" spans="2:2" ht="14.4" x14ac:dyDescent="0.3">
      <c r="B1442" s="9"/>
    </row>
    <row r="1443" spans="2:2" ht="14.4" x14ac:dyDescent="0.3">
      <c r="B1443" s="9"/>
    </row>
    <row r="1444" spans="2:2" ht="14.4" x14ac:dyDescent="0.3">
      <c r="B1444" s="9"/>
    </row>
    <row r="1445" spans="2:2" ht="14.4" x14ac:dyDescent="0.3">
      <c r="B1445" s="9"/>
    </row>
    <row r="1446" spans="2:2" ht="14.4" x14ac:dyDescent="0.3">
      <c r="B1446" s="9"/>
    </row>
    <row r="1447" spans="2:2" ht="14.4" x14ac:dyDescent="0.3">
      <c r="B1447" s="9"/>
    </row>
    <row r="1448" spans="2:2" ht="14.4" x14ac:dyDescent="0.3">
      <c r="B1448" s="9"/>
    </row>
    <row r="1449" spans="2:2" ht="14.4" x14ac:dyDescent="0.3">
      <c r="B1449" s="9"/>
    </row>
    <row r="1450" spans="2:2" ht="14.4" x14ac:dyDescent="0.3">
      <c r="B1450" s="9"/>
    </row>
    <row r="1451" spans="2:2" ht="14.4" x14ac:dyDescent="0.3">
      <c r="B1451" s="9"/>
    </row>
    <row r="1452" spans="2:2" ht="14.4" x14ac:dyDescent="0.3">
      <c r="B1452" s="9"/>
    </row>
    <row r="1453" spans="2:2" ht="14.4" x14ac:dyDescent="0.3">
      <c r="B1453" s="9"/>
    </row>
    <row r="1454" spans="2:2" ht="14.4" x14ac:dyDescent="0.3">
      <c r="B1454" s="9"/>
    </row>
    <row r="1455" spans="2:2" ht="14.4" x14ac:dyDescent="0.3">
      <c r="B1455" s="9"/>
    </row>
    <row r="1456" spans="2:2" ht="14.4" x14ac:dyDescent="0.3">
      <c r="B1456" s="9"/>
    </row>
    <row r="1457" spans="2:2" ht="14.4" x14ac:dyDescent="0.3">
      <c r="B1457" s="9"/>
    </row>
    <row r="1458" spans="2:2" ht="14.4" x14ac:dyDescent="0.3">
      <c r="B1458" s="9"/>
    </row>
    <row r="1459" spans="2:2" ht="14.4" x14ac:dyDescent="0.3">
      <c r="B1459" s="9"/>
    </row>
    <row r="1460" spans="2:2" ht="14.4" x14ac:dyDescent="0.3">
      <c r="B1460" s="9"/>
    </row>
    <row r="1461" spans="2:2" ht="14.4" x14ac:dyDescent="0.3">
      <c r="B1461" s="9"/>
    </row>
    <row r="1462" spans="2:2" ht="14.4" x14ac:dyDescent="0.3">
      <c r="B1462" s="9"/>
    </row>
    <row r="1463" spans="2:2" ht="14.4" x14ac:dyDescent="0.3">
      <c r="B1463" s="9"/>
    </row>
    <row r="1464" spans="2:2" ht="14.4" x14ac:dyDescent="0.3">
      <c r="B1464" s="9"/>
    </row>
    <row r="1465" spans="2:2" ht="14.4" x14ac:dyDescent="0.3">
      <c r="B1465" s="9"/>
    </row>
    <row r="1466" spans="2:2" ht="14.4" x14ac:dyDescent="0.3">
      <c r="B1466" s="9"/>
    </row>
    <row r="1467" spans="2:2" ht="14.4" x14ac:dyDescent="0.3">
      <c r="B1467" s="9"/>
    </row>
    <row r="1468" spans="2:2" ht="14.4" x14ac:dyDescent="0.3">
      <c r="B1468" s="9"/>
    </row>
    <row r="1469" spans="2:2" ht="14.4" x14ac:dyDescent="0.3">
      <c r="B1469" s="9"/>
    </row>
    <row r="1470" spans="2:2" ht="14.4" x14ac:dyDescent="0.3">
      <c r="B1470" s="9"/>
    </row>
    <row r="1471" spans="2:2" ht="14.4" x14ac:dyDescent="0.3">
      <c r="B1471" s="9"/>
    </row>
    <row r="1472" spans="2:2" ht="14.4" x14ac:dyDescent="0.3">
      <c r="B1472" s="9"/>
    </row>
    <row r="1473" spans="2:2" ht="14.4" x14ac:dyDescent="0.3">
      <c r="B1473" s="9"/>
    </row>
    <row r="1474" spans="2:2" ht="14.4" x14ac:dyDescent="0.3">
      <c r="B1474" s="9"/>
    </row>
    <row r="1475" spans="2:2" ht="14.4" x14ac:dyDescent="0.3">
      <c r="B1475" s="9"/>
    </row>
    <row r="1476" spans="2:2" ht="14.4" x14ac:dyDescent="0.3">
      <c r="B1476" s="9"/>
    </row>
    <row r="1477" spans="2:2" ht="14.4" x14ac:dyDescent="0.3">
      <c r="B1477" s="9"/>
    </row>
    <row r="1478" spans="2:2" ht="14.4" x14ac:dyDescent="0.3">
      <c r="B1478" s="9"/>
    </row>
    <row r="1479" spans="2:2" ht="14.4" x14ac:dyDescent="0.3">
      <c r="B1479" s="9"/>
    </row>
    <row r="1480" spans="2:2" ht="14.4" x14ac:dyDescent="0.3">
      <c r="B1480" s="9"/>
    </row>
    <row r="1481" spans="2:2" ht="14.4" x14ac:dyDescent="0.3">
      <c r="B1481" s="9"/>
    </row>
    <row r="1482" spans="2:2" ht="14.4" x14ac:dyDescent="0.3">
      <c r="B1482" s="9"/>
    </row>
    <row r="1483" spans="2:2" ht="14.4" x14ac:dyDescent="0.3">
      <c r="B1483" s="9"/>
    </row>
    <row r="1484" spans="2:2" ht="14.4" x14ac:dyDescent="0.3">
      <c r="B1484" s="9"/>
    </row>
    <row r="1485" spans="2:2" ht="14.4" x14ac:dyDescent="0.3">
      <c r="B1485" s="9"/>
    </row>
    <row r="1486" spans="2:2" ht="14.4" x14ac:dyDescent="0.3">
      <c r="B1486" s="9"/>
    </row>
    <row r="1487" spans="2:2" ht="14.4" x14ac:dyDescent="0.3">
      <c r="B1487" s="9"/>
    </row>
    <row r="1488" spans="2:2" ht="14.4" x14ac:dyDescent="0.3">
      <c r="B1488" s="9"/>
    </row>
    <row r="1489" spans="2:2" ht="14.4" x14ac:dyDescent="0.3">
      <c r="B1489" s="9"/>
    </row>
    <row r="1490" spans="2:2" ht="14.4" x14ac:dyDescent="0.3">
      <c r="B1490" s="9"/>
    </row>
    <row r="1491" spans="2:2" ht="14.4" x14ac:dyDescent="0.3">
      <c r="B1491" s="9"/>
    </row>
    <row r="1492" spans="2:2" ht="14.4" x14ac:dyDescent="0.3">
      <c r="B1492" s="9"/>
    </row>
    <row r="1493" spans="2:2" ht="14.4" x14ac:dyDescent="0.3">
      <c r="B1493" s="9"/>
    </row>
    <row r="1494" spans="2:2" ht="14.4" x14ac:dyDescent="0.3">
      <c r="B1494" s="9"/>
    </row>
    <row r="1495" spans="2:2" ht="14.4" x14ac:dyDescent="0.3">
      <c r="B1495" s="9"/>
    </row>
    <row r="1496" spans="2:2" ht="14.4" x14ac:dyDescent="0.3">
      <c r="B1496" s="9"/>
    </row>
    <row r="1497" spans="2:2" ht="14.4" x14ac:dyDescent="0.3">
      <c r="B1497" s="9"/>
    </row>
    <row r="1498" spans="2:2" ht="14.4" x14ac:dyDescent="0.3">
      <c r="B1498" s="9"/>
    </row>
    <row r="1499" spans="2:2" ht="14.4" x14ac:dyDescent="0.3">
      <c r="B1499" s="9"/>
    </row>
    <row r="1500" spans="2:2" ht="14.4" x14ac:dyDescent="0.3">
      <c r="B1500" s="9"/>
    </row>
    <row r="1501" spans="2:2" ht="14.4" x14ac:dyDescent="0.3">
      <c r="B1501" s="9"/>
    </row>
    <row r="1502" spans="2:2" ht="14.4" x14ac:dyDescent="0.3">
      <c r="B1502" s="9"/>
    </row>
    <row r="1503" spans="2:2" ht="14.4" x14ac:dyDescent="0.3">
      <c r="B1503" s="9"/>
    </row>
    <row r="1504" spans="2:2" ht="14.4" x14ac:dyDescent="0.3">
      <c r="B1504" s="9"/>
    </row>
    <row r="1505" spans="2:2" ht="14.4" x14ac:dyDescent="0.3">
      <c r="B1505" s="9"/>
    </row>
    <row r="1506" spans="2:2" ht="14.4" x14ac:dyDescent="0.3">
      <c r="B1506" s="9"/>
    </row>
    <row r="1507" spans="2:2" ht="14.4" x14ac:dyDescent="0.3">
      <c r="B1507" s="9"/>
    </row>
    <row r="1508" spans="2:2" ht="14.4" x14ac:dyDescent="0.3">
      <c r="B1508" s="9"/>
    </row>
    <row r="1509" spans="2:2" ht="14.4" x14ac:dyDescent="0.3">
      <c r="B1509" s="9"/>
    </row>
    <row r="1510" spans="2:2" ht="14.4" x14ac:dyDescent="0.3">
      <c r="B1510" s="9"/>
    </row>
    <row r="1511" spans="2:2" ht="14.4" x14ac:dyDescent="0.3">
      <c r="B1511" s="9"/>
    </row>
    <row r="1512" spans="2:2" ht="14.4" x14ac:dyDescent="0.3">
      <c r="B1512" s="9"/>
    </row>
    <row r="1513" spans="2:2" ht="14.4" x14ac:dyDescent="0.3">
      <c r="B1513" s="9"/>
    </row>
    <row r="1514" spans="2:2" ht="14.4" x14ac:dyDescent="0.3">
      <c r="B1514" s="9"/>
    </row>
    <row r="1515" spans="2:2" ht="14.4" x14ac:dyDescent="0.3">
      <c r="B1515" s="9"/>
    </row>
    <row r="1516" spans="2:2" ht="14.4" x14ac:dyDescent="0.3">
      <c r="B1516" s="9"/>
    </row>
    <row r="1517" spans="2:2" ht="14.4" x14ac:dyDescent="0.3">
      <c r="B1517" s="9"/>
    </row>
    <row r="1518" spans="2:2" ht="14.4" x14ac:dyDescent="0.3">
      <c r="B1518" s="9"/>
    </row>
    <row r="1519" spans="2:2" ht="14.4" x14ac:dyDescent="0.3">
      <c r="B1519" s="9"/>
    </row>
    <row r="1520" spans="2:2" ht="14.4" x14ac:dyDescent="0.3">
      <c r="B1520" s="9"/>
    </row>
    <row r="1521" spans="2:2" ht="14.4" x14ac:dyDescent="0.3">
      <c r="B1521" s="9"/>
    </row>
    <row r="1522" spans="2:2" ht="14.4" x14ac:dyDescent="0.3">
      <c r="B1522" s="9"/>
    </row>
    <row r="1523" spans="2:2" ht="14.4" x14ac:dyDescent="0.3">
      <c r="B1523" s="9"/>
    </row>
    <row r="1524" spans="2:2" ht="14.4" x14ac:dyDescent="0.3">
      <c r="B1524" s="9"/>
    </row>
    <row r="1525" spans="2:2" ht="14.4" x14ac:dyDescent="0.3">
      <c r="B1525" s="9"/>
    </row>
    <row r="1526" spans="2:2" ht="14.4" x14ac:dyDescent="0.3">
      <c r="B1526" s="9"/>
    </row>
    <row r="1527" spans="2:2" ht="14.4" x14ac:dyDescent="0.3">
      <c r="B1527" s="9"/>
    </row>
    <row r="1528" spans="2:2" ht="14.4" x14ac:dyDescent="0.3">
      <c r="B1528" s="9"/>
    </row>
    <row r="1529" spans="2:2" ht="14.4" x14ac:dyDescent="0.3">
      <c r="B1529" s="9"/>
    </row>
    <row r="1530" spans="2:2" ht="14.4" x14ac:dyDescent="0.3">
      <c r="B1530" s="9"/>
    </row>
    <row r="1531" spans="2:2" ht="14.4" x14ac:dyDescent="0.3">
      <c r="B1531" s="9"/>
    </row>
    <row r="1532" spans="2:2" ht="14.4" x14ac:dyDescent="0.3">
      <c r="B1532" s="9"/>
    </row>
    <row r="1533" spans="2:2" ht="14.4" x14ac:dyDescent="0.3">
      <c r="B1533" s="9"/>
    </row>
    <row r="1534" spans="2:2" ht="14.4" x14ac:dyDescent="0.3">
      <c r="B1534" s="9"/>
    </row>
    <row r="1535" spans="2:2" ht="14.4" x14ac:dyDescent="0.3">
      <c r="B1535" s="9"/>
    </row>
    <row r="1536" spans="2:2" ht="14.4" x14ac:dyDescent="0.3">
      <c r="B1536" s="9"/>
    </row>
    <row r="1537" spans="2:2" ht="14.4" x14ac:dyDescent="0.3">
      <c r="B1537" s="9"/>
    </row>
    <row r="1538" spans="2:2" ht="14.4" x14ac:dyDescent="0.3">
      <c r="B1538" s="9"/>
    </row>
    <row r="1539" spans="2:2" ht="14.4" x14ac:dyDescent="0.3">
      <c r="B1539" s="9"/>
    </row>
    <row r="1540" spans="2:2" ht="14.4" x14ac:dyDescent="0.3">
      <c r="B1540" s="9"/>
    </row>
    <row r="1541" spans="2:2" ht="14.4" x14ac:dyDescent="0.3">
      <c r="B1541" s="9"/>
    </row>
    <row r="1542" spans="2:2" ht="14.4" x14ac:dyDescent="0.3">
      <c r="B1542" s="9"/>
    </row>
    <row r="1543" spans="2:2" ht="14.4" x14ac:dyDescent="0.3">
      <c r="B1543" s="9"/>
    </row>
    <row r="1544" spans="2:2" ht="14.4" x14ac:dyDescent="0.3">
      <c r="B1544" s="9"/>
    </row>
    <row r="1545" spans="2:2" ht="14.4" x14ac:dyDescent="0.3">
      <c r="B1545" s="9"/>
    </row>
    <row r="1546" spans="2:2" ht="14.4" x14ac:dyDescent="0.3">
      <c r="B1546" s="9"/>
    </row>
    <row r="1547" spans="2:2" ht="14.4" x14ac:dyDescent="0.3">
      <c r="B1547" s="9"/>
    </row>
    <row r="1548" spans="2:2" ht="14.4" x14ac:dyDescent="0.3">
      <c r="B1548" s="9"/>
    </row>
    <row r="1549" spans="2:2" ht="14.4" x14ac:dyDescent="0.3">
      <c r="B1549" s="9"/>
    </row>
    <row r="1550" spans="2:2" ht="14.4" x14ac:dyDescent="0.3">
      <c r="B1550" s="9"/>
    </row>
    <row r="1551" spans="2:2" ht="14.4" x14ac:dyDescent="0.3">
      <c r="B1551" s="9"/>
    </row>
    <row r="1552" spans="2:2" ht="14.4" x14ac:dyDescent="0.3">
      <c r="B1552" s="9"/>
    </row>
    <row r="1553" spans="2:2" ht="14.4" x14ac:dyDescent="0.3">
      <c r="B1553" s="9"/>
    </row>
    <row r="1554" spans="2:2" ht="14.4" x14ac:dyDescent="0.3">
      <c r="B1554" s="9"/>
    </row>
    <row r="1555" spans="2:2" ht="14.4" x14ac:dyDescent="0.3">
      <c r="B1555" s="9"/>
    </row>
    <row r="1556" spans="2:2" ht="14.4" x14ac:dyDescent="0.3">
      <c r="B1556" s="9"/>
    </row>
    <row r="1557" spans="2:2" ht="14.4" x14ac:dyDescent="0.3">
      <c r="B1557" s="9"/>
    </row>
    <row r="1558" spans="2:2" ht="14.4" x14ac:dyDescent="0.3">
      <c r="B1558" s="9"/>
    </row>
    <row r="1559" spans="2:2" ht="14.4" x14ac:dyDescent="0.3">
      <c r="B1559" s="9"/>
    </row>
    <row r="1560" spans="2:2" ht="14.4" x14ac:dyDescent="0.3">
      <c r="B1560" s="9"/>
    </row>
    <row r="1561" spans="2:2" ht="14.4" x14ac:dyDescent="0.3">
      <c r="B1561" s="9"/>
    </row>
    <row r="1562" spans="2:2" ht="14.4" x14ac:dyDescent="0.3">
      <c r="B1562" s="9"/>
    </row>
    <row r="1563" spans="2:2" ht="14.4" x14ac:dyDescent="0.3">
      <c r="B1563" s="9"/>
    </row>
    <row r="1564" spans="2:2" ht="14.4" x14ac:dyDescent="0.3">
      <c r="B1564" s="9"/>
    </row>
    <row r="1565" spans="2:2" ht="14.4" x14ac:dyDescent="0.3">
      <c r="B1565" s="9"/>
    </row>
    <row r="1566" spans="2:2" ht="14.4" x14ac:dyDescent="0.3">
      <c r="B1566" s="9"/>
    </row>
    <row r="1567" spans="2:2" ht="14.4" x14ac:dyDescent="0.3">
      <c r="B1567" s="9"/>
    </row>
    <row r="1568" spans="2:2" ht="14.4" x14ac:dyDescent="0.3">
      <c r="B1568" s="9"/>
    </row>
    <row r="1569" spans="2:2" ht="14.4" x14ac:dyDescent="0.3">
      <c r="B1569" s="9"/>
    </row>
    <row r="1570" spans="2:2" ht="14.4" x14ac:dyDescent="0.3">
      <c r="B1570" s="9"/>
    </row>
    <row r="1571" spans="2:2" ht="14.4" x14ac:dyDescent="0.3">
      <c r="B1571" s="9"/>
    </row>
    <row r="1572" spans="2:2" ht="14.4" x14ac:dyDescent="0.3">
      <c r="B1572" s="9"/>
    </row>
    <row r="1573" spans="2:2" ht="14.4" x14ac:dyDescent="0.3">
      <c r="B1573" s="9"/>
    </row>
    <row r="1574" spans="2:2" ht="14.4" x14ac:dyDescent="0.3">
      <c r="B1574" s="9"/>
    </row>
    <row r="1575" spans="2:2" ht="14.4" x14ac:dyDescent="0.3">
      <c r="B1575" s="9"/>
    </row>
    <row r="1576" spans="2:2" ht="14.4" x14ac:dyDescent="0.3">
      <c r="B1576" s="9"/>
    </row>
    <row r="1577" spans="2:2" ht="14.4" x14ac:dyDescent="0.3">
      <c r="B1577" s="9"/>
    </row>
    <row r="1578" spans="2:2" ht="14.4" x14ac:dyDescent="0.3">
      <c r="B1578" s="9"/>
    </row>
    <row r="1579" spans="2:2" ht="14.4" x14ac:dyDescent="0.3">
      <c r="B1579" s="9"/>
    </row>
    <row r="1580" spans="2:2" ht="14.4" x14ac:dyDescent="0.3">
      <c r="B1580" s="9"/>
    </row>
    <row r="1581" spans="2:2" ht="14.4" x14ac:dyDescent="0.3">
      <c r="B1581" s="9"/>
    </row>
    <row r="1582" spans="2:2" ht="14.4" x14ac:dyDescent="0.3">
      <c r="B1582" s="9"/>
    </row>
    <row r="1583" spans="2:2" ht="14.4" x14ac:dyDescent="0.3">
      <c r="B1583" s="9"/>
    </row>
    <row r="1584" spans="2:2" ht="14.4" x14ac:dyDescent="0.3">
      <c r="B1584" s="9"/>
    </row>
    <row r="1585" spans="2:2" ht="14.4" x14ac:dyDescent="0.3">
      <c r="B1585" s="9"/>
    </row>
    <row r="1586" spans="2:2" ht="14.4" x14ac:dyDescent="0.3">
      <c r="B1586" s="9"/>
    </row>
    <row r="1587" spans="2:2" ht="14.4" x14ac:dyDescent="0.3">
      <c r="B1587" s="9"/>
    </row>
    <row r="1588" spans="2:2" ht="14.4" x14ac:dyDescent="0.3">
      <c r="B1588" s="9"/>
    </row>
    <row r="1589" spans="2:2" ht="14.4" x14ac:dyDescent="0.3">
      <c r="B1589" s="9"/>
    </row>
    <row r="1590" spans="2:2" ht="14.4" x14ac:dyDescent="0.3">
      <c r="B1590" s="9"/>
    </row>
    <row r="1591" spans="2:2" ht="14.4" x14ac:dyDescent="0.3">
      <c r="B1591" s="9"/>
    </row>
    <row r="1592" spans="2:2" ht="14.4" x14ac:dyDescent="0.3">
      <c r="B1592" s="9"/>
    </row>
    <row r="1593" spans="2:2" ht="14.4" x14ac:dyDescent="0.3">
      <c r="B1593" s="9"/>
    </row>
    <row r="1594" spans="2:2" ht="14.4" x14ac:dyDescent="0.3">
      <c r="B1594" s="9"/>
    </row>
    <row r="1595" spans="2:2" ht="14.4" x14ac:dyDescent="0.3">
      <c r="B1595" s="9"/>
    </row>
    <row r="1596" spans="2:2" ht="14.4" x14ac:dyDescent="0.3">
      <c r="B1596" s="9"/>
    </row>
    <row r="1597" spans="2:2" ht="14.4" x14ac:dyDescent="0.3">
      <c r="B1597" s="9"/>
    </row>
    <row r="1598" spans="2:2" ht="14.4" x14ac:dyDescent="0.3">
      <c r="B1598" s="9"/>
    </row>
    <row r="1599" spans="2:2" ht="14.4" x14ac:dyDescent="0.3">
      <c r="B1599" s="9"/>
    </row>
    <row r="1600" spans="2:2" ht="14.4" x14ac:dyDescent="0.3">
      <c r="B1600" s="9"/>
    </row>
    <row r="1601" spans="2:2" ht="14.4" x14ac:dyDescent="0.3">
      <c r="B1601" s="9"/>
    </row>
    <row r="1602" spans="2:2" ht="14.4" x14ac:dyDescent="0.3">
      <c r="B1602" s="9"/>
    </row>
    <row r="1603" spans="2:2" ht="14.4" x14ac:dyDescent="0.3">
      <c r="B1603" s="9"/>
    </row>
    <row r="1604" spans="2:2" ht="14.4" x14ac:dyDescent="0.3">
      <c r="B1604" s="9"/>
    </row>
    <row r="1605" spans="2:2" ht="14.4" x14ac:dyDescent="0.3">
      <c r="B1605" s="9"/>
    </row>
    <row r="1606" spans="2:2" ht="14.4" x14ac:dyDescent="0.3">
      <c r="B1606" s="9"/>
    </row>
    <row r="1607" spans="2:2" ht="14.4" x14ac:dyDescent="0.3">
      <c r="B1607" s="9"/>
    </row>
    <row r="1608" spans="2:2" ht="14.4" x14ac:dyDescent="0.3">
      <c r="B1608" s="9"/>
    </row>
    <row r="1609" spans="2:2" ht="14.4" x14ac:dyDescent="0.3">
      <c r="B1609" s="9"/>
    </row>
    <row r="1610" spans="2:2" ht="14.4" x14ac:dyDescent="0.3">
      <c r="B1610" s="9"/>
    </row>
    <row r="1611" spans="2:2" ht="14.4" x14ac:dyDescent="0.3">
      <c r="B1611" s="9"/>
    </row>
    <row r="1612" spans="2:2" ht="14.4" x14ac:dyDescent="0.3">
      <c r="B1612" s="9"/>
    </row>
    <row r="1613" spans="2:2" ht="14.4" x14ac:dyDescent="0.3">
      <c r="B1613" s="9"/>
    </row>
    <row r="1614" spans="2:2" ht="14.4" x14ac:dyDescent="0.3">
      <c r="B1614" s="9"/>
    </row>
    <row r="1615" spans="2:2" ht="14.4" x14ac:dyDescent="0.3">
      <c r="B1615" s="9"/>
    </row>
    <row r="1616" spans="2:2" ht="14.4" x14ac:dyDescent="0.3">
      <c r="B1616" s="9"/>
    </row>
    <row r="1617" spans="2:2" ht="14.4" x14ac:dyDescent="0.3">
      <c r="B1617" s="9"/>
    </row>
    <row r="1618" spans="2:2" ht="14.4" x14ac:dyDescent="0.3">
      <c r="B1618" s="9"/>
    </row>
    <row r="1619" spans="2:2" ht="14.4" x14ac:dyDescent="0.3">
      <c r="B1619" s="9"/>
    </row>
    <row r="1620" spans="2:2" ht="14.4" x14ac:dyDescent="0.3">
      <c r="B1620" s="9"/>
    </row>
    <row r="1621" spans="2:2" ht="14.4" x14ac:dyDescent="0.3">
      <c r="B1621" s="9"/>
    </row>
    <row r="1622" spans="2:2" ht="14.4" x14ac:dyDescent="0.3">
      <c r="B1622" s="9"/>
    </row>
    <row r="1623" spans="2:2" ht="14.4" x14ac:dyDescent="0.3">
      <c r="B1623" s="9"/>
    </row>
    <row r="1624" spans="2:2" ht="14.4" x14ac:dyDescent="0.3">
      <c r="B1624" s="9"/>
    </row>
    <row r="1625" spans="2:2" ht="14.4" x14ac:dyDescent="0.3">
      <c r="B1625" s="9"/>
    </row>
    <row r="1626" spans="2:2" ht="14.4" x14ac:dyDescent="0.3">
      <c r="B1626" s="9"/>
    </row>
    <row r="1627" spans="2:2" ht="14.4" x14ac:dyDescent="0.3">
      <c r="B1627" s="9"/>
    </row>
    <row r="1628" spans="2:2" ht="14.4" x14ac:dyDescent="0.3">
      <c r="B1628" s="9"/>
    </row>
    <row r="1629" spans="2:2" ht="14.4" x14ac:dyDescent="0.3">
      <c r="B1629" s="9"/>
    </row>
    <row r="1630" spans="2:2" ht="14.4" x14ac:dyDescent="0.3">
      <c r="B1630" s="9"/>
    </row>
    <row r="1631" spans="2:2" ht="14.4" x14ac:dyDescent="0.3">
      <c r="B1631" s="9"/>
    </row>
    <row r="1632" spans="2:2" ht="14.4" x14ac:dyDescent="0.3">
      <c r="B1632" s="9"/>
    </row>
    <row r="1633" spans="2:2" ht="14.4" x14ac:dyDescent="0.3">
      <c r="B1633" s="9"/>
    </row>
    <row r="1634" spans="2:2" ht="14.4" x14ac:dyDescent="0.3">
      <c r="B1634" s="9"/>
    </row>
    <row r="1635" spans="2:2" ht="14.4" x14ac:dyDescent="0.3">
      <c r="B1635" s="9"/>
    </row>
    <row r="1636" spans="2:2" ht="14.4" x14ac:dyDescent="0.3">
      <c r="B1636" s="9"/>
    </row>
    <row r="1637" spans="2:2" ht="14.4" x14ac:dyDescent="0.3">
      <c r="B1637" s="9"/>
    </row>
    <row r="1638" spans="2:2" ht="14.4" x14ac:dyDescent="0.3">
      <c r="B1638" s="9"/>
    </row>
    <row r="1639" spans="2:2" ht="14.4" x14ac:dyDescent="0.3">
      <c r="B1639" s="9"/>
    </row>
    <row r="1640" spans="2:2" ht="14.4" x14ac:dyDescent="0.3">
      <c r="B1640" s="9"/>
    </row>
    <row r="1641" spans="2:2" ht="14.4" x14ac:dyDescent="0.3">
      <c r="B1641" s="9"/>
    </row>
    <row r="1642" spans="2:2" ht="14.4" x14ac:dyDescent="0.3">
      <c r="B1642" s="9"/>
    </row>
    <row r="1643" spans="2:2" ht="14.4" x14ac:dyDescent="0.3">
      <c r="B1643" s="9"/>
    </row>
    <row r="1644" spans="2:2" ht="14.4" x14ac:dyDescent="0.3">
      <c r="B1644" s="9"/>
    </row>
    <row r="1645" spans="2:2" ht="14.4" x14ac:dyDescent="0.3">
      <c r="B1645" s="9"/>
    </row>
    <row r="1646" spans="2:2" ht="14.4" x14ac:dyDescent="0.3">
      <c r="B1646" s="9"/>
    </row>
    <row r="1647" spans="2:2" ht="14.4" x14ac:dyDescent="0.3">
      <c r="B1647" s="9"/>
    </row>
    <row r="1648" spans="2:2" ht="14.4" x14ac:dyDescent="0.3">
      <c r="B1648" s="9"/>
    </row>
    <row r="1649" spans="2:2" ht="14.4" x14ac:dyDescent="0.3">
      <c r="B1649" s="9"/>
    </row>
    <row r="1650" spans="2:2" ht="14.4" x14ac:dyDescent="0.3">
      <c r="B1650" s="9"/>
    </row>
    <row r="1651" spans="2:2" ht="14.4" x14ac:dyDescent="0.3">
      <c r="B1651" s="9"/>
    </row>
    <row r="1652" spans="2:2" ht="14.4" x14ac:dyDescent="0.3">
      <c r="B1652" s="9"/>
    </row>
    <row r="1653" spans="2:2" ht="14.4" x14ac:dyDescent="0.3">
      <c r="B1653" s="9"/>
    </row>
    <row r="1654" spans="2:2" ht="14.4" x14ac:dyDescent="0.3">
      <c r="B1654" s="9"/>
    </row>
    <row r="1655" spans="2:2" ht="14.4" x14ac:dyDescent="0.3">
      <c r="B1655" s="9"/>
    </row>
    <row r="1656" spans="2:2" ht="14.4" x14ac:dyDescent="0.3">
      <c r="B1656" s="9"/>
    </row>
    <row r="1657" spans="2:2" ht="14.4" x14ac:dyDescent="0.3">
      <c r="B1657" s="9"/>
    </row>
    <row r="1658" spans="2:2" ht="14.4" x14ac:dyDescent="0.3">
      <c r="B1658" s="9"/>
    </row>
    <row r="1659" spans="2:2" ht="14.4" x14ac:dyDescent="0.3">
      <c r="B1659" s="9"/>
    </row>
    <row r="1660" spans="2:2" ht="14.4" x14ac:dyDescent="0.3">
      <c r="B1660" s="9"/>
    </row>
    <row r="1661" spans="2:2" ht="14.4" x14ac:dyDescent="0.3">
      <c r="B1661" s="9"/>
    </row>
    <row r="1662" spans="2:2" ht="14.4" x14ac:dyDescent="0.3">
      <c r="B1662" s="9"/>
    </row>
    <row r="1663" spans="2:2" ht="14.4" x14ac:dyDescent="0.3">
      <c r="B1663" s="9"/>
    </row>
    <row r="1664" spans="2:2" ht="14.4" x14ac:dyDescent="0.3">
      <c r="B1664" s="9"/>
    </row>
    <row r="1665" spans="2:2" ht="14.4" x14ac:dyDescent="0.3">
      <c r="B1665" s="9"/>
    </row>
    <row r="1666" spans="2:2" ht="14.4" x14ac:dyDescent="0.3">
      <c r="B1666" s="9"/>
    </row>
    <row r="1667" spans="2:2" ht="14.4" x14ac:dyDescent="0.3">
      <c r="B1667" s="9"/>
    </row>
    <row r="1668" spans="2:2" ht="14.4" x14ac:dyDescent="0.3">
      <c r="B1668" s="9"/>
    </row>
    <row r="1669" spans="2:2" ht="14.4" x14ac:dyDescent="0.3">
      <c r="B1669" s="9"/>
    </row>
    <row r="1670" spans="2:2" ht="14.4" x14ac:dyDescent="0.3">
      <c r="B1670" s="9"/>
    </row>
    <row r="1671" spans="2:2" ht="14.4" x14ac:dyDescent="0.3">
      <c r="B1671" s="9"/>
    </row>
    <row r="1672" spans="2:2" ht="14.4" x14ac:dyDescent="0.3">
      <c r="B1672" s="9"/>
    </row>
    <row r="1673" spans="2:2" ht="14.4" x14ac:dyDescent="0.3">
      <c r="B1673" s="9"/>
    </row>
    <row r="1674" spans="2:2" ht="14.4" x14ac:dyDescent="0.3">
      <c r="B1674" s="9"/>
    </row>
    <row r="1675" spans="2:2" ht="14.4" x14ac:dyDescent="0.3">
      <c r="B1675" s="9"/>
    </row>
    <row r="1676" spans="2:2" ht="14.4" x14ac:dyDescent="0.3">
      <c r="B1676" s="9"/>
    </row>
    <row r="1677" spans="2:2" ht="14.4" x14ac:dyDescent="0.3">
      <c r="B1677" s="9"/>
    </row>
    <row r="1678" spans="2:2" ht="14.4" x14ac:dyDescent="0.3">
      <c r="B1678" s="9"/>
    </row>
    <row r="1679" spans="2:2" ht="14.4" x14ac:dyDescent="0.3">
      <c r="B1679" s="9"/>
    </row>
    <row r="1680" spans="2:2" ht="14.4" x14ac:dyDescent="0.3">
      <c r="B1680" s="9"/>
    </row>
    <row r="1681" spans="2:2" ht="14.4" x14ac:dyDescent="0.3">
      <c r="B1681" s="9"/>
    </row>
    <row r="1682" spans="2:2" ht="14.4" x14ac:dyDescent="0.3">
      <c r="B1682" s="9"/>
    </row>
    <row r="1683" spans="2:2" ht="14.4" x14ac:dyDescent="0.3">
      <c r="B1683" s="9"/>
    </row>
    <row r="1684" spans="2:2" ht="14.4" x14ac:dyDescent="0.3">
      <c r="B1684" s="9"/>
    </row>
    <row r="1685" spans="2:2" ht="14.4" x14ac:dyDescent="0.3">
      <c r="B1685" s="9"/>
    </row>
    <row r="1686" spans="2:2" ht="14.4" x14ac:dyDescent="0.3">
      <c r="B1686" s="9"/>
    </row>
    <row r="1687" spans="2:2" ht="14.4" x14ac:dyDescent="0.3">
      <c r="B1687" s="9"/>
    </row>
    <row r="1688" spans="2:2" ht="14.4" x14ac:dyDescent="0.3">
      <c r="B1688" s="9"/>
    </row>
    <row r="1689" spans="2:2" ht="14.4" x14ac:dyDescent="0.3">
      <c r="B1689" s="9"/>
    </row>
    <row r="1690" spans="2:2" ht="14.4" x14ac:dyDescent="0.3">
      <c r="B1690" s="9"/>
    </row>
    <row r="1691" spans="2:2" ht="14.4" x14ac:dyDescent="0.3">
      <c r="B1691" s="9"/>
    </row>
    <row r="1692" spans="2:2" ht="14.4" x14ac:dyDescent="0.3">
      <c r="B1692" s="9"/>
    </row>
    <row r="1693" spans="2:2" ht="14.4" x14ac:dyDescent="0.3">
      <c r="B1693" s="9"/>
    </row>
    <row r="1694" spans="2:2" ht="14.4" x14ac:dyDescent="0.3">
      <c r="B1694" s="9"/>
    </row>
    <row r="1695" spans="2:2" ht="14.4" x14ac:dyDescent="0.3">
      <c r="B1695" s="9"/>
    </row>
    <row r="1696" spans="2:2" ht="14.4" x14ac:dyDescent="0.3">
      <c r="B1696" s="9"/>
    </row>
    <row r="1697" spans="2:2" ht="14.4" x14ac:dyDescent="0.3">
      <c r="B1697" s="9"/>
    </row>
    <row r="1698" spans="2:2" ht="14.4" x14ac:dyDescent="0.3">
      <c r="B1698" s="9"/>
    </row>
    <row r="1699" spans="2:2" ht="14.4" x14ac:dyDescent="0.3">
      <c r="B1699" s="9"/>
    </row>
    <row r="1700" spans="2:2" ht="14.4" x14ac:dyDescent="0.3">
      <c r="B1700" s="9"/>
    </row>
    <row r="1701" spans="2:2" ht="14.4" x14ac:dyDescent="0.3">
      <c r="B1701" s="9"/>
    </row>
    <row r="1702" spans="2:2" ht="14.4" x14ac:dyDescent="0.3">
      <c r="B1702" s="9"/>
    </row>
    <row r="1703" spans="2:2" ht="14.4" x14ac:dyDescent="0.3">
      <c r="B1703" s="9"/>
    </row>
    <row r="1704" spans="2:2" ht="14.4" x14ac:dyDescent="0.3">
      <c r="B1704" s="9"/>
    </row>
    <row r="1705" spans="2:2" ht="14.4" x14ac:dyDescent="0.3">
      <c r="B1705" s="9"/>
    </row>
    <row r="1706" spans="2:2" ht="14.4" x14ac:dyDescent="0.3">
      <c r="B1706" s="9"/>
    </row>
    <row r="1707" spans="2:2" ht="14.4" x14ac:dyDescent="0.3">
      <c r="B1707" s="9"/>
    </row>
    <row r="1708" spans="2:2" ht="14.4" x14ac:dyDescent="0.3">
      <c r="B1708" s="9"/>
    </row>
    <row r="1709" spans="2:2" ht="14.4" x14ac:dyDescent="0.3">
      <c r="B1709" s="9"/>
    </row>
    <row r="1710" spans="2:2" ht="14.4" x14ac:dyDescent="0.3">
      <c r="B1710" s="9"/>
    </row>
    <row r="1711" spans="2:2" ht="14.4" x14ac:dyDescent="0.3">
      <c r="B1711" s="9"/>
    </row>
    <row r="1712" spans="2:2" ht="14.4" x14ac:dyDescent="0.3">
      <c r="B1712" s="9"/>
    </row>
    <row r="1713" spans="2:2" ht="14.4" x14ac:dyDescent="0.3">
      <c r="B1713" s="9"/>
    </row>
    <row r="1714" spans="2:2" ht="14.4" x14ac:dyDescent="0.3">
      <c r="B1714" s="9"/>
    </row>
    <row r="1715" spans="2:2" ht="14.4" x14ac:dyDescent="0.3">
      <c r="B1715" s="9"/>
    </row>
    <row r="1716" spans="2:2" ht="14.4" x14ac:dyDescent="0.3">
      <c r="B1716" s="9"/>
    </row>
    <row r="1717" spans="2:2" ht="14.4" x14ac:dyDescent="0.3">
      <c r="B1717" s="9"/>
    </row>
    <row r="1718" spans="2:2" ht="14.4" x14ac:dyDescent="0.3">
      <c r="B1718" s="9"/>
    </row>
    <row r="1719" spans="2:2" ht="14.4" x14ac:dyDescent="0.3">
      <c r="B1719" s="9"/>
    </row>
    <row r="1720" spans="2:2" ht="14.4" x14ac:dyDescent="0.3">
      <c r="B1720" s="9"/>
    </row>
    <row r="1721" spans="2:2" ht="14.4" x14ac:dyDescent="0.3">
      <c r="B1721" s="9"/>
    </row>
    <row r="1722" spans="2:2" ht="14.4" x14ac:dyDescent="0.3">
      <c r="B1722" s="9"/>
    </row>
    <row r="1723" spans="2:2" ht="14.4" x14ac:dyDescent="0.3">
      <c r="B1723" s="9"/>
    </row>
    <row r="1724" spans="2:2" ht="14.4" x14ac:dyDescent="0.3">
      <c r="B1724" s="9"/>
    </row>
    <row r="1725" spans="2:2" ht="14.4" x14ac:dyDescent="0.3">
      <c r="B1725" s="9"/>
    </row>
    <row r="1726" spans="2:2" ht="14.4" x14ac:dyDescent="0.3">
      <c r="B1726" s="9"/>
    </row>
    <row r="1727" spans="2:2" ht="14.4" x14ac:dyDescent="0.3">
      <c r="B1727" s="9"/>
    </row>
    <row r="1728" spans="2:2" ht="14.4" x14ac:dyDescent="0.3">
      <c r="B1728" s="9"/>
    </row>
    <row r="1729" spans="2:2" ht="14.4" x14ac:dyDescent="0.3">
      <c r="B1729" s="9"/>
    </row>
    <row r="1730" spans="2:2" ht="14.4" x14ac:dyDescent="0.3">
      <c r="B1730" s="9"/>
    </row>
    <row r="1731" spans="2:2" ht="14.4" x14ac:dyDescent="0.3">
      <c r="B1731" s="9"/>
    </row>
    <row r="1732" spans="2:2" ht="14.4" x14ac:dyDescent="0.3">
      <c r="B1732" s="9"/>
    </row>
    <row r="1733" spans="2:2" ht="14.4" x14ac:dyDescent="0.3">
      <c r="B1733" s="9"/>
    </row>
    <row r="1734" spans="2:2" ht="14.4" x14ac:dyDescent="0.3">
      <c r="B1734" s="9"/>
    </row>
    <row r="1735" spans="2:2" ht="14.4" x14ac:dyDescent="0.3">
      <c r="B1735" s="9"/>
    </row>
    <row r="1736" spans="2:2" ht="14.4" x14ac:dyDescent="0.3">
      <c r="B1736" s="9"/>
    </row>
    <row r="1737" spans="2:2" ht="14.4" x14ac:dyDescent="0.3">
      <c r="B1737" s="9"/>
    </row>
    <row r="1738" spans="2:2" ht="14.4" x14ac:dyDescent="0.3">
      <c r="B1738" s="9"/>
    </row>
    <row r="1739" spans="2:2" ht="14.4" x14ac:dyDescent="0.3">
      <c r="B1739" s="9"/>
    </row>
    <row r="1740" spans="2:2" ht="14.4" x14ac:dyDescent="0.3">
      <c r="B1740" s="9"/>
    </row>
    <row r="1741" spans="2:2" ht="14.4" x14ac:dyDescent="0.3">
      <c r="B1741" s="9"/>
    </row>
    <row r="1742" spans="2:2" ht="14.4" x14ac:dyDescent="0.3">
      <c r="B1742" s="9"/>
    </row>
    <row r="1743" spans="2:2" ht="14.4" x14ac:dyDescent="0.3">
      <c r="B1743" s="9"/>
    </row>
    <row r="1744" spans="2:2" ht="14.4" x14ac:dyDescent="0.3">
      <c r="B1744" s="9"/>
    </row>
    <row r="1745" spans="2:2" ht="14.4" x14ac:dyDescent="0.3">
      <c r="B1745" s="9"/>
    </row>
    <row r="1746" spans="2:2" ht="14.4" x14ac:dyDescent="0.3">
      <c r="B1746" s="9"/>
    </row>
    <row r="1747" spans="2:2" ht="14.4" x14ac:dyDescent="0.3">
      <c r="B1747" s="9"/>
    </row>
    <row r="1748" spans="2:2" ht="14.4" x14ac:dyDescent="0.3">
      <c r="B1748" s="9"/>
    </row>
    <row r="1749" spans="2:2" ht="14.4" x14ac:dyDescent="0.3">
      <c r="B1749" s="9"/>
    </row>
    <row r="1750" spans="2:2" ht="14.4" x14ac:dyDescent="0.3">
      <c r="B1750" s="9"/>
    </row>
    <row r="1751" spans="2:2" ht="14.4" x14ac:dyDescent="0.3">
      <c r="B1751" s="9"/>
    </row>
    <row r="1752" spans="2:2" ht="14.4" x14ac:dyDescent="0.3">
      <c r="B1752" s="9"/>
    </row>
    <row r="1753" spans="2:2" ht="14.4" x14ac:dyDescent="0.3">
      <c r="B1753" s="9"/>
    </row>
    <row r="1754" spans="2:2" ht="14.4" x14ac:dyDescent="0.3">
      <c r="B1754" s="9"/>
    </row>
    <row r="1755" spans="2:2" ht="14.4" x14ac:dyDescent="0.3">
      <c r="B1755" s="9"/>
    </row>
    <row r="1756" spans="2:2" ht="14.4" x14ac:dyDescent="0.3">
      <c r="B1756" s="9"/>
    </row>
    <row r="1757" spans="2:2" ht="14.4" x14ac:dyDescent="0.3">
      <c r="B1757" s="9"/>
    </row>
    <row r="1758" spans="2:2" ht="14.4" x14ac:dyDescent="0.3">
      <c r="B1758" s="9"/>
    </row>
    <row r="1759" spans="2:2" ht="14.4" x14ac:dyDescent="0.3">
      <c r="B1759" s="9"/>
    </row>
    <row r="1760" spans="2:2" ht="14.4" x14ac:dyDescent="0.3">
      <c r="B1760" s="9"/>
    </row>
    <row r="1761" spans="2:2" ht="14.4" x14ac:dyDescent="0.3">
      <c r="B1761" s="9"/>
    </row>
    <row r="1762" spans="2:2" ht="14.4" x14ac:dyDescent="0.3">
      <c r="B1762" s="9"/>
    </row>
    <row r="1763" spans="2:2" ht="14.4" x14ac:dyDescent="0.3">
      <c r="B1763" s="9"/>
    </row>
    <row r="1764" spans="2:2" ht="14.4" x14ac:dyDescent="0.3">
      <c r="B1764" s="9"/>
    </row>
    <row r="1765" spans="2:2" ht="14.4" x14ac:dyDescent="0.3">
      <c r="B1765" s="9"/>
    </row>
    <row r="1766" spans="2:2" ht="14.4" x14ac:dyDescent="0.3">
      <c r="B1766" s="9"/>
    </row>
    <row r="1767" spans="2:2" ht="14.4" x14ac:dyDescent="0.3">
      <c r="B1767" s="9"/>
    </row>
    <row r="1768" spans="2:2" ht="14.4" x14ac:dyDescent="0.3">
      <c r="B1768" s="9"/>
    </row>
    <row r="1769" spans="2:2" ht="14.4" x14ac:dyDescent="0.3">
      <c r="B1769" s="9"/>
    </row>
    <row r="1770" spans="2:2" ht="14.4" x14ac:dyDescent="0.3">
      <c r="B1770" s="9"/>
    </row>
    <row r="1771" spans="2:2" ht="14.4" x14ac:dyDescent="0.3">
      <c r="B1771" s="9"/>
    </row>
    <row r="1772" spans="2:2" ht="14.4" x14ac:dyDescent="0.3">
      <c r="B1772" s="9"/>
    </row>
    <row r="1773" spans="2:2" ht="14.4" x14ac:dyDescent="0.3">
      <c r="B1773" s="9"/>
    </row>
    <row r="1774" spans="2:2" ht="14.4" x14ac:dyDescent="0.3">
      <c r="B1774" s="9"/>
    </row>
    <row r="1775" spans="2:2" ht="14.4" x14ac:dyDescent="0.3">
      <c r="B1775" s="9"/>
    </row>
    <row r="1776" spans="2:2" ht="14.4" x14ac:dyDescent="0.3">
      <c r="B1776" s="9"/>
    </row>
    <row r="1777" spans="2:2" ht="14.4" x14ac:dyDescent="0.3">
      <c r="B1777" s="9"/>
    </row>
    <row r="1778" spans="2:2" ht="14.4" x14ac:dyDescent="0.3">
      <c r="B1778" s="9"/>
    </row>
    <row r="1779" spans="2:2" ht="14.4" x14ac:dyDescent="0.3">
      <c r="B1779" s="9"/>
    </row>
    <row r="1780" spans="2:2" ht="14.4" x14ac:dyDescent="0.3">
      <c r="B1780" s="9"/>
    </row>
    <row r="1781" spans="2:2" ht="14.4" x14ac:dyDescent="0.3">
      <c r="B1781" s="9"/>
    </row>
    <row r="1782" spans="2:2" ht="14.4" x14ac:dyDescent="0.3">
      <c r="B1782" s="9"/>
    </row>
    <row r="1783" spans="2:2" ht="14.4" x14ac:dyDescent="0.3">
      <c r="B1783" s="9"/>
    </row>
    <row r="1784" spans="2:2" ht="14.4" x14ac:dyDescent="0.3">
      <c r="B1784" s="9"/>
    </row>
    <row r="1785" spans="2:2" ht="14.4" x14ac:dyDescent="0.3">
      <c r="B1785" s="9"/>
    </row>
    <row r="1786" spans="2:2" ht="14.4" x14ac:dyDescent="0.3">
      <c r="B1786" s="9"/>
    </row>
    <row r="1787" spans="2:2" ht="14.4" x14ac:dyDescent="0.3">
      <c r="B1787" s="9"/>
    </row>
    <row r="1788" spans="2:2" ht="14.4" x14ac:dyDescent="0.3">
      <c r="B1788" s="9"/>
    </row>
    <row r="1789" spans="2:2" ht="14.4" x14ac:dyDescent="0.3">
      <c r="B1789" s="9"/>
    </row>
    <row r="1790" spans="2:2" ht="14.4" x14ac:dyDescent="0.3">
      <c r="B1790" s="9"/>
    </row>
    <row r="1791" spans="2:2" ht="14.4" x14ac:dyDescent="0.3">
      <c r="B1791" s="9"/>
    </row>
    <row r="1792" spans="2:2" ht="14.4" x14ac:dyDescent="0.3">
      <c r="B1792" s="9"/>
    </row>
    <row r="1793" spans="2:2" ht="14.4" x14ac:dyDescent="0.3">
      <c r="B1793" s="9"/>
    </row>
    <row r="1794" spans="2:2" ht="14.4" x14ac:dyDescent="0.3">
      <c r="B1794" s="9"/>
    </row>
    <row r="1795" spans="2:2" ht="14.4" x14ac:dyDescent="0.3">
      <c r="B1795" s="9"/>
    </row>
    <row r="1796" spans="2:2" ht="14.4" x14ac:dyDescent="0.3">
      <c r="B1796" s="9"/>
    </row>
    <row r="1797" spans="2:2" ht="14.4" x14ac:dyDescent="0.3">
      <c r="B1797" s="9"/>
    </row>
    <row r="1798" spans="2:2" ht="14.4" x14ac:dyDescent="0.3">
      <c r="B1798" s="9"/>
    </row>
    <row r="1799" spans="2:2" ht="14.4" x14ac:dyDescent="0.3">
      <c r="B1799" s="9"/>
    </row>
    <row r="1800" spans="2:2" ht="14.4" x14ac:dyDescent="0.3">
      <c r="B1800" s="9"/>
    </row>
    <row r="1801" spans="2:2" ht="14.4" x14ac:dyDescent="0.3">
      <c r="B1801" s="9"/>
    </row>
    <row r="1802" spans="2:2" ht="14.4" x14ac:dyDescent="0.3">
      <c r="B1802" s="9"/>
    </row>
    <row r="1803" spans="2:2" ht="14.4" x14ac:dyDescent="0.3">
      <c r="B1803" s="9"/>
    </row>
    <row r="1804" spans="2:2" ht="14.4" x14ac:dyDescent="0.3">
      <c r="B1804" s="9"/>
    </row>
    <row r="1805" spans="2:2" ht="14.4" x14ac:dyDescent="0.3">
      <c r="B1805" s="9"/>
    </row>
    <row r="1806" spans="2:2" ht="14.4" x14ac:dyDescent="0.3">
      <c r="B1806" s="9"/>
    </row>
    <row r="1807" spans="2:2" ht="14.4" x14ac:dyDescent="0.3">
      <c r="B1807" s="9"/>
    </row>
    <row r="1808" spans="2:2" ht="14.4" x14ac:dyDescent="0.3">
      <c r="B1808" s="9"/>
    </row>
    <row r="1809" spans="2:2" ht="14.4" x14ac:dyDescent="0.3">
      <c r="B1809" s="9"/>
    </row>
    <row r="1810" spans="2:2" ht="14.4" x14ac:dyDescent="0.3">
      <c r="B1810" s="9"/>
    </row>
    <row r="1811" spans="2:2" ht="14.4" x14ac:dyDescent="0.3">
      <c r="B1811" s="9"/>
    </row>
    <row r="1812" spans="2:2" ht="14.4" x14ac:dyDescent="0.3">
      <c r="B1812" s="9"/>
    </row>
    <row r="1813" spans="2:2" ht="14.4" x14ac:dyDescent="0.3">
      <c r="B1813" s="9"/>
    </row>
    <row r="1814" spans="2:2" ht="14.4" x14ac:dyDescent="0.3">
      <c r="B1814" s="9"/>
    </row>
    <row r="1815" spans="2:2" ht="14.4" x14ac:dyDescent="0.3">
      <c r="B1815" s="9"/>
    </row>
    <row r="1816" spans="2:2" ht="14.4" x14ac:dyDescent="0.3">
      <c r="B1816" s="9"/>
    </row>
    <row r="1817" spans="2:2" ht="14.4" x14ac:dyDescent="0.3">
      <c r="B1817" s="9"/>
    </row>
    <row r="1818" spans="2:2" ht="14.4" x14ac:dyDescent="0.3">
      <c r="B1818" s="9"/>
    </row>
    <row r="1819" spans="2:2" ht="14.4" x14ac:dyDescent="0.3">
      <c r="B1819" s="9"/>
    </row>
    <row r="1820" spans="2:2" ht="14.4" x14ac:dyDescent="0.3">
      <c r="B1820" s="9"/>
    </row>
    <row r="1821" spans="2:2" ht="14.4" x14ac:dyDescent="0.3">
      <c r="B1821" s="9"/>
    </row>
    <row r="1822" spans="2:2" ht="14.4" x14ac:dyDescent="0.3">
      <c r="B1822" s="9"/>
    </row>
    <row r="1823" spans="2:2" ht="14.4" x14ac:dyDescent="0.3">
      <c r="B1823" s="9"/>
    </row>
    <row r="1824" spans="2:2" ht="14.4" x14ac:dyDescent="0.3">
      <c r="B1824" s="9"/>
    </row>
    <row r="1825" spans="2:2" ht="14.4" x14ac:dyDescent="0.3">
      <c r="B1825" s="9"/>
    </row>
    <row r="1826" spans="2:2" ht="14.4" x14ac:dyDescent="0.3">
      <c r="B1826" s="9"/>
    </row>
    <row r="1827" spans="2:2" ht="14.4" x14ac:dyDescent="0.3">
      <c r="B1827" s="9"/>
    </row>
    <row r="1828" spans="2:2" ht="14.4" x14ac:dyDescent="0.3">
      <c r="B1828" s="9"/>
    </row>
    <row r="1829" spans="2:2" ht="14.4" x14ac:dyDescent="0.3">
      <c r="B1829" s="9"/>
    </row>
    <row r="1830" spans="2:2" ht="14.4" x14ac:dyDescent="0.3">
      <c r="B1830" s="9"/>
    </row>
    <row r="1831" spans="2:2" ht="14.4" x14ac:dyDescent="0.3">
      <c r="B1831" s="9"/>
    </row>
    <row r="1832" spans="2:2" ht="14.4" x14ac:dyDescent="0.3">
      <c r="B1832" s="9"/>
    </row>
    <row r="1833" spans="2:2" ht="14.4" x14ac:dyDescent="0.3">
      <c r="B1833" s="9"/>
    </row>
    <row r="1834" spans="2:2" ht="14.4" x14ac:dyDescent="0.3">
      <c r="B1834" s="9"/>
    </row>
    <row r="1835" spans="2:2" ht="14.4" x14ac:dyDescent="0.3">
      <c r="B1835" s="9"/>
    </row>
    <row r="1836" spans="2:2" ht="14.4" x14ac:dyDescent="0.3">
      <c r="B1836" s="9"/>
    </row>
    <row r="1837" spans="2:2" ht="14.4" x14ac:dyDescent="0.3">
      <c r="B1837" s="9"/>
    </row>
    <row r="1838" spans="2:2" ht="14.4" x14ac:dyDescent="0.3">
      <c r="B1838" s="9"/>
    </row>
    <row r="1839" spans="2:2" ht="14.4" x14ac:dyDescent="0.3">
      <c r="B1839" s="9"/>
    </row>
    <row r="1840" spans="2:2" ht="14.4" x14ac:dyDescent="0.3">
      <c r="B1840" s="9"/>
    </row>
    <row r="1841" spans="2:2" ht="14.4" x14ac:dyDescent="0.3">
      <c r="B1841" s="9"/>
    </row>
    <row r="1842" spans="2:2" ht="14.4" x14ac:dyDescent="0.3">
      <c r="B1842" s="9"/>
    </row>
    <row r="1843" spans="2:2" ht="14.4" x14ac:dyDescent="0.3">
      <c r="B1843" s="9"/>
    </row>
    <row r="1844" spans="2:2" ht="14.4" x14ac:dyDescent="0.3">
      <c r="B1844" s="9"/>
    </row>
    <row r="1845" spans="2:2" ht="14.4" x14ac:dyDescent="0.3">
      <c r="B1845" s="9"/>
    </row>
    <row r="1846" spans="2:2" ht="14.4" x14ac:dyDescent="0.3">
      <c r="B1846" s="9"/>
    </row>
    <row r="1847" spans="2:2" ht="14.4" x14ac:dyDescent="0.3">
      <c r="B1847" s="9"/>
    </row>
    <row r="1848" spans="2:2" ht="14.4" x14ac:dyDescent="0.3">
      <c r="B1848" s="9"/>
    </row>
    <row r="1849" spans="2:2" ht="14.4" x14ac:dyDescent="0.3">
      <c r="B1849" s="9"/>
    </row>
    <row r="1850" spans="2:2" ht="14.4" x14ac:dyDescent="0.3">
      <c r="B1850" s="9"/>
    </row>
    <row r="1851" spans="2:2" ht="14.4" x14ac:dyDescent="0.3">
      <c r="B1851" s="9"/>
    </row>
    <row r="1852" spans="2:2" ht="14.4" x14ac:dyDescent="0.3">
      <c r="B1852" s="9"/>
    </row>
    <row r="1853" spans="2:2" ht="14.4" x14ac:dyDescent="0.3">
      <c r="B1853" s="9"/>
    </row>
    <row r="1854" spans="2:2" ht="14.4" x14ac:dyDescent="0.3">
      <c r="B1854" s="9"/>
    </row>
    <row r="1855" spans="2:2" ht="14.4" x14ac:dyDescent="0.3">
      <c r="B1855" s="9"/>
    </row>
    <row r="1856" spans="2:2" ht="14.4" x14ac:dyDescent="0.3">
      <c r="B1856" s="9"/>
    </row>
    <row r="1857" spans="2:2" ht="14.4" x14ac:dyDescent="0.3">
      <c r="B1857" s="9"/>
    </row>
    <row r="1858" spans="2:2" ht="14.4" x14ac:dyDescent="0.3">
      <c r="B1858" s="9"/>
    </row>
    <row r="1859" spans="2:2" ht="14.4" x14ac:dyDescent="0.3">
      <c r="B1859" s="9"/>
    </row>
    <row r="1860" spans="2:2" ht="14.4" x14ac:dyDescent="0.3">
      <c r="B1860" s="9"/>
    </row>
    <row r="1861" spans="2:2" ht="14.4" x14ac:dyDescent="0.3">
      <c r="B1861" s="9"/>
    </row>
    <row r="1862" spans="2:2" ht="14.4" x14ac:dyDescent="0.3">
      <c r="B1862" s="9"/>
    </row>
    <row r="1863" spans="2:2" ht="14.4" x14ac:dyDescent="0.3">
      <c r="B1863" s="9"/>
    </row>
    <row r="1864" spans="2:2" ht="14.4" x14ac:dyDescent="0.3">
      <c r="B1864" s="9"/>
    </row>
    <row r="1865" spans="2:2" ht="14.4" x14ac:dyDescent="0.3">
      <c r="B1865" s="9"/>
    </row>
    <row r="1866" spans="2:2" ht="14.4" x14ac:dyDescent="0.3">
      <c r="B1866" s="9"/>
    </row>
    <row r="1867" spans="2:2" ht="14.4" x14ac:dyDescent="0.3">
      <c r="B1867" s="9"/>
    </row>
    <row r="1868" spans="2:2" ht="14.4" x14ac:dyDescent="0.3">
      <c r="B1868" s="9"/>
    </row>
    <row r="1869" spans="2:2" ht="14.4" x14ac:dyDescent="0.3">
      <c r="B1869" s="9"/>
    </row>
    <row r="1870" spans="2:2" ht="14.4" x14ac:dyDescent="0.3">
      <c r="B1870" s="9"/>
    </row>
    <row r="1871" spans="2:2" ht="14.4" x14ac:dyDescent="0.3">
      <c r="B1871" s="9"/>
    </row>
    <row r="1872" spans="2:2" ht="14.4" x14ac:dyDescent="0.3">
      <c r="B1872" s="9"/>
    </row>
    <row r="1873" spans="2:2" ht="14.4" x14ac:dyDescent="0.3">
      <c r="B1873" s="9"/>
    </row>
    <row r="1874" spans="2:2" ht="14.4" x14ac:dyDescent="0.3">
      <c r="B1874" s="9"/>
    </row>
    <row r="1875" spans="2:2" ht="14.4" x14ac:dyDescent="0.3">
      <c r="B1875" s="9"/>
    </row>
    <row r="1876" spans="2:2" ht="14.4" x14ac:dyDescent="0.3">
      <c r="B1876" s="9"/>
    </row>
    <row r="1877" spans="2:2" ht="14.4" x14ac:dyDescent="0.3">
      <c r="B1877" s="9"/>
    </row>
    <row r="1878" spans="2:2" ht="14.4" x14ac:dyDescent="0.3">
      <c r="B1878" s="9"/>
    </row>
    <row r="1879" spans="2:2" ht="14.4" x14ac:dyDescent="0.3">
      <c r="B1879" s="9"/>
    </row>
    <row r="1880" spans="2:2" ht="14.4" x14ac:dyDescent="0.3">
      <c r="B1880" s="9"/>
    </row>
    <row r="1881" spans="2:2" ht="14.4" x14ac:dyDescent="0.3">
      <c r="B1881" s="9"/>
    </row>
    <row r="1882" spans="2:2" ht="14.4" x14ac:dyDescent="0.3">
      <c r="B1882" s="9"/>
    </row>
    <row r="1883" spans="2:2" ht="14.4" x14ac:dyDescent="0.3">
      <c r="B1883" s="9"/>
    </row>
    <row r="1884" spans="2:2" ht="14.4" x14ac:dyDescent="0.3">
      <c r="B1884" s="9"/>
    </row>
    <row r="1885" spans="2:2" ht="14.4" x14ac:dyDescent="0.3">
      <c r="B1885" s="9"/>
    </row>
    <row r="1886" spans="2:2" ht="14.4" x14ac:dyDescent="0.3">
      <c r="B1886" s="9"/>
    </row>
    <row r="1887" spans="2:2" ht="14.4" x14ac:dyDescent="0.3">
      <c r="B1887" s="9"/>
    </row>
    <row r="1888" spans="2:2" ht="14.4" x14ac:dyDescent="0.3">
      <c r="B1888" s="9"/>
    </row>
    <row r="1889" spans="2:2" ht="14.4" x14ac:dyDescent="0.3">
      <c r="B1889" s="9"/>
    </row>
    <row r="1890" spans="2:2" ht="14.4" x14ac:dyDescent="0.3">
      <c r="B1890" s="9"/>
    </row>
    <row r="1891" spans="2:2" ht="14.4" x14ac:dyDescent="0.3">
      <c r="B1891" s="9"/>
    </row>
    <row r="1892" spans="2:2" ht="14.4" x14ac:dyDescent="0.3">
      <c r="B1892" s="9"/>
    </row>
    <row r="1893" spans="2:2" ht="14.4" x14ac:dyDescent="0.3">
      <c r="B1893" s="9"/>
    </row>
    <row r="1894" spans="2:2" ht="14.4" x14ac:dyDescent="0.3">
      <c r="B1894" s="9"/>
    </row>
    <row r="1895" spans="2:2" ht="14.4" x14ac:dyDescent="0.3">
      <c r="B1895" s="9"/>
    </row>
    <row r="1896" spans="2:2" ht="14.4" x14ac:dyDescent="0.3">
      <c r="B1896" s="9"/>
    </row>
    <row r="1897" spans="2:2" ht="14.4" x14ac:dyDescent="0.3">
      <c r="B1897" s="9"/>
    </row>
    <row r="1898" spans="2:2" ht="14.4" x14ac:dyDescent="0.3">
      <c r="B1898" s="9"/>
    </row>
    <row r="1899" spans="2:2" ht="14.4" x14ac:dyDescent="0.3">
      <c r="B1899" s="9"/>
    </row>
    <row r="1900" spans="2:2" ht="14.4" x14ac:dyDescent="0.3">
      <c r="B1900" s="9"/>
    </row>
    <row r="1901" spans="2:2" ht="14.4" x14ac:dyDescent="0.3">
      <c r="B1901" s="9"/>
    </row>
    <row r="1902" spans="2:2" ht="14.4" x14ac:dyDescent="0.3">
      <c r="B1902" s="9"/>
    </row>
    <row r="1903" spans="2:2" ht="14.4" x14ac:dyDescent="0.3">
      <c r="B1903" s="9"/>
    </row>
    <row r="1904" spans="2:2" ht="14.4" x14ac:dyDescent="0.3">
      <c r="B1904" s="9"/>
    </row>
    <row r="1905" spans="2:2" ht="14.4" x14ac:dyDescent="0.3">
      <c r="B1905" s="9"/>
    </row>
    <row r="1906" spans="2:2" ht="14.4" x14ac:dyDescent="0.3">
      <c r="B1906" s="9"/>
    </row>
    <row r="1907" spans="2:2" ht="14.4" x14ac:dyDescent="0.3">
      <c r="B1907" s="9"/>
    </row>
    <row r="1908" spans="2:2" ht="14.4" x14ac:dyDescent="0.3">
      <c r="B1908" s="9"/>
    </row>
    <row r="1909" spans="2:2" ht="14.4" x14ac:dyDescent="0.3">
      <c r="B1909" s="9"/>
    </row>
    <row r="1910" spans="2:2" ht="14.4" x14ac:dyDescent="0.3">
      <c r="B1910" s="9"/>
    </row>
    <row r="1911" spans="2:2" ht="14.4" x14ac:dyDescent="0.3">
      <c r="B1911" s="9"/>
    </row>
    <row r="1912" spans="2:2" ht="14.4" x14ac:dyDescent="0.3">
      <c r="B1912" s="9"/>
    </row>
    <row r="1913" spans="2:2" ht="14.4" x14ac:dyDescent="0.3">
      <c r="B1913" s="9"/>
    </row>
    <row r="1914" spans="2:2" ht="14.4" x14ac:dyDescent="0.3">
      <c r="B1914" s="9"/>
    </row>
    <row r="1915" spans="2:2" ht="14.4" x14ac:dyDescent="0.3">
      <c r="B1915" s="9"/>
    </row>
    <row r="1916" spans="2:2" ht="14.4" x14ac:dyDescent="0.3">
      <c r="B1916" s="9"/>
    </row>
    <row r="1917" spans="2:2" ht="14.4" x14ac:dyDescent="0.3">
      <c r="B1917" s="9"/>
    </row>
    <row r="1918" spans="2:2" ht="14.4" x14ac:dyDescent="0.3">
      <c r="B1918" s="9"/>
    </row>
    <row r="1919" spans="2:2" ht="14.4" x14ac:dyDescent="0.3">
      <c r="B1919" s="9"/>
    </row>
    <row r="1920" spans="2:2" ht="14.4" x14ac:dyDescent="0.3">
      <c r="B1920" s="9"/>
    </row>
    <row r="1921" spans="2:2" ht="14.4" x14ac:dyDescent="0.3">
      <c r="B1921" s="9"/>
    </row>
    <row r="1922" spans="2:2" ht="14.4" x14ac:dyDescent="0.3">
      <c r="B1922" s="9"/>
    </row>
    <row r="1923" spans="2:2" ht="14.4" x14ac:dyDescent="0.3">
      <c r="B1923" s="9"/>
    </row>
    <row r="1924" spans="2:2" ht="14.4" x14ac:dyDescent="0.3">
      <c r="B1924" s="9"/>
    </row>
    <row r="1925" spans="2:2" ht="14.4" x14ac:dyDescent="0.3">
      <c r="B1925" s="9"/>
    </row>
    <row r="1926" spans="2:2" ht="14.4" x14ac:dyDescent="0.3">
      <c r="B1926" s="9"/>
    </row>
    <row r="1927" spans="2:2" ht="14.4" x14ac:dyDescent="0.3">
      <c r="B1927" s="9"/>
    </row>
    <row r="1928" spans="2:2" ht="14.4" x14ac:dyDescent="0.3">
      <c r="B1928" s="9"/>
    </row>
    <row r="1929" spans="2:2" ht="14.4" x14ac:dyDescent="0.3">
      <c r="B1929" s="9"/>
    </row>
    <row r="1930" spans="2:2" ht="14.4" x14ac:dyDescent="0.3">
      <c r="B1930" s="9"/>
    </row>
    <row r="1931" spans="2:2" ht="14.4" x14ac:dyDescent="0.3">
      <c r="B1931" s="9"/>
    </row>
    <row r="1932" spans="2:2" ht="14.4" x14ac:dyDescent="0.3">
      <c r="B1932" s="9"/>
    </row>
    <row r="1933" spans="2:2" ht="14.4" x14ac:dyDescent="0.3">
      <c r="B1933" s="9"/>
    </row>
    <row r="1934" spans="2:2" ht="14.4" x14ac:dyDescent="0.3">
      <c r="B1934" s="9"/>
    </row>
    <row r="1935" spans="2:2" ht="14.4" x14ac:dyDescent="0.3">
      <c r="B1935" s="9"/>
    </row>
    <row r="1936" spans="2:2" ht="14.4" x14ac:dyDescent="0.3">
      <c r="B1936" s="9"/>
    </row>
    <row r="1937" spans="2:2" ht="14.4" x14ac:dyDescent="0.3">
      <c r="B1937" s="9"/>
    </row>
    <row r="1938" spans="2:2" ht="14.4" x14ac:dyDescent="0.3">
      <c r="B1938" s="9"/>
    </row>
    <row r="1939" spans="2:2" ht="14.4" x14ac:dyDescent="0.3">
      <c r="B1939" s="9"/>
    </row>
    <row r="1940" spans="2:2" ht="14.4" x14ac:dyDescent="0.3">
      <c r="B1940" s="9"/>
    </row>
    <row r="1941" spans="2:2" ht="14.4" x14ac:dyDescent="0.3">
      <c r="B1941" s="9"/>
    </row>
    <row r="1942" spans="2:2" ht="14.4" x14ac:dyDescent="0.3">
      <c r="B1942" s="9"/>
    </row>
    <row r="1943" spans="2:2" ht="14.4" x14ac:dyDescent="0.3">
      <c r="B1943" s="9"/>
    </row>
    <row r="1944" spans="2:2" ht="14.4" x14ac:dyDescent="0.3">
      <c r="B1944" s="9"/>
    </row>
    <row r="1945" spans="2:2" ht="14.4" x14ac:dyDescent="0.3">
      <c r="B1945" s="9"/>
    </row>
    <row r="1946" spans="2:2" ht="14.4" x14ac:dyDescent="0.3">
      <c r="B1946" s="9"/>
    </row>
    <row r="1947" spans="2:2" ht="14.4" x14ac:dyDescent="0.3">
      <c r="B1947" s="9"/>
    </row>
    <row r="1948" spans="2:2" ht="14.4" x14ac:dyDescent="0.3">
      <c r="B1948" s="9"/>
    </row>
    <row r="1949" spans="2:2" ht="14.4" x14ac:dyDescent="0.3">
      <c r="B1949" s="9"/>
    </row>
    <row r="1950" spans="2:2" ht="14.4" x14ac:dyDescent="0.3">
      <c r="B1950" s="9"/>
    </row>
    <row r="1951" spans="2:2" ht="14.4" x14ac:dyDescent="0.3">
      <c r="B1951" s="9"/>
    </row>
    <row r="1952" spans="2:2" ht="14.4" x14ac:dyDescent="0.3">
      <c r="B1952" s="9"/>
    </row>
    <row r="1953" spans="2:2" ht="14.4" x14ac:dyDescent="0.3">
      <c r="B1953" s="9"/>
    </row>
    <row r="1954" spans="2:2" ht="14.4" x14ac:dyDescent="0.3">
      <c r="B1954" s="9"/>
    </row>
    <row r="1955" spans="2:2" ht="14.4" x14ac:dyDescent="0.3">
      <c r="B1955" s="9"/>
    </row>
    <row r="1956" spans="2:2" ht="14.4" x14ac:dyDescent="0.3">
      <c r="B1956" s="9"/>
    </row>
    <row r="1957" spans="2:2" ht="14.4" x14ac:dyDescent="0.3">
      <c r="B1957" s="9"/>
    </row>
    <row r="1958" spans="2:2" ht="14.4" x14ac:dyDescent="0.3">
      <c r="B1958" s="9"/>
    </row>
    <row r="1959" spans="2:2" ht="14.4" x14ac:dyDescent="0.3">
      <c r="B1959" s="9"/>
    </row>
    <row r="1960" spans="2:2" ht="14.4" x14ac:dyDescent="0.3">
      <c r="B1960" s="9"/>
    </row>
    <row r="1961" spans="2:2" ht="14.4" x14ac:dyDescent="0.3">
      <c r="B1961" s="9"/>
    </row>
    <row r="1962" spans="2:2" ht="14.4" x14ac:dyDescent="0.3">
      <c r="B1962" s="9"/>
    </row>
    <row r="1963" spans="2:2" ht="14.4" x14ac:dyDescent="0.3">
      <c r="B1963" s="9"/>
    </row>
    <row r="1964" spans="2:2" ht="14.4" x14ac:dyDescent="0.3">
      <c r="B1964" s="9"/>
    </row>
    <row r="1965" spans="2:2" ht="14.4" x14ac:dyDescent="0.3">
      <c r="B1965" s="9"/>
    </row>
    <row r="1966" spans="2:2" ht="14.4" x14ac:dyDescent="0.3">
      <c r="B1966" s="9"/>
    </row>
    <row r="1967" spans="2:2" ht="14.4" x14ac:dyDescent="0.3">
      <c r="B1967" s="9"/>
    </row>
    <row r="1968" spans="2:2" ht="14.4" x14ac:dyDescent="0.3">
      <c r="B1968" s="9"/>
    </row>
    <row r="1969" spans="2:2" ht="14.4" x14ac:dyDescent="0.3">
      <c r="B1969" s="9"/>
    </row>
    <row r="1970" spans="2:2" ht="14.4" x14ac:dyDescent="0.3">
      <c r="B1970" s="9"/>
    </row>
    <row r="1971" spans="2:2" ht="14.4" x14ac:dyDescent="0.3">
      <c r="B1971" s="9"/>
    </row>
    <row r="1972" spans="2:2" ht="14.4" x14ac:dyDescent="0.3">
      <c r="B1972" s="9"/>
    </row>
    <row r="1973" spans="2:2" ht="14.4" x14ac:dyDescent="0.3">
      <c r="B1973" s="9"/>
    </row>
    <row r="1974" spans="2:2" ht="14.4" x14ac:dyDescent="0.3">
      <c r="B1974" s="9"/>
    </row>
    <row r="1975" spans="2:2" ht="14.4" x14ac:dyDescent="0.3">
      <c r="B1975" s="9"/>
    </row>
    <row r="1976" spans="2:2" ht="14.4" x14ac:dyDescent="0.3">
      <c r="B1976" s="9"/>
    </row>
    <row r="1977" spans="2:2" ht="14.4" x14ac:dyDescent="0.3">
      <c r="B1977" s="9"/>
    </row>
    <row r="1978" spans="2:2" ht="14.4" x14ac:dyDescent="0.3">
      <c r="B1978" s="9"/>
    </row>
    <row r="1979" spans="2:2" ht="14.4" x14ac:dyDescent="0.3">
      <c r="B1979" s="9"/>
    </row>
    <row r="1980" spans="2:2" ht="14.4" x14ac:dyDescent="0.3">
      <c r="B1980" s="9"/>
    </row>
    <row r="1981" spans="2:2" ht="14.4" x14ac:dyDescent="0.3">
      <c r="B1981" s="9"/>
    </row>
    <row r="1982" spans="2:2" ht="14.4" x14ac:dyDescent="0.3">
      <c r="B1982" s="9"/>
    </row>
    <row r="1983" spans="2:2" ht="14.4" x14ac:dyDescent="0.3">
      <c r="B1983" s="9"/>
    </row>
    <row r="1984" spans="2:2" ht="14.4" x14ac:dyDescent="0.3">
      <c r="B1984" s="9"/>
    </row>
    <row r="1985" spans="2:2" ht="14.4" x14ac:dyDescent="0.3">
      <c r="B1985" s="9"/>
    </row>
    <row r="1986" spans="2:2" ht="14.4" x14ac:dyDescent="0.3">
      <c r="B1986" s="9"/>
    </row>
    <row r="1987" spans="2:2" ht="14.4" x14ac:dyDescent="0.3">
      <c r="B1987" s="9"/>
    </row>
    <row r="1988" spans="2:2" ht="14.4" x14ac:dyDescent="0.3">
      <c r="B1988" s="9"/>
    </row>
    <row r="1989" spans="2:2" ht="14.4" x14ac:dyDescent="0.3">
      <c r="B1989" s="9"/>
    </row>
    <row r="1990" spans="2:2" ht="14.4" x14ac:dyDescent="0.3">
      <c r="B1990" s="9"/>
    </row>
    <row r="1991" spans="2:2" ht="14.4" x14ac:dyDescent="0.3">
      <c r="B1991" s="9"/>
    </row>
    <row r="1992" spans="2:2" ht="14.4" x14ac:dyDescent="0.3">
      <c r="B1992" s="9"/>
    </row>
    <row r="1993" spans="2:2" ht="14.4" x14ac:dyDescent="0.3">
      <c r="B1993" s="9"/>
    </row>
    <row r="1994" spans="2:2" ht="14.4" x14ac:dyDescent="0.3">
      <c r="B1994" s="9"/>
    </row>
    <row r="1995" spans="2:2" ht="14.4" x14ac:dyDescent="0.3">
      <c r="B1995" s="9"/>
    </row>
    <row r="1996" spans="2:2" ht="14.4" x14ac:dyDescent="0.3">
      <c r="B1996" s="9"/>
    </row>
    <row r="1997" spans="2:2" ht="14.4" x14ac:dyDescent="0.3">
      <c r="B1997" s="9"/>
    </row>
    <row r="1998" spans="2:2" ht="14.4" x14ac:dyDescent="0.3">
      <c r="B1998" s="9"/>
    </row>
    <row r="1999" spans="2:2" ht="14.4" x14ac:dyDescent="0.3">
      <c r="B1999" s="9"/>
    </row>
    <row r="2000" spans="2:2" ht="14.4" x14ac:dyDescent="0.3">
      <c r="B2000" s="9"/>
    </row>
    <row r="2001" spans="2:2" ht="14.4" x14ac:dyDescent="0.3">
      <c r="B2001" s="9"/>
    </row>
    <row r="2002" spans="2:2" ht="14.4" x14ac:dyDescent="0.3">
      <c r="B2002" s="9"/>
    </row>
    <row r="2003" spans="2:2" ht="14.4" x14ac:dyDescent="0.3">
      <c r="B2003" s="9"/>
    </row>
    <row r="2004" spans="2:2" ht="14.4" x14ac:dyDescent="0.3">
      <c r="B2004" s="9"/>
    </row>
    <row r="2005" spans="2:2" ht="14.4" x14ac:dyDescent="0.3">
      <c r="B2005" s="9"/>
    </row>
    <row r="2006" spans="2:2" ht="14.4" x14ac:dyDescent="0.3">
      <c r="B2006" s="9"/>
    </row>
    <row r="2007" spans="2:2" ht="14.4" x14ac:dyDescent="0.3">
      <c r="B2007" s="9"/>
    </row>
    <row r="2008" spans="2:2" ht="14.4" x14ac:dyDescent="0.3">
      <c r="B2008" s="9"/>
    </row>
    <row r="2009" spans="2:2" ht="14.4" x14ac:dyDescent="0.3">
      <c r="B2009" s="9"/>
    </row>
    <row r="2010" spans="2:2" ht="14.4" x14ac:dyDescent="0.3">
      <c r="B2010" s="9"/>
    </row>
    <row r="2011" spans="2:2" ht="14.4" x14ac:dyDescent="0.3">
      <c r="B2011" s="9"/>
    </row>
    <row r="2012" spans="2:2" ht="14.4" x14ac:dyDescent="0.3">
      <c r="B2012" s="9"/>
    </row>
    <row r="2013" spans="2:2" ht="14.4" x14ac:dyDescent="0.3">
      <c r="B2013" s="9"/>
    </row>
    <row r="2014" spans="2:2" ht="14.4" x14ac:dyDescent="0.3">
      <c r="B2014" s="9"/>
    </row>
    <row r="2015" spans="2:2" ht="14.4" x14ac:dyDescent="0.3">
      <c r="B2015" s="9"/>
    </row>
    <row r="2016" spans="2:2" ht="14.4" x14ac:dyDescent="0.3">
      <c r="B2016" s="9"/>
    </row>
    <row r="2017" spans="2:2" ht="14.4" x14ac:dyDescent="0.3">
      <c r="B2017" s="9"/>
    </row>
    <row r="2018" spans="2:2" ht="14.4" x14ac:dyDescent="0.3">
      <c r="B2018" s="9"/>
    </row>
    <row r="2019" spans="2:2" ht="14.4" x14ac:dyDescent="0.3">
      <c r="B2019" s="9"/>
    </row>
    <row r="2020" spans="2:2" ht="14.4" x14ac:dyDescent="0.3">
      <c r="B2020" s="9"/>
    </row>
    <row r="2021" spans="2:2" ht="14.4" x14ac:dyDescent="0.3">
      <c r="B2021" s="9"/>
    </row>
    <row r="2022" spans="2:2" ht="14.4" x14ac:dyDescent="0.3">
      <c r="B2022" s="9"/>
    </row>
    <row r="2023" spans="2:2" ht="14.4" x14ac:dyDescent="0.3">
      <c r="B2023" s="9"/>
    </row>
    <row r="2024" spans="2:2" ht="14.4" x14ac:dyDescent="0.3">
      <c r="B2024" s="9"/>
    </row>
    <row r="2025" spans="2:2" ht="14.4" x14ac:dyDescent="0.3">
      <c r="B2025" s="9"/>
    </row>
    <row r="2026" spans="2:2" ht="14.4" x14ac:dyDescent="0.3">
      <c r="B2026" s="9"/>
    </row>
    <row r="2027" spans="2:2" ht="14.4" x14ac:dyDescent="0.3">
      <c r="B2027" s="9"/>
    </row>
    <row r="2028" spans="2:2" ht="14.4" x14ac:dyDescent="0.3">
      <c r="B2028" s="9"/>
    </row>
    <row r="2029" spans="2:2" ht="14.4" x14ac:dyDescent="0.3">
      <c r="B2029" s="9"/>
    </row>
    <row r="2030" spans="2:2" ht="14.4" x14ac:dyDescent="0.3">
      <c r="B2030" s="9"/>
    </row>
    <row r="2031" spans="2:2" ht="14.4" x14ac:dyDescent="0.3">
      <c r="B2031" s="9"/>
    </row>
    <row r="2032" spans="2:2" ht="14.4" x14ac:dyDescent="0.3">
      <c r="B2032" s="9"/>
    </row>
    <row r="2033" spans="2:2" ht="14.4" x14ac:dyDescent="0.3">
      <c r="B2033" s="9"/>
    </row>
    <row r="2034" spans="2:2" ht="14.4" x14ac:dyDescent="0.3">
      <c r="B2034" s="9"/>
    </row>
    <row r="2035" spans="2:2" ht="14.4" x14ac:dyDescent="0.3">
      <c r="B2035" s="9"/>
    </row>
    <row r="2036" spans="2:2" ht="14.4" x14ac:dyDescent="0.3">
      <c r="B2036" s="9"/>
    </row>
    <row r="2037" spans="2:2" ht="14.4" x14ac:dyDescent="0.3">
      <c r="B2037" s="9"/>
    </row>
    <row r="2038" spans="2:2" ht="14.4" x14ac:dyDescent="0.3">
      <c r="B2038" s="9"/>
    </row>
    <row r="2039" spans="2:2" ht="14.4" x14ac:dyDescent="0.3">
      <c r="B2039" s="9"/>
    </row>
    <row r="2040" spans="2:2" ht="14.4" x14ac:dyDescent="0.3">
      <c r="B2040" s="9"/>
    </row>
    <row r="2041" spans="2:2" ht="14.4" x14ac:dyDescent="0.3">
      <c r="B2041" s="9"/>
    </row>
    <row r="2042" spans="2:2" ht="14.4" x14ac:dyDescent="0.3">
      <c r="B2042" s="9"/>
    </row>
    <row r="2043" spans="2:2" ht="14.4" x14ac:dyDescent="0.3">
      <c r="B2043" s="9"/>
    </row>
    <row r="2044" spans="2:2" ht="14.4" x14ac:dyDescent="0.3">
      <c r="B2044" s="9"/>
    </row>
    <row r="2045" spans="2:2" ht="14.4" x14ac:dyDescent="0.3">
      <c r="B2045" s="9"/>
    </row>
    <row r="2046" spans="2:2" ht="14.4" x14ac:dyDescent="0.3">
      <c r="B2046" s="9"/>
    </row>
    <row r="2047" spans="2:2" ht="14.4" x14ac:dyDescent="0.3">
      <c r="B2047" s="9"/>
    </row>
    <row r="2048" spans="2:2" ht="14.4" x14ac:dyDescent="0.3">
      <c r="B2048" s="9"/>
    </row>
    <row r="2049" spans="2:2" ht="14.4" x14ac:dyDescent="0.3">
      <c r="B2049" s="9"/>
    </row>
    <row r="2050" spans="2:2" ht="14.4" x14ac:dyDescent="0.3">
      <c r="B2050" s="9"/>
    </row>
    <row r="2051" spans="2:2" ht="14.4" x14ac:dyDescent="0.3">
      <c r="B2051" s="9"/>
    </row>
    <row r="2052" spans="2:2" ht="14.4" x14ac:dyDescent="0.3">
      <c r="B2052" s="9"/>
    </row>
    <row r="2053" spans="2:2" ht="14.4" x14ac:dyDescent="0.3">
      <c r="B2053" s="9"/>
    </row>
    <row r="2054" spans="2:2" ht="14.4" x14ac:dyDescent="0.3">
      <c r="B2054" s="9"/>
    </row>
    <row r="2055" spans="2:2" ht="14.4" x14ac:dyDescent="0.3">
      <c r="B2055" s="9"/>
    </row>
    <row r="2056" spans="2:2" ht="14.4" x14ac:dyDescent="0.3">
      <c r="B2056" s="9"/>
    </row>
    <row r="2057" spans="2:2" ht="14.4" x14ac:dyDescent="0.3">
      <c r="B2057" s="9"/>
    </row>
    <row r="2058" spans="2:2" ht="14.4" x14ac:dyDescent="0.3">
      <c r="B2058" s="9"/>
    </row>
    <row r="2059" spans="2:2" ht="14.4" x14ac:dyDescent="0.3">
      <c r="B2059" s="9"/>
    </row>
    <row r="2060" spans="2:2" ht="14.4" x14ac:dyDescent="0.3">
      <c r="B2060" s="9"/>
    </row>
    <row r="2061" spans="2:2" ht="14.4" x14ac:dyDescent="0.3">
      <c r="B2061" s="9"/>
    </row>
    <row r="2062" spans="2:2" ht="14.4" x14ac:dyDescent="0.3">
      <c r="B2062" s="9"/>
    </row>
    <row r="2063" spans="2:2" ht="14.4" x14ac:dyDescent="0.3">
      <c r="B2063" s="9"/>
    </row>
    <row r="2064" spans="2:2" ht="14.4" x14ac:dyDescent="0.3">
      <c r="B2064" s="9"/>
    </row>
    <row r="2065" spans="2:2" ht="14.4" x14ac:dyDescent="0.3">
      <c r="B2065" s="9"/>
    </row>
    <row r="2066" spans="2:2" ht="14.4" x14ac:dyDescent="0.3">
      <c r="B2066" s="9"/>
    </row>
    <row r="2067" spans="2:2" ht="14.4" x14ac:dyDescent="0.3">
      <c r="B2067" s="9"/>
    </row>
    <row r="2068" spans="2:2" ht="14.4" x14ac:dyDescent="0.3">
      <c r="B2068" s="9"/>
    </row>
    <row r="2069" spans="2:2" ht="14.4" x14ac:dyDescent="0.3">
      <c r="B2069" s="9"/>
    </row>
    <row r="2070" spans="2:2" ht="14.4" x14ac:dyDescent="0.3">
      <c r="B2070" s="9"/>
    </row>
    <row r="2071" spans="2:2" ht="14.4" x14ac:dyDescent="0.3">
      <c r="B2071" s="9"/>
    </row>
    <row r="2072" spans="2:2" ht="14.4" x14ac:dyDescent="0.3">
      <c r="B2072" s="9"/>
    </row>
    <row r="2073" spans="2:2" ht="14.4" x14ac:dyDescent="0.3">
      <c r="B2073" s="9"/>
    </row>
    <row r="2074" spans="2:2" ht="14.4" x14ac:dyDescent="0.3">
      <c r="B2074" s="9"/>
    </row>
    <row r="2075" spans="2:2" ht="14.4" x14ac:dyDescent="0.3">
      <c r="B2075" s="9"/>
    </row>
    <row r="2076" spans="2:2" ht="14.4" x14ac:dyDescent="0.3">
      <c r="B2076" s="9"/>
    </row>
    <row r="2077" spans="2:2" ht="14.4" x14ac:dyDescent="0.3">
      <c r="B2077" s="9"/>
    </row>
    <row r="2078" spans="2:2" ht="14.4" x14ac:dyDescent="0.3">
      <c r="B2078" s="9"/>
    </row>
    <row r="2079" spans="2:2" ht="14.4" x14ac:dyDescent="0.3">
      <c r="B2079" s="9"/>
    </row>
    <row r="2080" spans="2:2" ht="14.4" x14ac:dyDescent="0.3">
      <c r="B2080" s="9"/>
    </row>
    <row r="2081" spans="2:2" ht="14.4" x14ac:dyDescent="0.3">
      <c r="B2081" s="9"/>
    </row>
    <row r="2082" spans="2:2" ht="14.4" x14ac:dyDescent="0.3">
      <c r="B2082" s="9"/>
    </row>
    <row r="2083" spans="2:2" ht="14.4" x14ac:dyDescent="0.3">
      <c r="B2083" s="9"/>
    </row>
    <row r="2084" spans="2:2" ht="14.4" x14ac:dyDescent="0.3">
      <c r="B2084" s="9"/>
    </row>
    <row r="2085" spans="2:2" ht="14.4" x14ac:dyDescent="0.3">
      <c r="B2085" s="9"/>
    </row>
    <row r="2086" spans="2:2" ht="14.4" x14ac:dyDescent="0.3">
      <c r="B2086" s="9"/>
    </row>
    <row r="2087" spans="2:2" ht="14.4" x14ac:dyDescent="0.3">
      <c r="B2087" s="9"/>
    </row>
    <row r="2088" spans="2:2" ht="14.4" x14ac:dyDescent="0.3">
      <c r="B2088" s="9"/>
    </row>
    <row r="2089" spans="2:2" ht="14.4" x14ac:dyDescent="0.3">
      <c r="B2089" s="9"/>
    </row>
    <row r="2090" spans="2:2" ht="14.4" x14ac:dyDescent="0.3">
      <c r="B2090" s="9"/>
    </row>
    <row r="2091" spans="2:2" ht="14.4" x14ac:dyDescent="0.3">
      <c r="B2091" s="9"/>
    </row>
    <row r="2092" spans="2:2" ht="14.4" x14ac:dyDescent="0.3">
      <c r="B2092" s="9"/>
    </row>
    <row r="2093" spans="2:2" ht="14.4" x14ac:dyDescent="0.3">
      <c r="B2093" s="9"/>
    </row>
    <row r="2094" spans="2:2" ht="14.4" x14ac:dyDescent="0.3">
      <c r="B2094" s="9"/>
    </row>
    <row r="2095" spans="2:2" ht="14.4" x14ac:dyDescent="0.3">
      <c r="B2095" s="9"/>
    </row>
    <row r="2096" spans="2:2" ht="14.4" x14ac:dyDescent="0.3">
      <c r="B2096" s="9"/>
    </row>
    <row r="2097" spans="2:2" ht="14.4" x14ac:dyDescent="0.3">
      <c r="B2097" s="9"/>
    </row>
    <row r="2098" spans="2:2" ht="14.4" x14ac:dyDescent="0.3">
      <c r="B2098" s="9"/>
    </row>
    <row r="2099" spans="2:2" ht="14.4" x14ac:dyDescent="0.3">
      <c r="B2099" s="9"/>
    </row>
    <row r="2100" spans="2:2" ht="14.4" x14ac:dyDescent="0.3">
      <c r="B2100" s="9"/>
    </row>
    <row r="2101" spans="2:2" ht="14.4" x14ac:dyDescent="0.3">
      <c r="B2101" s="9"/>
    </row>
    <row r="2102" spans="2:2" ht="14.4" x14ac:dyDescent="0.3">
      <c r="B2102" s="9"/>
    </row>
    <row r="2103" spans="2:2" ht="14.4" x14ac:dyDescent="0.3">
      <c r="B2103" s="9"/>
    </row>
    <row r="2104" spans="2:2" ht="14.4" x14ac:dyDescent="0.3">
      <c r="B2104" s="9"/>
    </row>
    <row r="2105" spans="2:2" ht="14.4" x14ac:dyDescent="0.3">
      <c r="B2105" s="9"/>
    </row>
    <row r="2106" spans="2:2" ht="14.4" x14ac:dyDescent="0.3">
      <c r="B2106" s="9"/>
    </row>
    <row r="2107" spans="2:2" ht="14.4" x14ac:dyDescent="0.3">
      <c r="B2107" s="9"/>
    </row>
    <row r="2108" spans="2:2" ht="14.4" x14ac:dyDescent="0.3">
      <c r="B2108" s="9"/>
    </row>
    <row r="2109" spans="2:2" ht="14.4" x14ac:dyDescent="0.3">
      <c r="B2109" s="9"/>
    </row>
    <row r="2110" spans="2:2" ht="14.4" x14ac:dyDescent="0.3">
      <c r="B2110" s="9"/>
    </row>
    <row r="2111" spans="2:2" ht="14.4" x14ac:dyDescent="0.3">
      <c r="B2111" s="9"/>
    </row>
    <row r="2112" spans="2:2" ht="14.4" x14ac:dyDescent="0.3">
      <c r="B2112" s="9"/>
    </row>
    <row r="2113" spans="2:2" ht="14.4" x14ac:dyDescent="0.3">
      <c r="B2113" s="9"/>
    </row>
    <row r="2114" spans="2:2" ht="14.4" x14ac:dyDescent="0.3">
      <c r="B2114" s="9"/>
    </row>
    <row r="2115" spans="2:2" ht="14.4" x14ac:dyDescent="0.3">
      <c r="B2115" s="9"/>
    </row>
    <row r="2116" spans="2:2" ht="14.4" x14ac:dyDescent="0.3">
      <c r="B2116" s="9"/>
    </row>
    <row r="2117" spans="2:2" ht="14.4" x14ac:dyDescent="0.3">
      <c r="B2117" s="9"/>
    </row>
    <row r="2118" spans="2:2" ht="14.4" x14ac:dyDescent="0.3">
      <c r="B2118" s="9"/>
    </row>
    <row r="2119" spans="2:2" ht="14.4" x14ac:dyDescent="0.3">
      <c r="B2119" s="9"/>
    </row>
    <row r="2120" spans="2:2" ht="14.4" x14ac:dyDescent="0.3">
      <c r="B2120" s="9"/>
    </row>
    <row r="2121" spans="2:2" ht="14.4" x14ac:dyDescent="0.3">
      <c r="B2121" s="9"/>
    </row>
    <row r="2122" spans="2:2" ht="14.4" x14ac:dyDescent="0.3">
      <c r="B2122" s="9"/>
    </row>
    <row r="2123" spans="2:2" ht="14.4" x14ac:dyDescent="0.3">
      <c r="B2123" s="9"/>
    </row>
    <row r="2124" spans="2:2" ht="14.4" x14ac:dyDescent="0.3">
      <c r="B2124" s="9"/>
    </row>
    <row r="2125" spans="2:2" ht="14.4" x14ac:dyDescent="0.3">
      <c r="B2125" s="9"/>
    </row>
    <row r="2126" spans="2:2" ht="14.4" x14ac:dyDescent="0.3">
      <c r="B2126" s="9"/>
    </row>
    <row r="2127" spans="2:2" ht="14.4" x14ac:dyDescent="0.3">
      <c r="B2127" s="9"/>
    </row>
    <row r="2128" spans="2:2" ht="14.4" x14ac:dyDescent="0.3">
      <c r="B2128" s="9"/>
    </row>
    <row r="2129" spans="2:2" ht="14.4" x14ac:dyDescent="0.3">
      <c r="B2129" s="9"/>
    </row>
    <row r="2130" spans="2:2" ht="14.4" x14ac:dyDescent="0.3">
      <c r="B2130" s="9"/>
    </row>
    <row r="2131" spans="2:2" ht="14.4" x14ac:dyDescent="0.3">
      <c r="B2131" s="9"/>
    </row>
    <row r="2132" spans="2:2" ht="14.4" x14ac:dyDescent="0.3">
      <c r="B2132" s="9"/>
    </row>
    <row r="2133" spans="2:2" ht="14.4" x14ac:dyDescent="0.3">
      <c r="B2133" s="9"/>
    </row>
    <row r="2134" spans="2:2" ht="14.4" x14ac:dyDescent="0.3">
      <c r="B2134" s="9"/>
    </row>
    <row r="2135" spans="2:2" ht="14.4" x14ac:dyDescent="0.3">
      <c r="B2135" s="9"/>
    </row>
    <row r="2136" spans="2:2" ht="14.4" x14ac:dyDescent="0.3">
      <c r="B2136" s="9"/>
    </row>
    <row r="2137" spans="2:2" ht="14.4" x14ac:dyDescent="0.3">
      <c r="B2137" s="9"/>
    </row>
    <row r="2138" spans="2:2" ht="14.4" x14ac:dyDescent="0.3">
      <c r="B2138" s="9"/>
    </row>
    <row r="2139" spans="2:2" ht="14.4" x14ac:dyDescent="0.3">
      <c r="B2139" s="9"/>
    </row>
    <row r="2140" spans="2:2" ht="14.4" x14ac:dyDescent="0.3">
      <c r="B2140" s="9"/>
    </row>
    <row r="2141" spans="2:2" ht="14.4" x14ac:dyDescent="0.3">
      <c r="B2141" s="9"/>
    </row>
    <row r="2142" spans="2:2" ht="14.4" x14ac:dyDescent="0.3">
      <c r="B2142" s="9"/>
    </row>
    <row r="2143" spans="2:2" ht="14.4" x14ac:dyDescent="0.3">
      <c r="B2143" s="9"/>
    </row>
    <row r="2144" spans="2:2" ht="14.4" x14ac:dyDescent="0.3">
      <c r="B2144" s="9"/>
    </row>
    <row r="2145" spans="2:2" ht="14.4" x14ac:dyDescent="0.3">
      <c r="B2145" s="9"/>
    </row>
    <row r="2146" spans="2:2" ht="14.4" x14ac:dyDescent="0.3">
      <c r="B2146" s="9"/>
    </row>
    <row r="2147" spans="2:2" ht="14.4" x14ac:dyDescent="0.3">
      <c r="B2147" s="9"/>
    </row>
    <row r="2148" spans="2:2" ht="14.4" x14ac:dyDescent="0.3">
      <c r="B2148" s="9"/>
    </row>
    <row r="2149" spans="2:2" ht="14.4" x14ac:dyDescent="0.3">
      <c r="B2149" s="9"/>
    </row>
    <row r="2150" spans="2:2" ht="14.4" x14ac:dyDescent="0.3">
      <c r="B2150" s="9"/>
    </row>
    <row r="2151" spans="2:2" ht="14.4" x14ac:dyDescent="0.3">
      <c r="B2151" s="9"/>
    </row>
    <row r="2152" spans="2:2" ht="14.4" x14ac:dyDescent="0.3">
      <c r="B2152" s="9"/>
    </row>
    <row r="2153" spans="2:2" ht="14.4" x14ac:dyDescent="0.3">
      <c r="B2153" s="9"/>
    </row>
    <row r="2154" spans="2:2" ht="14.4" x14ac:dyDescent="0.3">
      <c r="B2154" s="9"/>
    </row>
    <row r="2155" spans="2:2" ht="14.4" x14ac:dyDescent="0.3">
      <c r="B2155" s="9"/>
    </row>
    <row r="2156" spans="2:2" ht="14.4" x14ac:dyDescent="0.3">
      <c r="B2156" s="9"/>
    </row>
    <row r="2157" spans="2:2" ht="14.4" x14ac:dyDescent="0.3">
      <c r="B2157" s="9"/>
    </row>
    <row r="2158" spans="2:2" ht="14.4" x14ac:dyDescent="0.3">
      <c r="B2158" s="9"/>
    </row>
    <row r="2159" spans="2:2" ht="14.4" x14ac:dyDescent="0.3">
      <c r="B2159" s="9"/>
    </row>
    <row r="2160" spans="2:2" ht="14.4" x14ac:dyDescent="0.3">
      <c r="B2160" s="9"/>
    </row>
    <row r="2161" spans="2:2" ht="14.4" x14ac:dyDescent="0.3">
      <c r="B2161" s="9"/>
    </row>
    <row r="2162" spans="2:2" ht="14.4" x14ac:dyDescent="0.3">
      <c r="B2162" s="9"/>
    </row>
    <row r="2163" spans="2:2" ht="14.4" x14ac:dyDescent="0.3">
      <c r="B2163" s="9"/>
    </row>
    <row r="2164" spans="2:2" ht="14.4" x14ac:dyDescent="0.3">
      <c r="B2164" s="9"/>
    </row>
    <row r="2165" spans="2:2" ht="14.4" x14ac:dyDescent="0.3">
      <c r="B2165" s="9"/>
    </row>
    <row r="2166" spans="2:2" ht="14.4" x14ac:dyDescent="0.3">
      <c r="B2166" s="9"/>
    </row>
    <row r="2167" spans="2:2" ht="14.4" x14ac:dyDescent="0.3">
      <c r="B2167" s="9"/>
    </row>
    <row r="2168" spans="2:2" ht="14.4" x14ac:dyDescent="0.3">
      <c r="B2168" s="9"/>
    </row>
    <row r="2169" spans="2:2" ht="14.4" x14ac:dyDescent="0.3">
      <c r="B2169" s="9"/>
    </row>
    <row r="2170" spans="2:2" ht="14.4" x14ac:dyDescent="0.3">
      <c r="B2170" s="9"/>
    </row>
    <row r="2171" spans="2:2" ht="14.4" x14ac:dyDescent="0.3">
      <c r="B2171" s="9"/>
    </row>
    <row r="2172" spans="2:2" ht="14.4" x14ac:dyDescent="0.3">
      <c r="B2172" s="9"/>
    </row>
    <row r="2173" spans="2:2" ht="14.4" x14ac:dyDescent="0.3">
      <c r="B2173" s="9"/>
    </row>
    <row r="2174" spans="2:2" ht="14.4" x14ac:dyDescent="0.3">
      <c r="B2174" s="9"/>
    </row>
    <row r="2175" spans="2:2" ht="14.4" x14ac:dyDescent="0.3">
      <c r="B2175" s="9"/>
    </row>
    <row r="2176" spans="2:2" ht="14.4" x14ac:dyDescent="0.3">
      <c r="B2176" s="9"/>
    </row>
    <row r="2177" spans="2:2" ht="14.4" x14ac:dyDescent="0.3">
      <c r="B2177" s="9"/>
    </row>
    <row r="2178" spans="2:2" ht="14.4" x14ac:dyDescent="0.3">
      <c r="B2178" s="9"/>
    </row>
    <row r="2179" spans="2:2" ht="14.4" x14ac:dyDescent="0.3">
      <c r="B2179" s="9"/>
    </row>
    <row r="2180" spans="2:2" ht="14.4" x14ac:dyDescent="0.3">
      <c r="B2180" s="9"/>
    </row>
    <row r="2181" spans="2:2" ht="14.4" x14ac:dyDescent="0.3">
      <c r="B2181" s="9"/>
    </row>
    <row r="2182" spans="2:2" ht="14.4" x14ac:dyDescent="0.3">
      <c r="B2182" s="9"/>
    </row>
    <row r="2183" spans="2:2" ht="14.4" x14ac:dyDescent="0.3">
      <c r="B2183" s="9"/>
    </row>
    <row r="2184" spans="2:2" ht="14.4" x14ac:dyDescent="0.3">
      <c r="B2184" s="9"/>
    </row>
    <row r="2185" spans="2:2" ht="14.4" x14ac:dyDescent="0.3">
      <c r="B2185" s="9"/>
    </row>
    <row r="2186" spans="2:2" ht="14.4" x14ac:dyDescent="0.3">
      <c r="B2186" s="9"/>
    </row>
    <row r="2187" spans="2:2" ht="14.4" x14ac:dyDescent="0.3">
      <c r="B2187" s="9"/>
    </row>
    <row r="2188" spans="2:2" ht="14.4" x14ac:dyDescent="0.3">
      <c r="B2188" s="9"/>
    </row>
    <row r="2189" spans="2:2" ht="14.4" x14ac:dyDescent="0.3">
      <c r="B2189" s="9"/>
    </row>
    <row r="2190" spans="2:2" ht="14.4" x14ac:dyDescent="0.3">
      <c r="B2190" s="9"/>
    </row>
    <row r="2191" spans="2:2" ht="14.4" x14ac:dyDescent="0.3">
      <c r="B2191" s="9"/>
    </row>
    <row r="2192" spans="2:2" ht="14.4" x14ac:dyDescent="0.3">
      <c r="B2192" s="9"/>
    </row>
    <row r="2193" spans="2:2" ht="14.4" x14ac:dyDescent="0.3">
      <c r="B2193" s="9"/>
    </row>
    <row r="2194" spans="2:2" ht="14.4" x14ac:dyDescent="0.3">
      <c r="B2194" s="9"/>
    </row>
    <row r="2195" spans="2:2" ht="14.4" x14ac:dyDescent="0.3">
      <c r="B2195" s="9"/>
    </row>
    <row r="2196" spans="2:2" ht="14.4" x14ac:dyDescent="0.3">
      <c r="B2196" s="9"/>
    </row>
    <row r="2197" spans="2:2" ht="14.4" x14ac:dyDescent="0.3">
      <c r="B2197" s="9"/>
    </row>
    <row r="2198" spans="2:2" ht="14.4" x14ac:dyDescent="0.3">
      <c r="B2198" s="9"/>
    </row>
    <row r="2199" spans="2:2" ht="14.4" x14ac:dyDescent="0.3">
      <c r="B2199" s="9"/>
    </row>
    <row r="2200" spans="2:2" ht="14.4" x14ac:dyDescent="0.3">
      <c r="B2200" s="9"/>
    </row>
    <row r="2201" spans="2:2" ht="14.4" x14ac:dyDescent="0.3">
      <c r="B2201" s="9"/>
    </row>
    <row r="2202" spans="2:2" ht="14.4" x14ac:dyDescent="0.3">
      <c r="B2202" s="9"/>
    </row>
    <row r="2203" spans="2:2" ht="14.4" x14ac:dyDescent="0.3">
      <c r="B2203" s="9"/>
    </row>
    <row r="2204" spans="2:2" ht="14.4" x14ac:dyDescent="0.3">
      <c r="B2204" s="9"/>
    </row>
    <row r="2205" spans="2:2" ht="14.4" x14ac:dyDescent="0.3">
      <c r="B2205" s="9"/>
    </row>
    <row r="2206" spans="2:2" ht="14.4" x14ac:dyDescent="0.3">
      <c r="B2206" s="9"/>
    </row>
    <row r="2207" spans="2:2" ht="14.4" x14ac:dyDescent="0.3">
      <c r="B2207" s="9"/>
    </row>
    <row r="2208" spans="2:2" ht="14.4" x14ac:dyDescent="0.3">
      <c r="B2208" s="9"/>
    </row>
    <row r="2209" spans="2:2" ht="14.4" x14ac:dyDescent="0.3">
      <c r="B2209" s="9"/>
    </row>
    <row r="2210" spans="2:2" ht="14.4" x14ac:dyDescent="0.3">
      <c r="B2210" s="9"/>
    </row>
    <row r="2211" spans="2:2" ht="14.4" x14ac:dyDescent="0.3">
      <c r="B2211" s="9"/>
    </row>
    <row r="2212" spans="2:2" ht="14.4" x14ac:dyDescent="0.3">
      <c r="B2212" s="9"/>
    </row>
    <row r="2213" spans="2:2" ht="14.4" x14ac:dyDescent="0.3">
      <c r="B2213" s="9"/>
    </row>
    <row r="2214" spans="2:2" ht="14.4" x14ac:dyDescent="0.3">
      <c r="B2214" s="9"/>
    </row>
    <row r="2215" spans="2:2" ht="14.4" x14ac:dyDescent="0.3">
      <c r="B2215" s="9"/>
    </row>
    <row r="2216" spans="2:2" ht="14.4" x14ac:dyDescent="0.3">
      <c r="B2216" s="9"/>
    </row>
    <row r="2217" spans="2:2" ht="14.4" x14ac:dyDescent="0.3">
      <c r="B2217" s="9"/>
    </row>
    <row r="2218" spans="2:2" ht="14.4" x14ac:dyDescent="0.3">
      <c r="B2218" s="9"/>
    </row>
    <row r="2219" spans="2:2" ht="14.4" x14ac:dyDescent="0.3">
      <c r="B2219" s="9"/>
    </row>
    <row r="2220" spans="2:2" ht="14.4" x14ac:dyDescent="0.3">
      <c r="B2220" s="9"/>
    </row>
    <row r="2221" spans="2:2" ht="14.4" x14ac:dyDescent="0.3">
      <c r="B2221" s="9"/>
    </row>
    <row r="2222" spans="2:2" ht="14.4" x14ac:dyDescent="0.3">
      <c r="B2222" s="9"/>
    </row>
    <row r="2223" spans="2:2" ht="14.4" x14ac:dyDescent="0.3">
      <c r="B2223" s="9"/>
    </row>
    <row r="2224" spans="2:2" ht="14.4" x14ac:dyDescent="0.3">
      <c r="B2224" s="9"/>
    </row>
    <row r="2225" spans="2:2" ht="14.4" x14ac:dyDescent="0.3">
      <c r="B2225" s="9"/>
    </row>
    <row r="2226" spans="2:2" ht="14.4" x14ac:dyDescent="0.3">
      <c r="B2226" s="9"/>
    </row>
    <row r="2227" spans="2:2" ht="14.4" x14ac:dyDescent="0.3">
      <c r="B2227" s="9"/>
    </row>
    <row r="2228" spans="2:2" ht="14.4" x14ac:dyDescent="0.3">
      <c r="B2228" s="9"/>
    </row>
    <row r="2229" spans="2:2" ht="14.4" x14ac:dyDescent="0.3">
      <c r="B2229" s="9"/>
    </row>
    <row r="2230" spans="2:2" ht="14.4" x14ac:dyDescent="0.3">
      <c r="B2230" s="9"/>
    </row>
    <row r="2231" spans="2:2" ht="14.4" x14ac:dyDescent="0.3">
      <c r="B2231" s="9"/>
    </row>
    <row r="2232" spans="2:2" ht="14.4" x14ac:dyDescent="0.3">
      <c r="B2232" s="9"/>
    </row>
    <row r="2233" spans="2:2" ht="14.4" x14ac:dyDescent="0.3">
      <c r="B2233" s="9"/>
    </row>
    <row r="2234" spans="2:2" ht="14.4" x14ac:dyDescent="0.3">
      <c r="B2234" s="9"/>
    </row>
    <row r="2235" spans="2:2" ht="14.4" x14ac:dyDescent="0.3">
      <c r="B2235" s="9"/>
    </row>
    <row r="2236" spans="2:2" ht="14.4" x14ac:dyDescent="0.3">
      <c r="B2236" s="9"/>
    </row>
    <row r="2237" spans="2:2" ht="14.4" x14ac:dyDescent="0.3">
      <c r="B2237" s="9"/>
    </row>
    <row r="2238" spans="2:2" ht="14.4" x14ac:dyDescent="0.3">
      <c r="B2238" s="9"/>
    </row>
    <row r="2239" spans="2:2" ht="14.4" x14ac:dyDescent="0.3">
      <c r="B2239" s="9"/>
    </row>
    <row r="2240" spans="2:2" ht="14.4" x14ac:dyDescent="0.3">
      <c r="B2240" s="9"/>
    </row>
    <row r="2241" spans="2:2" ht="14.4" x14ac:dyDescent="0.3">
      <c r="B2241" s="9"/>
    </row>
    <row r="2242" spans="2:2" ht="14.4" x14ac:dyDescent="0.3">
      <c r="B2242" s="9"/>
    </row>
    <row r="2243" spans="2:2" ht="14.4" x14ac:dyDescent="0.3">
      <c r="B2243" s="9"/>
    </row>
    <row r="2244" spans="2:2" ht="14.4" x14ac:dyDescent="0.3">
      <c r="B2244" s="9"/>
    </row>
    <row r="2245" spans="2:2" ht="14.4" x14ac:dyDescent="0.3">
      <c r="B2245" s="9"/>
    </row>
    <row r="2246" spans="2:2" ht="14.4" x14ac:dyDescent="0.3">
      <c r="B2246" s="9"/>
    </row>
    <row r="2247" spans="2:2" ht="14.4" x14ac:dyDescent="0.3">
      <c r="B2247" s="9"/>
    </row>
    <row r="2248" spans="2:2" ht="14.4" x14ac:dyDescent="0.3">
      <c r="B2248" s="9"/>
    </row>
    <row r="2249" spans="2:2" ht="14.4" x14ac:dyDescent="0.3">
      <c r="B2249" s="9"/>
    </row>
    <row r="2250" spans="2:2" ht="14.4" x14ac:dyDescent="0.3">
      <c r="B2250" s="9"/>
    </row>
    <row r="2251" spans="2:2" ht="14.4" x14ac:dyDescent="0.3">
      <c r="B2251" s="9"/>
    </row>
    <row r="2252" spans="2:2" ht="14.4" x14ac:dyDescent="0.3">
      <c r="B2252" s="9"/>
    </row>
    <row r="2253" spans="2:2" ht="14.4" x14ac:dyDescent="0.3">
      <c r="B2253" s="9"/>
    </row>
    <row r="2254" spans="2:2" ht="14.4" x14ac:dyDescent="0.3">
      <c r="B2254" s="9"/>
    </row>
    <row r="2255" spans="2:2" ht="14.4" x14ac:dyDescent="0.3">
      <c r="B2255" s="9"/>
    </row>
    <row r="2256" spans="2:2" ht="14.4" x14ac:dyDescent="0.3">
      <c r="B2256" s="9"/>
    </row>
    <row r="2257" spans="2:2" ht="14.4" x14ac:dyDescent="0.3">
      <c r="B2257" s="9"/>
    </row>
    <row r="2258" spans="2:2" ht="14.4" x14ac:dyDescent="0.3">
      <c r="B2258" s="9"/>
    </row>
    <row r="2259" spans="2:2" ht="14.4" x14ac:dyDescent="0.3">
      <c r="B2259" s="9"/>
    </row>
    <row r="2260" spans="2:2" ht="14.4" x14ac:dyDescent="0.3">
      <c r="B2260" s="9"/>
    </row>
    <row r="2261" spans="2:2" ht="14.4" x14ac:dyDescent="0.3">
      <c r="B2261" s="9"/>
    </row>
    <row r="2262" spans="2:2" ht="14.4" x14ac:dyDescent="0.3">
      <c r="B2262" s="9"/>
    </row>
    <row r="2263" spans="2:2" ht="14.4" x14ac:dyDescent="0.3">
      <c r="B2263" s="9"/>
    </row>
    <row r="2264" spans="2:2" ht="14.4" x14ac:dyDescent="0.3">
      <c r="B2264" s="9"/>
    </row>
    <row r="2265" spans="2:2" ht="14.4" x14ac:dyDescent="0.3">
      <c r="B2265" s="9"/>
    </row>
    <row r="2266" spans="2:2" ht="14.4" x14ac:dyDescent="0.3">
      <c r="B2266" s="9"/>
    </row>
    <row r="2267" spans="2:2" ht="14.4" x14ac:dyDescent="0.3">
      <c r="B2267" s="9"/>
    </row>
    <row r="2268" spans="2:2" ht="14.4" x14ac:dyDescent="0.3">
      <c r="B2268" s="9"/>
    </row>
    <row r="2269" spans="2:2" ht="14.4" x14ac:dyDescent="0.3">
      <c r="B2269" s="9"/>
    </row>
    <row r="2270" spans="2:2" ht="14.4" x14ac:dyDescent="0.3">
      <c r="B2270" s="9"/>
    </row>
    <row r="2271" spans="2:2" ht="14.4" x14ac:dyDescent="0.3">
      <c r="B2271" s="9"/>
    </row>
    <row r="2272" spans="2:2" ht="14.4" x14ac:dyDescent="0.3">
      <c r="B2272" s="9"/>
    </row>
    <row r="2273" spans="2:2" ht="14.4" x14ac:dyDescent="0.3">
      <c r="B2273" s="9"/>
    </row>
    <row r="2274" spans="2:2" ht="14.4" x14ac:dyDescent="0.3">
      <c r="B2274" s="9"/>
    </row>
    <row r="2275" spans="2:2" ht="14.4" x14ac:dyDescent="0.3">
      <c r="B2275" s="9"/>
    </row>
    <row r="2276" spans="2:2" ht="14.4" x14ac:dyDescent="0.3">
      <c r="B2276" s="9"/>
    </row>
    <row r="2277" spans="2:2" ht="14.4" x14ac:dyDescent="0.3">
      <c r="B2277" s="9"/>
    </row>
    <row r="2278" spans="2:2" ht="14.4" x14ac:dyDescent="0.3">
      <c r="B2278" s="9"/>
    </row>
    <row r="2279" spans="2:2" ht="14.4" x14ac:dyDescent="0.3">
      <c r="B2279" s="9"/>
    </row>
    <row r="2280" spans="2:2" ht="14.4" x14ac:dyDescent="0.3">
      <c r="B2280" s="9"/>
    </row>
    <row r="2281" spans="2:2" ht="14.4" x14ac:dyDescent="0.3">
      <c r="B2281" s="9"/>
    </row>
    <row r="2282" spans="2:2" ht="14.4" x14ac:dyDescent="0.3">
      <c r="B2282" s="9"/>
    </row>
    <row r="2283" spans="2:2" ht="14.4" x14ac:dyDescent="0.3">
      <c r="B2283" s="9"/>
    </row>
    <row r="2284" spans="2:2" ht="14.4" x14ac:dyDescent="0.3">
      <c r="B2284" s="9"/>
    </row>
    <row r="2285" spans="2:2" ht="14.4" x14ac:dyDescent="0.3">
      <c r="B2285" s="9"/>
    </row>
    <row r="2286" spans="2:2" ht="14.4" x14ac:dyDescent="0.3">
      <c r="B2286" s="9"/>
    </row>
    <row r="2287" spans="2:2" ht="14.4" x14ac:dyDescent="0.3">
      <c r="B2287" s="9"/>
    </row>
    <row r="2288" spans="2:2" ht="14.4" x14ac:dyDescent="0.3">
      <c r="B2288" s="9"/>
    </row>
    <row r="2289" spans="2:2" ht="14.4" x14ac:dyDescent="0.3">
      <c r="B2289" s="9"/>
    </row>
    <row r="2290" spans="2:2" ht="14.4" x14ac:dyDescent="0.3">
      <c r="B2290" s="9"/>
    </row>
    <row r="2291" spans="2:2" ht="14.4" x14ac:dyDescent="0.3">
      <c r="B2291" s="9"/>
    </row>
    <row r="2292" spans="2:2" ht="14.4" x14ac:dyDescent="0.3">
      <c r="B2292" s="9"/>
    </row>
    <row r="2293" spans="2:2" ht="14.4" x14ac:dyDescent="0.3">
      <c r="B2293" s="9"/>
    </row>
    <row r="2294" spans="2:2" ht="14.4" x14ac:dyDescent="0.3">
      <c r="B2294" s="9"/>
    </row>
    <row r="2295" spans="2:2" ht="14.4" x14ac:dyDescent="0.3">
      <c r="B2295" s="9"/>
    </row>
    <row r="2296" spans="2:2" ht="14.4" x14ac:dyDescent="0.3">
      <c r="B2296" s="9"/>
    </row>
    <row r="2297" spans="2:2" ht="14.4" x14ac:dyDescent="0.3">
      <c r="B2297" s="9"/>
    </row>
    <row r="2298" spans="2:2" ht="14.4" x14ac:dyDescent="0.3">
      <c r="B2298" s="9"/>
    </row>
    <row r="2299" spans="2:2" ht="14.4" x14ac:dyDescent="0.3">
      <c r="B2299" s="9"/>
    </row>
    <row r="2300" spans="2:2" ht="14.4" x14ac:dyDescent="0.3">
      <c r="B2300" s="9"/>
    </row>
    <row r="2301" spans="2:2" ht="14.4" x14ac:dyDescent="0.3">
      <c r="B2301" s="9"/>
    </row>
    <row r="2302" spans="2:2" ht="14.4" x14ac:dyDescent="0.3">
      <c r="B2302" s="9"/>
    </row>
    <row r="2303" spans="2:2" ht="14.4" x14ac:dyDescent="0.3">
      <c r="B2303" s="9"/>
    </row>
    <row r="2304" spans="2:2" ht="14.4" x14ac:dyDescent="0.3">
      <c r="B2304" s="9"/>
    </row>
    <row r="2305" spans="2:2" ht="14.4" x14ac:dyDescent="0.3">
      <c r="B2305" s="9"/>
    </row>
    <row r="2306" spans="2:2" ht="14.4" x14ac:dyDescent="0.3">
      <c r="B2306" s="9"/>
    </row>
    <row r="2307" spans="2:2" ht="14.4" x14ac:dyDescent="0.3">
      <c r="B2307" s="9"/>
    </row>
    <row r="2308" spans="2:2" ht="14.4" x14ac:dyDescent="0.3">
      <c r="B2308" s="9"/>
    </row>
    <row r="2309" spans="2:2" ht="14.4" x14ac:dyDescent="0.3">
      <c r="B2309" s="9"/>
    </row>
    <row r="2310" spans="2:2" ht="14.4" x14ac:dyDescent="0.3">
      <c r="B2310" s="9"/>
    </row>
    <row r="2311" spans="2:2" ht="14.4" x14ac:dyDescent="0.3">
      <c r="B2311" s="9"/>
    </row>
    <row r="2312" spans="2:2" ht="14.4" x14ac:dyDescent="0.3">
      <c r="B2312" s="9"/>
    </row>
    <row r="2313" spans="2:2" ht="14.4" x14ac:dyDescent="0.3">
      <c r="B2313" s="9"/>
    </row>
    <row r="2314" spans="2:2" ht="14.4" x14ac:dyDescent="0.3">
      <c r="B2314" s="9"/>
    </row>
    <row r="2315" spans="2:2" ht="14.4" x14ac:dyDescent="0.3">
      <c r="B2315" s="9"/>
    </row>
    <row r="2316" spans="2:2" ht="14.4" x14ac:dyDescent="0.3">
      <c r="B2316" s="9"/>
    </row>
    <row r="2317" spans="2:2" ht="14.4" x14ac:dyDescent="0.3">
      <c r="B2317" s="9"/>
    </row>
    <row r="2318" spans="2:2" ht="14.4" x14ac:dyDescent="0.3">
      <c r="B2318" s="9"/>
    </row>
    <row r="2319" spans="2:2" ht="14.4" x14ac:dyDescent="0.3">
      <c r="B2319" s="9"/>
    </row>
    <row r="2320" spans="2:2" ht="14.4" x14ac:dyDescent="0.3">
      <c r="B2320" s="9"/>
    </row>
    <row r="2321" spans="2:2" ht="14.4" x14ac:dyDescent="0.3">
      <c r="B2321" s="9"/>
    </row>
    <row r="2322" spans="2:2" ht="14.4" x14ac:dyDescent="0.3">
      <c r="B2322" s="9"/>
    </row>
    <row r="2323" spans="2:2" ht="14.4" x14ac:dyDescent="0.3">
      <c r="B2323" s="9"/>
    </row>
    <row r="2324" spans="2:2" ht="14.4" x14ac:dyDescent="0.3">
      <c r="B2324" s="9"/>
    </row>
    <row r="2325" spans="2:2" ht="14.4" x14ac:dyDescent="0.3">
      <c r="B2325" s="9"/>
    </row>
    <row r="2326" spans="2:2" ht="14.4" x14ac:dyDescent="0.3">
      <c r="B2326" s="9"/>
    </row>
    <row r="2327" spans="2:2" ht="14.4" x14ac:dyDescent="0.3">
      <c r="B2327" s="9"/>
    </row>
    <row r="2328" spans="2:2" ht="14.4" x14ac:dyDescent="0.3">
      <c r="B2328" s="9"/>
    </row>
    <row r="2329" spans="2:2" ht="14.4" x14ac:dyDescent="0.3">
      <c r="B2329" s="9"/>
    </row>
    <row r="2330" spans="2:2" ht="14.4" x14ac:dyDescent="0.3">
      <c r="B2330" s="9"/>
    </row>
    <row r="2331" spans="2:2" ht="14.4" x14ac:dyDescent="0.3">
      <c r="B2331" s="9"/>
    </row>
    <row r="2332" spans="2:2" ht="14.4" x14ac:dyDescent="0.3">
      <c r="B2332" s="9"/>
    </row>
    <row r="2333" spans="2:2" ht="14.4" x14ac:dyDescent="0.3">
      <c r="B2333" s="9"/>
    </row>
    <row r="2334" spans="2:2" ht="14.4" x14ac:dyDescent="0.3">
      <c r="B2334" s="9"/>
    </row>
    <row r="2335" spans="2:2" ht="14.4" x14ac:dyDescent="0.3">
      <c r="B2335" s="9"/>
    </row>
    <row r="2336" spans="2:2" ht="14.4" x14ac:dyDescent="0.3">
      <c r="B2336" s="9"/>
    </row>
    <row r="2337" spans="2:2" ht="14.4" x14ac:dyDescent="0.3">
      <c r="B2337" s="9"/>
    </row>
    <row r="2338" spans="2:2" ht="14.4" x14ac:dyDescent="0.3">
      <c r="B2338" s="9"/>
    </row>
    <row r="2339" spans="2:2" ht="14.4" x14ac:dyDescent="0.3">
      <c r="B2339" s="9"/>
    </row>
    <row r="2340" spans="2:2" ht="14.4" x14ac:dyDescent="0.3">
      <c r="B2340" s="9"/>
    </row>
    <row r="2341" spans="2:2" ht="14.4" x14ac:dyDescent="0.3">
      <c r="B2341" s="9"/>
    </row>
    <row r="2342" spans="2:2" ht="14.4" x14ac:dyDescent="0.3">
      <c r="B2342" s="9"/>
    </row>
    <row r="2343" spans="2:2" ht="14.4" x14ac:dyDescent="0.3">
      <c r="B2343" s="9"/>
    </row>
    <row r="2344" spans="2:2" ht="14.4" x14ac:dyDescent="0.3">
      <c r="B2344" s="9"/>
    </row>
    <row r="2345" spans="2:2" ht="14.4" x14ac:dyDescent="0.3">
      <c r="B2345" s="9"/>
    </row>
    <row r="2346" spans="2:2" ht="14.4" x14ac:dyDescent="0.3">
      <c r="B2346" s="9"/>
    </row>
    <row r="2347" spans="2:2" ht="14.4" x14ac:dyDescent="0.3">
      <c r="B2347" s="9"/>
    </row>
    <row r="2348" spans="2:2" ht="14.4" x14ac:dyDescent="0.3">
      <c r="B2348" s="9"/>
    </row>
    <row r="2349" spans="2:2" ht="14.4" x14ac:dyDescent="0.3">
      <c r="B2349" s="9"/>
    </row>
    <row r="2350" spans="2:2" ht="14.4" x14ac:dyDescent="0.3">
      <c r="B2350" s="9"/>
    </row>
    <row r="2351" spans="2:2" ht="14.4" x14ac:dyDescent="0.3">
      <c r="B2351" s="9"/>
    </row>
    <row r="2352" spans="2:2" ht="14.4" x14ac:dyDescent="0.3">
      <c r="B2352" s="9"/>
    </row>
    <row r="2353" spans="2:2" ht="14.4" x14ac:dyDescent="0.3">
      <c r="B2353" s="9"/>
    </row>
    <row r="2354" spans="2:2" ht="14.4" x14ac:dyDescent="0.3">
      <c r="B2354" s="9"/>
    </row>
    <row r="2355" spans="2:2" ht="14.4" x14ac:dyDescent="0.3">
      <c r="B2355" s="9"/>
    </row>
    <row r="2356" spans="2:2" ht="14.4" x14ac:dyDescent="0.3">
      <c r="B2356" s="9"/>
    </row>
    <row r="2357" spans="2:2" ht="14.4" x14ac:dyDescent="0.3">
      <c r="B2357" s="9"/>
    </row>
    <row r="2358" spans="2:2" ht="14.4" x14ac:dyDescent="0.3">
      <c r="B2358" s="9"/>
    </row>
    <row r="2359" spans="2:2" ht="14.4" x14ac:dyDescent="0.3">
      <c r="B2359" s="9"/>
    </row>
    <row r="2360" spans="2:2" ht="14.4" x14ac:dyDescent="0.3">
      <c r="B2360" s="9"/>
    </row>
    <row r="2361" spans="2:2" ht="14.4" x14ac:dyDescent="0.3">
      <c r="B2361" s="9"/>
    </row>
    <row r="2362" spans="2:2" ht="14.4" x14ac:dyDescent="0.3">
      <c r="B2362" s="9"/>
    </row>
    <row r="2363" spans="2:2" ht="14.4" x14ac:dyDescent="0.3">
      <c r="B2363" s="9"/>
    </row>
    <row r="2364" spans="2:2" ht="14.4" x14ac:dyDescent="0.3">
      <c r="B2364" s="9"/>
    </row>
    <row r="2365" spans="2:2" ht="14.4" x14ac:dyDescent="0.3">
      <c r="B2365" s="9"/>
    </row>
    <row r="2366" spans="2:2" ht="14.4" x14ac:dyDescent="0.3">
      <c r="B2366" s="9"/>
    </row>
    <row r="2367" spans="2:2" ht="14.4" x14ac:dyDescent="0.3">
      <c r="B2367" s="9"/>
    </row>
    <row r="2368" spans="2:2" ht="14.4" x14ac:dyDescent="0.3">
      <c r="B2368" s="9"/>
    </row>
    <row r="2369" spans="2:2" ht="14.4" x14ac:dyDescent="0.3">
      <c r="B2369" s="9"/>
    </row>
    <row r="2370" spans="2:2" ht="14.4" x14ac:dyDescent="0.3">
      <c r="B2370" s="9"/>
    </row>
    <row r="2371" spans="2:2" ht="14.4" x14ac:dyDescent="0.3">
      <c r="B2371" s="9"/>
    </row>
    <row r="2372" spans="2:2" ht="14.4" x14ac:dyDescent="0.3">
      <c r="B2372" s="9"/>
    </row>
    <row r="2373" spans="2:2" ht="14.4" x14ac:dyDescent="0.3">
      <c r="B2373" s="9"/>
    </row>
    <row r="2374" spans="2:2" ht="14.4" x14ac:dyDescent="0.3">
      <c r="B2374" s="9"/>
    </row>
    <row r="2375" spans="2:2" ht="14.4" x14ac:dyDescent="0.3">
      <c r="B2375" s="9"/>
    </row>
    <row r="2376" spans="2:2" ht="14.4" x14ac:dyDescent="0.3">
      <c r="B2376" s="9"/>
    </row>
    <row r="2377" spans="2:2" ht="14.4" x14ac:dyDescent="0.3">
      <c r="B2377" s="9"/>
    </row>
    <row r="2378" spans="2:2" ht="14.4" x14ac:dyDescent="0.3">
      <c r="B2378" s="9"/>
    </row>
    <row r="2379" spans="2:2" ht="14.4" x14ac:dyDescent="0.3">
      <c r="B2379" s="9"/>
    </row>
    <row r="2380" spans="2:2" ht="14.4" x14ac:dyDescent="0.3">
      <c r="B2380" s="9"/>
    </row>
    <row r="2381" spans="2:2" ht="14.4" x14ac:dyDescent="0.3">
      <c r="B2381" s="9"/>
    </row>
    <row r="2382" spans="2:2" ht="14.4" x14ac:dyDescent="0.3">
      <c r="B2382" s="9"/>
    </row>
    <row r="2383" spans="2:2" ht="14.4" x14ac:dyDescent="0.3">
      <c r="B2383" s="9"/>
    </row>
    <row r="2384" spans="2:2" ht="14.4" x14ac:dyDescent="0.3">
      <c r="B2384" s="9"/>
    </row>
    <row r="2385" spans="2:2" ht="14.4" x14ac:dyDescent="0.3">
      <c r="B2385" s="9"/>
    </row>
    <row r="2386" spans="2:2" ht="14.4" x14ac:dyDescent="0.3">
      <c r="B2386" s="9"/>
    </row>
    <row r="2387" spans="2:2" ht="14.4" x14ac:dyDescent="0.3">
      <c r="B2387" s="9"/>
    </row>
    <row r="2388" spans="2:2" ht="14.4" x14ac:dyDescent="0.3">
      <c r="B2388" s="9"/>
    </row>
    <row r="2389" spans="2:2" ht="14.4" x14ac:dyDescent="0.3">
      <c r="B2389" s="9"/>
    </row>
    <row r="2390" spans="2:2" ht="14.4" x14ac:dyDescent="0.3">
      <c r="B2390" s="9"/>
    </row>
    <row r="2391" spans="2:2" ht="14.4" x14ac:dyDescent="0.3">
      <c r="B2391" s="9"/>
    </row>
    <row r="2392" spans="2:2" ht="14.4" x14ac:dyDescent="0.3">
      <c r="B2392" s="9"/>
    </row>
    <row r="2393" spans="2:2" ht="14.4" x14ac:dyDescent="0.3">
      <c r="B2393" s="9"/>
    </row>
    <row r="2394" spans="2:2" ht="14.4" x14ac:dyDescent="0.3">
      <c r="B2394" s="9"/>
    </row>
    <row r="2395" spans="2:2" ht="14.4" x14ac:dyDescent="0.3">
      <c r="B2395" s="9"/>
    </row>
    <row r="2396" spans="2:2" ht="14.4" x14ac:dyDescent="0.3">
      <c r="B2396" s="9"/>
    </row>
    <row r="2397" spans="2:2" ht="14.4" x14ac:dyDescent="0.3">
      <c r="B2397" s="9"/>
    </row>
    <row r="2398" spans="2:2" ht="14.4" x14ac:dyDescent="0.3">
      <c r="B2398" s="9"/>
    </row>
    <row r="2399" spans="2:2" ht="14.4" x14ac:dyDescent="0.3">
      <c r="B2399" s="9"/>
    </row>
    <row r="2400" spans="2:2" ht="14.4" x14ac:dyDescent="0.3">
      <c r="B2400" s="9"/>
    </row>
    <row r="2401" spans="2:2" ht="14.4" x14ac:dyDescent="0.3">
      <c r="B2401" s="9"/>
    </row>
    <row r="2402" spans="2:2" ht="14.4" x14ac:dyDescent="0.3">
      <c r="B2402" s="9"/>
    </row>
    <row r="2403" spans="2:2" ht="14.4" x14ac:dyDescent="0.3">
      <c r="B2403" s="9"/>
    </row>
    <row r="2404" spans="2:2" ht="14.4" x14ac:dyDescent="0.3">
      <c r="B2404" s="9"/>
    </row>
    <row r="2405" spans="2:2" ht="14.4" x14ac:dyDescent="0.3">
      <c r="B2405" s="9"/>
    </row>
    <row r="2406" spans="2:2" ht="14.4" x14ac:dyDescent="0.3">
      <c r="B2406" s="9"/>
    </row>
    <row r="2407" spans="2:2" ht="14.4" x14ac:dyDescent="0.3">
      <c r="B2407" s="9"/>
    </row>
    <row r="2408" spans="2:2" ht="14.4" x14ac:dyDescent="0.3">
      <c r="B2408" s="9"/>
    </row>
    <row r="2409" spans="2:2" ht="14.4" x14ac:dyDescent="0.3">
      <c r="B2409" s="9"/>
    </row>
    <row r="2410" spans="2:2" ht="14.4" x14ac:dyDescent="0.3">
      <c r="B2410" s="9"/>
    </row>
    <row r="2411" spans="2:2" ht="14.4" x14ac:dyDescent="0.3">
      <c r="B2411" s="9"/>
    </row>
    <row r="2412" spans="2:2" ht="14.4" x14ac:dyDescent="0.3">
      <c r="B2412" s="9"/>
    </row>
    <row r="2413" spans="2:2" ht="14.4" x14ac:dyDescent="0.3">
      <c r="B2413" s="9"/>
    </row>
    <row r="2414" spans="2:2" ht="14.4" x14ac:dyDescent="0.3">
      <c r="B2414" s="9"/>
    </row>
    <row r="2415" spans="2:2" ht="14.4" x14ac:dyDescent="0.3">
      <c r="B2415" s="9"/>
    </row>
    <row r="2416" spans="2:2" ht="14.4" x14ac:dyDescent="0.3">
      <c r="B2416" s="9"/>
    </row>
    <row r="2417" spans="2:2" ht="14.4" x14ac:dyDescent="0.3">
      <c r="B2417" s="9"/>
    </row>
    <row r="2418" spans="2:2" ht="14.4" x14ac:dyDescent="0.3">
      <c r="B2418" s="9"/>
    </row>
    <row r="2419" spans="2:2" ht="14.4" x14ac:dyDescent="0.3">
      <c r="B2419" s="9"/>
    </row>
    <row r="2420" spans="2:2" ht="14.4" x14ac:dyDescent="0.3">
      <c r="B2420" s="9"/>
    </row>
    <row r="2421" spans="2:2" ht="14.4" x14ac:dyDescent="0.3">
      <c r="B2421" s="9"/>
    </row>
    <row r="2422" spans="2:2" ht="14.4" x14ac:dyDescent="0.3">
      <c r="B2422" s="9"/>
    </row>
    <row r="2423" spans="2:2" ht="14.4" x14ac:dyDescent="0.3">
      <c r="B2423" s="9"/>
    </row>
    <row r="2424" spans="2:2" ht="14.4" x14ac:dyDescent="0.3">
      <c r="B2424" s="9"/>
    </row>
    <row r="2425" spans="2:2" ht="14.4" x14ac:dyDescent="0.3">
      <c r="B2425" s="9"/>
    </row>
    <row r="2426" spans="2:2" ht="14.4" x14ac:dyDescent="0.3">
      <c r="B2426" s="9"/>
    </row>
    <row r="2427" spans="2:2" ht="14.4" x14ac:dyDescent="0.3">
      <c r="B2427" s="9"/>
    </row>
    <row r="2428" spans="2:2" ht="14.4" x14ac:dyDescent="0.3">
      <c r="B2428" s="9"/>
    </row>
    <row r="2429" spans="2:2" ht="14.4" x14ac:dyDescent="0.3">
      <c r="B2429" s="9"/>
    </row>
    <row r="2430" spans="2:2" ht="14.4" x14ac:dyDescent="0.3">
      <c r="B2430" s="9"/>
    </row>
    <row r="2431" spans="2:2" ht="14.4" x14ac:dyDescent="0.3">
      <c r="B2431" s="9"/>
    </row>
    <row r="2432" spans="2:2" ht="14.4" x14ac:dyDescent="0.3">
      <c r="B2432" s="9"/>
    </row>
    <row r="2433" spans="2:2" ht="14.4" x14ac:dyDescent="0.3">
      <c r="B2433" s="9"/>
    </row>
    <row r="2434" spans="2:2" ht="14.4" x14ac:dyDescent="0.3">
      <c r="B2434" s="9"/>
    </row>
    <row r="2435" spans="2:2" ht="14.4" x14ac:dyDescent="0.3">
      <c r="B2435" s="9"/>
    </row>
    <row r="2436" spans="2:2" ht="14.4" x14ac:dyDescent="0.3">
      <c r="B2436" s="9"/>
    </row>
    <row r="2437" spans="2:2" ht="14.4" x14ac:dyDescent="0.3">
      <c r="B2437" s="9"/>
    </row>
    <row r="2438" spans="2:2" ht="14.4" x14ac:dyDescent="0.3">
      <c r="B2438" s="9"/>
    </row>
    <row r="2439" spans="2:2" ht="14.4" x14ac:dyDescent="0.3">
      <c r="B2439" s="9"/>
    </row>
    <row r="2440" spans="2:2" ht="14.4" x14ac:dyDescent="0.3">
      <c r="B2440" s="9"/>
    </row>
    <row r="2441" spans="2:2" ht="14.4" x14ac:dyDescent="0.3">
      <c r="B2441" s="9"/>
    </row>
    <row r="2442" spans="2:2" ht="14.4" x14ac:dyDescent="0.3">
      <c r="B2442" s="9"/>
    </row>
    <row r="2443" spans="2:2" ht="14.4" x14ac:dyDescent="0.3">
      <c r="B2443" s="9"/>
    </row>
    <row r="2444" spans="2:2" ht="14.4" x14ac:dyDescent="0.3">
      <c r="B2444" s="9"/>
    </row>
    <row r="2445" spans="2:2" ht="14.4" x14ac:dyDescent="0.3">
      <c r="B2445" s="9"/>
    </row>
    <row r="2446" spans="2:2" ht="14.4" x14ac:dyDescent="0.3">
      <c r="B2446" s="9"/>
    </row>
    <row r="2447" spans="2:2" ht="14.4" x14ac:dyDescent="0.3">
      <c r="B2447" s="9"/>
    </row>
    <row r="2448" spans="2:2" ht="14.4" x14ac:dyDescent="0.3">
      <c r="B2448" s="9"/>
    </row>
    <row r="2449" spans="2:2" ht="14.4" x14ac:dyDescent="0.3">
      <c r="B2449" s="9"/>
    </row>
    <row r="2450" spans="2:2" ht="14.4" x14ac:dyDescent="0.3">
      <c r="B2450" s="9"/>
    </row>
    <row r="2451" spans="2:2" ht="14.4" x14ac:dyDescent="0.3">
      <c r="B2451" s="9"/>
    </row>
    <row r="2452" spans="2:2" ht="14.4" x14ac:dyDescent="0.3">
      <c r="B2452" s="9"/>
    </row>
    <row r="2453" spans="2:2" ht="14.4" x14ac:dyDescent="0.3">
      <c r="B2453" s="9"/>
    </row>
    <row r="2454" spans="2:2" ht="14.4" x14ac:dyDescent="0.3">
      <c r="B2454" s="9"/>
    </row>
    <row r="2455" spans="2:2" ht="14.4" x14ac:dyDescent="0.3">
      <c r="B2455" s="9"/>
    </row>
    <row r="2456" spans="2:2" ht="14.4" x14ac:dyDescent="0.3">
      <c r="B2456" s="9"/>
    </row>
    <row r="2457" spans="2:2" ht="14.4" x14ac:dyDescent="0.3">
      <c r="B2457" s="9"/>
    </row>
    <row r="2458" spans="2:2" ht="14.4" x14ac:dyDescent="0.3">
      <c r="B2458" s="9"/>
    </row>
    <row r="2459" spans="2:2" ht="14.4" x14ac:dyDescent="0.3">
      <c r="B2459" s="9"/>
    </row>
    <row r="2460" spans="2:2" ht="14.4" x14ac:dyDescent="0.3">
      <c r="B2460" s="9"/>
    </row>
    <row r="2461" spans="2:2" ht="14.4" x14ac:dyDescent="0.3">
      <c r="B2461" s="9"/>
    </row>
    <row r="2462" spans="2:2" ht="14.4" x14ac:dyDescent="0.3">
      <c r="B2462" s="9"/>
    </row>
    <row r="2463" spans="2:2" ht="14.4" x14ac:dyDescent="0.3">
      <c r="B2463" s="9"/>
    </row>
    <row r="2464" spans="2:2" ht="14.4" x14ac:dyDescent="0.3">
      <c r="B2464" s="9"/>
    </row>
    <row r="2465" spans="2:2" ht="14.4" x14ac:dyDescent="0.3">
      <c r="B2465" s="9"/>
    </row>
    <row r="2466" spans="2:2" ht="14.4" x14ac:dyDescent="0.3">
      <c r="B2466" s="9"/>
    </row>
    <row r="2467" spans="2:2" ht="14.4" x14ac:dyDescent="0.3">
      <c r="B2467" s="9"/>
    </row>
    <row r="2468" spans="2:2" ht="14.4" x14ac:dyDescent="0.3">
      <c r="B2468" s="9"/>
    </row>
    <row r="2469" spans="2:2" ht="14.4" x14ac:dyDescent="0.3">
      <c r="B2469" s="9"/>
    </row>
    <row r="2470" spans="2:2" ht="14.4" x14ac:dyDescent="0.3">
      <c r="B2470" s="9"/>
    </row>
    <row r="2471" spans="2:2" ht="14.4" x14ac:dyDescent="0.3">
      <c r="B2471" s="9"/>
    </row>
    <row r="2472" spans="2:2" ht="14.4" x14ac:dyDescent="0.3">
      <c r="B2472" s="9"/>
    </row>
    <row r="2473" spans="2:2" ht="14.4" x14ac:dyDescent="0.3">
      <c r="B2473" s="9"/>
    </row>
    <row r="2474" spans="2:2" ht="14.4" x14ac:dyDescent="0.3">
      <c r="B2474" s="9"/>
    </row>
    <row r="2475" spans="2:2" ht="14.4" x14ac:dyDescent="0.3">
      <c r="B2475" s="9"/>
    </row>
    <row r="2476" spans="2:2" ht="14.4" x14ac:dyDescent="0.3">
      <c r="B2476" s="9"/>
    </row>
    <row r="2477" spans="2:2" ht="14.4" x14ac:dyDescent="0.3">
      <c r="B2477" s="9"/>
    </row>
    <row r="2478" spans="2:2" ht="14.4" x14ac:dyDescent="0.3">
      <c r="B2478" s="9"/>
    </row>
    <row r="2479" spans="2:2" ht="14.4" x14ac:dyDescent="0.3">
      <c r="B2479" s="9"/>
    </row>
    <row r="2480" spans="2:2" ht="14.4" x14ac:dyDescent="0.3">
      <c r="B2480" s="9"/>
    </row>
    <row r="2481" spans="2:2" ht="14.4" x14ac:dyDescent="0.3">
      <c r="B2481" s="9"/>
    </row>
    <row r="2482" spans="2:2" ht="14.4" x14ac:dyDescent="0.3">
      <c r="B2482" s="9"/>
    </row>
    <row r="2483" spans="2:2" ht="14.4" x14ac:dyDescent="0.3">
      <c r="B2483" s="9"/>
    </row>
    <row r="2484" spans="2:2" ht="14.4" x14ac:dyDescent="0.3">
      <c r="B2484" s="9"/>
    </row>
    <row r="2485" spans="2:2" ht="14.4" x14ac:dyDescent="0.3">
      <c r="B2485" s="9"/>
    </row>
    <row r="2486" spans="2:2" ht="14.4" x14ac:dyDescent="0.3">
      <c r="B2486" s="9"/>
    </row>
    <row r="2487" spans="2:2" ht="14.4" x14ac:dyDescent="0.3">
      <c r="B2487" s="9"/>
    </row>
    <row r="2488" spans="2:2" ht="14.4" x14ac:dyDescent="0.3">
      <c r="B2488" s="9"/>
    </row>
    <row r="2489" spans="2:2" ht="14.4" x14ac:dyDescent="0.3">
      <c r="B2489" s="9"/>
    </row>
    <row r="2490" spans="2:2" ht="14.4" x14ac:dyDescent="0.3">
      <c r="B2490" s="9"/>
    </row>
    <row r="2491" spans="2:2" ht="14.4" x14ac:dyDescent="0.3">
      <c r="B2491" s="9"/>
    </row>
    <row r="2492" spans="2:2" ht="14.4" x14ac:dyDescent="0.3">
      <c r="B2492" s="9"/>
    </row>
    <row r="2493" spans="2:2" ht="14.4" x14ac:dyDescent="0.3">
      <c r="B2493" s="9"/>
    </row>
    <row r="2494" spans="2:2" ht="14.4" x14ac:dyDescent="0.3">
      <c r="B2494" s="9"/>
    </row>
    <row r="2495" spans="2:2" ht="14.4" x14ac:dyDescent="0.3">
      <c r="B2495" s="9"/>
    </row>
    <row r="2496" spans="2:2" ht="14.4" x14ac:dyDescent="0.3">
      <c r="B2496" s="9"/>
    </row>
    <row r="2497" spans="2:2" ht="14.4" x14ac:dyDescent="0.3">
      <c r="B2497" s="9"/>
    </row>
    <row r="2498" spans="2:2" ht="14.4" x14ac:dyDescent="0.3">
      <c r="B2498" s="9"/>
    </row>
    <row r="2499" spans="2:2" ht="14.4" x14ac:dyDescent="0.3">
      <c r="B2499" s="9"/>
    </row>
    <row r="2500" spans="2:2" ht="14.4" x14ac:dyDescent="0.3">
      <c r="B2500" s="9"/>
    </row>
    <row r="2501" spans="2:2" ht="14.4" x14ac:dyDescent="0.3">
      <c r="B2501" s="9"/>
    </row>
    <row r="2502" spans="2:2" ht="14.4" x14ac:dyDescent="0.3">
      <c r="B2502" s="9"/>
    </row>
    <row r="2503" spans="2:2" ht="14.4" x14ac:dyDescent="0.3">
      <c r="B2503" s="9"/>
    </row>
    <row r="2504" spans="2:2" ht="14.4" x14ac:dyDescent="0.3">
      <c r="B2504" s="9"/>
    </row>
    <row r="2505" spans="2:2" ht="14.4" x14ac:dyDescent="0.3">
      <c r="B2505" s="9"/>
    </row>
    <row r="2506" spans="2:2" ht="14.4" x14ac:dyDescent="0.3">
      <c r="B2506" s="9"/>
    </row>
    <row r="2507" spans="2:2" ht="14.4" x14ac:dyDescent="0.3">
      <c r="B2507" s="9"/>
    </row>
    <row r="2508" spans="2:2" ht="14.4" x14ac:dyDescent="0.3">
      <c r="B2508" s="9"/>
    </row>
    <row r="2509" spans="2:2" ht="14.4" x14ac:dyDescent="0.3">
      <c r="B2509" s="9"/>
    </row>
    <row r="2510" spans="2:2" ht="14.4" x14ac:dyDescent="0.3">
      <c r="B2510" s="9"/>
    </row>
    <row r="2511" spans="2:2" ht="14.4" x14ac:dyDescent="0.3">
      <c r="B2511" s="9"/>
    </row>
    <row r="2512" spans="2:2" ht="14.4" x14ac:dyDescent="0.3">
      <c r="B2512" s="9"/>
    </row>
    <row r="2513" spans="2:2" ht="14.4" x14ac:dyDescent="0.3">
      <c r="B2513" s="9"/>
    </row>
    <row r="2514" spans="2:2" ht="14.4" x14ac:dyDescent="0.3">
      <c r="B2514" s="9"/>
    </row>
    <row r="2515" spans="2:2" ht="14.4" x14ac:dyDescent="0.3">
      <c r="B2515" s="9"/>
    </row>
    <row r="2516" spans="2:2" ht="14.4" x14ac:dyDescent="0.3">
      <c r="B2516" s="9"/>
    </row>
    <row r="2517" spans="2:2" ht="14.4" x14ac:dyDescent="0.3">
      <c r="B2517" s="9"/>
    </row>
    <row r="2518" spans="2:2" ht="14.4" x14ac:dyDescent="0.3">
      <c r="B2518" s="9"/>
    </row>
    <row r="2519" spans="2:2" ht="14.4" x14ac:dyDescent="0.3">
      <c r="B2519" s="9"/>
    </row>
    <row r="2520" spans="2:2" ht="14.4" x14ac:dyDescent="0.3">
      <c r="B2520" s="9"/>
    </row>
    <row r="2521" spans="2:2" ht="14.4" x14ac:dyDescent="0.3">
      <c r="B2521" s="9"/>
    </row>
    <row r="2522" spans="2:2" ht="14.4" x14ac:dyDescent="0.3">
      <c r="B2522" s="9"/>
    </row>
    <row r="2523" spans="2:2" ht="14.4" x14ac:dyDescent="0.3">
      <c r="B2523" s="9"/>
    </row>
    <row r="2524" spans="2:2" ht="14.4" x14ac:dyDescent="0.3">
      <c r="B2524" s="9"/>
    </row>
    <row r="2525" spans="2:2" ht="14.4" x14ac:dyDescent="0.3">
      <c r="B2525" s="9"/>
    </row>
    <row r="2526" spans="2:2" ht="14.4" x14ac:dyDescent="0.3">
      <c r="B2526" s="9"/>
    </row>
    <row r="2527" spans="2:2" ht="14.4" x14ac:dyDescent="0.3">
      <c r="B2527" s="9"/>
    </row>
    <row r="2528" spans="2:2" ht="14.4" x14ac:dyDescent="0.3">
      <c r="B2528" s="9"/>
    </row>
    <row r="2529" spans="2:2" ht="14.4" x14ac:dyDescent="0.3">
      <c r="B2529" s="9"/>
    </row>
    <row r="2530" spans="2:2" ht="14.4" x14ac:dyDescent="0.3">
      <c r="B2530" s="9"/>
    </row>
    <row r="2531" spans="2:2" ht="14.4" x14ac:dyDescent="0.3">
      <c r="B2531" s="9"/>
    </row>
    <row r="2532" spans="2:2" ht="14.4" x14ac:dyDescent="0.3">
      <c r="B2532" s="9"/>
    </row>
    <row r="2533" spans="2:2" ht="14.4" x14ac:dyDescent="0.3">
      <c r="B2533" s="9"/>
    </row>
    <row r="2534" spans="2:2" ht="14.4" x14ac:dyDescent="0.3">
      <c r="B2534" s="9"/>
    </row>
    <row r="2535" spans="2:2" ht="14.4" x14ac:dyDescent="0.3">
      <c r="B2535" s="9"/>
    </row>
    <row r="2536" spans="2:2" ht="14.4" x14ac:dyDescent="0.3">
      <c r="B2536" s="9"/>
    </row>
    <row r="2537" spans="2:2" ht="14.4" x14ac:dyDescent="0.3">
      <c r="B2537" s="9"/>
    </row>
    <row r="2538" spans="2:2" ht="14.4" x14ac:dyDescent="0.3">
      <c r="B2538" s="9"/>
    </row>
    <row r="2539" spans="2:2" ht="14.4" x14ac:dyDescent="0.3">
      <c r="B2539" s="9"/>
    </row>
    <row r="2540" spans="2:2" ht="14.4" x14ac:dyDescent="0.3">
      <c r="B2540" s="9"/>
    </row>
    <row r="2541" spans="2:2" ht="14.4" x14ac:dyDescent="0.3">
      <c r="B2541" s="9"/>
    </row>
    <row r="2542" spans="2:2" ht="14.4" x14ac:dyDescent="0.3">
      <c r="B2542" s="9"/>
    </row>
    <row r="2543" spans="2:2" ht="14.4" x14ac:dyDescent="0.3">
      <c r="B2543" s="9"/>
    </row>
    <row r="2544" spans="2:2" ht="14.4" x14ac:dyDescent="0.3">
      <c r="B2544" s="9"/>
    </row>
    <row r="2545" spans="2:2" ht="14.4" x14ac:dyDescent="0.3">
      <c r="B2545" s="9"/>
    </row>
    <row r="2546" spans="2:2" ht="14.4" x14ac:dyDescent="0.3">
      <c r="B2546" s="9"/>
    </row>
    <row r="2547" spans="2:2" ht="14.4" x14ac:dyDescent="0.3">
      <c r="B2547" s="9"/>
    </row>
    <row r="2548" spans="2:2" ht="14.4" x14ac:dyDescent="0.3">
      <c r="B2548" s="9"/>
    </row>
    <row r="2549" spans="2:2" ht="14.4" x14ac:dyDescent="0.3">
      <c r="B2549" s="9"/>
    </row>
    <row r="2550" spans="2:2" ht="14.4" x14ac:dyDescent="0.3">
      <c r="B2550" s="9"/>
    </row>
    <row r="2551" spans="2:2" ht="14.4" x14ac:dyDescent="0.3">
      <c r="B2551" s="9"/>
    </row>
    <row r="2552" spans="2:2" ht="14.4" x14ac:dyDescent="0.3">
      <c r="B2552" s="9"/>
    </row>
    <row r="2553" spans="2:2" ht="14.4" x14ac:dyDescent="0.3">
      <c r="B2553" s="9"/>
    </row>
    <row r="2554" spans="2:2" ht="14.4" x14ac:dyDescent="0.3">
      <c r="B2554" s="9"/>
    </row>
    <row r="2555" spans="2:2" ht="14.4" x14ac:dyDescent="0.3">
      <c r="B2555" s="9"/>
    </row>
    <row r="2556" spans="2:2" ht="14.4" x14ac:dyDescent="0.3">
      <c r="B2556" s="9"/>
    </row>
    <row r="2557" spans="2:2" ht="14.4" x14ac:dyDescent="0.3">
      <c r="B2557" s="9"/>
    </row>
    <row r="2558" spans="2:2" ht="14.4" x14ac:dyDescent="0.3">
      <c r="B2558" s="9"/>
    </row>
    <row r="2559" spans="2:2" ht="14.4" x14ac:dyDescent="0.3">
      <c r="B2559" s="9"/>
    </row>
    <row r="2560" spans="2:2" ht="14.4" x14ac:dyDescent="0.3">
      <c r="B2560" s="9"/>
    </row>
    <row r="2561" spans="2:2" ht="14.4" x14ac:dyDescent="0.3">
      <c r="B2561" s="9"/>
    </row>
    <row r="2562" spans="2:2" ht="14.4" x14ac:dyDescent="0.3">
      <c r="B2562" s="9"/>
    </row>
    <row r="2563" spans="2:2" ht="14.4" x14ac:dyDescent="0.3">
      <c r="B2563" s="9"/>
    </row>
    <row r="2564" spans="2:2" ht="14.4" x14ac:dyDescent="0.3">
      <c r="B2564" s="9"/>
    </row>
    <row r="2565" spans="2:2" ht="14.4" x14ac:dyDescent="0.3">
      <c r="B2565" s="9"/>
    </row>
    <row r="2566" spans="2:2" ht="14.4" x14ac:dyDescent="0.3">
      <c r="B2566" s="9"/>
    </row>
    <row r="2567" spans="2:2" ht="14.4" x14ac:dyDescent="0.3">
      <c r="B2567" s="9"/>
    </row>
    <row r="2568" spans="2:2" ht="14.4" x14ac:dyDescent="0.3">
      <c r="B2568" s="9"/>
    </row>
    <row r="2569" spans="2:2" ht="14.4" x14ac:dyDescent="0.3">
      <c r="B2569" s="9"/>
    </row>
    <row r="2570" spans="2:2" ht="14.4" x14ac:dyDescent="0.3">
      <c r="B2570" s="9"/>
    </row>
    <row r="2571" spans="2:2" ht="14.4" x14ac:dyDescent="0.3">
      <c r="B2571" s="9"/>
    </row>
    <row r="2572" spans="2:2" ht="14.4" x14ac:dyDescent="0.3">
      <c r="B2572" s="9"/>
    </row>
    <row r="2573" spans="2:2" ht="14.4" x14ac:dyDescent="0.3">
      <c r="B2573" s="9"/>
    </row>
    <row r="2574" spans="2:2" ht="14.4" x14ac:dyDescent="0.3">
      <c r="B2574" s="9"/>
    </row>
    <row r="2575" spans="2:2" ht="14.4" x14ac:dyDescent="0.3">
      <c r="B2575" s="9"/>
    </row>
    <row r="2576" spans="2:2" ht="14.4" x14ac:dyDescent="0.3">
      <c r="B2576" s="9"/>
    </row>
    <row r="2577" spans="2:2" ht="14.4" x14ac:dyDescent="0.3">
      <c r="B2577" s="9"/>
    </row>
    <row r="2578" spans="2:2" ht="14.4" x14ac:dyDescent="0.3">
      <c r="B2578" s="9"/>
    </row>
    <row r="2579" spans="2:2" ht="14.4" x14ac:dyDescent="0.3">
      <c r="B2579" s="9"/>
    </row>
    <row r="2580" spans="2:2" ht="14.4" x14ac:dyDescent="0.3">
      <c r="B2580" s="9"/>
    </row>
    <row r="2581" spans="2:2" ht="14.4" x14ac:dyDescent="0.3">
      <c r="B2581" s="9"/>
    </row>
    <row r="2582" spans="2:2" ht="14.4" x14ac:dyDescent="0.3">
      <c r="B2582" s="9"/>
    </row>
    <row r="2583" spans="2:2" ht="14.4" x14ac:dyDescent="0.3">
      <c r="B2583" s="9"/>
    </row>
    <row r="2584" spans="2:2" ht="14.4" x14ac:dyDescent="0.3">
      <c r="B2584" s="9"/>
    </row>
    <row r="2585" spans="2:2" ht="14.4" x14ac:dyDescent="0.3">
      <c r="B2585" s="9"/>
    </row>
    <row r="2586" spans="2:2" ht="14.4" x14ac:dyDescent="0.3">
      <c r="B2586" s="9"/>
    </row>
    <row r="2587" spans="2:2" ht="14.4" x14ac:dyDescent="0.3">
      <c r="B2587" s="9"/>
    </row>
    <row r="2588" spans="2:2" ht="14.4" x14ac:dyDescent="0.3">
      <c r="B2588" s="9"/>
    </row>
    <row r="2589" spans="2:2" ht="14.4" x14ac:dyDescent="0.3">
      <c r="B2589" s="9"/>
    </row>
    <row r="2590" spans="2:2" ht="14.4" x14ac:dyDescent="0.3">
      <c r="B2590" s="9"/>
    </row>
    <row r="2591" spans="2:2" ht="14.4" x14ac:dyDescent="0.3">
      <c r="B2591" s="9"/>
    </row>
    <row r="2592" spans="2:2" ht="14.4" x14ac:dyDescent="0.3">
      <c r="B2592" s="9"/>
    </row>
    <row r="2593" spans="2:2" ht="14.4" x14ac:dyDescent="0.3">
      <c r="B2593" s="9"/>
    </row>
    <row r="2594" spans="2:2" ht="14.4" x14ac:dyDescent="0.3">
      <c r="B2594" s="9"/>
    </row>
    <row r="2595" spans="2:2" ht="14.4" x14ac:dyDescent="0.3">
      <c r="B2595" s="9"/>
    </row>
    <row r="2596" spans="2:2" ht="14.4" x14ac:dyDescent="0.3">
      <c r="B2596" s="9"/>
    </row>
    <row r="2597" spans="2:2" ht="14.4" x14ac:dyDescent="0.3">
      <c r="B2597" s="9"/>
    </row>
    <row r="2598" spans="2:2" ht="14.4" x14ac:dyDescent="0.3">
      <c r="B2598" s="9"/>
    </row>
    <row r="2599" spans="2:2" ht="14.4" x14ac:dyDescent="0.3">
      <c r="B2599" s="9"/>
    </row>
    <row r="2600" spans="2:2" ht="14.4" x14ac:dyDescent="0.3">
      <c r="B2600" s="9"/>
    </row>
    <row r="2601" spans="2:2" ht="14.4" x14ac:dyDescent="0.3">
      <c r="B2601" s="9"/>
    </row>
    <row r="2602" spans="2:2" ht="14.4" x14ac:dyDescent="0.3">
      <c r="B2602" s="9"/>
    </row>
    <row r="2603" spans="2:2" ht="14.4" x14ac:dyDescent="0.3">
      <c r="B2603" s="9"/>
    </row>
    <row r="2604" spans="2:2" ht="14.4" x14ac:dyDescent="0.3">
      <c r="B2604" s="9"/>
    </row>
    <row r="2605" spans="2:2" ht="14.4" x14ac:dyDescent="0.3">
      <c r="B2605" s="9"/>
    </row>
    <row r="2606" spans="2:2" ht="14.4" x14ac:dyDescent="0.3">
      <c r="B2606" s="9"/>
    </row>
    <row r="2607" spans="2:2" ht="14.4" x14ac:dyDescent="0.3">
      <c r="B2607" s="9"/>
    </row>
    <row r="2608" spans="2:2" ht="14.4" x14ac:dyDescent="0.3">
      <c r="B2608" s="9"/>
    </row>
    <row r="2609" spans="2:2" ht="14.4" x14ac:dyDescent="0.3">
      <c r="B2609" s="9"/>
    </row>
    <row r="2610" spans="2:2" ht="14.4" x14ac:dyDescent="0.3">
      <c r="B2610" s="9"/>
    </row>
    <row r="2611" spans="2:2" ht="14.4" x14ac:dyDescent="0.3">
      <c r="B2611" s="9"/>
    </row>
    <row r="2612" spans="2:2" ht="14.4" x14ac:dyDescent="0.3">
      <c r="B2612" s="9"/>
    </row>
    <row r="2613" spans="2:2" ht="14.4" x14ac:dyDescent="0.3">
      <c r="B2613" s="9"/>
    </row>
    <row r="2614" spans="2:2" ht="14.4" x14ac:dyDescent="0.3">
      <c r="B2614" s="9"/>
    </row>
    <row r="2615" spans="2:2" ht="14.4" x14ac:dyDescent="0.3">
      <c r="B2615" s="9"/>
    </row>
    <row r="2616" spans="2:2" ht="14.4" x14ac:dyDescent="0.3">
      <c r="B2616" s="9"/>
    </row>
    <row r="2617" spans="2:2" ht="14.4" x14ac:dyDescent="0.3">
      <c r="B2617" s="9"/>
    </row>
    <row r="2618" spans="2:2" ht="14.4" x14ac:dyDescent="0.3">
      <c r="B2618" s="9"/>
    </row>
    <row r="2619" spans="2:2" ht="14.4" x14ac:dyDescent="0.3">
      <c r="B2619" s="9"/>
    </row>
    <row r="2620" spans="2:2" ht="14.4" x14ac:dyDescent="0.3">
      <c r="B2620" s="9"/>
    </row>
    <row r="2621" spans="2:2" ht="14.4" x14ac:dyDescent="0.3">
      <c r="B2621" s="9"/>
    </row>
    <row r="2622" spans="2:2" ht="14.4" x14ac:dyDescent="0.3">
      <c r="B2622" s="9"/>
    </row>
    <row r="2623" spans="2:2" ht="14.4" x14ac:dyDescent="0.3">
      <c r="B2623" s="9"/>
    </row>
    <row r="2624" spans="2:2" ht="14.4" x14ac:dyDescent="0.3">
      <c r="B2624" s="9"/>
    </row>
    <row r="2625" spans="2:2" ht="14.4" x14ac:dyDescent="0.3">
      <c r="B2625" s="9"/>
    </row>
    <row r="2626" spans="2:2" ht="14.4" x14ac:dyDescent="0.3">
      <c r="B2626" s="9"/>
    </row>
    <row r="2627" spans="2:2" ht="14.4" x14ac:dyDescent="0.3">
      <c r="B2627" s="9"/>
    </row>
    <row r="2628" spans="2:2" ht="14.4" x14ac:dyDescent="0.3">
      <c r="B2628" s="9"/>
    </row>
    <row r="2629" spans="2:2" ht="14.4" x14ac:dyDescent="0.3">
      <c r="B2629" s="9"/>
    </row>
    <row r="2630" spans="2:2" ht="14.4" x14ac:dyDescent="0.3">
      <c r="B2630" s="9"/>
    </row>
    <row r="2631" spans="2:2" ht="14.4" x14ac:dyDescent="0.3">
      <c r="B2631" s="9"/>
    </row>
    <row r="2632" spans="2:2" ht="14.4" x14ac:dyDescent="0.3">
      <c r="B2632" s="9"/>
    </row>
    <row r="2633" spans="2:2" ht="14.4" x14ac:dyDescent="0.3">
      <c r="B2633" s="9"/>
    </row>
    <row r="2634" spans="2:2" ht="14.4" x14ac:dyDescent="0.3">
      <c r="B2634" s="9"/>
    </row>
    <row r="2635" spans="2:2" ht="14.4" x14ac:dyDescent="0.3">
      <c r="B2635" s="9"/>
    </row>
    <row r="2636" spans="2:2" ht="14.4" x14ac:dyDescent="0.3">
      <c r="B2636" s="9"/>
    </row>
    <row r="2637" spans="2:2" ht="14.4" x14ac:dyDescent="0.3">
      <c r="B2637" s="9"/>
    </row>
    <row r="2638" spans="2:2" ht="14.4" x14ac:dyDescent="0.3">
      <c r="B2638" s="9"/>
    </row>
    <row r="2639" spans="2:2" ht="14.4" x14ac:dyDescent="0.3">
      <c r="B2639" s="9"/>
    </row>
    <row r="2640" spans="2:2" ht="14.4" x14ac:dyDescent="0.3">
      <c r="B2640" s="9"/>
    </row>
    <row r="2641" spans="2:2" ht="14.4" x14ac:dyDescent="0.3">
      <c r="B2641" s="9"/>
    </row>
    <row r="2642" spans="2:2" ht="14.4" x14ac:dyDescent="0.3">
      <c r="B2642" s="9"/>
    </row>
    <row r="2643" spans="2:2" ht="14.4" x14ac:dyDescent="0.3">
      <c r="B2643" s="9"/>
    </row>
    <row r="2644" spans="2:2" ht="14.4" x14ac:dyDescent="0.3">
      <c r="B2644" s="9"/>
    </row>
    <row r="2645" spans="2:2" ht="14.4" x14ac:dyDescent="0.3">
      <c r="B2645" s="9"/>
    </row>
    <row r="2646" spans="2:2" ht="14.4" x14ac:dyDescent="0.3">
      <c r="B2646" s="9"/>
    </row>
    <row r="2647" spans="2:2" ht="14.4" x14ac:dyDescent="0.3">
      <c r="B2647" s="9"/>
    </row>
    <row r="2648" spans="2:2" ht="14.4" x14ac:dyDescent="0.3">
      <c r="B2648" s="9"/>
    </row>
    <row r="2649" spans="2:2" ht="14.4" x14ac:dyDescent="0.3">
      <c r="B2649" s="9"/>
    </row>
    <row r="2650" spans="2:2" ht="14.4" x14ac:dyDescent="0.3">
      <c r="B2650" s="9"/>
    </row>
    <row r="2651" spans="2:2" ht="14.4" x14ac:dyDescent="0.3">
      <c r="B2651" s="9"/>
    </row>
    <row r="2652" spans="2:2" ht="14.4" x14ac:dyDescent="0.3">
      <c r="B2652" s="9"/>
    </row>
    <row r="2653" spans="2:2" ht="14.4" x14ac:dyDescent="0.3">
      <c r="B2653" s="9"/>
    </row>
    <row r="2654" spans="2:2" ht="14.4" x14ac:dyDescent="0.3">
      <c r="B2654" s="9"/>
    </row>
    <row r="2655" spans="2:2" ht="14.4" x14ac:dyDescent="0.3">
      <c r="B2655" s="9"/>
    </row>
    <row r="2656" spans="2:2" ht="14.4" x14ac:dyDescent="0.3">
      <c r="B2656" s="9"/>
    </row>
    <row r="2657" spans="2:2" ht="14.4" x14ac:dyDescent="0.3">
      <c r="B2657" s="9"/>
    </row>
    <row r="2658" spans="2:2" ht="14.4" x14ac:dyDescent="0.3">
      <c r="B2658" s="9"/>
    </row>
    <row r="2659" spans="2:2" ht="14.4" x14ac:dyDescent="0.3">
      <c r="B2659" s="9"/>
    </row>
    <row r="2660" spans="2:2" ht="14.4" x14ac:dyDescent="0.3">
      <c r="B2660" s="9"/>
    </row>
    <row r="2661" spans="2:2" ht="14.4" x14ac:dyDescent="0.3">
      <c r="B2661" s="9"/>
    </row>
    <row r="2662" spans="2:2" ht="14.4" x14ac:dyDescent="0.3">
      <c r="B2662" s="9"/>
    </row>
    <row r="2663" spans="2:2" ht="14.4" x14ac:dyDescent="0.3">
      <c r="B2663" s="9"/>
    </row>
    <row r="2664" spans="2:2" ht="14.4" x14ac:dyDescent="0.3">
      <c r="B2664" s="9"/>
    </row>
    <row r="2665" spans="2:2" ht="14.4" x14ac:dyDescent="0.3">
      <c r="B2665" s="9"/>
    </row>
    <row r="2666" spans="2:2" ht="14.4" x14ac:dyDescent="0.3">
      <c r="B2666" s="9"/>
    </row>
    <row r="2667" spans="2:2" ht="14.4" x14ac:dyDescent="0.3">
      <c r="B2667" s="9"/>
    </row>
    <row r="2668" spans="2:2" ht="14.4" x14ac:dyDescent="0.3">
      <c r="B2668" s="9"/>
    </row>
    <row r="2669" spans="2:2" ht="14.4" x14ac:dyDescent="0.3">
      <c r="B2669" s="9"/>
    </row>
    <row r="2670" spans="2:2" ht="14.4" x14ac:dyDescent="0.3">
      <c r="B2670" s="9"/>
    </row>
    <row r="2671" spans="2:2" ht="14.4" x14ac:dyDescent="0.3">
      <c r="B2671" s="9"/>
    </row>
    <row r="2672" spans="2:2" ht="14.4" x14ac:dyDescent="0.3">
      <c r="B2672" s="9"/>
    </row>
    <row r="2673" spans="2:2" ht="14.4" x14ac:dyDescent="0.3">
      <c r="B2673" s="9"/>
    </row>
    <row r="2674" spans="2:2" ht="14.4" x14ac:dyDescent="0.3">
      <c r="B2674" s="9"/>
    </row>
    <row r="2675" spans="2:2" ht="14.4" x14ac:dyDescent="0.3">
      <c r="B2675" s="9"/>
    </row>
    <row r="2676" spans="2:2" ht="14.4" x14ac:dyDescent="0.3">
      <c r="B2676" s="9"/>
    </row>
    <row r="2677" spans="2:2" ht="14.4" x14ac:dyDescent="0.3">
      <c r="B2677" s="9"/>
    </row>
    <row r="2678" spans="2:2" ht="14.4" x14ac:dyDescent="0.3">
      <c r="B2678" s="9"/>
    </row>
    <row r="2679" spans="2:2" ht="14.4" x14ac:dyDescent="0.3">
      <c r="B2679" s="9"/>
    </row>
    <row r="2680" spans="2:2" ht="14.4" x14ac:dyDescent="0.3">
      <c r="B2680" s="9"/>
    </row>
    <row r="2681" spans="2:2" ht="14.4" x14ac:dyDescent="0.3">
      <c r="B2681" s="9"/>
    </row>
    <row r="2682" spans="2:2" ht="14.4" x14ac:dyDescent="0.3">
      <c r="B2682" s="9"/>
    </row>
    <row r="2683" spans="2:2" ht="14.4" x14ac:dyDescent="0.3">
      <c r="B2683" s="9"/>
    </row>
    <row r="2684" spans="2:2" ht="14.4" x14ac:dyDescent="0.3">
      <c r="B2684" s="9"/>
    </row>
    <row r="2685" spans="2:2" ht="14.4" x14ac:dyDescent="0.3">
      <c r="B2685" s="9"/>
    </row>
    <row r="2686" spans="2:2" ht="14.4" x14ac:dyDescent="0.3">
      <c r="B2686" s="9"/>
    </row>
    <row r="2687" spans="2:2" ht="14.4" x14ac:dyDescent="0.3">
      <c r="B2687" s="9"/>
    </row>
    <row r="2688" spans="2:2" ht="14.4" x14ac:dyDescent="0.3">
      <c r="B2688" s="9"/>
    </row>
    <row r="2689" spans="2:2" ht="14.4" x14ac:dyDescent="0.3">
      <c r="B2689" s="9"/>
    </row>
    <row r="2690" spans="2:2" ht="14.4" x14ac:dyDescent="0.3">
      <c r="B2690" s="9"/>
    </row>
    <row r="2691" spans="2:2" ht="14.4" x14ac:dyDescent="0.3">
      <c r="B2691" s="9"/>
    </row>
    <row r="2692" spans="2:2" ht="14.4" x14ac:dyDescent="0.3">
      <c r="B2692" s="9"/>
    </row>
    <row r="2693" spans="2:2" ht="14.4" x14ac:dyDescent="0.3">
      <c r="B2693" s="9"/>
    </row>
    <row r="2694" spans="2:2" ht="14.4" x14ac:dyDescent="0.3">
      <c r="B2694" s="9"/>
    </row>
    <row r="2695" spans="2:2" ht="14.4" x14ac:dyDescent="0.3">
      <c r="B2695" s="9"/>
    </row>
    <row r="2696" spans="2:2" ht="14.4" x14ac:dyDescent="0.3">
      <c r="B2696" s="9"/>
    </row>
    <row r="2697" spans="2:2" ht="14.4" x14ac:dyDescent="0.3">
      <c r="B2697" s="9"/>
    </row>
    <row r="2698" spans="2:2" ht="14.4" x14ac:dyDescent="0.3">
      <c r="B2698" s="9"/>
    </row>
    <row r="2699" spans="2:2" ht="14.4" x14ac:dyDescent="0.3">
      <c r="B2699" s="9"/>
    </row>
    <row r="2700" spans="2:2" ht="14.4" x14ac:dyDescent="0.3">
      <c r="B2700" s="9"/>
    </row>
    <row r="2701" spans="2:2" ht="14.4" x14ac:dyDescent="0.3">
      <c r="B2701" s="9"/>
    </row>
    <row r="2702" spans="2:2" ht="14.4" x14ac:dyDescent="0.3">
      <c r="B2702" s="9"/>
    </row>
    <row r="2703" spans="2:2" ht="14.4" x14ac:dyDescent="0.3">
      <c r="B2703" s="9"/>
    </row>
    <row r="2704" spans="2:2" ht="14.4" x14ac:dyDescent="0.3">
      <c r="B2704" s="9"/>
    </row>
    <row r="2705" spans="2:2" ht="14.4" x14ac:dyDescent="0.3">
      <c r="B2705" s="9"/>
    </row>
    <row r="2706" spans="2:2" ht="14.4" x14ac:dyDescent="0.3">
      <c r="B2706" s="9"/>
    </row>
    <row r="2707" spans="2:2" ht="14.4" x14ac:dyDescent="0.3">
      <c r="B2707" s="9"/>
    </row>
    <row r="2708" spans="2:2" ht="14.4" x14ac:dyDescent="0.3">
      <c r="B2708" s="9"/>
    </row>
    <row r="2709" spans="2:2" ht="14.4" x14ac:dyDescent="0.3">
      <c r="B2709" s="9"/>
    </row>
    <row r="2710" spans="2:2" ht="14.4" x14ac:dyDescent="0.3">
      <c r="B2710" s="9"/>
    </row>
    <row r="2711" spans="2:2" ht="14.4" x14ac:dyDescent="0.3">
      <c r="B2711" s="9"/>
    </row>
    <row r="2712" spans="2:2" ht="14.4" x14ac:dyDescent="0.3">
      <c r="B2712" s="9"/>
    </row>
    <row r="2713" spans="2:2" ht="14.4" x14ac:dyDescent="0.3">
      <c r="B2713" s="9"/>
    </row>
    <row r="2714" spans="2:2" ht="14.4" x14ac:dyDescent="0.3">
      <c r="B2714" s="9"/>
    </row>
    <row r="2715" spans="2:2" ht="14.4" x14ac:dyDescent="0.3">
      <c r="B2715" s="9"/>
    </row>
    <row r="2716" spans="2:2" ht="14.4" x14ac:dyDescent="0.3">
      <c r="B2716" s="9"/>
    </row>
    <row r="2717" spans="2:2" ht="14.4" x14ac:dyDescent="0.3">
      <c r="B2717" s="9"/>
    </row>
    <row r="2718" spans="2:2" ht="14.4" x14ac:dyDescent="0.3">
      <c r="B2718" s="9"/>
    </row>
    <row r="2719" spans="2:2" ht="14.4" x14ac:dyDescent="0.3">
      <c r="B2719" s="9"/>
    </row>
    <row r="2720" spans="2:2" ht="14.4" x14ac:dyDescent="0.3">
      <c r="B2720" s="9"/>
    </row>
    <row r="2721" spans="2:2" ht="14.4" x14ac:dyDescent="0.3">
      <c r="B2721" s="9"/>
    </row>
    <row r="2722" spans="2:2" ht="14.4" x14ac:dyDescent="0.3">
      <c r="B2722" s="9"/>
    </row>
    <row r="2723" spans="2:2" ht="14.4" x14ac:dyDescent="0.3">
      <c r="B2723" s="9"/>
    </row>
    <row r="2724" spans="2:2" ht="14.4" x14ac:dyDescent="0.3">
      <c r="B2724" s="9"/>
    </row>
    <row r="2725" spans="2:2" ht="14.4" x14ac:dyDescent="0.3">
      <c r="B2725" s="9"/>
    </row>
    <row r="2726" spans="2:2" ht="14.4" x14ac:dyDescent="0.3">
      <c r="B2726" s="9"/>
    </row>
    <row r="2727" spans="2:2" ht="14.4" x14ac:dyDescent="0.3">
      <c r="B2727" s="9"/>
    </row>
    <row r="2728" spans="2:2" ht="14.4" x14ac:dyDescent="0.3">
      <c r="B2728" s="9"/>
    </row>
    <row r="2729" spans="2:2" ht="14.4" x14ac:dyDescent="0.3">
      <c r="B2729" s="9"/>
    </row>
    <row r="2730" spans="2:2" ht="14.4" x14ac:dyDescent="0.3">
      <c r="B2730" s="9"/>
    </row>
    <row r="2731" spans="2:2" ht="14.4" x14ac:dyDescent="0.3">
      <c r="B2731" s="9"/>
    </row>
    <row r="2732" spans="2:2" ht="14.4" x14ac:dyDescent="0.3">
      <c r="B2732" s="9"/>
    </row>
    <row r="2733" spans="2:2" ht="14.4" x14ac:dyDescent="0.3">
      <c r="B2733" s="9"/>
    </row>
    <row r="2734" spans="2:2" ht="14.4" x14ac:dyDescent="0.3">
      <c r="B2734" s="9"/>
    </row>
    <row r="2735" spans="2:2" ht="14.4" x14ac:dyDescent="0.3">
      <c r="B2735" s="9"/>
    </row>
    <row r="2736" spans="2:2" ht="14.4" x14ac:dyDescent="0.3">
      <c r="B2736" s="9"/>
    </row>
    <row r="2737" spans="2:2" ht="14.4" x14ac:dyDescent="0.3">
      <c r="B2737" s="9"/>
    </row>
    <row r="2738" spans="2:2" ht="14.4" x14ac:dyDescent="0.3">
      <c r="B2738" s="9"/>
    </row>
    <row r="2739" spans="2:2" ht="14.4" x14ac:dyDescent="0.3">
      <c r="B2739" s="9"/>
    </row>
    <row r="2740" spans="2:2" ht="14.4" x14ac:dyDescent="0.3">
      <c r="B2740" s="9"/>
    </row>
    <row r="2741" spans="2:2" ht="14.4" x14ac:dyDescent="0.3">
      <c r="B2741" s="9"/>
    </row>
    <row r="2742" spans="2:2" ht="14.4" x14ac:dyDescent="0.3">
      <c r="B2742" s="9"/>
    </row>
    <row r="2743" spans="2:2" ht="14.4" x14ac:dyDescent="0.3">
      <c r="B2743" s="9"/>
    </row>
    <row r="2744" spans="2:2" ht="14.4" x14ac:dyDescent="0.3">
      <c r="B2744" s="9"/>
    </row>
    <row r="2745" spans="2:2" ht="14.4" x14ac:dyDescent="0.3">
      <c r="B2745" s="9"/>
    </row>
    <row r="2746" spans="2:2" ht="14.4" x14ac:dyDescent="0.3">
      <c r="B2746" s="9"/>
    </row>
    <row r="2747" spans="2:2" ht="14.4" x14ac:dyDescent="0.3">
      <c r="B2747" s="9"/>
    </row>
    <row r="2748" spans="2:2" ht="14.4" x14ac:dyDescent="0.3">
      <c r="B2748" s="9"/>
    </row>
    <row r="2749" spans="2:2" ht="14.4" x14ac:dyDescent="0.3">
      <c r="B2749" s="9"/>
    </row>
    <row r="2750" spans="2:2" ht="14.4" x14ac:dyDescent="0.3">
      <c r="B2750" s="9"/>
    </row>
    <row r="2751" spans="2:2" ht="14.4" x14ac:dyDescent="0.3">
      <c r="B2751" s="9"/>
    </row>
    <row r="2752" spans="2:2" ht="14.4" x14ac:dyDescent="0.3">
      <c r="B2752" s="9"/>
    </row>
    <row r="2753" spans="2:2" ht="14.4" x14ac:dyDescent="0.3">
      <c r="B2753" s="9"/>
    </row>
    <row r="2754" spans="2:2" ht="14.4" x14ac:dyDescent="0.3">
      <c r="B2754" s="9"/>
    </row>
    <row r="2755" spans="2:2" ht="14.4" x14ac:dyDescent="0.3">
      <c r="B2755" s="9"/>
    </row>
    <row r="2756" spans="2:2" ht="14.4" x14ac:dyDescent="0.3">
      <c r="B2756" s="9"/>
    </row>
    <row r="2757" spans="2:2" ht="14.4" x14ac:dyDescent="0.3">
      <c r="B2757" s="9"/>
    </row>
    <row r="2758" spans="2:2" ht="14.4" x14ac:dyDescent="0.3">
      <c r="B2758" s="9"/>
    </row>
    <row r="2759" spans="2:2" ht="14.4" x14ac:dyDescent="0.3">
      <c r="B2759" s="9"/>
    </row>
    <row r="2760" spans="2:2" ht="14.4" x14ac:dyDescent="0.3">
      <c r="B2760" s="9"/>
    </row>
    <row r="2761" spans="2:2" ht="14.4" x14ac:dyDescent="0.3">
      <c r="B2761" s="9"/>
    </row>
    <row r="2762" spans="2:2" ht="14.4" x14ac:dyDescent="0.3">
      <c r="B2762" s="9"/>
    </row>
    <row r="2763" spans="2:2" ht="14.4" x14ac:dyDescent="0.3">
      <c r="B2763" s="9"/>
    </row>
    <row r="2764" spans="2:2" ht="14.4" x14ac:dyDescent="0.3">
      <c r="B2764" s="9"/>
    </row>
    <row r="2765" spans="2:2" ht="14.4" x14ac:dyDescent="0.3">
      <c r="B2765" s="9"/>
    </row>
    <row r="2766" spans="2:2" ht="14.4" x14ac:dyDescent="0.3">
      <c r="B2766" s="9"/>
    </row>
    <row r="2767" spans="2:2" ht="14.4" x14ac:dyDescent="0.3">
      <c r="B2767" s="9"/>
    </row>
    <row r="2768" spans="2:2" ht="14.4" x14ac:dyDescent="0.3">
      <c r="B2768" s="9"/>
    </row>
    <row r="2769" spans="2:2" ht="14.4" x14ac:dyDescent="0.3">
      <c r="B2769" s="9"/>
    </row>
    <row r="2770" spans="2:2" ht="14.4" x14ac:dyDescent="0.3">
      <c r="B2770" s="9"/>
    </row>
    <row r="2771" spans="2:2" ht="14.4" x14ac:dyDescent="0.3">
      <c r="B2771" s="9"/>
    </row>
    <row r="2772" spans="2:2" ht="14.4" x14ac:dyDescent="0.3">
      <c r="B2772" s="9"/>
    </row>
    <row r="2773" spans="2:2" ht="14.4" x14ac:dyDescent="0.3">
      <c r="B2773" s="9"/>
    </row>
    <row r="2774" spans="2:2" ht="14.4" x14ac:dyDescent="0.3">
      <c r="B2774" s="9"/>
    </row>
    <row r="2775" spans="2:2" ht="14.4" x14ac:dyDescent="0.3">
      <c r="B2775" s="9"/>
    </row>
    <row r="2776" spans="2:2" ht="14.4" x14ac:dyDescent="0.3">
      <c r="B2776" s="9"/>
    </row>
    <row r="2777" spans="2:2" ht="14.4" x14ac:dyDescent="0.3">
      <c r="B2777" s="9"/>
    </row>
    <row r="2778" spans="2:2" ht="14.4" x14ac:dyDescent="0.3">
      <c r="B2778" s="9"/>
    </row>
    <row r="2779" spans="2:2" ht="14.4" x14ac:dyDescent="0.3">
      <c r="B2779" s="9"/>
    </row>
    <row r="2780" spans="2:2" ht="14.4" x14ac:dyDescent="0.3">
      <c r="B2780" s="9"/>
    </row>
    <row r="2781" spans="2:2" ht="14.4" x14ac:dyDescent="0.3">
      <c r="B2781" s="9"/>
    </row>
    <row r="2782" spans="2:2" ht="14.4" x14ac:dyDescent="0.3">
      <c r="B2782" s="9"/>
    </row>
    <row r="2783" spans="2:2" ht="14.4" x14ac:dyDescent="0.3">
      <c r="B2783" s="9"/>
    </row>
    <row r="2784" spans="2:2" ht="14.4" x14ac:dyDescent="0.3">
      <c r="B2784" s="9"/>
    </row>
    <row r="2785" spans="2:2" ht="14.4" x14ac:dyDescent="0.3">
      <c r="B2785" s="9"/>
    </row>
    <row r="2786" spans="2:2" ht="14.4" x14ac:dyDescent="0.3">
      <c r="B2786" s="9"/>
    </row>
    <row r="2787" spans="2:2" ht="14.4" x14ac:dyDescent="0.3">
      <c r="B2787" s="9"/>
    </row>
    <row r="2788" spans="2:2" ht="14.4" x14ac:dyDescent="0.3">
      <c r="B2788" s="9"/>
    </row>
    <row r="2789" spans="2:2" ht="14.4" x14ac:dyDescent="0.3">
      <c r="B2789" s="9"/>
    </row>
    <row r="2790" spans="2:2" ht="14.4" x14ac:dyDescent="0.3">
      <c r="B2790" s="9"/>
    </row>
    <row r="2791" spans="2:2" ht="14.4" x14ac:dyDescent="0.3">
      <c r="B2791" s="9"/>
    </row>
    <row r="2792" spans="2:2" ht="14.4" x14ac:dyDescent="0.3">
      <c r="B2792" s="9"/>
    </row>
    <row r="2793" spans="2:2" ht="14.4" x14ac:dyDescent="0.3">
      <c r="B2793" s="9"/>
    </row>
    <row r="2794" spans="2:2" ht="14.4" x14ac:dyDescent="0.3">
      <c r="B2794" s="9"/>
    </row>
    <row r="2795" spans="2:2" ht="14.4" x14ac:dyDescent="0.3">
      <c r="B2795" s="9"/>
    </row>
    <row r="2796" spans="2:2" ht="14.4" x14ac:dyDescent="0.3">
      <c r="B2796" s="9"/>
    </row>
    <row r="2797" spans="2:2" ht="14.4" x14ac:dyDescent="0.3">
      <c r="B2797" s="9"/>
    </row>
    <row r="2798" spans="2:2" ht="14.4" x14ac:dyDescent="0.3">
      <c r="B2798" s="9"/>
    </row>
    <row r="2799" spans="2:2" ht="14.4" x14ac:dyDescent="0.3">
      <c r="B2799" s="9"/>
    </row>
    <row r="2800" spans="2:2" ht="14.4" x14ac:dyDescent="0.3">
      <c r="B2800" s="9"/>
    </row>
    <row r="2801" spans="2:2" ht="14.4" x14ac:dyDescent="0.3">
      <c r="B2801" s="9"/>
    </row>
    <row r="2802" spans="2:2" ht="14.4" x14ac:dyDescent="0.3">
      <c r="B2802" s="9"/>
    </row>
    <row r="2803" spans="2:2" ht="14.4" x14ac:dyDescent="0.3">
      <c r="B2803" s="9"/>
    </row>
    <row r="2804" spans="2:2" ht="14.4" x14ac:dyDescent="0.3">
      <c r="B2804" s="9"/>
    </row>
    <row r="2805" spans="2:2" ht="14.4" x14ac:dyDescent="0.3">
      <c r="B2805" s="9"/>
    </row>
    <row r="2806" spans="2:2" ht="14.4" x14ac:dyDescent="0.3">
      <c r="B2806" s="9"/>
    </row>
    <row r="2807" spans="2:2" ht="14.4" x14ac:dyDescent="0.3">
      <c r="B2807" s="9"/>
    </row>
    <row r="2808" spans="2:2" ht="14.4" x14ac:dyDescent="0.3">
      <c r="B2808" s="9"/>
    </row>
    <row r="2809" spans="2:2" ht="14.4" x14ac:dyDescent="0.3">
      <c r="B2809" s="9"/>
    </row>
    <row r="2810" spans="2:2" ht="14.4" x14ac:dyDescent="0.3">
      <c r="B2810" s="9"/>
    </row>
    <row r="2811" spans="2:2" ht="14.4" x14ac:dyDescent="0.3">
      <c r="B2811" s="9"/>
    </row>
    <row r="2812" spans="2:2" ht="14.4" x14ac:dyDescent="0.3">
      <c r="B2812" s="9"/>
    </row>
    <row r="2813" spans="2:2" ht="14.4" x14ac:dyDescent="0.3">
      <c r="B2813" s="9"/>
    </row>
    <row r="2814" spans="2:2" ht="14.4" x14ac:dyDescent="0.3">
      <c r="B2814" s="9"/>
    </row>
    <row r="2815" spans="2:2" ht="14.4" x14ac:dyDescent="0.3">
      <c r="B2815" s="9"/>
    </row>
    <row r="2816" spans="2:2" ht="14.4" x14ac:dyDescent="0.3">
      <c r="B2816" s="9"/>
    </row>
    <row r="2817" spans="2:2" ht="14.4" x14ac:dyDescent="0.3">
      <c r="B2817" s="9"/>
    </row>
    <row r="2818" spans="2:2" ht="14.4" x14ac:dyDescent="0.3">
      <c r="B2818" s="9"/>
    </row>
    <row r="2819" spans="2:2" ht="14.4" x14ac:dyDescent="0.3">
      <c r="B2819" s="9"/>
    </row>
    <row r="2820" spans="2:2" ht="14.4" x14ac:dyDescent="0.3">
      <c r="B2820" s="9"/>
    </row>
    <row r="2821" spans="2:2" ht="14.4" x14ac:dyDescent="0.3">
      <c r="B2821" s="9"/>
    </row>
    <row r="2822" spans="2:2" ht="14.4" x14ac:dyDescent="0.3">
      <c r="B2822" s="9"/>
    </row>
    <row r="2823" spans="2:2" ht="14.4" x14ac:dyDescent="0.3">
      <c r="B2823" s="9"/>
    </row>
    <row r="2824" spans="2:2" ht="14.4" x14ac:dyDescent="0.3">
      <c r="B2824" s="9"/>
    </row>
    <row r="2825" spans="2:2" ht="14.4" x14ac:dyDescent="0.3">
      <c r="B2825" s="9"/>
    </row>
    <row r="2826" spans="2:2" ht="14.4" x14ac:dyDescent="0.3">
      <c r="B2826" s="9"/>
    </row>
    <row r="2827" spans="2:2" ht="14.4" x14ac:dyDescent="0.3">
      <c r="B2827" s="9"/>
    </row>
    <row r="2828" spans="2:2" ht="14.4" x14ac:dyDescent="0.3">
      <c r="B2828" s="9"/>
    </row>
    <row r="2829" spans="2:2" ht="14.4" x14ac:dyDescent="0.3">
      <c r="B2829" s="9"/>
    </row>
    <row r="2830" spans="2:2" ht="14.4" x14ac:dyDescent="0.3">
      <c r="B2830" s="9"/>
    </row>
    <row r="2831" spans="2:2" ht="14.4" x14ac:dyDescent="0.3">
      <c r="B2831" s="9"/>
    </row>
    <row r="2832" spans="2:2" ht="14.4" x14ac:dyDescent="0.3">
      <c r="B2832" s="9"/>
    </row>
    <row r="2833" spans="2:2" ht="14.4" x14ac:dyDescent="0.3">
      <c r="B2833" s="9"/>
    </row>
    <row r="2834" spans="2:2" ht="14.4" x14ac:dyDescent="0.3">
      <c r="B2834" s="9"/>
    </row>
    <row r="2835" spans="2:2" ht="14.4" x14ac:dyDescent="0.3">
      <c r="B2835" s="9"/>
    </row>
    <row r="2836" spans="2:2" ht="14.4" x14ac:dyDescent="0.3">
      <c r="B2836" s="9"/>
    </row>
    <row r="2837" spans="2:2" ht="14.4" x14ac:dyDescent="0.3">
      <c r="B2837" s="9"/>
    </row>
    <row r="2838" spans="2:2" ht="14.4" x14ac:dyDescent="0.3">
      <c r="B2838" s="9"/>
    </row>
    <row r="2839" spans="2:2" ht="14.4" x14ac:dyDescent="0.3">
      <c r="B2839" s="9"/>
    </row>
    <row r="2840" spans="2:2" ht="14.4" x14ac:dyDescent="0.3">
      <c r="B2840" s="9"/>
    </row>
    <row r="2841" spans="2:2" ht="14.4" x14ac:dyDescent="0.3">
      <c r="B2841" s="9"/>
    </row>
    <row r="2842" spans="2:2" ht="14.4" x14ac:dyDescent="0.3">
      <c r="B2842" s="9"/>
    </row>
    <row r="2843" spans="2:2" ht="14.4" x14ac:dyDescent="0.3">
      <c r="B2843" s="9"/>
    </row>
    <row r="2844" spans="2:2" ht="14.4" x14ac:dyDescent="0.3">
      <c r="B2844" s="9"/>
    </row>
    <row r="2845" spans="2:2" ht="14.4" x14ac:dyDescent="0.3">
      <c r="B2845" s="9"/>
    </row>
    <row r="2846" spans="2:2" ht="14.4" x14ac:dyDescent="0.3">
      <c r="B2846" s="9"/>
    </row>
    <row r="2847" spans="2:2" ht="14.4" x14ac:dyDescent="0.3">
      <c r="B2847" s="9"/>
    </row>
    <row r="2848" spans="2:2" ht="14.4" x14ac:dyDescent="0.3">
      <c r="B2848" s="9"/>
    </row>
    <row r="2849" spans="2:2" ht="14.4" x14ac:dyDescent="0.3">
      <c r="B2849" s="9"/>
    </row>
    <row r="2850" spans="2:2" ht="14.4" x14ac:dyDescent="0.3">
      <c r="B2850" s="9"/>
    </row>
    <row r="2851" spans="2:2" ht="14.4" x14ac:dyDescent="0.3">
      <c r="B2851" s="9"/>
    </row>
    <row r="2852" spans="2:2" ht="14.4" x14ac:dyDescent="0.3">
      <c r="B2852" s="9"/>
    </row>
    <row r="2853" spans="2:2" ht="14.4" x14ac:dyDescent="0.3">
      <c r="B2853" s="9"/>
    </row>
    <row r="2854" spans="2:2" ht="14.4" x14ac:dyDescent="0.3">
      <c r="B2854" s="9"/>
    </row>
    <row r="2855" spans="2:2" ht="14.4" x14ac:dyDescent="0.3">
      <c r="B2855" s="9"/>
    </row>
    <row r="2856" spans="2:2" ht="14.4" x14ac:dyDescent="0.3">
      <c r="B2856" s="9"/>
    </row>
    <row r="2857" spans="2:2" ht="14.4" x14ac:dyDescent="0.3">
      <c r="B2857" s="9"/>
    </row>
    <row r="2858" spans="2:2" ht="14.4" x14ac:dyDescent="0.3">
      <c r="B2858" s="9"/>
    </row>
    <row r="2859" spans="2:2" ht="14.4" x14ac:dyDescent="0.3">
      <c r="B2859" s="9"/>
    </row>
    <row r="2860" spans="2:2" ht="14.4" x14ac:dyDescent="0.3">
      <c r="B2860" s="9"/>
    </row>
    <row r="2861" spans="2:2" ht="14.4" x14ac:dyDescent="0.3">
      <c r="B2861" s="9"/>
    </row>
    <row r="2862" spans="2:2" ht="14.4" x14ac:dyDescent="0.3">
      <c r="B2862" s="9"/>
    </row>
    <row r="2863" spans="2:2" ht="14.4" x14ac:dyDescent="0.3">
      <c r="B2863" s="9"/>
    </row>
    <row r="2864" spans="2:2" ht="14.4" x14ac:dyDescent="0.3">
      <c r="B2864" s="9"/>
    </row>
    <row r="2865" spans="2:2" ht="14.4" x14ac:dyDescent="0.3">
      <c r="B2865" s="9"/>
    </row>
    <row r="2866" spans="2:2" ht="14.4" x14ac:dyDescent="0.3">
      <c r="B2866" s="9"/>
    </row>
    <row r="2867" spans="2:2" ht="14.4" x14ac:dyDescent="0.3">
      <c r="B2867" s="9"/>
    </row>
    <row r="2868" spans="2:2" ht="14.4" x14ac:dyDescent="0.3">
      <c r="B2868" s="9"/>
    </row>
    <row r="2869" spans="2:2" ht="14.4" x14ac:dyDescent="0.3">
      <c r="B2869" s="9"/>
    </row>
    <row r="2870" spans="2:2" ht="14.4" x14ac:dyDescent="0.3">
      <c r="B2870" s="9"/>
    </row>
    <row r="2871" spans="2:2" ht="14.4" x14ac:dyDescent="0.3">
      <c r="B2871" s="9"/>
    </row>
    <row r="2872" spans="2:2" ht="14.4" x14ac:dyDescent="0.3">
      <c r="B2872" s="9"/>
    </row>
    <row r="2873" spans="2:2" ht="14.4" x14ac:dyDescent="0.3">
      <c r="B2873" s="9"/>
    </row>
    <row r="2874" spans="2:2" ht="14.4" x14ac:dyDescent="0.3">
      <c r="B2874" s="9"/>
    </row>
    <row r="2875" spans="2:2" ht="14.4" x14ac:dyDescent="0.3">
      <c r="B2875" s="9"/>
    </row>
    <row r="2876" spans="2:2" ht="14.4" x14ac:dyDescent="0.3">
      <c r="B2876" s="9"/>
    </row>
    <row r="2877" spans="2:2" ht="14.4" x14ac:dyDescent="0.3">
      <c r="B2877" s="9"/>
    </row>
    <row r="2878" spans="2:2" ht="14.4" x14ac:dyDescent="0.3">
      <c r="B2878" s="9"/>
    </row>
    <row r="2879" spans="2:2" ht="14.4" x14ac:dyDescent="0.3">
      <c r="B2879" s="9"/>
    </row>
    <row r="2880" spans="2:2" ht="14.4" x14ac:dyDescent="0.3">
      <c r="B2880" s="9"/>
    </row>
    <row r="2881" spans="2:2" ht="14.4" x14ac:dyDescent="0.3">
      <c r="B2881" s="9"/>
    </row>
    <row r="2882" spans="2:2" ht="14.4" x14ac:dyDescent="0.3">
      <c r="B2882" s="9"/>
    </row>
    <row r="2883" spans="2:2" ht="14.4" x14ac:dyDescent="0.3">
      <c r="B2883" s="9"/>
    </row>
    <row r="2884" spans="2:2" ht="14.4" x14ac:dyDescent="0.3">
      <c r="B2884" s="9"/>
    </row>
    <row r="2885" spans="2:2" ht="14.4" x14ac:dyDescent="0.3">
      <c r="B2885" s="9"/>
    </row>
    <row r="2886" spans="2:2" ht="14.4" x14ac:dyDescent="0.3">
      <c r="B2886" s="9"/>
    </row>
    <row r="2887" spans="2:2" ht="14.4" x14ac:dyDescent="0.3">
      <c r="B2887" s="9"/>
    </row>
    <row r="2888" spans="2:2" ht="14.4" x14ac:dyDescent="0.3">
      <c r="B2888" s="9"/>
    </row>
    <row r="2889" spans="2:2" ht="14.4" x14ac:dyDescent="0.3">
      <c r="B2889" s="9"/>
    </row>
    <row r="2890" spans="2:2" ht="14.4" x14ac:dyDescent="0.3">
      <c r="B2890" s="9"/>
    </row>
    <row r="2891" spans="2:2" ht="14.4" x14ac:dyDescent="0.3">
      <c r="B2891" s="9"/>
    </row>
    <row r="2892" spans="2:2" ht="14.4" x14ac:dyDescent="0.3">
      <c r="B2892" s="9"/>
    </row>
    <row r="2893" spans="2:2" ht="14.4" x14ac:dyDescent="0.3">
      <c r="B2893" s="9"/>
    </row>
    <row r="2894" spans="2:2" ht="14.4" x14ac:dyDescent="0.3">
      <c r="B2894" s="9"/>
    </row>
    <row r="2895" spans="2:2" ht="14.4" x14ac:dyDescent="0.3">
      <c r="B2895" s="9"/>
    </row>
    <row r="2896" spans="2:2" ht="14.4" x14ac:dyDescent="0.3">
      <c r="B2896" s="9"/>
    </row>
    <row r="2897" spans="2:2" ht="14.4" x14ac:dyDescent="0.3">
      <c r="B2897" s="9"/>
    </row>
    <row r="2898" spans="2:2" ht="14.4" x14ac:dyDescent="0.3">
      <c r="B2898" s="9"/>
    </row>
    <row r="2899" spans="2:2" ht="14.4" x14ac:dyDescent="0.3">
      <c r="B2899" s="9"/>
    </row>
    <row r="2900" spans="2:2" ht="14.4" x14ac:dyDescent="0.3">
      <c r="B2900" s="9"/>
    </row>
    <row r="2901" spans="2:2" ht="14.4" x14ac:dyDescent="0.3">
      <c r="B2901" s="9"/>
    </row>
    <row r="2902" spans="2:2" ht="14.4" x14ac:dyDescent="0.3">
      <c r="B2902" s="9"/>
    </row>
    <row r="2903" spans="2:2" ht="14.4" x14ac:dyDescent="0.3">
      <c r="B2903" s="9"/>
    </row>
    <row r="2904" spans="2:2" ht="14.4" x14ac:dyDescent="0.3">
      <c r="B2904" s="9"/>
    </row>
    <row r="2905" spans="2:2" ht="14.4" x14ac:dyDescent="0.3">
      <c r="B2905" s="9"/>
    </row>
    <row r="2906" spans="2:2" ht="14.4" x14ac:dyDescent="0.3">
      <c r="B2906" s="9"/>
    </row>
    <row r="2907" spans="2:2" ht="14.4" x14ac:dyDescent="0.3">
      <c r="B2907" s="9"/>
    </row>
    <row r="2908" spans="2:2" ht="14.4" x14ac:dyDescent="0.3">
      <c r="B2908" s="9"/>
    </row>
    <row r="2909" spans="2:2" ht="14.4" x14ac:dyDescent="0.3">
      <c r="B2909" s="9"/>
    </row>
    <row r="2910" spans="2:2" ht="14.4" x14ac:dyDescent="0.3">
      <c r="B2910" s="9"/>
    </row>
    <row r="2911" spans="2:2" ht="14.4" x14ac:dyDescent="0.3">
      <c r="B2911" s="9"/>
    </row>
    <row r="2912" spans="2:2" ht="14.4" x14ac:dyDescent="0.3">
      <c r="B2912" s="9"/>
    </row>
    <row r="2913" spans="2:2" ht="14.4" x14ac:dyDescent="0.3">
      <c r="B2913" s="9"/>
    </row>
    <row r="2914" spans="2:2" ht="14.4" x14ac:dyDescent="0.3">
      <c r="B2914" s="9"/>
    </row>
    <row r="2915" spans="2:2" ht="14.4" x14ac:dyDescent="0.3">
      <c r="B2915" s="9"/>
    </row>
    <row r="2916" spans="2:2" ht="14.4" x14ac:dyDescent="0.3">
      <c r="B2916" s="9"/>
    </row>
    <row r="2917" spans="2:2" ht="14.4" x14ac:dyDescent="0.3">
      <c r="B2917" s="9"/>
    </row>
    <row r="2918" spans="2:2" ht="14.4" x14ac:dyDescent="0.3">
      <c r="B2918" s="9"/>
    </row>
    <row r="2919" spans="2:2" ht="14.4" x14ac:dyDescent="0.3">
      <c r="B2919" s="9"/>
    </row>
    <row r="2920" spans="2:2" ht="14.4" x14ac:dyDescent="0.3">
      <c r="B2920" s="9"/>
    </row>
    <row r="2921" spans="2:2" ht="14.4" x14ac:dyDescent="0.3">
      <c r="B2921" s="9"/>
    </row>
    <row r="2922" spans="2:2" ht="14.4" x14ac:dyDescent="0.3">
      <c r="B2922" s="9"/>
    </row>
    <row r="2923" spans="2:2" ht="14.4" x14ac:dyDescent="0.3">
      <c r="B2923" s="9"/>
    </row>
    <row r="2924" spans="2:2" ht="14.4" x14ac:dyDescent="0.3">
      <c r="B2924" s="9"/>
    </row>
    <row r="2925" spans="2:2" ht="14.4" x14ac:dyDescent="0.3">
      <c r="B2925" s="9"/>
    </row>
    <row r="2926" spans="2:2" ht="14.4" x14ac:dyDescent="0.3">
      <c r="B2926" s="9"/>
    </row>
    <row r="2927" spans="2:2" ht="14.4" x14ac:dyDescent="0.3">
      <c r="B2927" s="9"/>
    </row>
    <row r="2928" spans="2:2" ht="14.4" x14ac:dyDescent="0.3">
      <c r="B2928" s="9"/>
    </row>
    <row r="2929" spans="2:2" ht="14.4" x14ac:dyDescent="0.3">
      <c r="B2929" s="9"/>
    </row>
    <row r="2930" spans="2:2" ht="14.4" x14ac:dyDescent="0.3">
      <c r="B2930" s="9"/>
    </row>
    <row r="2931" spans="2:2" ht="14.4" x14ac:dyDescent="0.3">
      <c r="B2931" s="9"/>
    </row>
    <row r="2932" spans="2:2" ht="14.4" x14ac:dyDescent="0.3">
      <c r="B2932" s="9"/>
    </row>
    <row r="2933" spans="2:2" ht="14.4" x14ac:dyDescent="0.3">
      <c r="B2933" s="9"/>
    </row>
    <row r="2934" spans="2:2" ht="14.4" x14ac:dyDescent="0.3">
      <c r="B2934" s="9"/>
    </row>
    <row r="2935" spans="2:2" ht="14.4" x14ac:dyDescent="0.3">
      <c r="B2935" s="9"/>
    </row>
    <row r="2936" spans="2:2" ht="14.4" x14ac:dyDescent="0.3">
      <c r="B2936" s="9"/>
    </row>
    <row r="2937" spans="2:2" ht="14.4" x14ac:dyDescent="0.3">
      <c r="B2937" s="9"/>
    </row>
    <row r="2938" spans="2:2" ht="14.4" x14ac:dyDescent="0.3">
      <c r="B2938" s="9"/>
    </row>
    <row r="2939" spans="2:2" ht="14.4" x14ac:dyDescent="0.3">
      <c r="B2939" s="9"/>
    </row>
    <row r="2940" spans="2:2" ht="14.4" x14ac:dyDescent="0.3">
      <c r="B2940" s="9"/>
    </row>
    <row r="2941" spans="2:2" ht="14.4" x14ac:dyDescent="0.3">
      <c r="B2941" s="9"/>
    </row>
    <row r="2942" spans="2:2" ht="14.4" x14ac:dyDescent="0.3">
      <c r="B2942" s="9"/>
    </row>
    <row r="2943" spans="2:2" ht="14.4" x14ac:dyDescent="0.3">
      <c r="B2943" s="9"/>
    </row>
    <row r="2944" spans="2:2" ht="14.4" x14ac:dyDescent="0.3">
      <c r="B2944" s="9"/>
    </row>
    <row r="2945" spans="2:2" ht="14.4" x14ac:dyDescent="0.3">
      <c r="B2945" s="9"/>
    </row>
    <row r="2946" spans="2:2" ht="14.4" x14ac:dyDescent="0.3">
      <c r="B2946" s="9"/>
    </row>
    <row r="2947" spans="2:2" ht="14.4" x14ac:dyDescent="0.3">
      <c r="B2947" s="9"/>
    </row>
    <row r="2948" spans="2:2" ht="14.4" x14ac:dyDescent="0.3">
      <c r="B2948" s="9"/>
    </row>
    <row r="2949" spans="2:2" ht="14.4" x14ac:dyDescent="0.3">
      <c r="B2949" s="9"/>
    </row>
    <row r="2950" spans="2:2" ht="14.4" x14ac:dyDescent="0.3">
      <c r="B2950" s="9"/>
    </row>
    <row r="2951" spans="2:2" ht="14.4" x14ac:dyDescent="0.3">
      <c r="B2951" s="9"/>
    </row>
    <row r="2952" spans="2:2" ht="14.4" x14ac:dyDescent="0.3">
      <c r="B2952" s="9"/>
    </row>
    <row r="2953" spans="2:2" ht="14.4" x14ac:dyDescent="0.3">
      <c r="B2953" s="9"/>
    </row>
    <row r="2954" spans="2:2" ht="14.4" x14ac:dyDescent="0.3">
      <c r="B2954" s="9"/>
    </row>
    <row r="2955" spans="2:2" ht="14.4" x14ac:dyDescent="0.3">
      <c r="B2955" s="9"/>
    </row>
    <row r="2956" spans="2:2" ht="14.4" x14ac:dyDescent="0.3">
      <c r="B2956" s="9"/>
    </row>
    <row r="2957" spans="2:2" ht="14.4" x14ac:dyDescent="0.3">
      <c r="B2957" s="9"/>
    </row>
    <row r="2958" spans="2:2" ht="14.4" x14ac:dyDescent="0.3">
      <c r="B2958" s="9"/>
    </row>
    <row r="2959" spans="2:2" ht="14.4" x14ac:dyDescent="0.3">
      <c r="B2959" s="9"/>
    </row>
    <row r="2960" spans="2:2" ht="14.4" x14ac:dyDescent="0.3">
      <c r="B2960" s="9"/>
    </row>
    <row r="2961" spans="2:2" ht="14.4" x14ac:dyDescent="0.3">
      <c r="B2961" s="9"/>
    </row>
    <row r="2962" spans="2:2" ht="14.4" x14ac:dyDescent="0.3">
      <c r="B2962" s="9"/>
    </row>
    <row r="2963" spans="2:2" ht="14.4" x14ac:dyDescent="0.3">
      <c r="B2963" s="9"/>
    </row>
    <row r="2964" spans="2:2" ht="14.4" x14ac:dyDescent="0.3">
      <c r="B2964" s="9"/>
    </row>
    <row r="2965" spans="2:2" ht="14.4" x14ac:dyDescent="0.3">
      <c r="B2965" s="9"/>
    </row>
    <row r="2966" spans="2:2" ht="14.4" x14ac:dyDescent="0.3">
      <c r="B2966" s="9"/>
    </row>
    <row r="2967" spans="2:2" ht="14.4" x14ac:dyDescent="0.3">
      <c r="B2967" s="9"/>
    </row>
    <row r="2968" spans="2:2" ht="14.4" x14ac:dyDescent="0.3">
      <c r="B2968" s="9"/>
    </row>
    <row r="2969" spans="2:2" ht="14.4" x14ac:dyDescent="0.3">
      <c r="B2969" s="9"/>
    </row>
    <row r="2970" spans="2:2" ht="14.4" x14ac:dyDescent="0.3">
      <c r="B2970" s="9"/>
    </row>
    <row r="2971" spans="2:2" ht="14.4" x14ac:dyDescent="0.3">
      <c r="B2971" s="9"/>
    </row>
    <row r="2972" spans="2:2" ht="14.4" x14ac:dyDescent="0.3">
      <c r="B2972" s="9"/>
    </row>
    <row r="2973" spans="2:2" ht="14.4" x14ac:dyDescent="0.3">
      <c r="B2973" s="9"/>
    </row>
    <row r="2974" spans="2:2" ht="14.4" x14ac:dyDescent="0.3">
      <c r="B2974" s="9"/>
    </row>
    <row r="2975" spans="2:2" ht="14.4" x14ac:dyDescent="0.3">
      <c r="B2975" s="9"/>
    </row>
    <row r="2976" spans="2:2" ht="14.4" x14ac:dyDescent="0.3">
      <c r="B2976" s="9"/>
    </row>
    <row r="2977" spans="2:2" ht="14.4" x14ac:dyDescent="0.3">
      <c r="B2977" s="9"/>
    </row>
    <row r="2978" spans="2:2" ht="14.4" x14ac:dyDescent="0.3">
      <c r="B2978" s="9"/>
    </row>
    <row r="2979" spans="2:2" ht="14.4" x14ac:dyDescent="0.3">
      <c r="B2979" s="9"/>
    </row>
    <row r="2980" spans="2:2" ht="14.4" x14ac:dyDescent="0.3">
      <c r="B2980" s="9"/>
    </row>
    <row r="2981" spans="2:2" ht="14.4" x14ac:dyDescent="0.3">
      <c r="B2981" s="9"/>
    </row>
    <row r="2982" spans="2:2" ht="14.4" x14ac:dyDescent="0.3">
      <c r="B2982" s="9"/>
    </row>
    <row r="2983" spans="2:2" ht="14.4" x14ac:dyDescent="0.3">
      <c r="B2983" s="9"/>
    </row>
    <row r="2984" spans="2:2" ht="14.4" x14ac:dyDescent="0.3">
      <c r="B2984" s="9"/>
    </row>
    <row r="2985" spans="2:2" ht="14.4" x14ac:dyDescent="0.3">
      <c r="B2985" s="9"/>
    </row>
    <row r="2986" spans="2:2" ht="14.4" x14ac:dyDescent="0.3">
      <c r="B2986" s="9"/>
    </row>
    <row r="2987" spans="2:2" ht="14.4" x14ac:dyDescent="0.3">
      <c r="B2987" s="9"/>
    </row>
    <row r="2988" spans="2:2" ht="14.4" x14ac:dyDescent="0.3">
      <c r="B2988" s="9"/>
    </row>
    <row r="2989" spans="2:2" ht="14.4" x14ac:dyDescent="0.3">
      <c r="B2989" s="9"/>
    </row>
    <row r="2990" spans="2:2" ht="14.4" x14ac:dyDescent="0.3">
      <c r="B2990" s="9"/>
    </row>
    <row r="2991" spans="2:2" ht="14.4" x14ac:dyDescent="0.3">
      <c r="B2991" s="9"/>
    </row>
    <row r="2992" spans="2:2" ht="14.4" x14ac:dyDescent="0.3">
      <c r="B2992" s="9"/>
    </row>
    <row r="2993" spans="2:2" ht="14.4" x14ac:dyDescent="0.3">
      <c r="B2993" s="9"/>
    </row>
    <row r="2994" spans="2:2" ht="14.4" x14ac:dyDescent="0.3">
      <c r="B2994" s="9"/>
    </row>
    <row r="2995" spans="2:2" ht="14.4" x14ac:dyDescent="0.3">
      <c r="B2995" s="9"/>
    </row>
    <row r="2996" spans="2:2" ht="14.4" x14ac:dyDescent="0.3">
      <c r="B2996" s="9"/>
    </row>
    <row r="2997" spans="2:2" ht="14.4" x14ac:dyDescent="0.3">
      <c r="B2997" s="9"/>
    </row>
    <row r="2998" spans="2:2" ht="14.4" x14ac:dyDescent="0.3">
      <c r="B2998" s="9"/>
    </row>
    <row r="2999" spans="2:2" ht="14.4" x14ac:dyDescent="0.3">
      <c r="B2999" s="9"/>
    </row>
    <row r="3000" spans="2:2" ht="14.4" x14ac:dyDescent="0.3">
      <c r="B3000" s="9"/>
    </row>
    <row r="3001" spans="2:2" ht="14.4" x14ac:dyDescent="0.3">
      <c r="B3001" s="9"/>
    </row>
    <row r="3002" spans="2:2" ht="14.4" x14ac:dyDescent="0.3">
      <c r="B3002" s="9"/>
    </row>
    <row r="3003" spans="2:2" ht="14.4" x14ac:dyDescent="0.3">
      <c r="B3003" s="9"/>
    </row>
    <row r="3004" spans="2:2" ht="14.4" x14ac:dyDescent="0.3">
      <c r="B3004" s="9"/>
    </row>
    <row r="3005" spans="2:2" ht="14.4" x14ac:dyDescent="0.3">
      <c r="B3005" s="9"/>
    </row>
    <row r="3006" spans="2:2" ht="14.4" x14ac:dyDescent="0.3">
      <c r="B3006" s="9"/>
    </row>
    <row r="3007" spans="2:2" ht="14.4" x14ac:dyDescent="0.3">
      <c r="B3007" s="9"/>
    </row>
    <row r="3008" spans="2:2" ht="14.4" x14ac:dyDescent="0.3">
      <c r="B3008" s="9"/>
    </row>
    <row r="3009" spans="2:2" ht="14.4" x14ac:dyDescent="0.3">
      <c r="B3009" s="9"/>
    </row>
    <row r="3010" spans="2:2" ht="14.4" x14ac:dyDescent="0.3">
      <c r="B3010" s="9"/>
    </row>
    <row r="3011" spans="2:2" ht="14.4" x14ac:dyDescent="0.3">
      <c r="B3011" s="9"/>
    </row>
    <row r="3012" spans="2:2" ht="14.4" x14ac:dyDescent="0.3">
      <c r="B3012" s="9"/>
    </row>
    <row r="3013" spans="2:2" ht="14.4" x14ac:dyDescent="0.3">
      <c r="B3013" s="9"/>
    </row>
    <row r="3014" spans="2:2" ht="14.4" x14ac:dyDescent="0.3">
      <c r="B3014" s="9"/>
    </row>
    <row r="3015" spans="2:2" ht="14.4" x14ac:dyDescent="0.3">
      <c r="B3015" s="9"/>
    </row>
    <row r="3016" spans="2:2" ht="14.4" x14ac:dyDescent="0.3">
      <c r="B3016" s="9"/>
    </row>
    <row r="3017" spans="2:2" ht="14.4" x14ac:dyDescent="0.3">
      <c r="B3017" s="9"/>
    </row>
    <row r="3018" spans="2:2" ht="14.4" x14ac:dyDescent="0.3">
      <c r="B3018" s="9"/>
    </row>
    <row r="3019" spans="2:2" ht="14.4" x14ac:dyDescent="0.3">
      <c r="B3019" s="9"/>
    </row>
    <row r="3020" spans="2:2" ht="14.4" x14ac:dyDescent="0.3">
      <c r="B3020" s="9"/>
    </row>
    <row r="3021" spans="2:2" ht="14.4" x14ac:dyDescent="0.3">
      <c r="B3021" s="9"/>
    </row>
    <row r="3022" spans="2:2" ht="14.4" x14ac:dyDescent="0.3">
      <c r="B3022" s="9"/>
    </row>
    <row r="3023" spans="2:2" ht="14.4" x14ac:dyDescent="0.3">
      <c r="B3023" s="9"/>
    </row>
    <row r="3024" spans="2:2" ht="14.4" x14ac:dyDescent="0.3">
      <c r="B3024" s="9"/>
    </row>
    <row r="3025" spans="2:2" ht="14.4" x14ac:dyDescent="0.3">
      <c r="B3025" s="9"/>
    </row>
    <row r="3026" spans="2:2" ht="14.4" x14ac:dyDescent="0.3">
      <c r="B3026" s="9"/>
    </row>
    <row r="3027" spans="2:2" ht="14.4" x14ac:dyDescent="0.3">
      <c r="B3027" s="9"/>
    </row>
    <row r="3028" spans="2:2" ht="14.4" x14ac:dyDescent="0.3">
      <c r="B3028" s="9"/>
    </row>
    <row r="3029" spans="2:2" ht="14.4" x14ac:dyDescent="0.3">
      <c r="B3029" s="9"/>
    </row>
    <row r="3030" spans="2:2" ht="14.4" x14ac:dyDescent="0.3">
      <c r="B3030" s="9"/>
    </row>
    <row r="3031" spans="2:2" ht="14.4" x14ac:dyDescent="0.3">
      <c r="B3031" s="9"/>
    </row>
    <row r="3032" spans="2:2" ht="14.4" x14ac:dyDescent="0.3">
      <c r="B3032" s="9"/>
    </row>
    <row r="3033" spans="2:2" ht="14.4" x14ac:dyDescent="0.3">
      <c r="B3033" s="9"/>
    </row>
    <row r="3034" spans="2:2" ht="14.4" x14ac:dyDescent="0.3">
      <c r="B3034" s="9"/>
    </row>
    <row r="3035" spans="2:2" ht="14.4" x14ac:dyDescent="0.3">
      <c r="B3035" s="9"/>
    </row>
    <row r="3036" spans="2:2" ht="14.4" x14ac:dyDescent="0.3">
      <c r="B3036" s="9"/>
    </row>
    <row r="3037" spans="2:2" ht="14.4" x14ac:dyDescent="0.3">
      <c r="B3037" s="9"/>
    </row>
    <row r="3038" spans="2:2" ht="14.4" x14ac:dyDescent="0.3">
      <c r="B3038" s="9"/>
    </row>
    <row r="3039" spans="2:2" ht="14.4" x14ac:dyDescent="0.3">
      <c r="B3039" s="9"/>
    </row>
    <row r="3040" spans="2:2" ht="14.4" x14ac:dyDescent="0.3">
      <c r="B3040" s="9"/>
    </row>
    <row r="3041" spans="2:2" ht="14.4" x14ac:dyDescent="0.3">
      <c r="B3041" s="9"/>
    </row>
    <row r="3042" spans="2:2" ht="14.4" x14ac:dyDescent="0.3">
      <c r="B3042" s="9"/>
    </row>
    <row r="3043" spans="2:2" ht="14.4" x14ac:dyDescent="0.3">
      <c r="B3043" s="9"/>
    </row>
    <row r="3044" spans="2:2" ht="14.4" x14ac:dyDescent="0.3">
      <c r="B3044" s="9"/>
    </row>
    <row r="3045" spans="2:2" ht="14.4" x14ac:dyDescent="0.3">
      <c r="B3045" s="9"/>
    </row>
    <row r="3046" spans="2:2" ht="14.4" x14ac:dyDescent="0.3">
      <c r="B3046" s="9"/>
    </row>
    <row r="3047" spans="2:2" ht="14.4" x14ac:dyDescent="0.3">
      <c r="B3047" s="9"/>
    </row>
    <row r="3048" spans="2:2" ht="14.4" x14ac:dyDescent="0.3">
      <c r="B3048" s="9"/>
    </row>
    <row r="3049" spans="2:2" ht="14.4" x14ac:dyDescent="0.3">
      <c r="B3049" s="9"/>
    </row>
    <row r="3050" spans="2:2" ht="14.4" x14ac:dyDescent="0.3">
      <c r="B3050" s="9"/>
    </row>
    <row r="3051" spans="2:2" ht="14.4" x14ac:dyDescent="0.3">
      <c r="B3051" s="9"/>
    </row>
    <row r="3052" spans="2:2" ht="14.4" x14ac:dyDescent="0.3">
      <c r="B3052" s="9"/>
    </row>
    <row r="3053" spans="2:2" ht="14.4" x14ac:dyDescent="0.3">
      <c r="B3053" s="9"/>
    </row>
    <row r="3054" spans="2:2" ht="14.4" x14ac:dyDescent="0.3">
      <c r="B3054" s="9"/>
    </row>
    <row r="3055" spans="2:2" ht="14.4" x14ac:dyDescent="0.3">
      <c r="B3055" s="9"/>
    </row>
    <row r="3056" spans="2:2" ht="14.4" x14ac:dyDescent="0.3">
      <c r="B3056" s="9"/>
    </row>
    <row r="3057" spans="2:2" ht="14.4" x14ac:dyDescent="0.3">
      <c r="B3057" s="9"/>
    </row>
    <row r="3058" spans="2:2" ht="14.4" x14ac:dyDescent="0.3">
      <c r="B3058" s="9"/>
    </row>
    <row r="3059" spans="2:2" ht="14.4" x14ac:dyDescent="0.3">
      <c r="B3059" s="9"/>
    </row>
    <row r="3060" spans="2:2" ht="14.4" x14ac:dyDescent="0.3">
      <c r="B3060" s="9"/>
    </row>
    <row r="3061" spans="2:2" ht="14.4" x14ac:dyDescent="0.3">
      <c r="B3061" s="9"/>
    </row>
    <row r="3062" spans="2:2" ht="14.4" x14ac:dyDescent="0.3">
      <c r="B3062" s="9"/>
    </row>
    <row r="3063" spans="2:2" ht="14.4" x14ac:dyDescent="0.3">
      <c r="B3063" s="9"/>
    </row>
    <row r="3064" spans="2:2" ht="14.4" x14ac:dyDescent="0.3">
      <c r="B3064" s="9"/>
    </row>
    <row r="3065" spans="2:2" ht="14.4" x14ac:dyDescent="0.3">
      <c r="B3065" s="9"/>
    </row>
    <row r="3066" spans="2:2" ht="14.4" x14ac:dyDescent="0.3">
      <c r="B3066" s="9"/>
    </row>
    <row r="3067" spans="2:2" ht="14.4" x14ac:dyDescent="0.3">
      <c r="B3067" s="9"/>
    </row>
    <row r="3068" spans="2:2" ht="14.4" x14ac:dyDescent="0.3">
      <c r="B3068" s="9"/>
    </row>
    <row r="3069" spans="2:2" ht="14.4" x14ac:dyDescent="0.3">
      <c r="B3069" s="9"/>
    </row>
    <row r="3070" spans="2:2" ht="14.4" x14ac:dyDescent="0.3">
      <c r="B3070" s="9"/>
    </row>
    <row r="3071" spans="2:2" ht="14.4" x14ac:dyDescent="0.3">
      <c r="B3071" s="9"/>
    </row>
    <row r="3072" spans="2:2" ht="14.4" x14ac:dyDescent="0.3">
      <c r="B3072" s="9"/>
    </row>
    <row r="3073" spans="2:2" ht="14.4" x14ac:dyDescent="0.3">
      <c r="B3073" s="9"/>
    </row>
    <row r="3074" spans="2:2" ht="14.4" x14ac:dyDescent="0.3">
      <c r="B3074" s="9"/>
    </row>
    <row r="3075" spans="2:2" ht="14.4" x14ac:dyDescent="0.3">
      <c r="B3075" s="9"/>
    </row>
    <row r="3076" spans="2:2" ht="14.4" x14ac:dyDescent="0.3">
      <c r="B3076" s="9"/>
    </row>
    <row r="3077" spans="2:2" ht="14.4" x14ac:dyDescent="0.3">
      <c r="B3077" s="9"/>
    </row>
    <row r="3078" spans="2:2" ht="14.4" x14ac:dyDescent="0.3">
      <c r="B3078" s="9"/>
    </row>
    <row r="3079" spans="2:2" ht="14.4" x14ac:dyDescent="0.3">
      <c r="B3079" s="9"/>
    </row>
    <row r="3080" spans="2:2" ht="14.4" x14ac:dyDescent="0.3">
      <c r="B3080" s="9"/>
    </row>
    <row r="3081" spans="2:2" ht="14.4" x14ac:dyDescent="0.3">
      <c r="B3081" s="9"/>
    </row>
    <row r="3082" spans="2:2" ht="14.4" x14ac:dyDescent="0.3">
      <c r="B3082" s="9"/>
    </row>
    <row r="3083" spans="2:2" ht="14.4" x14ac:dyDescent="0.3">
      <c r="B3083" s="9"/>
    </row>
    <row r="3084" spans="2:2" ht="14.4" x14ac:dyDescent="0.3">
      <c r="B3084" s="9"/>
    </row>
    <row r="3085" spans="2:2" ht="14.4" x14ac:dyDescent="0.3">
      <c r="B3085" s="9"/>
    </row>
    <row r="3086" spans="2:2" ht="14.4" x14ac:dyDescent="0.3">
      <c r="B3086" s="9"/>
    </row>
    <row r="3087" spans="2:2" ht="14.4" x14ac:dyDescent="0.3">
      <c r="B3087" s="9"/>
    </row>
    <row r="3088" spans="2:2" ht="14.4" x14ac:dyDescent="0.3">
      <c r="B3088" s="9"/>
    </row>
    <row r="3089" spans="2:2" ht="14.4" x14ac:dyDescent="0.3">
      <c r="B3089" s="9"/>
    </row>
    <row r="3090" spans="2:2" ht="14.4" x14ac:dyDescent="0.3">
      <c r="B3090" s="9"/>
    </row>
    <row r="3091" spans="2:2" ht="14.4" x14ac:dyDescent="0.3">
      <c r="B3091" s="9"/>
    </row>
    <row r="3092" spans="2:2" ht="14.4" x14ac:dyDescent="0.3">
      <c r="B3092" s="9"/>
    </row>
    <row r="3093" spans="2:2" ht="14.4" x14ac:dyDescent="0.3">
      <c r="B3093" s="9"/>
    </row>
    <row r="3094" spans="2:2" ht="14.4" x14ac:dyDescent="0.3">
      <c r="B3094" s="9"/>
    </row>
    <row r="3095" spans="2:2" ht="14.4" x14ac:dyDescent="0.3">
      <c r="B3095" s="9"/>
    </row>
    <row r="3096" spans="2:2" ht="14.4" x14ac:dyDescent="0.3">
      <c r="B3096" s="9"/>
    </row>
    <row r="3097" spans="2:2" ht="14.4" x14ac:dyDescent="0.3">
      <c r="B3097" s="9"/>
    </row>
    <row r="3098" spans="2:2" ht="14.4" x14ac:dyDescent="0.3">
      <c r="B3098" s="9"/>
    </row>
    <row r="3099" spans="2:2" ht="14.4" x14ac:dyDescent="0.3">
      <c r="B3099" s="9"/>
    </row>
    <row r="3100" spans="2:2" ht="14.4" x14ac:dyDescent="0.3">
      <c r="B3100" s="9"/>
    </row>
    <row r="3101" spans="2:2" ht="14.4" x14ac:dyDescent="0.3">
      <c r="B3101" s="9"/>
    </row>
    <row r="3102" spans="2:2" ht="14.4" x14ac:dyDescent="0.3">
      <c r="B3102" s="9"/>
    </row>
    <row r="3103" spans="2:2" ht="14.4" x14ac:dyDescent="0.3">
      <c r="B3103" s="9"/>
    </row>
    <row r="3104" spans="2:2" ht="14.4" x14ac:dyDescent="0.3">
      <c r="B3104" s="9"/>
    </row>
    <row r="3105" spans="2:2" ht="14.4" x14ac:dyDescent="0.3">
      <c r="B3105" s="9"/>
    </row>
    <row r="3106" spans="2:2" ht="14.4" x14ac:dyDescent="0.3">
      <c r="B3106" s="9"/>
    </row>
    <row r="3107" spans="2:2" ht="14.4" x14ac:dyDescent="0.3">
      <c r="B3107" s="9"/>
    </row>
    <row r="3108" spans="2:2" ht="14.4" x14ac:dyDescent="0.3">
      <c r="B3108" s="9"/>
    </row>
    <row r="3109" spans="2:2" ht="14.4" x14ac:dyDescent="0.3">
      <c r="B3109" s="9"/>
    </row>
    <row r="3110" spans="2:2" ht="14.4" x14ac:dyDescent="0.3">
      <c r="B3110" s="9"/>
    </row>
    <row r="3111" spans="2:2" ht="14.4" x14ac:dyDescent="0.3">
      <c r="B3111" s="9"/>
    </row>
    <row r="3112" spans="2:2" ht="14.4" x14ac:dyDescent="0.3">
      <c r="B3112" s="9"/>
    </row>
    <row r="3113" spans="2:2" ht="14.4" x14ac:dyDescent="0.3">
      <c r="B3113" s="9"/>
    </row>
    <row r="3114" spans="2:2" ht="14.4" x14ac:dyDescent="0.3">
      <c r="B3114" s="9"/>
    </row>
    <row r="3115" spans="2:2" ht="14.4" x14ac:dyDescent="0.3">
      <c r="B3115" s="9"/>
    </row>
    <row r="3116" spans="2:2" ht="14.4" x14ac:dyDescent="0.3">
      <c r="B3116" s="9"/>
    </row>
    <row r="3117" spans="2:2" ht="14.4" x14ac:dyDescent="0.3">
      <c r="B3117" s="9"/>
    </row>
    <row r="3118" spans="2:2" ht="14.4" x14ac:dyDescent="0.3">
      <c r="B3118" s="9"/>
    </row>
    <row r="3119" spans="2:2" ht="14.4" x14ac:dyDescent="0.3">
      <c r="B3119" s="9"/>
    </row>
    <row r="3120" spans="2:2" ht="14.4" x14ac:dyDescent="0.3">
      <c r="B3120" s="9"/>
    </row>
    <row r="3121" spans="2:2" ht="14.4" x14ac:dyDescent="0.3">
      <c r="B3121" s="9"/>
    </row>
    <row r="3122" spans="2:2" ht="14.4" x14ac:dyDescent="0.3">
      <c r="B3122" s="9"/>
    </row>
    <row r="3123" spans="2:2" ht="14.4" x14ac:dyDescent="0.3">
      <c r="B3123" s="9"/>
    </row>
    <row r="3124" spans="2:2" ht="14.4" x14ac:dyDescent="0.3">
      <c r="B3124" s="9"/>
    </row>
    <row r="3125" spans="2:2" ht="14.4" x14ac:dyDescent="0.3">
      <c r="B3125" s="9"/>
    </row>
    <row r="3126" spans="2:2" ht="14.4" x14ac:dyDescent="0.3">
      <c r="B3126" s="9"/>
    </row>
    <row r="3127" spans="2:2" ht="14.4" x14ac:dyDescent="0.3">
      <c r="B3127" s="9"/>
    </row>
    <row r="3128" spans="2:2" ht="14.4" x14ac:dyDescent="0.3">
      <c r="B3128" s="9"/>
    </row>
    <row r="3129" spans="2:2" ht="14.4" x14ac:dyDescent="0.3">
      <c r="B3129" s="9"/>
    </row>
    <row r="3130" spans="2:2" ht="14.4" x14ac:dyDescent="0.3">
      <c r="B3130" s="9"/>
    </row>
    <row r="3131" spans="2:2" ht="14.4" x14ac:dyDescent="0.3">
      <c r="B3131" s="9"/>
    </row>
    <row r="3132" spans="2:2" ht="14.4" x14ac:dyDescent="0.3">
      <c r="B3132" s="9"/>
    </row>
    <row r="3133" spans="2:2" ht="14.4" x14ac:dyDescent="0.3">
      <c r="B3133" s="9"/>
    </row>
    <row r="3134" spans="2:2" ht="14.4" x14ac:dyDescent="0.3">
      <c r="B3134" s="9"/>
    </row>
    <row r="3135" spans="2:2" ht="14.4" x14ac:dyDescent="0.3">
      <c r="B3135" s="9"/>
    </row>
    <row r="3136" spans="2:2" ht="14.4" x14ac:dyDescent="0.3">
      <c r="B3136" s="9"/>
    </row>
    <row r="3137" spans="2:2" ht="14.4" x14ac:dyDescent="0.3">
      <c r="B3137" s="9"/>
    </row>
    <row r="3138" spans="2:2" ht="14.4" x14ac:dyDescent="0.3">
      <c r="B3138" s="9"/>
    </row>
    <row r="3139" spans="2:2" ht="14.4" x14ac:dyDescent="0.3">
      <c r="B3139" s="9"/>
    </row>
    <row r="3140" spans="2:2" ht="14.4" x14ac:dyDescent="0.3">
      <c r="B3140" s="9"/>
    </row>
    <row r="3141" spans="2:2" ht="14.4" x14ac:dyDescent="0.3">
      <c r="B3141" s="9"/>
    </row>
    <row r="3142" spans="2:2" ht="14.4" x14ac:dyDescent="0.3">
      <c r="B3142" s="9"/>
    </row>
    <row r="3143" spans="2:2" ht="14.4" x14ac:dyDescent="0.3">
      <c r="B3143" s="9"/>
    </row>
    <row r="3144" spans="2:2" ht="14.4" x14ac:dyDescent="0.3">
      <c r="B3144" s="9"/>
    </row>
    <row r="3145" spans="2:2" ht="14.4" x14ac:dyDescent="0.3">
      <c r="B3145" s="9"/>
    </row>
    <row r="3146" spans="2:2" ht="14.4" x14ac:dyDescent="0.3">
      <c r="B3146" s="9"/>
    </row>
    <row r="3147" spans="2:2" ht="14.4" x14ac:dyDescent="0.3">
      <c r="B3147" s="9"/>
    </row>
    <row r="3148" spans="2:2" ht="14.4" x14ac:dyDescent="0.3">
      <c r="B3148" s="9"/>
    </row>
    <row r="3149" spans="2:2" ht="14.4" x14ac:dyDescent="0.3">
      <c r="B3149" s="9"/>
    </row>
    <row r="3150" spans="2:2" ht="14.4" x14ac:dyDescent="0.3">
      <c r="B3150" s="9"/>
    </row>
    <row r="3151" spans="2:2" ht="14.4" x14ac:dyDescent="0.3">
      <c r="B3151" s="9"/>
    </row>
    <row r="3152" spans="2:2" ht="14.4" x14ac:dyDescent="0.3">
      <c r="B3152" s="9"/>
    </row>
    <row r="3153" spans="2:2" ht="14.4" x14ac:dyDescent="0.3">
      <c r="B3153" s="9"/>
    </row>
    <row r="3154" spans="2:2" ht="14.4" x14ac:dyDescent="0.3">
      <c r="B3154" s="9"/>
    </row>
    <row r="3155" spans="2:2" ht="14.4" x14ac:dyDescent="0.3">
      <c r="B3155" s="9"/>
    </row>
    <row r="3156" spans="2:2" ht="14.4" x14ac:dyDescent="0.3">
      <c r="B3156" s="9"/>
    </row>
    <row r="3157" spans="2:2" ht="14.4" x14ac:dyDescent="0.3">
      <c r="B3157" s="9"/>
    </row>
    <row r="3158" spans="2:2" ht="14.4" x14ac:dyDescent="0.3">
      <c r="B3158" s="9"/>
    </row>
    <row r="3159" spans="2:2" ht="14.4" x14ac:dyDescent="0.3">
      <c r="B3159" s="9"/>
    </row>
    <row r="3160" spans="2:2" ht="14.4" x14ac:dyDescent="0.3">
      <c r="B3160" s="9"/>
    </row>
    <row r="3161" spans="2:2" ht="14.4" x14ac:dyDescent="0.3">
      <c r="B3161" s="9"/>
    </row>
    <row r="3162" spans="2:2" ht="14.4" x14ac:dyDescent="0.3">
      <c r="B3162" s="9"/>
    </row>
    <row r="3163" spans="2:2" ht="14.4" x14ac:dyDescent="0.3">
      <c r="B3163" s="9"/>
    </row>
    <row r="3164" spans="2:2" ht="14.4" x14ac:dyDescent="0.3">
      <c r="B3164" s="9"/>
    </row>
    <row r="3165" spans="2:2" ht="14.4" x14ac:dyDescent="0.3">
      <c r="B3165" s="9"/>
    </row>
    <row r="3166" spans="2:2" ht="14.4" x14ac:dyDescent="0.3">
      <c r="B3166" s="9"/>
    </row>
    <row r="3167" spans="2:2" ht="14.4" x14ac:dyDescent="0.3">
      <c r="B3167" s="9"/>
    </row>
    <row r="3168" spans="2:2" ht="14.4" x14ac:dyDescent="0.3">
      <c r="B3168" s="9"/>
    </row>
    <row r="3169" spans="2:2" ht="14.4" x14ac:dyDescent="0.3">
      <c r="B3169" s="9"/>
    </row>
    <row r="3170" spans="2:2" ht="14.4" x14ac:dyDescent="0.3">
      <c r="B3170" s="9"/>
    </row>
    <row r="3171" spans="2:2" ht="14.4" x14ac:dyDescent="0.3">
      <c r="B3171" s="9"/>
    </row>
    <row r="3172" spans="2:2" ht="14.4" x14ac:dyDescent="0.3">
      <c r="B3172" s="9"/>
    </row>
    <row r="3173" spans="2:2" ht="14.4" x14ac:dyDescent="0.3">
      <c r="B3173" s="9"/>
    </row>
    <row r="3174" spans="2:2" ht="14.4" x14ac:dyDescent="0.3">
      <c r="B3174" s="9"/>
    </row>
    <row r="3175" spans="2:2" ht="14.4" x14ac:dyDescent="0.3">
      <c r="B3175" s="9"/>
    </row>
    <row r="3176" spans="2:2" ht="14.4" x14ac:dyDescent="0.3">
      <c r="B3176" s="9"/>
    </row>
    <row r="3177" spans="2:2" ht="14.4" x14ac:dyDescent="0.3">
      <c r="B3177" s="9"/>
    </row>
    <row r="3178" spans="2:2" ht="14.4" x14ac:dyDescent="0.3">
      <c r="B3178" s="9"/>
    </row>
    <row r="3179" spans="2:2" ht="14.4" x14ac:dyDescent="0.3">
      <c r="B3179" s="9"/>
    </row>
    <row r="3180" spans="2:2" ht="14.4" x14ac:dyDescent="0.3">
      <c r="B3180" s="9"/>
    </row>
    <row r="3181" spans="2:2" ht="14.4" x14ac:dyDescent="0.3">
      <c r="B3181" s="9"/>
    </row>
    <row r="3182" spans="2:2" ht="14.4" x14ac:dyDescent="0.3">
      <c r="B3182" s="9"/>
    </row>
    <row r="3183" spans="2:2" ht="14.4" x14ac:dyDescent="0.3">
      <c r="B3183" s="9"/>
    </row>
    <row r="3184" spans="2:2" ht="14.4" x14ac:dyDescent="0.3">
      <c r="B3184" s="9"/>
    </row>
    <row r="3185" spans="2:2" ht="14.4" x14ac:dyDescent="0.3">
      <c r="B3185" s="9"/>
    </row>
    <row r="3186" spans="2:2" ht="14.4" x14ac:dyDescent="0.3">
      <c r="B3186" s="9"/>
    </row>
    <row r="3187" spans="2:2" ht="14.4" x14ac:dyDescent="0.3">
      <c r="B3187" s="9"/>
    </row>
    <row r="3188" spans="2:2" ht="14.4" x14ac:dyDescent="0.3">
      <c r="B3188" s="9"/>
    </row>
    <row r="3189" spans="2:2" ht="14.4" x14ac:dyDescent="0.3">
      <c r="B3189" s="9"/>
    </row>
    <row r="3190" spans="2:2" ht="14.4" x14ac:dyDescent="0.3">
      <c r="B3190" s="9"/>
    </row>
    <row r="3191" spans="2:2" ht="14.4" x14ac:dyDescent="0.3">
      <c r="B3191" s="9"/>
    </row>
    <row r="3192" spans="2:2" ht="14.4" x14ac:dyDescent="0.3">
      <c r="B3192" s="9"/>
    </row>
    <row r="3193" spans="2:2" ht="14.4" x14ac:dyDescent="0.3">
      <c r="B3193" s="9"/>
    </row>
    <row r="3194" spans="2:2" ht="14.4" x14ac:dyDescent="0.3">
      <c r="B3194" s="9"/>
    </row>
    <row r="3195" spans="2:2" ht="14.4" x14ac:dyDescent="0.3">
      <c r="B3195" s="9"/>
    </row>
    <row r="3196" spans="2:2" ht="14.4" x14ac:dyDescent="0.3">
      <c r="B3196" s="9"/>
    </row>
    <row r="3197" spans="2:2" ht="14.4" x14ac:dyDescent="0.3">
      <c r="B3197" s="9"/>
    </row>
    <row r="3198" spans="2:2" ht="14.4" x14ac:dyDescent="0.3">
      <c r="B3198" s="9"/>
    </row>
    <row r="3199" spans="2:2" ht="14.4" x14ac:dyDescent="0.3">
      <c r="B3199" s="9"/>
    </row>
    <row r="3200" spans="2:2" ht="14.4" x14ac:dyDescent="0.3">
      <c r="B3200" s="9"/>
    </row>
    <row r="3201" spans="2:2" ht="14.4" x14ac:dyDescent="0.3">
      <c r="B3201" s="9"/>
    </row>
    <row r="3202" spans="2:2" ht="14.4" x14ac:dyDescent="0.3">
      <c r="B3202" s="9"/>
    </row>
    <row r="3203" spans="2:2" ht="14.4" x14ac:dyDescent="0.3">
      <c r="B3203" s="9"/>
    </row>
    <row r="3204" spans="2:2" ht="14.4" x14ac:dyDescent="0.3">
      <c r="B3204" s="9"/>
    </row>
    <row r="3205" spans="2:2" ht="14.4" x14ac:dyDescent="0.3">
      <c r="B3205" s="9"/>
    </row>
    <row r="3206" spans="2:2" ht="14.4" x14ac:dyDescent="0.3">
      <c r="B3206" s="9"/>
    </row>
    <row r="3207" spans="2:2" ht="14.4" x14ac:dyDescent="0.3">
      <c r="B3207" s="9"/>
    </row>
    <row r="3208" spans="2:2" ht="14.4" x14ac:dyDescent="0.3">
      <c r="B3208" s="9"/>
    </row>
    <row r="3209" spans="2:2" ht="14.4" x14ac:dyDescent="0.3">
      <c r="B3209" s="9"/>
    </row>
    <row r="3210" spans="2:2" ht="14.4" x14ac:dyDescent="0.3">
      <c r="B3210" s="9"/>
    </row>
    <row r="3211" spans="2:2" ht="14.4" x14ac:dyDescent="0.3">
      <c r="B3211" s="9"/>
    </row>
    <row r="3212" spans="2:2" ht="14.4" x14ac:dyDescent="0.3">
      <c r="B3212" s="9"/>
    </row>
    <row r="3213" spans="2:2" ht="14.4" x14ac:dyDescent="0.3">
      <c r="B3213" s="9"/>
    </row>
    <row r="3214" spans="2:2" ht="14.4" x14ac:dyDescent="0.3">
      <c r="B3214" s="9"/>
    </row>
    <row r="3215" spans="2:2" ht="14.4" x14ac:dyDescent="0.3">
      <c r="B3215" s="9"/>
    </row>
    <row r="3216" spans="2:2" ht="14.4" x14ac:dyDescent="0.3">
      <c r="B3216" s="9"/>
    </row>
    <row r="3217" spans="2:2" ht="14.4" x14ac:dyDescent="0.3">
      <c r="B3217" s="9"/>
    </row>
    <row r="3218" spans="2:2" ht="14.4" x14ac:dyDescent="0.3">
      <c r="B3218" s="9"/>
    </row>
    <row r="3219" spans="2:2" ht="14.4" x14ac:dyDescent="0.3">
      <c r="B3219" s="9"/>
    </row>
    <row r="3220" spans="2:2" ht="14.4" x14ac:dyDescent="0.3">
      <c r="B3220" s="9"/>
    </row>
    <row r="3221" spans="2:2" ht="14.4" x14ac:dyDescent="0.3">
      <c r="B3221" s="9"/>
    </row>
    <row r="3222" spans="2:2" ht="14.4" x14ac:dyDescent="0.3">
      <c r="B3222" s="9"/>
    </row>
    <row r="3223" spans="2:2" ht="14.4" x14ac:dyDescent="0.3">
      <c r="B3223" s="9"/>
    </row>
    <row r="3224" spans="2:2" ht="14.4" x14ac:dyDescent="0.3">
      <c r="B3224" s="9"/>
    </row>
    <row r="3225" spans="2:2" ht="14.4" x14ac:dyDescent="0.3">
      <c r="B3225" s="9"/>
    </row>
    <row r="3226" spans="2:2" ht="14.4" x14ac:dyDescent="0.3">
      <c r="B3226" s="9"/>
    </row>
    <row r="3227" spans="2:2" ht="14.4" x14ac:dyDescent="0.3">
      <c r="B3227" s="9"/>
    </row>
    <row r="3228" spans="2:2" ht="14.4" x14ac:dyDescent="0.3">
      <c r="B3228" s="9"/>
    </row>
    <row r="3229" spans="2:2" ht="14.4" x14ac:dyDescent="0.3">
      <c r="B3229" s="9"/>
    </row>
    <row r="3230" spans="2:2" ht="14.4" x14ac:dyDescent="0.3">
      <c r="B3230" s="9"/>
    </row>
    <row r="3231" spans="2:2" ht="14.4" x14ac:dyDescent="0.3">
      <c r="B3231" s="9"/>
    </row>
    <row r="3232" spans="2:2" ht="14.4" x14ac:dyDescent="0.3">
      <c r="B3232" s="9"/>
    </row>
    <row r="3233" spans="2:2" ht="14.4" x14ac:dyDescent="0.3">
      <c r="B3233" s="9"/>
    </row>
    <row r="3234" spans="2:2" ht="14.4" x14ac:dyDescent="0.3">
      <c r="B3234" s="9"/>
    </row>
    <row r="3235" spans="2:2" ht="14.4" x14ac:dyDescent="0.3">
      <c r="B3235" s="9"/>
    </row>
    <row r="3236" spans="2:2" ht="14.4" x14ac:dyDescent="0.3">
      <c r="B3236" s="9"/>
    </row>
    <row r="3237" spans="2:2" ht="14.4" x14ac:dyDescent="0.3">
      <c r="B3237" s="9"/>
    </row>
    <row r="3238" spans="2:2" ht="14.4" x14ac:dyDescent="0.3">
      <c r="B3238" s="9"/>
    </row>
    <row r="3239" spans="2:2" ht="14.4" x14ac:dyDescent="0.3">
      <c r="B3239" s="9"/>
    </row>
    <row r="3240" spans="2:2" ht="14.4" x14ac:dyDescent="0.3">
      <c r="B3240" s="9"/>
    </row>
    <row r="3241" spans="2:2" ht="14.4" x14ac:dyDescent="0.3">
      <c r="B3241" s="9"/>
    </row>
    <row r="3242" spans="2:2" ht="14.4" x14ac:dyDescent="0.3">
      <c r="B3242" s="9"/>
    </row>
    <row r="3243" spans="2:2" ht="14.4" x14ac:dyDescent="0.3">
      <c r="B3243" s="9"/>
    </row>
    <row r="3244" spans="2:2" ht="14.4" x14ac:dyDescent="0.3">
      <c r="B3244" s="9"/>
    </row>
    <row r="3245" spans="2:2" ht="14.4" x14ac:dyDescent="0.3">
      <c r="B3245" s="9"/>
    </row>
    <row r="3246" spans="2:2" ht="14.4" x14ac:dyDescent="0.3">
      <c r="B3246" s="9"/>
    </row>
    <row r="3247" spans="2:2" ht="14.4" x14ac:dyDescent="0.3">
      <c r="B3247" s="9"/>
    </row>
    <row r="3248" spans="2:2" ht="14.4" x14ac:dyDescent="0.3">
      <c r="B3248" s="9"/>
    </row>
    <row r="3249" spans="2:2" ht="14.4" x14ac:dyDescent="0.3">
      <c r="B3249" s="9"/>
    </row>
    <row r="3250" spans="2:2" ht="14.4" x14ac:dyDescent="0.3">
      <c r="B3250" s="9"/>
    </row>
    <row r="3251" spans="2:2" ht="14.4" x14ac:dyDescent="0.3">
      <c r="B3251" s="9"/>
    </row>
    <row r="3252" spans="2:2" ht="14.4" x14ac:dyDescent="0.3">
      <c r="B3252" s="9"/>
    </row>
    <row r="3253" spans="2:2" ht="14.4" x14ac:dyDescent="0.3">
      <c r="B3253" s="9"/>
    </row>
    <row r="3254" spans="2:2" ht="14.4" x14ac:dyDescent="0.3">
      <c r="B3254" s="9"/>
    </row>
    <row r="3255" spans="2:2" ht="14.4" x14ac:dyDescent="0.3">
      <c r="B3255" s="9"/>
    </row>
    <row r="3256" spans="2:2" ht="14.4" x14ac:dyDescent="0.3">
      <c r="B3256" s="9"/>
    </row>
    <row r="3257" spans="2:2" ht="14.4" x14ac:dyDescent="0.3">
      <c r="B3257" s="9"/>
    </row>
    <row r="3258" spans="2:2" ht="14.4" x14ac:dyDescent="0.3">
      <c r="B3258" s="9"/>
    </row>
    <row r="3259" spans="2:2" ht="14.4" x14ac:dyDescent="0.3">
      <c r="B3259" s="9"/>
    </row>
    <row r="3260" spans="2:2" ht="14.4" x14ac:dyDescent="0.3">
      <c r="B3260" s="9"/>
    </row>
    <row r="3261" spans="2:2" ht="14.4" x14ac:dyDescent="0.3">
      <c r="B3261" s="9"/>
    </row>
    <row r="3262" spans="2:2" ht="14.4" x14ac:dyDescent="0.3">
      <c r="B3262" s="9"/>
    </row>
    <row r="3263" spans="2:2" ht="14.4" x14ac:dyDescent="0.3">
      <c r="B3263" s="9"/>
    </row>
    <row r="3264" spans="2:2" ht="14.4" x14ac:dyDescent="0.3">
      <c r="B3264" s="9"/>
    </row>
    <row r="3265" spans="2:2" ht="14.4" x14ac:dyDescent="0.3">
      <c r="B3265" s="9"/>
    </row>
    <row r="3266" spans="2:2" ht="14.4" x14ac:dyDescent="0.3">
      <c r="B3266" s="9"/>
    </row>
    <row r="3267" spans="2:2" ht="14.4" x14ac:dyDescent="0.3">
      <c r="B3267" s="9"/>
    </row>
    <row r="3268" spans="2:2" ht="14.4" x14ac:dyDescent="0.3">
      <c r="B3268" s="9"/>
    </row>
    <row r="3269" spans="2:2" ht="14.4" x14ac:dyDescent="0.3">
      <c r="B3269" s="9"/>
    </row>
    <row r="3270" spans="2:2" ht="14.4" x14ac:dyDescent="0.3">
      <c r="B3270" s="9"/>
    </row>
    <row r="3271" spans="2:2" ht="14.4" x14ac:dyDescent="0.3">
      <c r="B3271" s="9"/>
    </row>
    <row r="3272" spans="2:2" ht="14.4" x14ac:dyDescent="0.3">
      <c r="B3272" s="9"/>
    </row>
    <row r="3273" spans="2:2" ht="14.4" x14ac:dyDescent="0.3">
      <c r="B3273" s="9"/>
    </row>
    <row r="3274" spans="2:2" ht="14.4" x14ac:dyDescent="0.3">
      <c r="B3274" s="9"/>
    </row>
    <row r="3275" spans="2:2" ht="14.4" x14ac:dyDescent="0.3">
      <c r="B3275" s="9"/>
    </row>
    <row r="3276" spans="2:2" ht="14.4" x14ac:dyDescent="0.3">
      <c r="B3276" s="9"/>
    </row>
    <row r="3277" spans="2:2" ht="14.4" x14ac:dyDescent="0.3">
      <c r="B3277" s="9"/>
    </row>
    <row r="3278" spans="2:2" ht="14.4" x14ac:dyDescent="0.3">
      <c r="B3278" s="9"/>
    </row>
    <row r="3279" spans="2:2" ht="14.4" x14ac:dyDescent="0.3">
      <c r="B3279" s="9"/>
    </row>
    <row r="3280" spans="2:2" ht="14.4" x14ac:dyDescent="0.3">
      <c r="B3280" s="9"/>
    </row>
    <row r="3281" spans="2:2" ht="14.4" x14ac:dyDescent="0.3">
      <c r="B3281" s="9"/>
    </row>
    <row r="3282" spans="2:2" ht="14.4" x14ac:dyDescent="0.3">
      <c r="B3282" s="9"/>
    </row>
    <row r="3283" spans="2:2" ht="14.4" x14ac:dyDescent="0.3">
      <c r="B3283" s="9"/>
    </row>
    <row r="3284" spans="2:2" ht="14.4" x14ac:dyDescent="0.3">
      <c r="B3284" s="9"/>
    </row>
    <row r="3285" spans="2:2" ht="14.4" x14ac:dyDescent="0.3">
      <c r="B3285" s="9"/>
    </row>
    <row r="3286" spans="2:2" ht="14.4" x14ac:dyDescent="0.3">
      <c r="B3286" s="9"/>
    </row>
    <row r="3287" spans="2:2" ht="14.4" x14ac:dyDescent="0.3">
      <c r="B3287" s="9"/>
    </row>
    <row r="3288" spans="2:2" ht="14.4" x14ac:dyDescent="0.3">
      <c r="B3288" s="9"/>
    </row>
    <row r="3289" spans="2:2" ht="14.4" x14ac:dyDescent="0.3">
      <c r="B3289" s="9"/>
    </row>
    <row r="3290" spans="2:2" ht="14.4" x14ac:dyDescent="0.3">
      <c r="B3290" s="9"/>
    </row>
    <row r="3291" spans="2:2" ht="14.4" x14ac:dyDescent="0.3">
      <c r="B3291" s="9"/>
    </row>
    <row r="3292" spans="2:2" ht="14.4" x14ac:dyDescent="0.3">
      <c r="B3292" s="9"/>
    </row>
    <row r="3293" spans="2:2" ht="14.4" x14ac:dyDescent="0.3">
      <c r="B3293" s="9"/>
    </row>
    <row r="3294" spans="2:2" ht="14.4" x14ac:dyDescent="0.3">
      <c r="B3294" s="9"/>
    </row>
    <row r="3295" spans="2:2" ht="14.4" x14ac:dyDescent="0.3">
      <c r="B3295" s="9"/>
    </row>
    <row r="3296" spans="2:2" ht="14.4" x14ac:dyDescent="0.3">
      <c r="B3296" s="9"/>
    </row>
    <row r="3297" spans="2:2" ht="14.4" x14ac:dyDescent="0.3">
      <c r="B3297" s="9"/>
    </row>
    <row r="3298" spans="2:2" ht="14.4" x14ac:dyDescent="0.3">
      <c r="B3298" s="9"/>
    </row>
    <row r="3299" spans="2:2" ht="14.4" x14ac:dyDescent="0.3">
      <c r="B3299" s="9"/>
    </row>
    <row r="3300" spans="2:2" ht="14.4" x14ac:dyDescent="0.3">
      <c r="B3300" s="9"/>
    </row>
    <row r="3301" spans="2:2" ht="14.4" x14ac:dyDescent="0.3">
      <c r="B3301" s="9"/>
    </row>
    <row r="3302" spans="2:2" ht="14.4" x14ac:dyDescent="0.3">
      <c r="B3302" s="9"/>
    </row>
    <row r="3303" spans="2:2" ht="14.4" x14ac:dyDescent="0.3">
      <c r="B3303" s="9"/>
    </row>
    <row r="3304" spans="2:2" ht="14.4" x14ac:dyDescent="0.3">
      <c r="B3304" s="9"/>
    </row>
    <row r="3305" spans="2:2" ht="14.4" x14ac:dyDescent="0.3">
      <c r="B3305" s="9"/>
    </row>
    <row r="3306" spans="2:2" ht="14.4" x14ac:dyDescent="0.3">
      <c r="B3306" s="9"/>
    </row>
    <row r="3307" spans="2:2" ht="14.4" x14ac:dyDescent="0.3">
      <c r="B3307" s="9"/>
    </row>
    <row r="3308" spans="2:2" ht="14.4" x14ac:dyDescent="0.3">
      <c r="B3308" s="9"/>
    </row>
    <row r="3309" spans="2:2" ht="14.4" x14ac:dyDescent="0.3">
      <c r="B3309" s="9"/>
    </row>
    <row r="3310" spans="2:2" ht="14.4" x14ac:dyDescent="0.3">
      <c r="B3310" s="9"/>
    </row>
    <row r="3311" spans="2:2" ht="14.4" x14ac:dyDescent="0.3">
      <c r="B3311" s="9"/>
    </row>
    <row r="3312" spans="2:2" ht="14.4" x14ac:dyDescent="0.3">
      <c r="B3312" s="9"/>
    </row>
    <row r="3313" spans="2:2" ht="14.4" x14ac:dyDescent="0.3">
      <c r="B3313" s="9"/>
    </row>
    <row r="3314" spans="2:2" ht="14.4" x14ac:dyDescent="0.3">
      <c r="B3314" s="9"/>
    </row>
    <row r="3315" spans="2:2" ht="14.4" x14ac:dyDescent="0.3">
      <c r="B3315" s="9"/>
    </row>
    <row r="3316" spans="2:2" ht="14.4" x14ac:dyDescent="0.3">
      <c r="B3316" s="9"/>
    </row>
    <row r="3317" spans="2:2" ht="14.4" x14ac:dyDescent="0.3">
      <c r="B3317" s="9"/>
    </row>
    <row r="3318" spans="2:2" ht="14.4" x14ac:dyDescent="0.3">
      <c r="B3318" s="9"/>
    </row>
    <row r="3319" spans="2:2" ht="14.4" x14ac:dyDescent="0.3">
      <c r="B3319" s="9"/>
    </row>
    <row r="3320" spans="2:2" ht="14.4" x14ac:dyDescent="0.3">
      <c r="B3320" s="9"/>
    </row>
    <row r="3321" spans="2:2" ht="14.4" x14ac:dyDescent="0.3">
      <c r="B3321" s="9"/>
    </row>
    <row r="3322" spans="2:2" ht="14.4" x14ac:dyDescent="0.3">
      <c r="B3322" s="9"/>
    </row>
    <row r="3323" spans="2:2" ht="14.4" x14ac:dyDescent="0.3">
      <c r="B3323" s="9"/>
    </row>
    <row r="3324" spans="2:2" ht="14.4" x14ac:dyDescent="0.3">
      <c r="B3324" s="9"/>
    </row>
    <row r="3325" spans="2:2" ht="14.4" x14ac:dyDescent="0.3">
      <c r="B3325" s="9"/>
    </row>
    <row r="3326" spans="2:2" ht="14.4" x14ac:dyDescent="0.3">
      <c r="B3326" s="9"/>
    </row>
    <row r="3327" spans="2:2" ht="14.4" x14ac:dyDescent="0.3">
      <c r="B3327" s="9"/>
    </row>
    <row r="3328" spans="2:2" ht="14.4" x14ac:dyDescent="0.3">
      <c r="B3328" s="9"/>
    </row>
    <row r="3329" spans="2:2" ht="14.4" x14ac:dyDescent="0.3">
      <c r="B3329" s="9"/>
    </row>
    <row r="3330" spans="2:2" ht="14.4" x14ac:dyDescent="0.3">
      <c r="B3330" s="9"/>
    </row>
    <row r="3331" spans="2:2" ht="14.4" x14ac:dyDescent="0.3">
      <c r="B3331" s="9"/>
    </row>
    <row r="3332" spans="2:2" ht="14.4" x14ac:dyDescent="0.3">
      <c r="B3332" s="9"/>
    </row>
    <row r="3333" spans="2:2" ht="14.4" x14ac:dyDescent="0.3">
      <c r="B3333" s="9"/>
    </row>
    <row r="3334" spans="2:2" ht="14.4" x14ac:dyDescent="0.3">
      <c r="B3334" s="9"/>
    </row>
    <row r="3335" spans="2:2" ht="14.4" x14ac:dyDescent="0.3">
      <c r="B3335" s="9"/>
    </row>
    <row r="3336" spans="2:2" ht="14.4" x14ac:dyDescent="0.3">
      <c r="B3336" s="9"/>
    </row>
    <row r="3337" spans="2:2" ht="14.4" x14ac:dyDescent="0.3">
      <c r="B3337" s="9"/>
    </row>
    <row r="3338" spans="2:2" ht="14.4" x14ac:dyDescent="0.3">
      <c r="B3338" s="9"/>
    </row>
    <row r="3339" spans="2:2" ht="14.4" x14ac:dyDescent="0.3">
      <c r="B3339" s="9"/>
    </row>
    <row r="3340" spans="2:2" ht="14.4" x14ac:dyDescent="0.3">
      <c r="B3340" s="9"/>
    </row>
    <row r="3341" spans="2:2" ht="14.4" x14ac:dyDescent="0.3">
      <c r="B3341" s="9"/>
    </row>
    <row r="3342" spans="2:2" ht="14.4" x14ac:dyDescent="0.3">
      <c r="B3342" s="9"/>
    </row>
    <row r="3343" spans="2:2" ht="14.4" x14ac:dyDescent="0.3">
      <c r="B3343" s="9"/>
    </row>
    <row r="3344" spans="2:2" ht="14.4" x14ac:dyDescent="0.3">
      <c r="B3344" s="9"/>
    </row>
    <row r="3345" spans="2:2" ht="14.4" x14ac:dyDescent="0.3">
      <c r="B3345" s="9"/>
    </row>
    <row r="3346" spans="2:2" ht="14.4" x14ac:dyDescent="0.3">
      <c r="B3346" s="9"/>
    </row>
    <row r="3347" spans="2:2" ht="14.4" x14ac:dyDescent="0.3">
      <c r="B3347" s="9"/>
    </row>
    <row r="3348" spans="2:2" ht="14.4" x14ac:dyDescent="0.3">
      <c r="B3348" s="9"/>
    </row>
    <row r="3349" spans="2:2" ht="14.4" x14ac:dyDescent="0.3">
      <c r="B3349" s="9"/>
    </row>
    <row r="3350" spans="2:2" ht="14.4" x14ac:dyDescent="0.3">
      <c r="B3350" s="9"/>
    </row>
    <row r="3351" spans="2:2" ht="14.4" x14ac:dyDescent="0.3">
      <c r="B3351" s="9"/>
    </row>
    <row r="3352" spans="2:2" ht="14.4" x14ac:dyDescent="0.3">
      <c r="B3352" s="9"/>
    </row>
    <row r="3353" spans="2:2" ht="14.4" x14ac:dyDescent="0.3">
      <c r="B3353" s="9"/>
    </row>
    <row r="3354" spans="2:2" ht="14.4" x14ac:dyDescent="0.3">
      <c r="B3354" s="9"/>
    </row>
    <row r="3355" spans="2:2" ht="14.4" x14ac:dyDescent="0.3">
      <c r="B3355" s="9"/>
    </row>
    <row r="3356" spans="2:2" ht="14.4" x14ac:dyDescent="0.3">
      <c r="B3356" s="9"/>
    </row>
    <row r="3357" spans="2:2" ht="14.4" x14ac:dyDescent="0.3">
      <c r="B3357" s="9"/>
    </row>
    <row r="3358" spans="2:2" ht="14.4" x14ac:dyDescent="0.3">
      <c r="B3358" s="9"/>
    </row>
    <row r="3359" spans="2:2" ht="14.4" x14ac:dyDescent="0.3">
      <c r="B3359" s="9"/>
    </row>
    <row r="3360" spans="2:2" ht="14.4" x14ac:dyDescent="0.3">
      <c r="B3360" s="9"/>
    </row>
    <row r="3361" spans="2:2" ht="14.4" x14ac:dyDescent="0.3">
      <c r="B3361" s="9"/>
    </row>
    <row r="3362" spans="2:2" ht="14.4" x14ac:dyDescent="0.3">
      <c r="B3362" s="9"/>
    </row>
    <row r="3363" spans="2:2" ht="14.4" x14ac:dyDescent="0.3">
      <c r="B3363" s="9"/>
    </row>
    <row r="3364" spans="2:2" ht="14.4" x14ac:dyDescent="0.3">
      <c r="B3364" s="9"/>
    </row>
    <row r="3365" spans="2:2" ht="14.4" x14ac:dyDescent="0.3">
      <c r="B3365" s="9"/>
    </row>
    <row r="3366" spans="2:2" ht="14.4" x14ac:dyDescent="0.3">
      <c r="B3366" s="9"/>
    </row>
    <row r="3367" spans="2:2" ht="14.4" x14ac:dyDescent="0.3">
      <c r="B3367" s="9"/>
    </row>
    <row r="3368" spans="2:2" ht="14.4" x14ac:dyDescent="0.3">
      <c r="B3368" s="9"/>
    </row>
    <row r="3369" spans="2:2" ht="14.4" x14ac:dyDescent="0.3">
      <c r="B3369" s="9"/>
    </row>
    <row r="3370" spans="2:2" ht="14.4" x14ac:dyDescent="0.3">
      <c r="B3370" s="9"/>
    </row>
    <row r="3371" spans="2:2" ht="14.4" x14ac:dyDescent="0.3">
      <c r="B3371" s="9"/>
    </row>
    <row r="3372" spans="2:2" ht="14.4" x14ac:dyDescent="0.3">
      <c r="B3372" s="9"/>
    </row>
    <row r="3373" spans="2:2" ht="14.4" x14ac:dyDescent="0.3">
      <c r="B3373" s="9"/>
    </row>
    <row r="3374" spans="2:2" ht="14.4" x14ac:dyDescent="0.3">
      <c r="B3374" s="9"/>
    </row>
    <row r="3375" spans="2:2" ht="14.4" x14ac:dyDescent="0.3">
      <c r="B3375" s="9"/>
    </row>
    <row r="3376" spans="2:2" ht="14.4" x14ac:dyDescent="0.3">
      <c r="B3376" s="9"/>
    </row>
    <row r="3377" spans="2:2" ht="14.4" x14ac:dyDescent="0.3">
      <c r="B3377" s="9"/>
    </row>
    <row r="3378" spans="2:2" ht="14.4" x14ac:dyDescent="0.3">
      <c r="B3378" s="9"/>
    </row>
    <row r="3379" spans="2:2" ht="14.4" x14ac:dyDescent="0.3">
      <c r="B3379" s="9"/>
    </row>
    <row r="3380" spans="2:2" ht="14.4" x14ac:dyDescent="0.3">
      <c r="B3380" s="9"/>
    </row>
    <row r="3381" spans="2:2" ht="14.4" x14ac:dyDescent="0.3">
      <c r="B3381" s="9"/>
    </row>
    <row r="3382" spans="2:2" ht="14.4" x14ac:dyDescent="0.3">
      <c r="B3382" s="9"/>
    </row>
    <row r="3383" spans="2:2" ht="14.4" x14ac:dyDescent="0.3">
      <c r="B3383" s="9"/>
    </row>
    <row r="3384" spans="2:2" ht="14.4" x14ac:dyDescent="0.3">
      <c r="B3384" s="9"/>
    </row>
    <row r="3385" spans="2:2" ht="14.4" x14ac:dyDescent="0.3">
      <c r="B3385" s="9"/>
    </row>
    <row r="3386" spans="2:2" ht="14.4" x14ac:dyDescent="0.3">
      <c r="B3386" s="9"/>
    </row>
    <row r="3387" spans="2:2" ht="14.4" x14ac:dyDescent="0.3">
      <c r="B3387" s="9"/>
    </row>
    <row r="3388" spans="2:2" ht="14.4" x14ac:dyDescent="0.3">
      <c r="B3388" s="9"/>
    </row>
    <row r="3389" spans="2:2" ht="14.4" x14ac:dyDescent="0.3">
      <c r="B3389" s="9"/>
    </row>
    <row r="3390" spans="2:2" ht="14.4" x14ac:dyDescent="0.3">
      <c r="B3390" s="9"/>
    </row>
    <row r="3391" spans="2:2" ht="14.4" x14ac:dyDescent="0.3">
      <c r="B3391" s="9"/>
    </row>
    <row r="3392" spans="2:2" ht="14.4" x14ac:dyDescent="0.3">
      <c r="B3392" s="9"/>
    </row>
    <row r="3393" spans="2:2" ht="14.4" x14ac:dyDescent="0.3">
      <c r="B3393" s="9"/>
    </row>
    <row r="3394" spans="2:2" ht="14.4" x14ac:dyDescent="0.3">
      <c r="B3394" s="9"/>
    </row>
    <row r="3395" spans="2:2" ht="14.4" x14ac:dyDescent="0.3">
      <c r="B3395" s="9"/>
    </row>
    <row r="3396" spans="2:2" ht="14.4" x14ac:dyDescent="0.3">
      <c r="B3396" s="9"/>
    </row>
    <row r="3397" spans="2:2" ht="14.4" x14ac:dyDescent="0.3">
      <c r="B3397" s="9"/>
    </row>
    <row r="3398" spans="2:2" ht="14.4" x14ac:dyDescent="0.3">
      <c r="B3398" s="9"/>
    </row>
    <row r="3399" spans="2:2" ht="14.4" x14ac:dyDescent="0.3">
      <c r="B3399" s="9"/>
    </row>
    <row r="3400" spans="2:2" ht="14.4" x14ac:dyDescent="0.3">
      <c r="B3400" s="9"/>
    </row>
    <row r="3401" spans="2:2" ht="14.4" x14ac:dyDescent="0.3">
      <c r="B3401" s="9"/>
    </row>
    <row r="3402" spans="2:2" ht="14.4" x14ac:dyDescent="0.3">
      <c r="B3402" s="9"/>
    </row>
    <row r="3403" spans="2:2" ht="14.4" x14ac:dyDescent="0.3">
      <c r="B3403" s="9"/>
    </row>
    <row r="3404" spans="2:2" ht="14.4" x14ac:dyDescent="0.3">
      <c r="B3404" s="9"/>
    </row>
    <row r="3405" spans="2:2" ht="14.4" x14ac:dyDescent="0.3">
      <c r="B3405" s="9"/>
    </row>
    <row r="3406" spans="2:2" ht="14.4" x14ac:dyDescent="0.3">
      <c r="B3406" s="9"/>
    </row>
    <row r="3407" spans="2:2" ht="14.4" x14ac:dyDescent="0.3">
      <c r="B3407" s="9"/>
    </row>
    <row r="3408" spans="2:2" ht="14.4" x14ac:dyDescent="0.3">
      <c r="B3408" s="9"/>
    </row>
    <row r="3409" spans="2:2" ht="14.4" x14ac:dyDescent="0.3">
      <c r="B3409" s="9"/>
    </row>
    <row r="3410" spans="2:2" ht="14.4" x14ac:dyDescent="0.3">
      <c r="B3410" s="9"/>
    </row>
    <row r="3411" spans="2:2" ht="14.4" x14ac:dyDescent="0.3">
      <c r="B3411" s="9"/>
    </row>
    <row r="3412" spans="2:2" ht="14.4" x14ac:dyDescent="0.3">
      <c r="B3412" s="9"/>
    </row>
    <row r="3413" spans="2:2" ht="14.4" x14ac:dyDescent="0.3">
      <c r="B3413" s="9"/>
    </row>
    <row r="3414" spans="2:2" ht="14.4" x14ac:dyDescent="0.3">
      <c r="B3414" s="9"/>
    </row>
    <row r="3415" spans="2:2" ht="14.4" x14ac:dyDescent="0.3">
      <c r="B3415" s="9"/>
    </row>
    <row r="3416" spans="2:2" ht="14.4" x14ac:dyDescent="0.3">
      <c r="B3416" s="9"/>
    </row>
    <row r="3417" spans="2:2" ht="14.4" x14ac:dyDescent="0.3">
      <c r="B3417" s="9"/>
    </row>
    <row r="3418" spans="2:2" ht="14.4" x14ac:dyDescent="0.3">
      <c r="B3418" s="9"/>
    </row>
    <row r="3419" spans="2:2" ht="14.4" x14ac:dyDescent="0.3">
      <c r="B3419" s="9"/>
    </row>
    <row r="3420" spans="2:2" ht="14.4" x14ac:dyDescent="0.3">
      <c r="B3420" s="9"/>
    </row>
    <row r="3421" spans="2:2" ht="14.4" x14ac:dyDescent="0.3">
      <c r="B3421" s="9"/>
    </row>
    <row r="3422" spans="2:2" ht="14.4" x14ac:dyDescent="0.3">
      <c r="B3422" s="9"/>
    </row>
    <row r="3423" spans="2:2" ht="14.4" x14ac:dyDescent="0.3">
      <c r="B3423" s="9"/>
    </row>
    <row r="3424" spans="2:2" ht="14.4" x14ac:dyDescent="0.3">
      <c r="B3424" s="9"/>
    </row>
    <row r="3425" spans="2:2" ht="14.4" x14ac:dyDescent="0.3">
      <c r="B3425" s="9"/>
    </row>
    <row r="3426" spans="2:2" ht="14.4" x14ac:dyDescent="0.3">
      <c r="B3426" s="9"/>
    </row>
    <row r="3427" spans="2:2" ht="14.4" x14ac:dyDescent="0.3">
      <c r="B3427" s="9"/>
    </row>
    <row r="3428" spans="2:2" ht="14.4" x14ac:dyDescent="0.3">
      <c r="B3428" s="9"/>
    </row>
    <row r="3429" spans="2:2" ht="14.4" x14ac:dyDescent="0.3">
      <c r="B3429" s="9"/>
    </row>
    <row r="3430" spans="2:2" ht="14.4" x14ac:dyDescent="0.3">
      <c r="B3430" s="9"/>
    </row>
    <row r="3431" spans="2:2" ht="14.4" x14ac:dyDescent="0.3">
      <c r="B3431" s="9"/>
    </row>
    <row r="3432" spans="2:2" ht="14.4" x14ac:dyDescent="0.3">
      <c r="B3432" s="9"/>
    </row>
    <row r="3433" spans="2:2" ht="14.4" x14ac:dyDescent="0.3">
      <c r="B3433" s="9"/>
    </row>
    <row r="3434" spans="2:2" ht="14.4" x14ac:dyDescent="0.3">
      <c r="B3434" s="9"/>
    </row>
    <row r="3435" spans="2:2" ht="14.4" x14ac:dyDescent="0.3">
      <c r="B3435" s="9"/>
    </row>
    <row r="3436" spans="2:2" ht="14.4" x14ac:dyDescent="0.3">
      <c r="B3436" s="9"/>
    </row>
    <row r="3437" spans="2:2" ht="14.4" x14ac:dyDescent="0.3">
      <c r="B3437" s="9"/>
    </row>
    <row r="3438" spans="2:2" ht="14.4" x14ac:dyDescent="0.3">
      <c r="B3438" s="9"/>
    </row>
    <row r="3439" spans="2:2" ht="14.4" x14ac:dyDescent="0.3">
      <c r="B3439" s="9"/>
    </row>
    <row r="3440" spans="2:2" ht="14.4" x14ac:dyDescent="0.3">
      <c r="B3440" s="9"/>
    </row>
    <row r="3441" spans="2:2" ht="14.4" x14ac:dyDescent="0.3">
      <c r="B3441" s="9"/>
    </row>
    <row r="3442" spans="2:2" ht="14.4" x14ac:dyDescent="0.3">
      <c r="B3442" s="9"/>
    </row>
    <row r="3443" spans="2:2" ht="14.4" x14ac:dyDescent="0.3">
      <c r="B3443" s="9"/>
    </row>
    <row r="3444" spans="2:2" ht="14.4" x14ac:dyDescent="0.3">
      <c r="B3444" s="9"/>
    </row>
    <row r="3445" spans="2:2" ht="14.4" x14ac:dyDescent="0.3">
      <c r="B3445" s="9"/>
    </row>
    <row r="3446" spans="2:2" ht="14.4" x14ac:dyDescent="0.3">
      <c r="B3446" s="9"/>
    </row>
    <row r="3447" spans="2:2" ht="14.4" x14ac:dyDescent="0.3">
      <c r="B3447" s="9"/>
    </row>
    <row r="3448" spans="2:2" ht="14.4" x14ac:dyDescent="0.3">
      <c r="B3448" s="9"/>
    </row>
    <row r="3449" spans="2:2" ht="14.4" x14ac:dyDescent="0.3">
      <c r="B3449" s="9"/>
    </row>
    <row r="3450" spans="2:2" ht="14.4" x14ac:dyDescent="0.3">
      <c r="B3450" s="9"/>
    </row>
    <row r="3451" spans="2:2" ht="14.4" x14ac:dyDescent="0.3">
      <c r="B3451" s="9"/>
    </row>
    <row r="3452" spans="2:2" ht="14.4" x14ac:dyDescent="0.3">
      <c r="B3452" s="9"/>
    </row>
    <row r="3453" spans="2:2" ht="14.4" x14ac:dyDescent="0.3">
      <c r="B3453" s="9"/>
    </row>
    <row r="3454" spans="2:2" ht="14.4" x14ac:dyDescent="0.3">
      <c r="B3454" s="9"/>
    </row>
    <row r="3455" spans="2:2" ht="14.4" x14ac:dyDescent="0.3">
      <c r="B3455" s="9"/>
    </row>
    <row r="3456" spans="2:2" ht="14.4" x14ac:dyDescent="0.3">
      <c r="B3456" s="9"/>
    </row>
    <row r="3457" spans="2:2" ht="14.4" x14ac:dyDescent="0.3">
      <c r="B3457" s="9"/>
    </row>
    <row r="3458" spans="2:2" ht="14.4" x14ac:dyDescent="0.3">
      <c r="B3458" s="9"/>
    </row>
    <row r="3459" spans="2:2" ht="14.4" x14ac:dyDescent="0.3">
      <c r="B3459" s="9"/>
    </row>
    <row r="3460" spans="2:2" ht="14.4" x14ac:dyDescent="0.3">
      <c r="B3460" s="9"/>
    </row>
    <row r="3461" spans="2:2" ht="14.4" x14ac:dyDescent="0.3">
      <c r="B3461" s="9"/>
    </row>
    <row r="3462" spans="2:2" ht="14.4" x14ac:dyDescent="0.3">
      <c r="B3462" s="9"/>
    </row>
    <row r="3463" spans="2:2" ht="14.4" x14ac:dyDescent="0.3">
      <c r="B3463" s="9"/>
    </row>
    <row r="3464" spans="2:2" ht="14.4" x14ac:dyDescent="0.3">
      <c r="B3464" s="9"/>
    </row>
    <row r="3465" spans="2:2" ht="14.4" x14ac:dyDescent="0.3">
      <c r="B3465" s="9"/>
    </row>
    <row r="3466" spans="2:2" ht="14.4" x14ac:dyDescent="0.3">
      <c r="B3466" s="9"/>
    </row>
    <row r="3467" spans="2:2" ht="14.4" x14ac:dyDescent="0.3">
      <c r="B3467" s="9"/>
    </row>
    <row r="3468" spans="2:2" ht="14.4" x14ac:dyDescent="0.3">
      <c r="B3468" s="9"/>
    </row>
    <row r="3469" spans="2:2" ht="14.4" x14ac:dyDescent="0.3">
      <c r="B3469" s="9"/>
    </row>
    <row r="3470" spans="2:2" ht="14.4" x14ac:dyDescent="0.3">
      <c r="B3470" s="9"/>
    </row>
    <row r="3471" spans="2:2" ht="14.4" x14ac:dyDescent="0.3">
      <c r="B3471" s="9"/>
    </row>
    <row r="3472" spans="2:2" ht="14.4" x14ac:dyDescent="0.3">
      <c r="B3472" s="9"/>
    </row>
    <row r="3473" spans="2:2" ht="14.4" x14ac:dyDescent="0.3">
      <c r="B3473" s="9"/>
    </row>
    <row r="3474" spans="2:2" ht="14.4" x14ac:dyDescent="0.3">
      <c r="B3474" s="9"/>
    </row>
    <row r="3475" spans="2:2" ht="14.4" x14ac:dyDescent="0.3">
      <c r="B3475" s="9"/>
    </row>
    <row r="3476" spans="2:2" ht="14.4" x14ac:dyDescent="0.3">
      <c r="B3476" s="9"/>
    </row>
    <row r="3477" spans="2:2" ht="14.4" x14ac:dyDescent="0.3">
      <c r="B3477" s="9"/>
    </row>
    <row r="3478" spans="2:2" ht="14.4" x14ac:dyDescent="0.3">
      <c r="B3478" s="9"/>
    </row>
    <row r="3479" spans="2:2" ht="14.4" x14ac:dyDescent="0.3">
      <c r="B3479" s="9"/>
    </row>
    <row r="3480" spans="2:2" ht="14.4" x14ac:dyDescent="0.3">
      <c r="B3480" s="9"/>
    </row>
    <row r="3481" spans="2:2" ht="14.4" x14ac:dyDescent="0.3">
      <c r="B3481" s="9"/>
    </row>
    <row r="3482" spans="2:2" ht="14.4" x14ac:dyDescent="0.3">
      <c r="B3482" s="9"/>
    </row>
    <row r="3483" spans="2:2" ht="14.4" x14ac:dyDescent="0.3">
      <c r="B3483" s="9"/>
    </row>
    <row r="3484" spans="2:2" ht="14.4" x14ac:dyDescent="0.3">
      <c r="B3484" s="9"/>
    </row>
    <row r="3485" spans="2:2" ht="14.4" x14ac:dyDescent="0.3">
      <c r="B3485" s="9"/>
    </row>
    <row r="3486" spans="2:2" ht="14.4" x14ac:dyDescent="0.3">
      <c r="B3486" s="9"/>
    </row>
    <row r="3487" spans="2:2" ht="14.4" x14ac:dyDescent="0.3">
      <c r="B3487" s="9"/>
    </row>
    <row r="3488" spans="2:2" ht="14.4" x14ac:dyDescent="0.3">
      <c r="B3488" s="9"/>
    </row>
    <row r="3489" spans="2:2" ht="14.4" x14ac:dyDescent="0.3">
      <c r="B3489" s="9"/>
    </row>
    <row r="3490" spans="2:2" ht="14.4" x14ac:dyDescent="0.3">
      <c r="B3490" s="9"/>
    </row>
    <row r="3491" spans="2:2" ht="14.4" x14ac:dyDescent="0.3">
      <c r="B3491" s="9"/>
    </row>
    <row r="3492" spans="2:2" ht="14.4" x14ac:dyDescent="0.3">
      <c r="B3492" s="9"/>
    </row>
    <row r="3493" spans="2:2" ht="14.4" x14ac:dyDescent="0.3">
      <c r="B3493" s="9"/>
    </row>
    <row r="3494" spans="2:2" ht="14.4" x14ac:dyDescent="0.3">
      <c r="B3494" s="9"/>
    </row>
    <row r="3495" spans="2:2" ht="14.4" x14ac:dyDescent="0.3">
      <c r="B3495" s="9"/>
    </row>
    <row r="3496" spans="2:2" ht="14.4" x14ac:dyDescent="0.3">
      <c r="B3496" s="9"/>
    </row>
    <row r="3497" spans="2:2" ht="14.4" x14ac:dyDescent="0.3">
      <c r="B3497" s="9"/>
    </row>
    <row r="3498" spans="2:2" ht="14.4" x14ac:dyDescent="0.3">
      <c r="B3498" s="9"/>
    </row>
    <row r="3499" spans="2:2" ht="14.4" x14ac:dyDescent="0.3">
      <c r="B3499" s="9"/>
    </row>
    <row r="3500" spans="2:2" ht="14.4" x14ac:dyDescent="0.3">
      <c r="B3500" s="9"/>
    </row>
    <row r="3501" spans="2:2" ht="14.4" x14ac:dyDescent="0.3">
      <c r="B3501" s="9"/>
    </row>
    <row r="3502" spans="2:2" ht="14.4" x14ac:dyDescent="0.3">
      <c r="B3502" s="9"/>
    </row>
    <row r="3503" spans="2:2" ht="14.4" x14ac:dyDescent="0.3">
      <c r="B3503" s="9"/>
    </row>
    <row r="3504" spans="2:2" ht="14.4" x14ac:dyDescent="0.3">
      <c r="B3504" s="9"/>
    </row>
    <row r="3505" spans="2:2" ht="14.4" x14ac:dyDescent="0.3">
      <c r="B3505" s="9"/>
    </row>
    <row r="3506" spans="2:2" ht="14.4" x14ac:dyDescent="0.3">
      <c r="B3506" s="9"/>
    </row>
    <row r="3507" spans="2:2" ht="14.4" x14ac:dyDescent="0.3">
      <c r="B3507" s="9"/>
    </row>
    <row r="3508" spans="2:2" ht="14.4" x14ac:dyDescent="0.3">
      <c r="B3508" s="9"/>
    </row>
    <row r="3509" spans="2:2" ht="14.4" x14ac:dyDescent="0.3">
      <c r="B3509" s="9"/>
    </row>
    <row r="3510" spans="2:2" ht="14.4" x14ac:dyDescent="0.3">
      <c r="B3510" s="9"/>
    </row>
    <row r="3511" spans="2:2" ht="14.4" x14ac:dyDescent="0.3">
      <c r="B3511" s="9"/>
    </row>
    <row r="3512" spans="2:2" ht="14.4" x14ac:dyDescent="0.3">
      <c r="B3512" s="9"/>
    </row>
    <row r="3513" spans="2:2" ht="14.4" x14ac:dyDescent="0.3">
      <c r="B3513" s="9"/>
    </row>
    <row r="3514" spans="2:2" ht="14.4" x14ac:dyDescent="0.3">
      <c r="B3514" s="9"/>
    </row>
    <row r="3515" spans="2:2" ht="14.4" x14ac:dyDescent="0.3">
      <c r="B3515" s="9"/>
    </row>
    <row r="3516" spans="2:2" ht="14.4" x14ac:dyDescent="0.3">
      <c r="B3516" s="9"/>
    </row>
    <row r="3517" spans="2:2" ht="14.4" x14ac:dyDescent="0.3">
      <c r="B3517" s="9"/>
    </row>
    <row r="3518" spans="2:2" ht="14.4" x14ac:dyDescent="0.3">
      <c r="B3518" s="9"/>
    </row>
    <row r="3519" spans="2:2" ht="14.4" x14ac:dyDescent="0.3">
      <c r="B3519" s="9"/>
    </row>
    <row r="3520" spans="2:2" ht="14.4" x14ac:dyDescent="0.3">
      <c r="B3520" s="9"/>
    </row>
    <row r="3521" spans="2:2" ht="14.4" x14ac:dyDescent="0.3">
      <c r="B3521" s="9"/>
    </row>
    <row r="3522" spans="2:2" ht="14.4" x14ac:dyDescent="0.3">
      <c r="B3522" s="9"/>
    </row>
    <row r="3523" spans="2:2" ht="14.4" x14ac:dyDescent="0.3">
      <c r="B3523" s="9"/>
    </row>
    <row r="3524" spans="2:2" ht="14.4" x14ac:dyDescent="0.3">
      <c r="B3524" s="9"/>
    </row>
    <row r="3525" spans="2:2" ht="14.4" x14ac:dyDescent="0.3">
      <c r="B3525" s="9"/>
    </row>
    <row r="3526" spans="2:2" ht="14.4" x14ac:dyDescent="0.3">
      <c r="B3526" s="9"/>
    </row>
    <row r="3527" spans="2:2" ht="14.4" x14ac:dyDescent="0.3">
      <c r="B3527" s="9"/>
    </row>
    <row r="3528" spans="2:2" ht="14.4" x14ac:dyDescent="0.3">
      <c r="B3528" s="9"/>
    </row>
    <row r="3529" spans="2:2" ht="14.4" x14ac:dyDescent="0.3">
      <c r="B3529" s="9"/>
    </row>
    <row r="3530" spans="2:2" ht="14.4" x14ac:dyDescent="0.3">
      <c r="B3530" s="9"/>
    </row>
    <row r="3531" spans="2:2" ht="14.4" x14ac:dyDescent="0.3">
      <c r="B3531" s="9"/>
    </row>
    <row r="3532" spans="2:2" ht="14.4" x14ac:dyDescent="0.3">
      <c r="B3532" s="9"/>
    </row>
    <row r="3533" spans="2:2" ht="14.4" x14ac:dyDescent="0.3">
      <c r="B3533" s="9"/>
    </row>
    <row r="3534" spans="2:2" ht="14.4" x14ac:dyDescent="0.3">
      <c r="B3534" s="9"/>
    </row>
    <row r="3535" spans="2:2" ht="14.4" x14ac:dyDescent="0.3">
      <c r="B3535" s="9"/>
    </row>
    <row r="3536" spans="2:2" ht="14.4" x14ac:dyDescent="0.3">
      <c r="B3536" s="9"/>
    </row>
    <row r="3537" spans="2:2" ht="14.4" x14ac:dyDescent="0.3">
      <c r="B3537" s="9"/>
    </row>
    <row r="3538" spans="2:2" ht="14.4" x14ac:dyDescent="0.3">
      <c r="B3538" s="9"/>
    </row>
    <row r="3539" spans="2:2" ht="14.4" x14ac:dyDescent="0.3">
      <c r="B3539" s="9"/>
    </row>
    <row r="3540" spans="2:2" ht="14.4" x14ac:dyDescent="0.3">
      <c r="B3540" s="9"/>
    </row>
    <row r="3541" spans="2:2" ht="14.4" x14ac:dyDescent="0.3">
      <c r="B3541" s="9"/>
    </row>
    <row r="3542" spans="2:2" ht="14.4" x14ac:dyDescent="0.3">
      <c r="B3542" s="9"/>
    </row>
    <row r="3543" spans="2:2" ht="14.4" x14ac:dyDescent="0.3">
      <c r="B3543" s="9"/>
    </row>
    <row r="3544" spans="2:2" ht="14.4" x14ac:dyDescent="0.3">
      <c r="B3544" s="9"/>
    </row>
    <row r="3545" spans="2:2" ht="14.4" x14ac:dyDescent="0.3">
      <c r="B3545" s="9"/>
    </row>
    <row r="3546" spans="2:2" ht="14.4" x14ac:dyDescent="0.3">
      <c r="B3546" s="9"/>
    </row>
    <row r="3547" spans="2:2" ht="14.4" x14ac:dyDescent="0.3">
      <c r="B3547" s="9"/>
    </row>
    <row r="3548" spans="2:2" ht="14.4" x14ac:dyDescent="0.3">
      <c r="B3548" s="9"/>
    </row>
    <row r="3549" spans="2:2" ht="14.4" x14ac:dyDescent="0.3">
      <c r="B3549" s="9"/>
    </row>
    <row r="3550" spans="2:2" ht="14.4" x14ac:dyDescent="0.3">
      <c r="B3550" s="9"/>
    </row>
    <row r="3551" spans="2:2" ht="14.4" x14ac:dyDescent="0.3">
      <c r="B3551" s="9"/>
    </row>
    <row r="3552" spans="2:2" ht="14.4" x14ac:dyDescent="0.3">
      <c r="B3552" s="9"/>
    </row>
    <row r="3553" spans="2:2" ht="14.4" x14ac:dyDescent="0.3">
      <c r="B3553" s="9"/>
    </row>
    <row r="3554" spans="2:2" ht="14.4" x14ac:dyDescent="0.3">
      <c r="B3554" s="9"/>
    </row>
    <row r="3555" spans="2:2" ht="14.4" x14ac:dyDescent="0.3">
      <c r="B3555" s="9"/>
    </row>
    <row r="3556" spans="2:2" ht="14.4" x14ac:dyDescent="0.3">
      <c r="B3556" s="9"/>
    </row>
    <row r="3557" spans="2:2" ht="14.4" x14ac:dyDescent="0.3">
      <c r="B3557" s="9"/>
    </row>
    <row r="3558" spans="2:2" ht="14.4" x14ac:dyDescent="0.3">
      <c r="B3558" s="9"/>
    </row>
    <row r="3559" spans="2:2" ht="14.4" x14ac:dyDescent="0.3">
      <c r="B3559" s="9"/>
    </row>
    <row r="3560" spans="2:2" ht="14.4" x14ac:dyDescent="0.3">
      <c r="B3560" s="9"/>
    </row>
    <row r="3561" spans="2:2" ht="14.4" x14ac:dyDescent="0.3">
      <c r="B3561" s="9"/>
    </row>
    <row r="3562" spans="2:2" ht="14.4" x14ac:dyDescent="0.3">
      <c r="B3562" s="9"/>
    </row>
    <row r="3563" spans="2:2" ht="14.4" x14ac:dyDescent="0.3">
      <c r="B3563" s="9"/>
    </row>
    <row r="3564" spans="2:2" ht="14.4" x14ac:dyDescent="0.3">
      <c r="B3564" s="9"/>
    </row>
    <row r="3565" spans="2:2" ht="14.4" x14ac:dyDescent="0.3">
      <c r="B3565" s="9"/>
    </row>
    <row r="3566" spans="2:2" ht="14.4" x14ac:dyDescent="0.3">
      <c r="B3566" s="9"/>
    </row>
    <row r="3567" spans="2:2" ht="14.4" x14ac:dyDescent="0.3">
      <c r="B3567" s="9"/>
    </row>
    <row r="3568" spans="2:2" ht="14.4" x14ac:dyDescent="0.3">
      <c r="B3568" s="9"/>
    </row>
    <row r="3569" spans="2:2" ht="14.4" x14ac:dyDescent="0.3">
      <c r="B3569" s="9"/>
    </row>
    <row r="3570" spans="2:2" ht="14.4" x14ac:dyDescent="0.3">
      <c r="B3570" s="9"/>
    </row>
    <row r="3571" spans="2:2" ht="14.4" x14ac:dyDescent="0.3">
      <c r="B3571" s="9"/>
    </row>
    <row r="3572" spans="2:2" ht="14.4" x14ac:dyDescent="0.3">
      <c r="B3572" s="9"/>
    </row>
    <row r="3573" spans="2:2" ht="14.4" x14ac:dyDescent="0.3">
      <c r="B3573" s="9"/>
    </row>
    <row r="3574" spans="2:2" ht="14.4" x14ac:dyDescent="0.3">
      <c r="B3574" s="9"/>
    </row>
    <row r="3575" spans="2:2" ht="14.4" x14ac:dyDescent="0.3">
      <c r="B3575" s="9"/>
    </row>
    <row r="3576" spans="2:2" ht="14.4" x14ac:dyDescent="0.3">
      <c r="B3576" s="9"/>
    </row>
    <row r="3577" spans="2:2" ht="14.4" x14ac:dyDescent="0.3">
      <c r="B3577" s="9"/>
    </row>
    <row r="3578" spans="2:2" ht="14.4" x14ac:dyDescent="0.3">
      <c r="B3578" s="9"/>
    </row>
    <row r="3579" spans="2:2" ht="14.4" x14ac:dyDescent="0.3">
      <c r="B3579" s="9"/>
    </row>
    <row r="3580" spans="2:2" ht="14.4" x14ac:dyDescent="0.3">
      <c r="B3580" s="9"/>
    </row>
    <row r="3581" spans="2:2" ht="14.4" x14ac:dyDescent="0.3">
      <c r="B3581" s="9"/>
    </row>
    <row r="3582" spans="2:2" ht="14.4" x14ac:dyDescent="0.3">
      <c r="B3582" s="9"/>
    </row>
    <row r="3583" spans="2:2" ht="14.4" x14ac:dyDescent="0.3">
      <c r="B3583" s="9"/>
    </row>
    <row r="3584" spans="2:2" ht="14.4" x14ac:dyDescent="0.3">
      <c r="B3584" s="9"/>
    </row>
    <row r="3585" spans="2:2" ht="14.4" x14ac:dyDescent="0.3">
      <c r="B3585" s="9"/>
    </row>
    <row r="3586" spans="2:2" ht="14.4" x14ac:dyDescent="0.3">
      <c r="B3586" s="9"/>
    </row>
    <row r="3587" spans="2:2" ht="14.4" x14ac:dyDescent="0.3">
      <c r="B3587" s="9"/>
    </row>
    <row r="3588" spans="2:2" ht="14.4" x14ac:dyDescent="0.3">
      <c r="B3588" s="9"/>
    </row>
    <row r="3589" spans="2:2" ht="14.4" x14ac:dyDescent="0.3">
      <c r="B3589" s="9"/>
    </row>
    <row r="3590" spans="2:2" ht="14.4" x14ac:dyDescent="0.3">
      <c r="B3590" s="9"/>
    </row>
    <row r="3591" spans="2:2" ht="14.4" x14ac:dyDescent="0.3">
      <c r="B3591" s="9"/>
    </row>
    <row r="3592" spans="2:2" ht="14.4" x14ac:dyDescent="0.3">
      <c r="B3592" s="9"/>
    </row>
    <row r="3593" spans="2:2" ht="14.4" x14ac:dyDescent="0.3">
      <c r="B3593" s="9"/>
    </row>
    <row r="3594" spans="2:2" ht="14.4" x14ac:dyDescent="0.3">
      <c r="B3594" s="9"/>
    </row>
    <row r="3595" spans="2:2" ht="14.4" x14ac:dyDescent="0.3">
      <c r="B3595" s="9"/>
    </row>
    <row r="3596" spans="2:2" ht="14.4" x14ac:dyDescent="0.3">
      <c r="B3596" s="9"/>
    </row>
    <row r="3597" spans="2:2" ht="14.4" x14ac:dyDescent="0.3">
      <c r="B3597" s="9"/>
    </row>
    <row r="3598" spans="2:2" ht="14.4" x14ac:dyDescent="0.3">
      <c r="B3598" s="9"/>
    </row>
    <row r="3599" spans="2:2" ht="14.4" x14ac:dyDescent="0.3">
      <c r="B3599" s="9"/>
    </row>
    <row r="3600" spans="2:2" ht="14.4" x14ac:dyDescent="0.3">
      <c r="B3600" s="9"/>
    </row>
    <row r="3601" spans="2:2" ht="14.4" x14ac:dyDescent="0.3">
      <c r="B3601" s="9"/>
    </row>
    <row r="3602" spans="2:2" ht="14.4" x14ac:dyDescent="0.3">
      <c r="B3602" s="9"/>
    </row>
    <row r="3603" spans="2:2" ht="14.4" x14ac:dyDescent="0.3">
      <c r="B3603" s="9"/>
    </row>
    <row r="3604" spans="2:2" ht="14.4" x14ac:dyDescent="0.3">
      <c r="B3604" s="9"/>
    </row>
    <row r="3605" spans="2:2" ht="14.4" x14ac:dyDescent="0.3">
      <c r="B3605" s="9"/>
    </row>
    <row r="3606" spans="2:2" ht="14.4" x14ac:dyDescent="0.3">
      <c r="B3606" s="9"/>
    </row>
    <row r="3607" spans="2:2" ht="14.4" x14ac:dyDescent="0.3">
      <c r="B3607" s="9"/>
    </row>
    <row r="3608" spans="2:2" ht="14.4" x14ac:dyDescent="0.3">
      <c r="B3608" s="9"/>
    </row>
    <row r="3609" spans="2:2" ht="14.4" x14ac:dyDescent="0.3">
      <c r="B3609" s="9"/>
    </row>
    <row r="3610" spans="2:2" ht="14.4" x14ac:dyDescent="0.3">
      <c r="B3610" s="9"/>
    </row>
    <row r="3611" spans="2:2" ht="14.4" x14ac:dyDescent="0.3">
      <c r="B3611" s="9"/>
    </row>
    <row r="3612" spans="2:2" ht="14.4" x14ac:dyDescent="0.3">
      <c r="B3612" s="9"/>
    </row>
    <row r="3613" spans="2:2" ht="14.4" x14ac:dyDescent="0.3">
      <c r="B3613" s="9"/>
    </row>
    <row r="3614" spans="2:2" ht="14.4" x14ac:dyDescent="0.3">
      <c r="B3614" s="9"/>
    </row>
    <row r="3615" spans="2:2" ht="14.4" x14ac:dyDescent="0.3">
      <c r="B3615" s="9"/>
    </row>
    <row r="3616" spans="2:2" ht="14.4" x14ac:dyDescent="0.3">
      <c r="B3616" s="9"/>
    </row>
    <row r="3617" spans="2:2" ht="14.4" x14ac:dyDescent="0.3">
      <c r="B3617" s="9"/>
    </row>
    <row r="3618" spans="2:2" ht="14.4" x14ac:dyDescent="0.3">
      <c r="B3618" s="9"/>
    </row>
    <row r="3619" spans="2:2" ht="14.4" x14ac:dyDescent="0.3">
      <c r="B3619" s="9"/>
    </row>
    <row r="3620" spans="2:2" ht="14.4" x14ac:dyDescent="0.3">
      <c r="B3620" s="9"/>
    </row>
    <row r="3621" spans="2:2" ht="14.4" x14ac:dyDescent="0.3">
      <c r="B3621" s="9"/>
    </row>
    <row r="3622" spans="2:2" ht="14.4" x14ac:dyDescent="0.3">
      <c r="B3622" s="9"/>
    </row>
    <row r="3623" spans="2:2" ht="14.4" x14ac:dyDescent="0.3">
      <c r="B3623" s="9"/>
    </row>
    <row r="3624" spans="2:2" ht="14.4" x14ac:dyDescent="0.3">
      <c r="B3624" s="9"/>
    </row>
    <row r="3625" spans="2:2" ht="14.4" x14ac:dyDescent="0.3">
      <c r="B3625" s="9"/>
    </row>
    <row r="3626" spans="2:2" ht="14.4" x14ac:dyDescent="0.3">
      <c r="B3626" s="9"/>
    </row>
    <row r="3627" spans="2:2" ht="14.4" x14ac:dyDescent="0.3">
      <c r="B3627" s="9"/>
    </row>
    <row r="3628" spans="2:2" ht="14.4" x14ac:dyDescent="0.3">
      <c r="B3628" s="9"/>
    </row>
    <row r="3629" spans="2:2" ht="14.4" x14ac:dyDescent="0.3">
      <c r="B3629" s="9"/>
    </row>
    <row r="3630" spans="2:2" ht="14.4" x14ac:dyDescent="0.3">
      <c r="B3630" s="9"/>
    </row>
    <row r="3631" spans="2:2" ht="14.4" x14ac:dyDescent="0.3">
      <c r="B3631" s="9"/>
    </row>
    <row r="3632" spans="2:2" ht="14.4" x14ac:dyDescent="0.3">
      <c r="B3632" s="9"/>
    </row>
    <row r="3633" spans="2:2" ht="14.4" x14ac:dyDescent="0.3">
      <c r="B3633" s="9"/>
    </row>
    <row r="3634" spans="2:2" ht="14.4" x14ac:dyDescent="0.3">
      <c r="B3634" s="9"/>
    </row>
    <row r="3635" spans="2:2" ht="14.4" x14ac:dyDescent="0.3">
      <c r="B3635" s="9"/>
    </row>
    <row r="3636" spans="2:2" ht="14.4" x14ac:dyDescent="0.3">
      <c r="B3636" s="9"/>
    </row>
    <row r="3637" spans="2:2" ht="14.4" x14ac:dyDescent="0.3">
      <c r="B3637" s="9"/>
    </row>
    <row r="3638" spans="2:2" ht="14.4" x14ac:dyDescent="0.3">
      <c r="B3638" s="9"/>
    </row>
    <row r="3639" spans="2:2" ht="14.4" x14ac:dyDescent="0.3">
      <c r="B3639" s="9"/>
    </row>
    <row r="3640" spans="2:2" ht="14.4" x14ac:dyDescent="0.3">
      <c r="B3640" s="9"/>
    </row>
    <row r="3641" spans="2:2" ht="14.4" x14ac:dyDescent="0.3">
      <c r="B3641" s="9"/>
    </row>
    <row r="3642" spans="2:2" ht="14.4" x14ac:dyDescent="0.3">
      <c r="B3642" s="9"/>
    </row>
    <row r="3643" spans="2:2" ht="14.4" x14ac:dyDescent="0.3">
      <c r="B3643" s="9"/>
    </row>
    <row r="3644" spans="2:2" ht="14.4" x14ac:dyDescent="0.3">
      <c r="B3644" s="9"/>
    </row>
    <row r="3645" spans="2:2" ht="14.4" x14ac:dyDescent="0.3">
      <c r="B3645" s="9"/>
    </row>
    <row r="3646" spans="2:2" ht="14.4" x14ac:dyDescent="0.3">
      <c r="B3646" s="9"/>
    </row>
    <row r="3647" spans="2:2" ht="14.4" x14ac:dyDescent="0.3">
      <c r="B3647" s="9"/>
    </row>
    <row r="3648" spans="2:2" ht="14.4" x14ac:dyDescent="0.3">
      <c r="B3648" s="9"/>
    </row>
    <row r="3649" spans="2:2" ht="14.4" x14ac:dyDescent="0.3">
      <c r="B3649" s="9"/>
    </row>
    <row r="3650" spans="2:2" ht="14.4" x14ac:dyDescent="0.3">
      <c r="B3650" s="9"/>
    </row>
    <row r="3651" spans="2:2" ht="14.4" x14ac:dyDescent="0.3">
      <c r="B3651" s="9"/>
    </row>
    <row r="3652" spans="2:2" ht="14.4" x14ac:dyDescent="0.3">
      <c r="B3652" s="9"/>
    </row>
    <row r="3653" spans="2:2" ht="14.4" x14ac:dyDescent="0.3">
      <c r="B3653" s="9"/>
    </row>
    <row r="3654" spans="2:2" ht="14.4" x14ac:dyDescent="0.3">
      <c r="B3654" s="9"/>
    </row>
    <row r="3655" spans="2:2" ht="14.4" x14ac:dyDescent="0.3">
      <c r="B3655" s="9"/>
    </row>
    <row r="3656" spans="2:2" ht="14.4" x14ac:dyDescent="0.3">
      <c r="B3656" s="9"/>
    </row>
    <row r="3657" spans="2:2" ht="14.4" x14ac:dyDescent="0.3">
      <c r="B3657" s="9"/>
    </row>
    <row r="3658" spans="2:2" ht="14.4" x14ac:dyDescent="0.3">
      <c r="B3658" s="9"/>
    </row>
    <row r="3659" spans="2:2" ht="14.4" x14ac:dyDescent="0.3">
      <c r="B3659" s="9"/>
    </row>
    <row r="3660" spans="2:2" ht="14.4" x14ac:dyDescent="0.3">
      <c r="B3660" s="9"/>
    </row>
    <row r="3661" spans="2:2" ht="14.4" x14ac:dyDescent="0.3">
      <c r="B3661" s="9"/>
    </row>
    <row r="3662" spans="2:2" ht="14.4" x14ac:dyDescent="0.3">
      <c r="B3662" s="9"/>
    </row>
    <row r="3663" spans="2:2" ht="14.4" x14ac:dyDescent="0.3">
      <c r="B3663" s="9"/>
    </row>
    <row r="3664" spans="2:2" ht="14.4" x14ac:dyDescent="0.3">
      <c r="B3664" s="9"/>
    </row>
    <row r="3665" spans="2:2" ht="14.4" x14ac:dyDescent="0.3">
      <c r="B3665" s="9"/>
    </row>
    <row r="3666" spans="2:2" ht="14.4" x14ac:dyDescent="0.3">
      <c r="B3666" s="9"/>
    </row>
    <row r="3667" spans="2:2" ht="14.4" x14ac:dyDescent="0.3">
      <c r="B3667" s="9"/>
    </row>
    <row r="3668" spans="2:2" ht="14.4" x14ac:dyDescent="0.3">
      <c r="B3668" s="9"/>
    </row>
    <row r="3669" spans="2:2" ht="14.4" x14ac:dyDescent="0.3">
      <c r="B3669" s="9"/>
    </row>
    <row r="3670" spans="2:2" ht="14.4" x14ac:dyDescent="0.3">
      <c r="B3670" s="9"/>
    </row>
    <row r="3671" spans="2:2" ht="14.4" x14ac:dyDescent="0.3">
      <c r="B3671" s="9"/>
    </row>
    <row r="3672" spans="2:2" ht="14.4" x14ac:dyDescent="0.3">
      <c r="B3672" s="9"/>
    </row>
    <row r="3673" spans="2:2" ht="14.4" x14ac:dyDescent="0.3">
      <c r="B3673" s="9"/>
    </row>
    <row r="3674" spans="2:2" ht="14.4" x14ac:dyDescent="0.3">
      <c r="B3674" s="9"/>
    </row>
    <row r="3675" spans="2:2" ht="14.4" x14ac:dyDescent="0.3">
      <c r="B3675" s="9"/>
    </row>
    <row r="3676" spans="2:2" ht="14.4" x14ac:dyDescent="0.3">
      <c r="B3676" s="9"/>
    </row>
    <row r="3677" spans="2:2" ht="14.4" x14ac:dyDescent="0.3">
      <c r="B3677" s="9"/>
    </row>
    <row r="3678" spans="2:2" ht="14.4" x14ac:dyDescent="0.3">
      <c r="B3678" s="9"/>
    </row>
    <row r="3679" spans="2:2" ht="14.4" x14ac:dyDescent="0.3">
      <c r="B3679" s="9"/>
    </row>
    <row r="3680" spans="2:2" ht="14.4" x14ac:dyDescent="0.3">
      <c r="B3680" s="9"/>
    </row>
    <row r="3681" spans="2:2" ht="14.4" x14ac:dyDescent="0.3">
      <c r="B3681" s="9"/>
    </row>
    <row r="3682" spans="2:2" ht="14.4" x14ac:dyDescent="0.3">
      <c r="B3682" s="9"/>
    </row>
    <row r="3683" spans="2:2" ht="14.4" x14ac:dyDescent="0.3">
      <c r="B3683" s="9"/>
    </row>
    <row r="3684" spans="2:2" ht="14.4" x14ac:dyDescent="0.3">
      <c r="B3684" s="9"/>
    </row>
    <row r="3685" spans="2:2" ht="14.4" x14ac:dyDescent="0.3">
      <c r="B3685" s="9"/>
    </row>
    <row r="3686" spans="2:2" ht="14.4" x14ac:dyDescent="0.3">
      <c r="B3686" s="9"/>
    </row>
    <row r="3687" spans="2:2" ht="14.4" x14ac:dyDescent="0.3">
      <c r="B3687" s="9"/>
    </row>
    <row r="3688" spans="2:2" ht="14.4" x14ac:dyDescent="0.3">
      <c r="B3688" s="9"/>
    </row>
    <row r="3689" spans="2:2" ht="14.4" x14ac:dyDescent="0.3">
      <c r="B3689" s="9"/>
    </row>
    <row r="3690" spans="2:2" ht="14.4" x14ac:dyDescent="0.3">
      <c r="B3690" s="9"/>
    </row>
    <row r="3691" spans="2:2" ht="14.4" x14ac:dyDescent="0.3">
      <c r="B3691" s="9"/>
    </row>
    <row r="3692" spans="2:2" ht="14.4" x14ac:dyDescent="0.3">
      <c r="B3692" s="9"/>
    </row>
    <row r="3693" spans="2:2" ht="14.4" x14ac:dyDescent="0.3">
      <c r="B3693" s="9"/>
    </row>
    <row r="3694" spans="2:2" ht="14.4" x14ac:dyDescent="0.3">
      <c r="B3694" s="9"/>
    </row>
    <row r="3695" spans="2:2" ht="14.4" x14ac:dyDescent="0.3">
      <c r="B3695" s="9"/>
    </row>
    <row r="3696" spans="2:2" ht="14.4" x14ac:dyDescent="0.3">
      <c r="B3696" s="9"/>
    </row>
    <row r="3697" spans="2:2" ht="14.4" x14ac:dyDescent="0.3">
      <c r="B3697" s="9"/>
    </row>
    <row r="3698" spans="2:2" ht="14.4" x14ac:dyDescent="0.3">
      <c r="B3698" s="9"/>
    </row>
    <row r="3699" spans="2:2" ht="14.4" x14ac:dyDescent="0.3">
      <c r="B3699" s="9"/>
    </row>
    <row r="3700" spans="2:2" ht="14.4" x14ac:dyDescent="0.3">
      <c r="B3700" s="9"/>
    </row>
    <row r="3701" spans="2:2" ht="14.4" x14ac:dyDescent="0.3">
      <c r="B3701" s="9"/>
    </row>
    <row r="3702" spans="2:2" ht="14.4" x14ac:dyDescent="0.3">
      <c r="B3702" s="9"/>
    </row>
    <row r="3703" spans="2:2" ht="14.4" x14ac:dyDescent="0.3">
      <c r="B3703" s="9"/>
    </row>
    <row r="3704" spans="2:2" ht="14.4" x14ac:dyDescent="0.3">
      <c r="B3704" s="9"/>
    </row>
    <row r="3705" spans="2:2" ht="14.4" x14ac:dyDescent="0.3">
      <c r="B3705" s="9"/>
    </row>
    <row r="3706" spans="2:2" ht="14.4" x14ac:dyDescent="0.3">
      <c r="B3706" s="9"/>
    </row>
    <row r="3707" spans="2:2" ht="14.4" x14ac:dyDescent="0.3">
      <c r="B3707" s="9"/>
    </row>
    <row r="3708" spans="2:2" ht="14.4" x14ac:dyDescent="0.3">
      <c r="B3708" s="9"/>
    </row>
    <row r="3709" spans="2:2" ht="14.4" x14ac:dyDescent="0.3">
      <c r="B3709" s="9"/>
    </row>
    <row r="3710" spans="2:2" ht="14.4" x14ac:dyDescent="0.3">
      <c r="B3710" s="9"/>
    </row>
    <row r="3711" spans="2:2" ht="14.4" x14ac:dyDescent="0.3">
      <c r="B3711" s="9"/>
    </row>
    <row r="3712" spans="2:2" ht="14.4" x14ac:dyDescent="0.3">
      <c r="B3712" s="9"/>
    </row>
    <row r="3713" spans="2:2" ht="14.4" x14ac:dyDescent="0.3">
      <c r="B3713" s="9"/>
    </row>
    <row r="3714" spans="2:2" ht="14.4" x14ac:dyDescent="0.3">
      <c r="B3714" s="9"/>
    </row>
    <row r="3715" spans="2:2" ht="14.4" x14ac:dyDescent="0.3">
      <c r="B3715" s="9"/>
    </row>
    <row r="3716" spans="2:2" ht="14.4" x14ac:dyDescent="0.3">
      <c r="B3716" s="9"/>
    </row>
    <row r="3717" spans="2:2" ht="14.4" x14ac:dyDescent="0.3">
      <c r="B3717" s="9"/>
    </row>
    <row r="3718" spans="2:2" ht="14.4" x14ac:dyDescent="0.3">
      <c r="B3718" s="9"/>
    </row>
    <row r="3719" spans="2:2" ht="14.4" x14ac:dyDescent="0.3">
      <c r="B3719" s="9"/>
    </row>
    <row r="3720" spans="2:2" ht="14.4" x14ac:dyDescent="0.3">
      <c r="B3720" s="9"/>
    </row>
    <row r="3721" spans="2:2" ht="14.4" x14ac:dyDescent="0.3">
      <c r="B3721" s="9"/>
    </row>
    <row r="3722" spans="2:2" ht="14.4" x14ac:dyDescent="0.3">
      <c r="B3722" s="9"/>
    </row>
    <row r="3723" spans="2:2" ht="14.4" x14ac:dyDescent="0.3">
      <c r="B3723" s="9"/>
    </row>
    <row r="3724" spans="2:2" ht="14.4" x14ac:dyDescent="0.3">
      <c r="B3724" s="9"/>
    </row>
    <row r="3725" spans="2:2" ht="14.4" x14ac:dyDescent="0.3">
      <c r="B3725" s="9"/>
    </row>
    <row r="3726" spans="2:2" ht="14.4" x14ac:dyDescent="0.3">
      <c r="B3726" s="9"/>
    </row>
    <row r="3727" spans="2:2" ht="14.4" x14ac:dyDescent="0.3">
      <c r="B3727" s="9"/>
    </row>
    <row r="3728" spans="2:2" ht="14.4" x14ac:dyDescent="0.3">
      <c r="B3728" s="9"/>
    </row>
    <row r="3729" spans="2:2" ht="14.4" x14ac:dyDescent="0.3">
      <c r="B3729" s="9"/>
    </row>
    <row r="3730" spans="2:2" ht="14.4" x14ac:dyDescent="0.3">
      <c r="B3730" s="9"/>
    </row>
    <row r="3731" spans="2:2" ht="14.4" x14ac:dyDescent="0.3">
      <c r="B3731" s="9"/>
    </row>
    <row r="3732" spans="2:2" ht="14.4" x14ac:dyDescent="0.3">
      <c r="B3732" s="9"/>
    </row>
    <row r="3733" spans="2:2" ht="14.4" x14ac:dyDescent="0.3">
      <c r="B3733" s="9"/>
    </row>
    <row r="3734" spans="2:2" ht="14.4" x14ac:dyDescent="0.3">
      <c r="B3734" s="9"/>
    </row>
    <row r="3735" spans="2:2" ht="14.4" x14ac:dyDescent="0.3">
      <c r="B3735" s="9"/>
    </row>
    <row r="3736" spans="2:2" ht="14.4" x14ac:dyDescent="0.3">
      <c r="B3736" s="9"/>
    </row>
    <row r="3737" spans="2:2" ht="14.4" x14ac:dyDescent="0.3">
      <c r="B3737" s="9"/>
    </row>
    <row r="3738" spans="2:2" ht="14.4" x14ac:dyDescent="0.3">
      <c r="B3738" s="9"/>
    </row>
    <row r="3739" spans="2:2" ht="14.4" x14ac:dyDescent="0.3">
      <c r="B3739" s="9"/>
    </row>
    <row r="3740" spans="2:2" ht="14.4" x14ac:dyDescent="0.3">
      <c r="B3740" s="9"/>
    </row>
    <row r="3741" spans="2:2" ht="14.4" x14ac:dyDescent="0.3">
      <c r="B3741" s="9"/>
    </row>
    <row r="3742" spans="2:2" ht="14.4" x14ac:dyDescent="0.3">
      <c r="B3742" s="9"/>
    </row>
    <row r="3743" spans="2:2" ht="14.4" x14ac:dyDescent="0.3">
      <c r="B3743" s="9"/>
    </row>
    <row r="3744" spans="2:2" ht="14.4" x14ac:dyDescent="0.3">
      <c r="B3744" s="9"/>
    </row>
    <row r="3745" spans="2:2" ht="14.4" x14ac:dyDescent="0.3">
      <c r="B3745" s="9"/>
    </row>
    <row r="3746" spans="2:2" ht="14.4" x14ac:dyDescent="0.3">
      <c r="B3746" s="9"/>
    </row>
    <row r="3747" spans="2:2" ht="14.4" x14ac:dyDescent="0.3">
      <c r="B3747" s="9"/>
    </row>
    <row r="3748" spans="2:2" ht="14.4" x14ac:dyDescent="0.3">
      <c r="B3748" s="9"/>
    </row>
    <row r="3749" spans="2:2" ht="14.4" x14ac:dyDescent="0.3">
      <c r="B3749" s="9"/>
    </row>
    <row r="3750" spans="2:2" ht="14.4" x14ac:dyDescent="0.3">
      <c r="B3750" s="9"/>
    </row>
    <row r="3751" spans="2:2" ht="14.4" x14ac:dyDescent="0.3">
      <c r="B3751" s="9"/>
    </row>
    <row r="3752" spans="2:2" ht="14.4" x14ac:dyDescent="0.3">
      <c r="B3752" s="9"/>
    </row>
    <row r="3753" spans="2:2" ht="14.4" x14ac:dyDescent="0.3">
      <c r="B3753" s="9"/>
    </row>
    <row r="3754" spans="2:2" ht="14.4" x14ac:dyDescent="0.3">
      <c r="B3754" s="9"/>
    </row>
    <row r="3755" spans="2:2" ht="14.4" x14ac:dyDescent="0.3">
      <c r="B3755" s="9"/>
    </row>
    <row r="3756" spans="2:2" ht="14.4" x14ac:dyDescent="0.3">
      <c r="B3756" s="9"/>
    </row>
    <row r="3757" spans="2:2" ht="14.4" x14ac:dyDescent="0.3">
      <c r="B3757" s="9"/>
    </row>
    <row r="3758" spans="2:2" ht="14.4" x14ac:dyDescent="0.3">
      <c r="B3758" s="9"/>
    </row>
    <row r="3759" spans="2:2" ht="14.4" x14ac:dyDescent="0.3">
      <c r="B3759" s="9"/>
    </row>
    <row r="3760" spans="2:2" ht="14.4" x14ac:dyDescent="0.3">
      <c r="B3760" s="9"/>
    </row>
    <row r="3761" spans="2:2" ht="14.4" x14ac:dyDescent="0.3">
      <c r="B3761" s="9"/>
    </row>
    <row r="3762" spans="2:2" ht="14.4" x14ac:dyDescent="0.3">
      <c r="B3762" s="9"/>
    </row>
    <row r="3763" spans="2:2" ht="14.4" x14ac:dyDescent="0.3">
      <c r="B3763" s="9"/>
    </row>
    <row r="3764" spans="2:2" ht="14.4" x14ac:dyDescent="0.3">
      <c r="B3764" s="9"/>
    </row>
    <row r="3765" spans="2:2" ht="14.4" x14ac:dyDescent="0.3">
      <c r="B3765" s="9"/>
    </row>
    <row r="3766" spans="2:2" ht="14.4" x14ac:dyDescent="0.3">
      <c r="B3766" s="9"/>
    </row>
    <row r="3767" spans="2:2" ht="14.4" x14ac:dyDescent="0.3">
      <c r="B3767" s="9"/>
    </row>
    <row r="3768" spans="2:2" ht="14.4" x14ac:dyDescent="0.3">
      <c r="B3768" s="9"/>
    </row>
    <row r="3769" spans="2:2" ht="14.4" x14ac:dyDescent="0.3">
      <c r="B3769" s="9"/>
    </row>
    <row r="3770" spans="2:2" ht="14.4" x14ac:dyDescent="0.3">
      <c r="B3770" s="9"/>
    </row>
    <row r="3771" spans="2:2" ht="14.4" x14ac:dyDescent="0.3">
      <c r="B3771" s="9"/>
    </row>
    <row r="3772" spans="2:2" ht="14.4" x14ac:dyDescent="0.3">
      <c r="B3772" s="9"/>
    </row>
    <row r="3773" spans="2:2" ht="14.4" x14ac:dyDescent="0.3">
      <c r="B3773" s="9"/>
    </row>
    <row r="3774" spans="2:2" ht="14.4" x14ac:dyDescent="0.3">
      <c r="B3774" s="9"/>
    </row>
    <row r="3775" spans="2:2" ht="14.4" x14ac:dyDescent="0.3">
      <c r="B3775" s="9"/>
    </row>
    <row r="3776" spans="2:2" ht="14.4" x14ac:dyDescent="0.3">
      <c r="B3776" s="9"/>
    </row>
    <row r="3777" spans="2:2" ht="14.4" x14ac:dyDescent="0.3">
      <c r="B3777" s="9"/>
    </row>
    <row r="3778" spans="2:2" ht="14.4" x14ac:dyDescent="0.3">
      <c r="B3778" s="9"/>
    </row>
    <row r="3779" spans="2:2" ht="14.4" x14ac:dyDescent="0.3">
      <c r="B3779" s="9"/>
    </row>
    <row r="3780" spans="2:2" ht="14.4" x14ac:dyDescent="0.3">
      <c r="B3780" s="9"/>
    </row>
    <row r="3781" spans="2:2" ht="14.4" x14ac:dyDescent="0.3">
      <c r="B3781" s="9"/>
    </row>
    <row r="3782" spans="2:2" ht="14.4" x14ac:dyDescent="0.3">
      <c r="B3782" s="9"/>
    </row>
    <row r="3783" spans="2:2" ht="14.4" x14ac:dyDescent="0.3">
      <c r="B3783" s="9"/>
    </row>
    <row r="3784" spans="2:2" ht="14.4" x14ac:dyDescent="0.3">
      <c r="B3784" s="9"/>
    </row>
    <row r="3785" spans="2:2" ht="14.4" x14ac:dyDescent="0.3">
      <c r="B3785" s="9"/>
    </row>
    <row r="3786" spans="2:2" ht="14.4" x14ac:dyDescent="0.3">
      <c r="B3786" s="9"/>
    </row>
    <row r="3787" spans="2:2" ht="14.4" x14ac:dyDescent="0.3">
      <c r="B3787" s="9"/>
    </row>
    <row r="3788" spans="2:2" ht="14.4" x14ac:dyDescent="0.3">
      <c r="B3788" s="9"/>
    </row>
    <row r="3789" spans="2:2" ht="14.4" x14ac:dyDescent="0.3">
      <c r="B3789" s="9"/>
    </row>
    <row r="3790" spans="2:2" ht="14.4" x14ac:dyDescent="0.3">
      <c r="B3790" s="9"/>
    </row>
    <row r="3791" spans="2:2" ht="14.4" x14ac:dyDescent="0.3">
      <c r="B3791" s="9"/>
    </row>
    <row r="3792" spans="2:2" ht="14.4" x14ac:dyDescent="0.3">
      <c r="B3792" s="9"/>
    </row>
    <row r="3793" spans="2:2" ht="14.4" x14ac:dyDescent="0.3">
      <c r="B3793" s="9"/>
    </row>
    <row r="3794" spans="2:2" ht="14.4" x14ac:dyDescent="0.3">
      <c r="B3794" s="9"/>
    </row>
    <row r="3795" spans="2:2" ht="14.4" x14ac:dyDescent="0.3">
      <c r="B3795" s="9"/>
    </row>
    <row r="3796" spans="2:2" ht="14.4" x14ac:dyDescent="0.3">
      <c r="B3796" s="9"/>
    </row>
    <row r="3797" spans="2:2" ht="14.4" x14ac:dyDescent="0.3">
      <c r="B3797" s="9"/>
    </row>
    <row r="3798" spans="2:2" ht="14.4" x14ac:dyDescent="0.3">
      <c r="B3798" s="9"/>
    </row>
    <row r="3799" spans="2:2" ht="14.4" x14ac:dyDescent="0.3">
      <c r="B3799" s="9"/>
    </row>
    <row r="3800" spans="2:2" ht="14.4" x14ac:dyDescent="0.3">
      <c r="B3800" s="9"/>
    </row>
    <row r="3801" spans="2:2" ht="14.4" x14ac:dyDescent="0.3">
      <c r="B3801" s="9"/>
    </row>
    <row r="3802" spans="2:2" ht="14.4" x14ac:dyDescent="0.3">
      <c r="B3802" s="9"/>
    </row>
    <row r="3803" spans="2:2" ht="14.4" x14ac:dyDescent="0.3">
      <c r="B3803" s="9"/>
    </row>
    <row r="3804" spans="2:2" ht="14.4" x14ac:dyDescent="0.3">
      <c r="B3804" s="9"/>
    </row>
    <row r="3805" spans="2:2" ht="14.4" x14ac:dyDescent="0.3">
      <c r="B3805" s="9"/>
    </row>
    <row r="3806" spans="2:2" ht="14.4" x14ac:dyDescent="0.3">
      <c r="B3806" s="9"/>
    </row>
    <row r="3807" spans="2:2" ht="14.4" x14ac:dyDescent="0.3">
      <c r="B3807" s="9"/>
    </row>
    <row r="3808" spans="2:2" ht="14.4" x14ac:dyDescent="0.3">
      <c r="B3808" s="9"/>
    </row>
    <row r="3809" spans="2:2" ht="14.4" x14ac:dyDescent="0.3">
      <c r="B3809" s="9"/>
    </row>
    <row r="3810" spans="2:2" ht="14.4" x14ac:dyDescent="0.3">
      <c r="B3810" s="9"/>
    </row>
    <row r="3811" spans="2:2" ht="14.4" x14ac:dyDescent="0.3">
      <c r="B3811" s="9"/>
    </row>
    <row r="3812" spans="2:2" ht="14.4" x14ac:dyDescent="0.3">
      <c r="B3812" s="9"/>
    </row>
    <row r="3813" spans="2:2" ht="14.4" x14ac:dyDescent="0.3">
      <c r="B3813" s="9"/>
    </row>
    <row r="3814" spans="2:2" ht="14.4" x14ac:dyDescent="0.3">
      <c r="B3814" s="9"/>
    </row>
    <row r="3815" spans="2:2" ht="14.4" x14ac:dyDescent="0.3">
      <c r="B3815" s="9"/>
    </row>
    <row r="3816" spans="2:2" ht="14.4" x14ac:dyDescent="0.3">
      <c r="B3816" s="9"/>
    </row>
    <row r="3817" spans="2:2" ht="14.4" x14ac:dyDescent="0.3">
      <c r="B3817" s="9"/>
    </row>
    <row r="3818" spans="2:2" ht="14.4" x14ac:dyDescent="0.3">
      <c r="B3818" s="9"/>
    </row>
    <row r="3819" spans="2:2" ht="14.4" x14ac:dyDescent="0.3">
      <c r="B3819" s="9"/>
    </row>
    <row r="3820" spans="2:2" ht="14.4" x14ac:dyDescent="0.3">
      <c r="B3820" s="9"/>
    </row>
    <row r="3821" spans="2:2" ht="14.4" x14ac:dyDescent="0.3">
      <c r="B3821" s="9"/>
    </row>
    <row r="3822" spans="2:2" ht="14.4" x14ac:dyDescent="0.3">
      <c r="B3822" s="9"/>
    </row>
    <row r="3823" spans="2:2" ht="14.4" x14ac:dyDescent="0.3">
      <c r="B3823" s="9"/>
    </row>
    <row r="3824" spans="2:2" ht="14.4" x14ac:dyDescent="0.3">
      <c r="B3824" s="9"/>
    </row>
    <row r="3825" spans="2:2" ht="14.4" x14ac:dyDescent="0.3">
      <c r="B3825" s="9"/>
    </row>
    <row r="3826" spans="2:2" ht="14.4" x14ac:dyDescent="0.3">
      <c r="B3826" s="9"/>
    </row>
    <row r="3827" spans="2:2" ht="14.4" x14ac:dyDescent="0.3">
      <c r="B3827" s="9"/>
    </row>
    <row r="3828" spans="2:2" ht="14.4" x14ac:dyDescent="0.3">
      <c r="B3828" s="9"/>
    </row>
    <row r="3829" spans="2:2" ht="14.4" x14ac:dyDescent="0.3">
      <c r="B3829" s="9"/>
    </row>
    <row r="3830" spans="2:2" ht="14.4" x14ac:dyDescent="0.3">
      <c r="B3830" s="9"/>
    </row>
    <row r="3831" spans="2:2" ht="14.4" x14ac:dyDescent="0.3">
      <c r="B3831" s="9"/>
    </row>
    <row r="3832" spans="2:2" ht="14.4" x14ac:dyDescent="0.3">
      <c r="B3832" s="9"/>
    </row>
    <row r="3833" spans="2:2" ht="14.4" x14ac:dyDescent="0.3">
      <c r="B3833" s="9"/>
    </row>
    <row r="3834" spans="2:2" ht="14.4" x14ac:dyDescent="0.3">
      <c r="B3834" s="9"/>
    </row>
    <row r="3835" spans="2:2" ht="14.4" x14ac:dyDescent="0.3">
      <c r="B3835" s="9"/>
    </row>
    <row r="3836" spans="2:2" ht="14.4" x14ac:dyDescent="0.3">
      <c r="B3836" s="9"/>
    </row>
    <row r="3837" spans="2:2" ht="14.4" x14ac:dyDescent="0.3">
      <c r="B3837" s="9"/>
    </row>
    <row r="3838" spans="2:2" ht="14.4" x14ac:dyDescent="0.3">
      <c r="B3838" s="9"/>
    </row>
    <row r="3839" spans="2:2" ht="14.4" x14ac:dyDescent="0.3">
      <c r="B3839" s="9"/>
    </row>
    <row r="3840" spans="2:2" ht="14.4" x14ac:dyDescent="0.3">
      <c r="B3840" s="9"/>
    </row>
    <row r="3841" spans="2:2" ht="14.4" x14ac:dyDescent="0.3">
      <c r="B3841" s="9"/>
    </row>
    <row r="3842" spans="2:2" ht="14.4" x14ac:dyDescent="0.3">
      <c r="B3842" s="9"/>
    </row>
    <row r="3843" spans="2:2" ht="14.4" x14ac:dyDescent="0.3">
      <c r="B3843" s="9"/>
    </row>
    <row r="3844" spans="2:2" ht="14.4" x14ac:dyDescent="0.3">
      <c r="B3844" s="9"/>
    </row>
    <row r="3845" spans="2:2" ht="14.4" x14ac:dyDescent="0.3">
      <c r="B3845" s="9"/>
    </row>
    <row r="3846" spans="2:2" ht="14.4" x14ac:dyDescent="0.3">
      <c r="B3846" s="9"/>
    </row>
    <row r="3847" spans="2:2" ht="14.4" x14ac:dyDescent="0.3">
      <c r="B3847" s="9"/>
    </row>
    <row r="3848" spans="2:2" ht="14.4" x14ac:dyDescent="0.3">
      <c r="B3848" s="9"/>
    </row>
    <row r="3849" spans="2:2" ht="14.4" x14ac:dyDescent="0.3">
      <c r="B3849" s="9"/>
    </row>
    <row r="3850" spans="2:2" ht="14.4" x14ac:dyDescent="0.3">
      <c r="B3850" s="9"/>
    </row>
    <row r="3851" spans="2:2" ht="14.4" x14ac:dyDescent="0.3">
      <c r="B3851" s="9"/>
    </row>
    <row r="3852" spans="2:2" ht="14.4" x14ac:dyDescent="0.3">
      <c r="B3852" s="9"/>
    </row>
    <row r="3853" spans="2:2" ht="14.4" x14ac:dyDescent="0.3">
      <c r="B3853" s="9"/>
    </row>
    <row r="3854" spans="2:2" ht="14.4" x14ac:dyDescent="0.3">
      <c r="B3854" s="9"/>
    </row>
    <row r="3855" spans="2:2" ht="14.4" x14ac:dyDescent="0.3">
      <c r="B3855" s="9"/>
    </row>
    <row r="3856" spans="2:2" ht="14.4" x14ac:dyDescent="0.3">
      <c r="B3856" s="9"/>
    </row>
    <row r="3857" spans="2:2" ht="14.4" x14ac:dyDescent="0.3">
      <c r="B3857" s="9"/>
    </row>
    <row r="3858" spans="2:2" ht="14.4" x14ac:dyDescent="0.3">
      <c r="B3858" s="9"/>
    </row>
    <row r="3859" spans="2:2" ht="14.4" x14ac:dyDescent="0.3">
      <c r="B3859" s="9"/>
    </row>
    <row r="3860" spans="2:2" ht="14.4" x14ac:dyDescent="0.3">
      <c r="B3860" s="9"/>
    </row>
    <row r="3861" spans="2:2" ht="14.4" x14ac:dyDescent="0.3">
      <c r="B3861" s="9"/>
    </row>
    <row r="3862" spans="2:2" ht="14.4" x14ac:dyDescent="0.3">
      <c r="B3862" s="9"/>
    </row>
    <row r="3863" spans="2:2" ht="14.4" x14ac:dyDescent="0.3">
      <c r="B3863" s="9"/>
    </row>
    <row r="3864" spans="2:2" ht="14.4" x14ac:dyDescent="0.3">
      <c r="B3864" s="9"/>
    </row>
    <row r="3865" spans="2:2" ht="14.4" x14ac:dyDescent="0.3">
      <c r="B3865" s="9"/>
    </row>
    <row r="3866" spans="2:2" ht="14.4" x14ac:dyDescent="0.3">
      <c r="B3866" s="9"/>
    </row>
    <row r="3867" spans="2:2" ht="14.4" x14ac:dyDescent="0.3">
      <c r="B3867" s="9"/>
    </row>
    <row r="3868" spans="2:2" ht="14.4" x14ac:dyDescent="0.3">
      <c r="B3868" s="9"/>
    </row>
    <row r="3869" spans="2:2" ht="14.4" x14ac:dyDescent="0.3">
      <c r="B3869" s="9"/>
    </row>
    <row r="3870" spans="2:2" ht="14.4" x14ac:dyDescent="0.3">
      <c r="B3870" s="9"/>
    </row>
    <row r="3871" spans="2:2" ht="14.4" x14ac:dyDescent="0.3">
      <c r="B3871" s="9"/>
    </row>
    <row r="3872" spans="2:2" ht="14.4" x14ac:dyDescent="0.3">
      <c r="B3872" s="9"/>
    </row>
    <row r="3873" spans="2:2" ht="14.4" x14ac:dyDescent="0.3">
      <c r="B3873" s="9"/>
    </row>
    <row r="3874" spans="2:2" ht="14.4" x14ac:dyDescent="0.3">
      <c r="B3874" s="9"/>
    </row>
    <row r="3875" spans="2:2" ht="14.4" x14ac:dyDescent="0.3">
      <c r="B3875" s="9"/>
    </row>
    <row r="3876" spans="2:2" ht="14.4" x14ac:dyDescent="0.3">
      <c r="B3876" s="9"/>
    </row>
    <row r="3877" spans="2:2" ht="14.4" x14ac:dyDescent="0.3">
      <c r="B3877" s="9"/>
    </row>
    <row r="3878" spans="2:2" ht="14.4" x14ac:dyDescent="0.3">
      <c r="B3878" s="9"/>
    </row>
    <row r="3879" spans="2:2" ht="14.4" x14ac:dyDescent="0.3">
      <c r="B3879" s="9"/>
    </row>
    <row r="3880" spans="2:2" ht="14.4" x14ac:dyDescent="0.3">
      <c r="B3880" s="9"/>
    </row>
    <row r="3881" spans="2:2" ht="14.4" x14ac:dyDescent="0.3">
      <c r="B3881" s="9"/>
    </row>
    <row r="3882" spans="2:2" ht="14.4" x14ac:dyDescent="0.3">
      <c r="B3882" s="9"/>
    </row>
    <row r="3883" spans="2:2" ht="14.4" x14ac:dyDescent="0.3">
      <c r="B3883" s="9"/>
    </row>
    <row r="3884" spans="2:2" ht="14.4" x14ac:dyDescent="0.3">
      <c r="B3884" s="9"/>
    </row>
    <row r="3885" spans="2:2" ht="14.4" x14ac:dyDescent="0.3">
      <c r="B3885" s="9"/>
    </row>
    <row r="3886" spans="2:2" ht="14.4" x14ac:dyDescent="0.3">
      <c r="B3886" s="9"/>
    </row>
    <row r="3887" spans="2:2" ht="14.4" x14ac:dyDescent="0.3">
      <c r="B3887" s="9"/>
    </row>
    <row r="3888" spans="2:2" ht="14.4" x14ac:dyDescent="0.3">
      <c r="B3888" s="9"/>
    </row>
    <row r="3889" spans="2:2" ht="14.4" x14ac:dyDescent="0.3">
      <c r="B3889" s="9"/>
    </row>
    <row r="3890" spans="2:2" ht="14.4" x14ac:dyDescent="0.3">
      <c r="B3890" s="9"/>
    </row>
    <row r="3891" spans="2:2" ht="14.4" x14ac:dyDescent="0.3">
      <c r="B3891" s="9"/>
    </row>
    <row r="3892" spans="2:2" ht="14.4" x14ac:dyDescent="0.3">
      <c r="B3892" s="9"/>
    </row>
    <row r="3893" spans="2:2" ht="14.4" x14ac:dyDescent="0.3">
      <c r="B3893" s="9"/>
    </row>
    <row r="3894" spans="2:2" ht="14.4" x14ac:dyDescent="0.3">
      <c r="B3894" s="9"/>
    </row>
    <row r="3895" spans="2:2" ht="14.4" x14ac:dyDescent="0.3">
      <c r="B3895" s="9"/>
    </row>
    <row r="3896" spans="2:2" ht="14.4" x14ac:dyDescent="0.3">
      <c r="B3896" s="9"/>
    </row>
    <row r="3897" spans="2:2" ht="14.4" x14ac:dyDescent="0.3">
      <c r="B3897" s="9"/>
    </row>
    <row r="3898" spans="2:2" ht="14.4" x14ac:dyDescent="0.3">
      <c r="B3898" s="9"/>
    </row>
    <row r="3899" spans="2:2" ht="14.4" x14ac:dyDescent="0.3">
      <c r="B3899" s="9"/>
    </row>
    <row r="3900" spans="2:2" ht="14.4" x14ac:dyDescent="0.3">
      <c r="B3900" s="9"/>
    </row>
    <row r="3901" spans="2:2" ht="14.4" x14ac:dyDescent="0.3">
      <c r="B3901" s="9"/>
    </row>
    <row r="3902" spans="2:2" ht="14.4" x14ac:dyDescent="0.3">
      <c r="B3902" s="9"/>
    </row>
    <row r="3903" spans="2:2" ht="14.4" x14ac:dyDescent="0.3">
      <c r="B3903" s="9"/>
    </row>
    <row r="3904" spans="2:2" ht="14.4" x14ac:dyDescent="0.3">
      <c r="B3904" s="9"/>
    </row>
    <row r="3905" spans="2:2" ht="14.4" x14ac:dyDescent="0.3">
      <c r="B3905" s="9"/>
    </row>
    <row r="3906" spans="2:2" ht="14.4" x14ac:dyDescent="0.3">
      <c r="B3906" s="9"/>
    </row>
    <row r="3907" spans="2:2" ht="14.4" x14ac:dyDescent="0.3">
      <c r="B3907" s="9"/>
    </row>
    <row r="3908" spans="2:2" ht="14.4" x14ac:dyDescent="0.3">
      <c r="B3908" s="9"/>
    </row>
    <row r="3909" spans="2:2" ht="14.4" x14ac:dyDescent="0.3">
      <c r="B3909" s="9"/>
    </row>
    <row r="3910" spans="2:2" ht="14.4" x14ac:dyDescent="0.3">
      <c r="B3910" s="9"/>
    </row>
    <row r="3911" spans="2:2" ht="14.4" x14ac:dyDescent="0.3">
      <c r="B3911" s="9"/>
    </row>
    <row r="3912" spans="2:2" ht="14.4" x14ac:dyDescent="0.3">
      <c r="B3912" s="9"/>
    </row>
    <row r="3913" spans="2:2" ht="14.4" x14ac:dyDescent="0.3">
      <c r="B3913" s="9"/>
    </row>
    <row r="3914" spans="2:2" ht="14.4" x14ac:dyDescent="0.3">
      <c r="B3914" s="9"/>
    </row>
    <row r="3915" spans="2:2" ht="14.4" x14ac:dyDescent="0.3">
      <c r="B3915" s="9"/>
    </row>
    <row r="3916" spans="2:2" ht="14.4" x14ac:dyDescent="0.3">
      <c r="B3916" s="9"/>
    </row>
    <row r="3917" spans="2:2" ht="14.4" x14ac:dyDescent="0.3">
      <c r="B3917" s="9"/>
    </row>
    <row r="3918" spans="2:2" ht="14.4" x14ac:dyDescent="0.3">
      <c r="B3918" s="9"/>
    </row>
    <row r="3919" spans="2:2" ht="14.4" x14ac:dyDescent="0.3">
      <c r="B3919" s="9"/>
    </row>
    <row r="3920" spans="2:2" ht="14.4" x14ac:dyDescent="0.3">
      <c r="B3920" s="9"/>
    </row>
    <row r="3921" spans="2:2" ht="14.4" x14ac:dyDescent="0.3">
      <c r="B3921" s="9"/>
    </row>
    <row r="3922" spans="2:2" ht="14.4" x14ac:dyDescent="0.3">
      <c r="B3922" s="9"/>
    </row>
    <row r="3923" spans="2:2" ht="14.4" x14ac:dyDescent="0.3">
      <c r="B3923" s="9"/>
    </row>
    <row r="3924" spans="2:2" ht="14.4" x14ac:dyDescent="0.3">
      <c r="B3924" s="9"/>
    </row>
    <row r="3925" spans="2:2" ht="14.4" x14ac:dyDescent="0.3">
      <c r="B3925" s="9"/>
    </row>
    <row r="3926" spans="2:2" ht="14.4" x14ac:dyDescent="0.3">
      <c r="B3926" s="9"/>
    </row>
    <row r="3927" spans="2:2" ht="14.4" x14ac:dyDescent="0.3">
      <c r="B3927" s="9"/>
    </row>
    <row r="3928" spans="2:2" ht="14.4" x14ac:dyDescent="0.3">
      <c r="B3928" s="9"/>
    </row>
    <row r="3929" spans="2:2" ht="14.4" x14ac:dyDescent="0.3">
      <c r="B3929" s="9"/>
    </row>
    <row r="3930" spans="2:2" ht="14.4" x14ac:dyDescent="0.3">
      <c r="B3930" s="9"/>
    </row>
    <row r="3931" spans="2:2" ht="14.4" x14ac:dyDescent="0.3">
      <c r="B3931" s="9"/>
    </row>
    <row r="3932" spans="2:2" ht="14.4" x14ac:dyDescent="0.3">
      <c r="B3932" s="9"/>
    </row>
    <row r="3933" spans="2:2" ht="14.4" x14ac:dyDescent="0.3">
      <c r="B3933" s="9"/>
    </row>
    <row r="3934" spans="2:2" ht="14.4" x14ac:dyDescent="0.3">
      <c r="B3934" s="9"/>
    </row>
    <row r="3935" spans="2:2" ht="14.4" x14ac:dyDescent="0.3">
      <c r="B3935" s="9"/>
    </row>
    <row r="3936" spans="2:2" ht="14.4" x14ac:dyDescent="0.3">
      <c r="B3936" s="9"/>
    </row>
    <row r="3937" spans="2:2" ht="14.4" x14ac:dyDescent="0.3">
      <c r="B3937" s="9"/>
    </row>
    <row r="3938" spans="2:2" ht="14.4" x14ac:dyDescent="0.3">
      <c r="B3938" s="9"/>
    </row>
    <row r="3939" spans="2:2" ht="14.4" x14ac:dyDescent="0.3">
      <c r="B3939" s="9"/>
    </row>
    <row r="3940" spans="2:2" ht="14.4" x14ac:dyDescent="0.3">
      <c r="B3940" s="9"/>
    </row>
    <row r="3941" spans="2:2" ht="14.4" x14ac:dyDescent="0.3">
      <c r="B3941" s="9"/>
    </row>
    <row r="3942" spans="2:2" ht="14.4" x14ac:dyDescent="0.3">
      <c r="B3942" s="9"/>
    </row>
    <row r="3943" spans="2:2" ht="14.4" x14ac:dyDescent="0.3">
      <c r="B3943" s="9"/>
    </row>
    <row r="3944" spans="2:2" ht="14.4" x14ac:dyDescent="0.3">
      <c r="B3944" s="9"/>
    </row>
    <row r="3945" spans="2:2" ht="14.4" x14ac:dyDescent="0.3">
      <c r="B3945" s="9"/>
    </row>
    <row r="3946" spans="2:2" ht="14.4" x14ac:dyDescent="0.3">
      <c r="B3946" s="9"/>
    </row>
    <row r="3947" spans="2:2" ht="14.4" x14ac:dyDescent="0.3">
      <c r="B3947" s="9"/>
    </row>
    <row r="3948" spans="2:2" ht="14.4" x14ac:dyDescent="0.3">
      <c r="B3948" s="9"/>
    </row>
    <row r="3949" spans="2:2" ht="14.4" x14ac:dyDescent="0.3">
      <c r="B3949" s="9"/>
    </row>
    <row r="3950" spans="2:2" ht="14.4" x14ac:dyDescent="0.3">
      <c r="B3950" s="9"/>
    </row>
    <row r="3951" spans="2:2" ht="14.4" x14ac:dyDescent="0.3">
      <c r="B3951" s="9"/>
    </row>
    <row r="3952" spans="2:2" ht="14.4" x14ac:dyDescent="0.3">
      <c r="B3952" s="9"/>
    </row>
    <row r="3953" spans="2:2" ht="14.4" x14ac:dyDescent="0.3">
      <c r="B3953" s="9"/>
    </row>
    <row r="3954" spans="2:2" ht="14.4" x14ac:dyDescent="0.3">
      <c r="B3954" s="9"/>
    </row>
    <row r="3955" spans="2:2" ht="14.4" x14ac:dyDescent="0.3">
      <c r="B3955" s="9"/>
    </row>
    <row r="3956" spans="2:2" ht="14.4" x14ac:dyDescent="0.3">
      <c r="B3956" s="9"/>
    </row>
    <row r="3957" spans="2:2" ht="14.4" x14ac:dyDescent="0.3">
      <c r="B3957" s="9"/>
    </row>
    <row r="3958" spans="2:2" ht="14.4" x14ac:dyDescent="0.3">
      <c r="B3958" s="9"/>
    </row>
    <row r="3959" spans="2:2" ht="14.4" x14ac:dyDescent="0.3">
      <c r="B3959" s="9"/>
    </row>
    <row r="3960" spans="2:2" ht="14.4" x14ac:dyDescent="0.3">
      <c r="B3960" s="9"/>
    </row>
    <row r="3961" spans="2:2" ht="14.4" x14ac:dyDescent="0.3">
      <c r="B3961" s="9"/>
    </row>
    <row r="3962" spans="2:2" ht="14.4" x14ac:dyDescent="0.3">
      <c r="B3962" s="9"/>
    </row>
    <row r="3963" spans="2:2" ht="14.4" x14ac:dyDescent="0.3">
      <c r="B3963" s="9"/>
    </row>
    <row r="3964" spans="2:2" ht="14.4" x14ac:dyDescent="0.3">
      <c r="B3964" s="9"/>
    </row>
    <row r="3965" spans="2:2" ht="14.4" x14ac:dyDescent="0.3">
      <c r="B3965" s="9"/>
    </row>
    <row r="3966" spans="2:2" ht="14.4" x14ac:dyDescent="0.3">
      <c r="B3966" s="9"/>
    </row>
    <row r="3967" spans="2:2" ht="14.4" x14ac:dyDescent="0.3">
      <c r="B3967" s="9"/>
    </row>
    <row r="3968" spans="2:2" ht="14.4" x14ac:dyDescent="0.3">
      <c r="B3968" s="9"/>
    </row>
    <row r="3969" spans="2:2" ht="14.4" x14ac:dyDescent="0.3">
      <c r="B3969" s="9"/>
    </row>
    <row r="3970" spans="2:2" ht="14.4" x14ac:dyDescent="0.3">
      <c r="B3970" s="9"/>
    </row>
    <row r="3971" spans="2:2" ht="14.4" x14ac:dyDescent="0.3">
      <c r="B3971" s="9"/>
    </row>
    <row r="3972" spans="2:2" ht="14.4" x14ac:dyDescent="0.3">
      <c r="B3972" s="9"/>
    </row>
    <row r="3973" spans="2:2" ht="14.4" x14ac:dyDescent="0.3">
      <c r="B3973" s="9"/>
    </row>
    <row r="3974" spans="2:2" ht="14.4" x14ac:dyDescent="0.3">
      <c r="B3974" s="9"/>
    </row>
    <row r="3975" spans="2:2" ht="14.4" x14ac:dyDescent="0.3">
      <c r="B3975" s="9"/>
    </row>
    <row r="3976" spans="2:2" ht="14.4" x14ac:dyDescent="0.3">
      <c r="B3976" s="9"/>
    </row>
    <row r="3977" spans="2:2" ht="14.4" x14ac:dyDescent="0.3">
      <c r="B3977" s="9"/>
    </row>
    <row r="3978" spans="2:2" ht="14.4" x14ac:dyDescent="0.3">
      <c r="B3978" s="9"/>
    </row>
    <row r="3979" spans="2:2" ht="14.4" x14ac:dyDescent="0.3">
      <c r="B3979" s="9"/>
    </row>
    <row r="3980" spans="2:2" ht="14.4" x14ac:dyDescent="0.3">
      <c r="B3980" s="9"/>
    </row>
    <row r="3981" spans="2:2" ht="14.4" x14ac:dyDescent="0.3">
      <c r="B3981" s="9"/>
    </row>
    <row r="3982" spans="2:2" ht="14.4" x14ac:dyDescent="0.3">
      <c r="B3982" s="9"/>
    </row>
    <row r="3983" spans="2:2" ht="14.4" x14ac:dyDescent="0.3">
      <c r="B3983" s="9"/>
    </row>
    <row r="3984" spans="2:2" ht="14.4" x14ac:dyDescent="0.3">
      <c r="B3984" s="9"/>
    </row>
    <row r="3985" spans="2:2" ht="14.4" x14ac:dyDescent="0.3">
      <c r="B3985" s="9"/>
    </row>
    <row r="3986" spans="2:2" ht="14.4" x14ac:dyDescent="0.3">
      <c r="B3986" s="9"/>
    </row>
    <row r="3987" spans="2:2" ht="14.4" x14ac:dyDescent="0.3">
      <c r="B3987" s="9"/>
    </row>
    <row r="3988" spans="2:2" ht="14.4" x14ac:dyDescent="0.3">
      <c r="B3988" s="9"/>
    </row>
    <row r="3989" spans="2:2" ht="14.4" x14ac:dyDescent="0.3">
      <c r="B3989" s="9"/>
    </row>
    <row r="3990" spans="2:2" ht="14.4" x14ac:dyDescent="0.3">
      <c r="B3990" s="9"/>
    </row>
    <row r="3991" spans="2:2" ht="14.4" x14ac:dyDescent="0.3">
      <c r="B3991" s="9"/>
    </row>
    <row r="3992" spans="2:2" ht="14.4" x14ac:dyDescent="0.3">
      <c r="B3992" s="9"/>
    </row>
    <row r="3993" spans="2:2" ht="14.4" x14ac:dyDescent="0.3">
      <c r="B3993" s="9"/>
    </row>
    <row r="3994" spans="2:2" ht="14.4" x14ac:dyDescent="0.3">
      <c r="B3994" s="9"/>
    </row>
    <row r="3995" spans="2:2" ht="14.4" x14ac:dyDescent="0.3">
      <c r="B3995" s="9"/>
    </row>
    <row r="3996" spans="2:2" ht="14.4" x14ac:dyDescent="0.3">
      <c r="B3996" s="9"/>
    </row>
    <row r="3997" spans="2:2" ht="14.4" x14ac:dyDescent="0.3">
      <c r="B3997" s="9"/>
    </row>
    <row r="3998" spans="2:2" ht="14.4" x14ac:dyDescent="0.3">
      <c r="B3998" s="9"/>
    </row>
    <row r="3999" spans="2:2" ht="14.4" x14ac:dyDescent="0.3">
      <c r="B3999" s="9"/>
    </row>
    <row r="4000" spans="2:2" ht="14.4" x14ac:dyDescent="0.3">
      <c r="B4000" s="9"/>
    </row>
    <row r="4001" spans="2:2" ht="14.4" x14ac:dyDescent="0.3">
      <c r="B4001" s="9"/>
    </row>
    <row r="4002" spans="2:2" ht="14.4" x14ac:dyDescent="0.3">
      <c r="B4002" s="9"/>
    </row>
    <row r="4003" spans="2:2" ht="14.4" x14ac:dyDescent="0.3">
      <c r="B4003" s="9"/>
    </row>
    <row r="4004" spans="2:2" ht="14.4" x14ac:dyDescent="0.3">
      <c r="B4004" s="9"/>
    </row>
    <row r="4005" spans="2:2" ht="14.4" x14ac:dyDescent="0.3">
      <c r="B4005" s="9"/>
    </row>
    <row r="4006" spans="2:2" ht="14.4" x14ac:dyDescent="0.3">
      <c r="B4006" s="9"/>
    </row>
    <row r="4007" spans="2:2" ht="14.4" x14ac:dyDescent="0.3">
      <c r="B4007" s="9"/>
    </row>
    <row r="4008" spans="2:2" ht="14.4" x14ac:dyDescent="0.3">
      <c r="B4008" s="9"/>
    </row>
    <row r="4009" spans="2:2" ht="14.4" x14ac:dyDescent="0.3">
      <c r="B4009" s="9"/>
    </row>
    <row r="4010" spans="2:2" ht="14.4" x14ac:dyDescent="0.3">
      <c r="B4010" s="9"/>
    </row>
    <row r="4011" spans="2:2" ht="14.4" x14ac:dyDescent="0.3">
      <c r="B4011" s="9"/>
    </row>
    <row r="4012" spans="2:2" ht="14.4" x14ac:dyDescent="0.3">
      <c r="B4012" s="9"/>
    </row>
    <row r="4013" spans="2:2" ht="14.4" x14ac:dyDescent="0.3">
      <c r="B4013" s="9"/>
    </row>
    <row r="4014" spans="2:2" ht="14.4" x14ac:dyDescent="0.3">
      <c r="B4014" s="9"/>
    </row>
    <row r="4015" spans="2:2" ht="14.4" x14ac:dyDescent="0.3">
      <c r="B4015" s="9"/>
    </row>
    <row r="4016" spans="2:2" ht="14.4" x14ac:dyDescent="0.3">
      <c r="B4016" s="9"/>
    </row>
    <row r="4017" spans="2:2" ht="14.4" x14ac:dyDescent="0.3">
      <c r="B4017" s="9"/>
    </row>
    <row r="4018" spans="2:2" ht="14.4" x14ac:dyDescent="0.3">
      <c r="B4018" s="9"/>
    </row>
    <row r="4019" spans="2:2" ht="14.4" x14ac:dyDescent="0.3">
      <c r="B4019" s="9"/>
    </row>
    <row r="4020" spans="2:2" ht="14.4" x14ac:dyDescent="0.3">
      <c r="B4020" s="9"/>
    </row>
    <row r="4021" spans="2:2" ht="14.4" x14ac:dyDescent="0.3">
      <c r="B4021" s="9"/>
    </row>
    <row r="4022" spans="2:2" ht="14.4" x14ac:dyDescent="0.3">
      <c r="B4022" s="9"/>
    </row>
    <row r="4023" spans="2:2" ht="14.4" x14ac:dyDescent="0.3">
      <c r="B4023" s="9"/>
    </row>
    <row r="4024" spans="2:2" ht="14.4" x14ac:dyDescent="0.3">
      <c r="B4024" s="9"/>
    </row>
    <row r="4025" spans="2:2" ht="14.4" x14ac:dyDescent="0.3">
      <c r="B4025" s="9"/>
    </row>
    <row r="4026" spans="2:2" ht="14.4" x14ac:dyDescent="0.3">
      <c r="B4026" s="9"/>
    </row>
    <row r="4027" spans="2:2" ht="14.4" x14ac:dyDescent="0.3">
      <c r="B4027" s="9"/>
    </row>
    <row r="4028" spans="2:2" ht="14.4" x14ac:dyDescent="0.3">
      <c r="B4028" s="9"/>
    </row>
    <row r="4029" spans="2:2" ht="14.4" x14ac:dyDescent="0.3">
      <c r="B4029" s="9"/>
    </row>
    <row r="4030" spans="2:2" ht="14.4" x14ac:dyDescent="0.3">
      <c r="B4030" s="9"/>
    </row>
    <row r="4031" spans="2:2" ht="14.4" x14ac:dyDescent="0.3">
      <c r="B4031" s="9"/>
    </row>
    <row r="4032" spans="2:2" ht="14.4" x14ac:dyDescent="0.3">
      <c r="B4032" s="9"/>
    </row>
    <row r="4033" spans="2:2" ht="14.4" x14ac:dyDescent="0.3">
      <c r="B4033" s="9"/>
    </row>
    <row r="4034" spans="2:2" ht="14.4" x14ac:dyDescent="0.3">
      <c r="B4034" s="9"/>
    </row>
    <row r="4035" spans="2:2" ht="14.4" x14ac:dyDescent="0.3">
      <c r="B4035" s="9"/>
    </row>
    <row r="4036" spans="2:2" ht="14.4" x14ac:dyDescent="0.3">
      <c r="B4036" s="9"/>
    </row>
    <row r="4037" spans="2:2" ht="14.4" x14ac:dyDescent="0.3">
      <c r="B4037" s="9"/>
    </row>
    <row r="4038" spans="2:2" ht="14.4" x14ac:dyDescent="0.3">
      <c r="B4038" s="9"/>
    </row>
    <row r="4039" spans="2:2" ht="14.4" x14ac:dyDescent="0.3">
      <c r="B4039" s="9"/>
    </row>
    <row r="4040" spans="2:2" ht="14.4" x14ac:dyDescent="0.3">
      <c r="B4040" s="9"/>
    </row>
    <row r="4041" spans="2:2" ht="14.4" x14ac:dyDescent="0.3">
      <c r="B4041" s="9"/>
    </row>
    <row r="4042" spans="2:2" ht="14.4" x14ac:dyDescent="0.3">
      <c r="B4042" s="9"/>
    </row>
    <row r="4043" spans="2:2" ht="14.4" x14ac:dyDescent="0.3">
      <c r="B4043" s="9"/>
    </row>
    <row r="4044" spans="2:2" ht="14.4" x14ac:dyDescent="0.3">
      <c r="B4044" s="9"/>
    </row>
    <row r="4045" spans="2:2" ht="14.4" x14ac:dyDescent="0.3">
      <c r="B4045" s="9"/>
    </row>
    <row r="4046" spans="2:2" ht="14.4" x14ac:dyDescent="0.3">
      <c r="B4046" s="9"/>
    </row>
    <row r="4047" spans="2:2" ht="14.4" x14ac:dyDescent="0.3">
      <c r="B4047" s="9"/>
    </row>
    <row r="4048" spans="2:2" ht="14.4" x14ac:dyDescent="0.3">
      <c r="B4048" s="9"/>
    </row>
    <row r="4049" spans="2:2" ht="14.4" x14ac:dyDescent="0.3">
      <c r="B4049" s="9"/>
    </row>
    <row r="4050" spans="2:2" ht="14.4" x14ac:dyDescent="0.3">
      <c r="B4050" s="9"/>
    </row>
    <row r="4051" spans="2:2" ht="14.4" x14ac:dyDescent="0.3">
      <c r="B4051" s="9"/>
    </row>
    <row r="4052" spans="2:2" ht="14.4" x14ac:dyDescent="0.3">
      <c r="B4052" s="9"/>
    </row>
    <row r="4053" spans="2:2" ht="14.4" x14ac:dyDescent="0.3">
      <c r="B4053" s="9"/>
    </row>
    <row r="4054" spans="2:2" ht="14.4" x14ac:dyDescent="0.3">
      <c r="B4054" s="9"/>
    </row>
    <row r="4055" spans="2:2" ht="14.4" x14ac:dyDescent="0.3">
      <c r="B4055" s="9"/>
    </row>
    <row r="4056" spans="2:2" ht="14.4" x14ac:dyDescent="0.3">
      <c r="B4056" s="9"/>
    </row>
    <row r="4057" spans="2:2" ht="14.4" x14ac:dyDescent="0.3">
      <c r="B4057" s="9"/>
    </row>
    <row r="4058" spans="2:2" ht="14.4" x14ac:dyDescent="0.3">
      <c r="B4058" s="9"/>
    </row>
    <row r="4059" spans="2:2" ht="14.4" x14ac:dyDescent="0.3">
      <c r="B4059" s="9"/>
    </row>
    <row r="4060" spans="2:2" ht="14.4" x14ac:dyDescent="0.3">
      <c r="B4060" s="9"/>
    </row>
    <row r="4061" spans="2:2" ht="14.4" x14ac:dyDescent="0.3">
      <c r="B4061" s="9"/>
    </row>
    <row r="4062" spans="2:2" ht="14.4" x14ac:dyDescent="0.3">
      <c r="B4062" s="9"/>
    </row>
    <row r="4063" spans="2:2" ht="14.4" x14ac:dyDescent="0.3">
      <c r="B4063" s="9"/>
    </row>
    <row r="4064" spans="2:2" ht="14.4" x14ac:dyDescent="0.3">
      <c r="B4064" s="9"/>
    </row>
    <row r="4065" spans="2:2" ht="14.4" x14ac:dyDescent="0.3">
      <c r="B4065" s="9"/>
    </row>
    <row r="4066" spans="2:2" ht="14.4" x14ac:dyDescent="0.3">
      <c r="B4066" s="9"/>
    </row>
    <row r="4067" spans="2:2" ht="14.4" x14ac:dyDescent="0.3">
      <c r="B4067" s="9"/>
    </row>
    <row r="4068" spans="2:2" ht="14.4" x14ac:dyDescent="0.3">
      <c r="B4068" s="9"/>
    </row>
    <row r="4069" spans="2:2" ht="14.4" x14ac:dyDescent="0.3">
      <c r="B4069" s="9"/>
    </row>
    <row r="4070" spans="2:2" ht="14.4" x14ac:dyDescent="0.3">
      <c r="B4070" s="9"/>
    </row>
    <row r="4071" spans="2:2" ht="14.4" x14ac:dyDescent="0.3">
      <c r="B4071" s="9"/>
    </row>
    <row r="4072" spans="2:2" ht="14.4" x14ac:dyDescent="0.3">
      <c r="B4072" s="9"/>
    </row>
    <row r="4073" spans="2:2" ht="14.4" x14ac:dyDescent="0.3">
      <c r="B4073" s="9"/>
    </row>
    <row r="4074" spans="2:2" ht="14.4" x14ac:dyDescent="0.3">
      <c r="B4074" s="9"/>
    </row>
    <row r="4075" spans="2:2" ht="14.4" x14ac:dyDescent="0.3">
      <c r="B4075" s="9"/>
    </row>
    <row r="4076" spans="2:2" ht="14.4" x14ac:dyDescent="0.3">
      <c r="B4076" s="9"/>
    </row>
    <row r="4077" spans="2:2" ht="14.4" x14ac:dyDescent="0.3">
      <c r="B4077" s="9"/>
    </row>
    <row r="4078" spans="2:2" ht="14.4" x14ac:dyDescent="0.3">
      <c r="B4078" s="9"/>
    </row>
    <row r="4079" spans="2:2" ht="14.4" x14ac:dyDescent="0.3">
      <c r="B4079" s="9"/>
    </row>
    <row r="4080" spans="2:2" ht="14.4" x14ac:dyDescent="0.3">
      <c r="B4080" s="9"/>
    </row>
    <row r="4081" spans="2:2" ht="14.4" x14ac:dyDescent="0.3">
      <c r="B4081" s="9"/>
    </row>
    <row r="4082" spans="2:2" ht="14.4" x14ac:dyDescent="0.3">
      <c r="B4082" s="9"/>
    </row>
    <row r="4083" spans="2:2" ht="14.4" x14ac:dyDescent="0.3">
      <c r="B4083" s="9"/>
    </row>
    <row r="4084" spans="2:2" ht="14.4" x14ac:dyDescent="0.3">
      <c r="B4084" s="9"/>
    </row>
    <row r="4085" spans="2:2" ht="14.4" x14ac:dyDescent="0.3">
      <c r="B4085" s="9"/>
    </row>
    <row r="4086" spans="2:2" ht="14.4" x14ac:dyDescent="0.3">
      <c r="B4086" s="9"/>
    </row>
    <row r="4087" spans="2:2" ht="14.4" x14ac:dyDescent="0.3">
      <c r="B4087" s="9"/>
    </row>
    <row r="4088" spans="2:2" ht="14.4" x14ac:dyDescent="0.3">
      <c r="B4088" s="9"/>
    </row>
    <row r="4089" spans="2:2" ht="14.4" x14ac:dyDescent="0.3">
      <c r="B4089" s="9"/>
    </row>
    <row r="4090" spans="2:2" ht="14.4" x14ac:dyDescent="0.3">
      <c r="B4090" s="9"/>
    </row>
    <row r="4091" spans="2:2" ht="14.4" x14ac:dyDescent="0.3">
      <c r="B4091" s="9"/>
    </row>
    <row r="4092" spans="2:2" ht="14.4" x14ac:dyDescent="0.3">
      <c r="B4092" s="9"/>
    </row>
    <row r="4093" spans="2:2" ht="14.4" x14ac:dyDescent="0.3">
      <c r="B4093" s="9"/>
    </row>
    <row r="4094" spans="2:2" ht="14.4" x14ac:dyDescent="0.3">
      <c r="B4094" s="9"/>
    </row>
    <row r="4095" spans="2:2" ht="14.4" x14ac:dyDescent="0.3">
      <c r="B4095" s="9"/>
    </row>
    <row r="4096" spans="2:2" ht="14.4" x14ac:dyDescent="0.3">
      <c r="B4096" s="9"/>
    </row>
    <row r="4097" spans="2:2" ht="14.4" x14ac:dyDescent="0.3">
      <c r="B4097" s="9"/>
    </row>
    <row r="4098" spans="2:2" ht="14.4" x14ac:dyDescent="0.3">
      <c r="B4098" s="9"/>
    </row>
    <row r="4099" spans="2:2" ht="14.4" x14ac:dyDescent="0.3">
      <c r="B4099" s="9"/>
    </row>
    <row r="4100" spans="2:2" ht="14.4" x14ac:dyDescent="0.3">
      <c r="B4100" s="9"/>
    </row>
    <row r="4101" spans="2:2" ht="14.4" x14ac:dyDescent="0.3">
      <c r="B4101" s="9"/>
    </row>
    <row r="4102" spans="2:2" ht="14.4" x14ac:dyDescent="0.3">
      <c r="B4102" s="9"/>
    </row>
    <row r="4103" spans="2:2" ht="14.4" x14ac:dyDescent="0.3">
      <c r="B4103" s="9"/>
    </row>
    <row r="4104" spans="2:2" ht="14.4" x14ac:dyDescent="0.3">
      <c r="B4104" s="9"/>
    </row>
    <row r="4105" spans="2:2" ht="14.4" x14ac:dyDescent="0.3">
      <c r="B4105" s="9"/>
    </row>
    <row r="4106" spans="2:2" ht="14.4" x14ac:dyDescent="0.3">
      <c r="B4106" s="9"/>
    </row>
    <row r="4107" spans="2:2" ht="14.4" x14ac:dyDescent="0.3">
      <c r="B4107" s="9"/>
    </row>
    <row r="4108" spans="2:2" ht="14.4" x14ac:dyDescent="0.3">
      <c r="B4108" s="9"/>
    </row>
    <row r="4109" spans="2:2" ht="14.4" x14ac:dyDescent="0.3">
      <c r="B4109" s="9"/>
    </row>
    <row r="4110" spans="2:2" ht="14.4" x14ac:dyDescent="0.3">
      <c r="B4110" s="9"/>
    </row>
    <row r="4111" spans="2:2" ht="14.4" x14ac:dyDescent="0.3">
      <c r="B4111" s="9"/>
    </row>
    <row r="4112" spans="2:2" ht="14.4" x14ac:dyDescent="0.3">
      <c r="B4112" s="9"/>
    </row>
    <row r="4113" spans="2:2" ht="14.4" x14ac:dyDescent="0.3">
      <c r="B4113" s="9"/>
    </row>
    <row r="4114" spans="2:2" ht="14.4" x14ac:dyDescent="0.3">
      <c r="B4114" s="9"/>
    </row>
    <row r="4115" spans="2:2" ht="14.4" x14ac:dyDescent="0.3">
      <c r="B4115" s="9"/>
    </row>
    <row r="4116" spans="2:2" ht="14.4" x14ac:dyDescent="0.3">
      <c r="B4116" s="9"/>
    </row>
    <row r="4117" spans="2:2" ht="14.4" x14ac:dyDescent="0.3">
      <c r="B4117" s="9"/>
    </row>
    <row r="4118" spans="2:2" ht="14.4" x14ac:dyDescent="0.3">
      <c r="B4118" s="9"/>
    </row>
    <row r="4119" spans="2:2" ht="14.4" x14ac:dyDescent="0.3">
      <c r="B4119" s="9"/>
    </row>
    <row r="4120" spans="2:2" ht="14.4" x14ac:dyDescent="0.3">
      <c r="B4120" s="9"/>
    </row>
    <row r="4121" spans="2:2" ht="14.4" x14ac:dyDescent="0.3">
      <c r="B4121" s="9"/>
    </row>
    <row r="4122" spans="2:2" ht="14.4" x14ac:dyDescent="0.3">
      <c r="B4122" s="9"/>
    </row>
    <row r="4123" spans="2:2" ht="14.4" x14ac:dyDescent="0.3">
      <c r="B4123" s="9"/>
    </row>
    <row r="4124" spans="2:2" ht="14.4" x14ac:dyDescent="0.3">
      <c r="B4124" s="9"/>
    </row>
    <row r="4125" spans="2:2" ht="14.4" x14ac:dyDescent="0.3">
      <c r="B4125" s="9"/>
    </row>
    <row r="4126" spans="2:2" ht="14.4" x14ac:dyDescent="0.3">
      <c r="B4126" s="9"/>
    </row>
    <row r="4127" spans="2:2" ht="14.4" x14ac:dyDescent="0.3">
      <c r="B4127" s="9"/>
    </row>
    <row r="4128" spans="2:2" ht="14.4" x14ac:dyDescent="0.3">
      <c r="B4128" s="9"/>
    </row>
    <row r="4129" spans="2:2" ht="14.4" x14ac:dyDescent="0.3">
      <c r="B4129" s="9"/>
    </row>
    <row r="4130" spans="2:2" ht="14.4" x14ac:dyDescent="0.3">
      <c r="B4130" s="9"/>
    </row>
    <row r="4131" spans="2:2" ht="14.4" x14ac:dyDescent="0.3">
      <c r="B4131" s="9"/>
    </row>
    <row r="4132" spans="2:2" ht="14.4" x14ac:dyDescent="0.3">
      <c r="B4132" s="9"/>
    </row>
    <row r="4133" spans="2:2" ht="14.4" x14ac:dyDescent="0.3">
      <c r="B4133" s="9"/>
    </row>
    <row r="4134" spans="2:2" ht="14.4" x14ac:dyDescent="0.3">
      <c r="B4134" s="9"/>
    </row>
    <row r="4135" spans="2:2" ht="14.4" x14ac:dyDescent="0.3">
      <c r="B4135" s="9"/>
    </row>
    <row r="4136" spans="2:2" ht="14.4" x14ac:dyDescent="0.3">
      <c r="B4136" s="9"/>
    </row>
    <row r="4137" spans="2:2" ht="14.4" x14ac:dyDescent="0.3">
      <c r="B4137" s="9"/>
    </row>
    <row r="4138" spans="2:2" ht="14.4" x14ac:dyDescent="0.3">
      <c r="B4138" s="9"/>
    </row>
    <row r="4139" spans="2:2" ht="14.4" x14ac:dyDescent="0.3">
      <c r="B4139" s="9"/>
    </row>
    <row r="4140" spans="2:2" ht="14.4" x14ac:dyDescent="0.3">
      <c r="B4140" s="9"/>
    </row>
    <row r="4141" spans="2:2" ht="14.4" x14ac:dyDescent="0.3">
      <c r="B4141" s="9"/>
    </row>
    <row r="4142" spans="2:2" ht="14.4" x14ac:dyDescent="0.3">
      <c r="B4142" s="9"/>
    </row>
    <row r="4143" spans="2:2" ht="14.4" x14ac:dyDescent="0.3">
      <c r="B4143" s="9"/>
    </row>
    <row r="4144" spans="2:2" ht="14.4" x14ac:dyDescent="0.3">
      <c r="B4144" s="9"/>
    </row>
    <row r="4145" spans="2:2" ht="14.4" x14ac:dyDescent="0.3">
      <c r="B4145" s="9"/>
    </row>
    <row r="4146" spans="2:2" ht="14.4" x14ac:dyDescent="0.3">
      <c r="B4146" s="9"/>
    </row>
    <row r="4147" spans="2:2" ht="14.4" x14ac:dyDescent="0.3">
      <c r="B4147" s="9"/>
    </row>
    <row r="4148" spans="2:2" ht="14.4" x14ac:dyDescent="0.3">
      <c r="B4148" s="9"/>
    </row>
    <row r="4149" spans="2:2" ht="14.4" x14ac:dyDescent="0.3">
      <c r="B4149" s="9"/>
    </row>
    <row r="4150" spans="2:2" ht="14.4" x14ac:dyDescent="0.3">
      <c r="B4150" s="9"/>
    </row>
    <row r="4151" spans="2:2" ht="14.4" x14ac:dyDescent="0.3">
      <c r="B4151" s="9"/>
    </row>
    <row r="4152" spans="2:2" ht="14.4" x14ac:dyDescent="0.3">
      <c r="B4152" s="9"/>
    </row>
    <row r="4153" spans="2:2" ht="14.4" x14ac:dyDescent="0.3">
      <c r="B4153" s="9"/>
    </row>
    <row r="4154" spans="2:2" ht="14.4" x14ac:dyDescent="0.3">
      <c r="B4154" s="9"/>
    </row>
    <row r="4155" spans="2:2" ht="14.4" x14ac:dyDescent="0.3">
      <c r="B4155" s="9"/>
    </row>
    <row r="4156" spans="2:2" ht="14.4" x14ac:dyDescent="0.3">
      <c r="B4156" s="9"/>
    </row>
    <row r="4157" spans="2:2" ht="14.4" x14ac:dyDescent="0.3">
      <c r="B4157" s="9"/>
    </row>
    <row r="4158" spans="2:2" ht="14.4" x14ac:dyDescent="0.3">
      <c r="B4158" s="9"/>
    </row>
    <row r="4159" spans="2:2" ht="14.4" x14ac:dyDescent="0.3">
      <c r="B4159" s="9"/>
    </row>
    <row r="4160" spans="2:2" ht="14.4" x14ac:dyDescent="0.3">
      <c r="B4160" s="9"/>
    </row>
    <row r="4161" spans="2:2" ht="14.4" x14ac:dyDescent="0.3">
      <c r="B4161" s="9"/>
    </row>
    <row r="4162" spans="2:2" ht="14.4" x14ac:dyDescent="0.3">
      <c r="B4162" s="9"/>
    </row>
    <row r="4163" spans="2:2" ht="14.4" x14ac:dyDescent="0.3">
      <c r="B4163" s="9"/>
    </row>
    <row r="4164" spans="2:2" ht="14.4" x14ac:dyDescent="0.3">
      <c r="B4164" s="9"/>
    </row>
    <row r="4165" spans="2:2" ht="14.4" x14ac:dyDescent="0.3">
      <c r="B4165" s="9"/>
    </row>
    <row r="4166" spans="2:2" ht="14.4" x14ac:dyDescent="0.3">
      <c r="B4166" s="9"/>
    </row>
    <row r="4167" spans="2:2" ht="14.4" x14ac:dyDescent="0.3">
      <c r="B4167" s="9"/>
    </row>
    <row r="4168" spans="2:2" ht="14.4" x14ac:dyDescent="0.3">
      <c r="B4168" s="9"/>
    </row>
    <row r="4169" spans="2:2" ht="14.4" x14ac:dyDescent="0.3">
      <c r="B4169" s="9"/>
    </row>
    <row r="4170" spans="2:2" ht="14.4" x14ac:dyDescent="0.3">
      <c r="B4170" s="9"/>
    </row>
    <row r="4171" spans="2:2" ht="14.4" x14ac:dyDescent="0.3">
      <c r="B4171" s="9"/>
    </row>
    <row r="4172" spans="2:2" ht="14.4" x14ac:dyDescent="0.3">
      <c r="B4172" s="9"/>
    </row>
    <row r="4173" spans="2:2" ht="14.4" x14ac:dyDescent="0.3">
      <c r="B4173" s="9"/>
    </row>
    <row r="4174" spans="2:2" ht="14.4" x14ac:dyDescent="0.3">
      <c r="B4174" s="9"/>
    </row>
    <row r="4175" spans="2:2" ht="14.4" x14ac:dyDescent="0.3">
      <c r="B4175" s="9"/>
    </row>
    <row r="4176" spans="2:2" ht="14.4" x14ac:dyDescent="0.3">
      <c r="B4176" s="9"/>
    </row>
    <row r="4177" spans="2:2" ht="14.4" x14ac:dyDescent="0.3">
      <c r="B4177" s="9"/>
    </row>
    <row r="4178" spans="2:2" ht="14.4" x14ac:dyDescent="0.3">
      <c r="B4178" s="9"/>
    </row>
    <row r="4179" spans="2:2" ht="14.4" x14ac:dyDescent="0.3">
      <c r="B4179" s="9"/>
    </row>
    <row r="4180" spans="2:2" ht="14.4" x14ac:dyDescent="0.3">
      <c r="B4180" s="9"/>
    </row>
    <row r="4181" spans="2:2" ht="14.4" x14ac:dyDescent="0.3">
      <c r="B4181" s="9"/>
    </row>
    <row r="4182" spans="2:2" ht="14.4" x14ac:dyDescent="0.3">
      <c r="B4182" s="9"/>
    </row>
    <row r="4183" spans="2:2" ht="14.4" x14ac:dyDescent="0.3">
      <c r="B4183" s="9"/>
    </row>
    <row r="4184" spans="2:2" ht="14.4" x14ac:dyDescent="0.3">
      <c r="B4184" s="9"/>
    </row>
    <row r="4185" spans="2:2" ht="14.4" x14ac:dyDescent="0.3">
      <c r="B4185" s="9"/>
    </row>
    <row r="4186" spans="2:2" ht="14.4" x14ac:dyDescent="0.3">
      <c r="B4186" s="9"/>
    </row>
    <row r="4187" spans="2:2" ht="14.4" x14ac:dyDescent="0.3">
      <c r="B4187" s="9"/>
    </row>
    <row r="4188" spans="2:2" ht="14.4" x14ac:dyDescent="0.3">
      <c r="B4188" s="9"/>
    </row>
    <row r="4189" spans="2:2" ht="14.4" x14ac:dyDescent="0.3">
      <c r="B4189" s="9"/>
    </row>
    <row r="4190" spans="2:2" ht="14.4" x14ac:dyDescent="0.3">
      <c r="B4190" s="9"/>
    </row>
    <row r="4191" spans="2:2" ht="14.4" x14ac:dyDescent="0.3">
      <c r="B4191" s="9"/>
    </row>
    <row r="4192" spans="2:2" ht="14.4" x14ac:dyDescent="0.3">
      <c r="B4192" s="9"/>
    </row>
    <row r="4193" spans="2:2" ht="14.4" x14ac:dyDescent="0.3">
      <c r="B4193" s="9"/>
    </row>
    <row r="4194" spans="2:2" ht="14.4" x14ac:dyDescent="0.3">
      <c r="B4194" s="9"/>
    </row>
    <row r="4195" spans="2:2" ht="14.4" x14ac:dyDescent="0.3">
      <c r="B4195" s="9"/>
    </row>
    <row r="4196" spans="2:2" ht="14.4" x14ac:dyDescent="0.3">
      <c r="B4196" s="9"/>
    </row>
    <row r="4197" spans="2:2" ht="14.4" x14ac:dyDescent="0.3">
      <c r="B4197" s="9"/>
    </row>
    <row r="4198" spans="2:2" ht="14.4" x14ac:dyDescent="0.3">
      <c r="B4198" s="9"/>
    </row>
    <row r="4199" spans="2:2" ht="14.4" x14ac:dyDescent="0.3">
      <c r="B4199" s="9"/>
    </row>
    <row r="4200" spans="2:2" ht="14.4" x14ac:dyDescent="0.3">
      <c r="B4200" s="9"/>
    </row>
    <row r="4201" spans="2:2" ht="14.4" x14ac:dyDescent="0.3">
      <c r="B4201" s="9"/>
    </row>
    <row r="4202" spans="2:2" ht="14.4" x14ac:dyDescent="0.3">
      <c r="B4202" s="9"/>
    </row>
    <row r="4203" spans="2:2" ht="14.4" x14ac:dyDescent="0.3">
      <c r="B4203" s="9"/>
    </row>
    <row r="4204" spans="2:2" ht="14.4" x14ac:dyDescent="0.3">
      <c r="B4204" s="9"/>
    </row>
    <row r="4205" spans="2:2" ht="14.4" x14ac:dyDescent="0.3">
      <c r="B4205" s="9"/>
    </row>
    <row r="4206" spans="2:2" ht="14.4" x14ac:dyDescent="0.3">
      <c r="B4206" s="9"/>
    </row>
    <row r="4207" spans="2:2" ht="14.4" x14ac:dyDescent="0.3">
      <c r="B4207" s="9"/>
    </row>
    <row r="4208" spans="2:2" ht="14.4" x14ac:dyDescent="0.3">
      <c r="B4208" s="9"/>
    </row>
    <row r="4209" spans="2:2" ht="14.4" x14ac:dyDescent="0.3">
      <c r="B4209" s="9"/>
    </row>
    <row r="4210" spans="2:2" ht="14.4" x14ac:dyDescent="0.3">
      <c r="B4210" s="9"/>
    </row>
    <row r="4211" spans="2:2" ht="14.4" x14ac:dyDescent="0.3">
      <c r="B4211" s="9"/>
    </row>
    <row r="4212" spans="2:2" ht="14.4" x14ac:dyDescent="0.3">
      <c r="B4212" s="9"/>
    </row>
    <row r="4213" spans="2:2" ht="14.4" x14ac:dyDescent="0.3">
      <c r="B4213" s="9"/>
    </row>
    <row r="4214" spans="2:2" ht="14.4" x14ac:dyDescent="0.3">
      <c r="B4214" s="9"/>
    </row>
    <row r="4215" spans="2:2" ht="14.4" x14ac:dyDescent="0.3">
      <c r="B4215" s="9"/>
    </row>
    <row r="4216" spans="2:2" ht="14.4" x14ac:dyDescent="0.3">
      <c r="B4216" s="9"/>
    </row>
    <row r="4217" spans="2:2" ht="14.4" x14ac:dyDescent="0.3">
      <c r="B4217" s="9"/>
    </row>
    <row r="4218" spans="2:2" ht="14.4" x14ac:dyDescent="0.3">
      <c r="B4218" s="9"/>
    </row>
    <row r="4219" spans="2:2" ht="14.4" x14ac:dyDescent="0.3">
      <c r="B4219" s="9"/>
    </row>
    <row r="4220" spans="2:2" ht="14.4" x14ac:dyDescent="0.3">
      <c r="B4220" s="9"/>
    </row>
    <row r="4221" spans="2:2" ht="14.4" x14ac:dyDescent="0.3">
      <c r="B4221" s="9"/>
    </row>
    <row r="4222" spans="2:2" ht="14.4" x14ac:dyDescent="0.3">
      <c r="B4222" s="9"/>
    </row>
    <row r="4223" spans="2:2" ht="14.4" x14ac:dyDescent="0.3">
      <c r="B4223" s="9"/>
    </row>
    <row r="4224" spans="2:2" ht="14.4" x14ac:dyDescent="0.3">
      <c r="B4224" s="9"/>
    </row>
    <row r="4225" spans="2:2" ht="14.4" x14ac:dyDescent="0.3">
      <c r="B4225" s="9"/>
    </row>
    <row r="4226" spans="2:2" ht="14.4" x14ac:dyDescent="0.3">
      <c r="B4226" s="9"/>
    </row>
    <row r="4227" spans="2:2" ht="14.4" x14ac:dyDescent="0.3">
      <c r="B4227" s="9"/>
    </row>
    <row r="4228" spans="2:2" ht="14.4" x14ac:dyDescent="0.3">
      <c r="B4228" s="9"/>
    </row>
    <row r="4229" spans="2:2" ht="14.4" x14ac:dyDescent="0.3">
      <c r="B4229" s="9"/>
    </row>
    <row r="4230" spans="2:2" ht="14.4" x14ac:dyDescent="0.3">
      <c r="B4230" s="9"/>
    </row>
    <row r="4231" spans="2:2" ht="14.4" x14ac:dyDescent="0.3">
      <c r="B4231" s="9"/>
    </row>
    <row r="4232" spans="2:2" ht="14.4" x14ac:dyDescent="0.3">
      <c r="B4232" s="9"/>
    </row>
    <row r="4233" spans="2:2" ht="14.4" x14ac:dyDescent="0.3">
      <c r="B4233" s="9"/>
    </row>
    <row r="4234" spans="2:2" ht="14.4" x14ac:dyDescent="0.3">
      <c r="B4234" s="9"/>
    </row>
    <row r="4235" spans="2:2" ht="14.4" x14ac:dyDescent="0.3">
      <c r="B4235" s="9"/>
    </row>
    <row r="4236" spans="2:2" ht="14.4" x14ac:dyDescent="0.3">
      <c r="B4236" s="9"/>
    </row>
    <row r="4237" spans="2:2" ht="14.4" x14ac:dyDescent="0.3">
      <c r="B4237" s="9"/>
    </row>
    <row r="4238" spans="2:2" ht="14.4" x14ac:dyDescent="0.3">
      <c r="B4238" s="9"/>
    </row>
    <row r="4239" spans="2:2" ht="14.4" x14ac:dyDescent="0.3">
      <c r="B4239" s="9"/>
    </row>
    <row r="4240" spans="2:2" ht="14.4" x14ac:dyDescent="0.3">
      <c r="B4240" s="9"/>
    </row>
    <row r="4241" spans="2:2" ht="14.4" x14ac:dyDescent="0.3">
      <c r="B4241" s="9"/>
    </row>
    <row r="4242" spans="2:2" ht="14.4" x14ac:dyDescent="0.3">
      <c r="B4242" s="9"/>
    </row>
    <row r="4243" spans="2:2" ht="14.4" x14ac:dyDescent="0.3">
      <c r="B4243" s="9"/>
    </row>
    <row r="4244" spans="2:2" ht="14.4" x14ac:dyDescent="0.3">
      <c r="B4244" s="9"/>
    </row>
    <row r="4245" spans="2:2" ht="14.4" x14ac:dyDescent="0.3">
      <c r="B4245" s="9"/>
    </row>
    <row r="4246" spans="2:2" ht="14.4" x14ac:dyDescent="0.3">
      <c r="B4246" s="9"/>
    </row>
    <row r="4247" spans="2:2" ht="14.4" x14ac:dyDescent="0.3">
      <c r="B4247" s="9"/>
    </row>
    <row r="4248" spans="2:2" ht="14.4" x14ac:dyDescent="0.3">
      <c r="B4248" s="9"/>
    </row>
    <row r="4249" spans="2:2" ht="14.4" x14ac:dyDescent="0.3">
      <c r="B4249" s="9"/>
    </row>
    <row r="4250" spans="2:2" ht="14.4" x14ac:dyDescent="0.3">
      <c r="B4250" s="9"/>
    </row>
    <row r="4251" spans="2:2" ht="14.4" x14ac:dyDescent="0.3">
      <c r="B4251" s="9"/>
    </row>
    <row r="4252" spans="2:2" ht="14.4" x14ac:dyDescent="0.3">
      <c r="B4252" s="9"/>
    </row>
    <row r="4253" spans="2:2" ht="14.4" x14ac:dyDescent="0.3">
      <c r="B4253" s="9"/>
    </row>
    <row r="4254" spans="2:2" ht="14.4" x14ac:dyDescent="0.3">
      <c r="B4254" s="9"/>
    </row>
    <row r="4255" spans="2:2" ht="14.4" x14ac:dyDescent="0.3">
      <c r="B4255" s="9"/>
    </row>
    <row r="4256" spans="2:2" ht="14.4" x14ac:dyDescent="0.3">
      <c r="B4256" s="9"/>
    </row>
    <row r="4257" spans="2:2" ht="14.4" x14ac:dyDescent="0.3">
      <c r="B4257" s="9"/>
    </row>
    <row r="4258" spans="2:2" ht="14.4" x14ac:dyDescent="0.3">
      <c r="B4258" s="9"/>
    </row>
    <row r="4259" spans="2:2" ht="14.4" x14ac:dyDescent="0.3">
      <c r="B4259" s="9"/>
    </row>
    <row r="4260" spans="2:2" ht="14.4" x14ac:dyDescent="0.3">
      <c r="B4260" s="9"/>
    </row>
    <row r="4261" spans="2:2" ht="14.4" x14ac:dyDescent="0.3">
      <c r="B4261" s="9"/>
    </row>
    <row r="4262" spans="2:2" ht="14.4" x14ac:dyDescent="0.3">
      <c r="B4262" s="9"/>
    </row>
    <row r="4263" spans="2:2" ht="14.4" x14ac:dyDescent="0.3">
      <c r="B4263" s="9"/>
    </row>
    <row r="4264" spans="2:2" ht="14.4" x14ac:dyDescent="0.3">
      <c r="B4264" s="9"/>
    </row>
    <row r="4265" spans="2:2" ht="14.4" x14ac:dyDescent="0.3">
      <c r="B4265" s="9"/>
    </row>
    <row r="4266" spans="2:2" ht="14.4" x14ac:dyDescent="0.3">
      <c r="B4266" s="9"/>
    </row>
    <row r="4267" spans="2:2" ht="14.4" x14ac:dyDescent="0.3">
      <c r="B4267" s="9"/>
    </row>
    <row r="4268" spans="2:2" ht="14.4" x14ac:dyDescent="0.3">
      <c r="B4268" s="9"/>
    </row>
    <row r="4269" spans="2:2" ht="14.4" x14ac:dyDescent="0.3">
      <c r="B4269" s="9"/>
    </row>
    <row r="4270" spans="2:2" ht="14.4" x14ac:dyDescent="0.3">
      <c r="B4270" s="9"/>
    </row>
    <row r="4271" spans="2:2" ht="14.4" x14ac:dyDescent="0.3">
      <c r="B4271" s="9"/>
    </row>
    <row r="4272" spans="2:2" ht="14.4" x14ac:dyDescent="0.3">
      <c r="B4272" s="9"/>
    </row>
    <row r="4273" spans="2:2" ht="14.4" x14ac:dyDescent="0.3">
      <c r="B4273" s="9"/>
    </row>
    <row r="4274" spans="2:2" ht="14.4" x14ac:dyDescent="0.3">
      <c r="B4274" s="9"/>
    </row>
    <row r="4275" spans="2:2" ht="14.4" x14ac:dyDescent="0.3">
      <c r="B4275" s="9"/>
    </row>
    <row r="4276" spans="2:2" ht="14.4" x14ac:dyDescent="0.3">
      <c r="B4276" s="9"/>
    </row>
    <row r="4277" spans="2:2" ht="14.4" x14ac:dyDescent="0.3">
      <c r="B4277" s="9"/>
    </row>
    <row r="4278" spans="2:2" ht="14.4" x14ac:dyDescent="0.3">
      <c r="B4278" s="9"/>
    </row>
    <row r="4279" spans="2:2" ht="14.4" x14ac:dyDescent="0.3">
      <c r="B4279" s="9"/>
    </row>
    <row r="4280" spans="2:2" ht="14.4" x14ac:dyDescent="0.3">
      <c r="B4280" s="9"/>
    </row>
    <row r="4281" spans="2:2" ht="14.4" x14ac:dyDescent="0.3">
      <c r="B4281" s="9"/>
    </row>
    <row r="4282" spans="2:2" ht="14.4" x14ac:dyDescent="0.3">
      <c r="B4282" s="9"/>
    </row>
    <row r="4283" spans="2:2" ht="14.4" x14ac:dyDescent="0.3">
      <c r="B4283" s="9"/>
    </row>
    <row r="4284" spans="2:2" ht="14.4" x14ac:dyDescent="0.3">
      <c r="B4284" s="9"/>
    </row>
    <row r="4285" spans="2:2" ht="14.4" x14ac:dyDescent="0.3">
      <c r="B4285" s="9"/>
    </row>
    <row r="4286" spans="2:2" ht="14.4" x14ac:dyDescent="0.3">
      <c r="B4286" s="9"/>
    </row>
    <row r="4287" spans="2:2" ht="14.4" x14ac:dyDescent="0.3">
      <c r="B4287" s="9"/>
    </row>
    <row r="4288" spans="2:2" ht="14.4" x14ac:dyDescent="0.3">
      <c r="B4288" s="9"/>
    </row>
    <row r="4289" spans="2:2" ht="14.4" x14ac:dyDescent="0.3">
      <c r="B4289" s="9"/>
    </row>
    <row r="4290" spans="2:2" ht="14.4" x14ac:dyDescent="0.3">
      <c r="B4290" s="9"/>
    </row>
    <row r="4291" spans="2:2" ht="14.4" x14ac:dyDescent="0.3">
      <c r="B4291" s="9"/>
    </row>
    <row r="4292" spans="2:2" ht="14.4" x14ac:dyDescent="0.3">
      <c r="B4292" s="9"/>
    </row>
    <row r="4293" spans="2:2" ht="14.4" x14ac:dyDescent="0.3">
      <c r="B4293" s="9"/>
    </row>
    <row r="4294" spans="2:2" ht="14.4" x14ac:dyDescent="0.3">
      <c r="B4294" s="9"/>
    </row>
    <row r="4295" spans="2:2" ht="14.4" x14ac:dyDescent="0.3">
      <c r="B4295" s="9"/>
    </row>
    <row r="4296" spans="2:2" ht="14.4" x14ac:dyDescent="0.3">
      <c r="B4296" s="9"/>
    </row>
    <row r="4297" spans="2:2" ht="14.4" x14ac:dyDescent="0.3">
      <c r="B4297" s="9"/>
    </row>
    <row r="4298" spans="2:2" ht="14.4" x14ac:dyDescent="0.3">
      <c r="B4298" s="9"/>
    </row>
    <row r="4299" spans="2:2" ht="14.4" x14ac:dyDescent="0.3">
      <c r="B4299" s="9"/>
    </row>
    <row r="4300" spans="2:2" ht="14.4" x14ac:dyDescent="0.3">
      <c r="B4300" s="9"/>
    </row>
    <row r="4301" spans="2:2" ht="14.4" x14ac:dyDescent="0.3">
      <c r="B4301" s="9"/>
    </row>
    <row r="4302" spans="2:2" ht="14.4" x14ac:dyDescent="0.3">
      <c r="B4302" s="9"/>
    </row>
    <row r="4303" spans="2:2" ht="14.4" x14ac:dyDescent="0.3">
      <c r="B4303" s="9"/>
    </row>
    <row r="4304" spans="2:2" ht="14.4" x14ac:dyDescent="0.3">
      <c r="B4304" s="9"/>
    </row>
    <row r="4305" spans="2:2" ht="14.4" x14ac:dyDescent="0.3">
      <c r="B4305" s="9"/>
    </row>
    <row r="4306" spans="2:2" ht="14.4" x14ac:dyDescent="0.3">
      <c r="B4306" s="9"/>
    </row>
    <row r="4307" spans="2:2" ht="14.4" x14ac:dyDescent="0.3">
      <c r="B4307" s="9"/>
    </row>
    <row r="4308" spans="2:2" ht="14.4" x14ac:dyDescent="0.3">
      <c r="B4308" s="9"/>
    </row>
    <row r="4309" spans="2:2" ht="14.4" x14ac:dyDescent="0.3">
      <c r="B4309" s="9"/>
    </row>
    <row r="4310" spans="2:2" ht="14.4" x14ac:dyDescent="0.3">
      <c r="B4310" s="9"/>
    </row>
    <row r="4311" spans="2:2" ht="14.4" x14ac:dyDescent="0.3">
      <c r="B4311" s="9"/>
    </row>
    <row r="4312" spans="2:2" ht="14.4" x14ac:dyDescent="0.3">
      <c r="B4312" s="9"/>
    </row>
    <row r="4313" spans="2:2" ht="14.4" x14ac:dyDescent="0.3">
      <c r="B4313" s="9"/>
    </row>
    <row r="4314" spans="2:2" ht="14.4" x14ac:dyDescent="0.3">
      <c r="B4314" s="9"/>
    </row>
    <row r="4315" spans="2:2" ht="14.4" x14ac:dyDescent="0.3">
      <c r="B4315" s="9"/>
    </row>
    <row r="4316" spans="2:2" ht="14.4" x14ac:dyDescent="0.3">
      <c r="B4316" s="9"/>
    </row>
    <row r="4317" spans="2:2" ht="14.4" x14ac:dyDescent="0.3">
      <c r="B4317" s="9"/>
    </row>
    <row r="4318" spans="2:2" ht="14.4" x14ac:dyDescent="0.3">
      <c r="B4318" s="9"/>
    </row>
    <row r="4319" spans="2:2" ht="14.4" x14ac:dyDescent="0.3">
      <c r="B4319" s="9"/>
    </row>
    <row r="4320" spans="2:2" ht="14.4" x14ac:dyDescent="0.3">
      <c r="B4320" s="9"/>
    </row>
    <row r="4321" spans="2:2" ht="14.4" x14ac:dyDescent="0.3">
      <c r="B4321" s="9"/>
    </row>
    <row r="4322" spans="2:2" ht="14.4" x14ac:dyDescent="0.3">
      <c r="B4322" s="9"/>
    </row>
    <row r="4323" spans="2:2" ht="14.4" x14ac:dyDescent="0.3">
      <c r="B4323" s="9"/>
    </row>
    <row r="4324" spans="2:2" ht="14.4" x14ac:dyDescent="0.3">
      <c r="B4324" s="9"/>
    </row>
    <row r="4325" spans="2:2" ht="14.4" x14ac:dyDescent="0.3">
      <c r="B4325" s="9"/>
    </row>
    <row r="4326" spans="2:2" ht="14.4" x14ac:dyDescent="0.3">
      <c r="B4326" s="9"/>
    </row>
    <row r="4327" spans="2:2" ht="14.4" x14ac:dyDescent="0.3">
      <c r="B4327" s="9"/>
    </row>
    <row r="4328" spans="2:2" ht="14.4" x14ac:dyDescent="0.3">
      <c r="B4328" s="9"/>
    </row>
    <row r="4329" spans="2:2" ht="14.4" x14ac:dyDescent="0.3">
      <c r="B4329" s="9"/>
    </row>
    <row r="4330" spans="2:2" ht="14.4" x14ac:dyDescent="0.3">
      <c r="B4330" s="9"/>
    </row>
    <row r="4331" spans="2:2" ht="14.4" x14ac:dyDescent="0.3">
      <c r="B4331" s="9"/>
    </row>
    <row r="4332" spans="2:2" ht="14.4" x14ac:dyDescent="0.3">
      <c r="B4332" s="9"/>
    </row>
    <row r="4333" spans="2:2" ht="14.4" x14ac:dyDescent="0.3">
      <c r="B4333" s="9"/>
    </row>
    <row r="4334" spans="2:2" ht="14.4" x14ac:dyDescent="0.3">
      <c r="B4334" s="9"/>
    </row>
    <row r="4335" spans="2:2" ht="14.4" x14ac:dyDescent="0.3">
      <c r="B4335" s="9"/>
    </row>
    <row r="4336" spans="2:2" ht="14.4" x14ac:dyDescent="0.3">
      <c r="B4336" s="9"/>
    </row>
    <row r="4337" spans="2:2" ht="14.4" x14ac:dyDescent="0.3">
      <c r="B4337" s="9"/>
    </row>
    <row r="4338" spans="2:2" ht="14.4" x14ac:dyDescent="0.3">
      <c r="B4338" s="9"/>
    </row>
    <row r="4339" spans="2:2" ht="14.4" x14ac:dyDescent="0.3">
      <c r="B4339" s="9"/>
    </row>
    <row r="4340" spans="2:2" ht="14.4" x14ac:dyDescent="0.3">
      <c r="B4340" s="9"/>
    </row>
    <row r="4341" spans="2:2" ht="14.4" x14ac:dyDescent="0.3">
      <c r="B4341" s="9"/>
    </row>
    <row r="4342" spans="2:2" ht="14.4" x14ac:dyDescent="0.3">
      <c r="B4342" s="9"/>
    </row>
    <row r="4343" spans="2:2" ht="14.4" x14ac:dyDescent="0.3">
      <c r="B4343" s="9"/>
    </row>
    <row r="4344" spans="2:2" ht="14.4" x14ac:dyDescent="0.3">
      <c r="B4344" s="9"/>
    </row>
    <row r="4345" spans="2:2" ht="14.4" x14ac:dyDescent="0.3">
      <c r="B4345" s="9"/>
    </row>
    <row r="4346" spans="2:2" ht="14.4" x14ac:dyDescent="0.3">
      <c r="B4346" s="9"/>
    </row>
    <row r="4347" spans="2:2" ht="14.4" x14ac:dyDescent="0.3">
      <c r="B4347" s="9"/>
    </row>
    <row r="4348" spans="2:2" ht="14.4" x14ac:dyDescent="0.3">
      <c r="B4348" s="9"/>
    </row>
    <row r="4349" spans="2:2" ht="14.4" x14ac:dyDescent="0.3">
      <c r="B4349" s="9"/>
    </row>
    <row r="4350" spans="2:2" ht="14.4" x14ac:dyDescent="0.3">
      <c r="B4350" s="9"/>
    </row>
    <row r="4351" spans="2:2" ht="14.4" x14ac:dyDescent="0.3">
      <c r="B4351" s="9"/>
    </row>
    <row r="4352" spans="2:2" ht="14.4" x14ac:dyDescent="0.3">
      <c r="B4352" s="9"/>
    </row>
    <row r="4353" spans="2:2" ht="14.4" x14ac:dyDescent="0.3">
      <c r="B4353" s="9"/>
    </row>
    <row r="4354" spans="2:2" ht="14.4" x14ac:dyDescent="0.3">
      <c r="B4354" s="9"/>
    </row>
    <row r="4355" spans="2:2" ht="14.4" x14ac:dyDescent="0.3">
      <c r="B4355" s="9"/>
    </row>
    <row r="4356" spans="2:2" ht="14.4" x14ac:dyDescent="0.3">
      <c r="B4356" s="9"/>
    </row>
    <row r="4357" spans="2:2" ht="14.4" x14ac:dyDescent="0.3">
      <c r="B4357" s="9"/>
    </row>
    <row r="4358" spans="2:2" ht="14.4" x14ac:dyDescent="0.3">
      <c r="B4358" s="9"/>
    </row>
    <row r="4359" spans="2:2" ht="14.4" x14ac:dyDescent="0.3">
      <c r="B4359" s="9"/>
    </row>
    <row r="4360" spans="2:2" ht="14.4" x14ac:dyDescent="0.3">
      <c r="B4360" s="9"/>
    </row>
    <row r="4361" spans="2:2" ht="14.4" x14ac:dyDescent="0.3">
      <c r="B4361" s="9"/>
    </row>
    <row r="4362" spans="2:2" ht="14.4" x14ac:dyDescent="0.3">
      <c r="B4362" s="9"/>
    </row>
    <row r="4363" spans="2:2" ht="14.4" x14ac:dyDescent="0.3">
      <c r="B4363" s="9"/>
    </row>
    <row r="4364" spans="2:2" ht="14.4" x14ac:dyDescent="0.3">
      <c r="B4364" s="9"/>
    </row>
    <row r="4365" spans="2:2" ht="14.4" x14ac:dyDescent="0.3">
      <c r="B4365" s="9"/>
    </row>
    <row r="4366" spans="2:2" ht="14.4" x14ac:dyDescent="0.3">
      <c r="B4366" s="9"/>
    </row>
    <row r="4367" spans="2:2" ht="14.4" x14ac:dyDescent="0.3">
      <c r="B4367" s="9"/>
    </row>
    <row r="4368" spans="2:2" ht="14.4" x14ac:dyDescent="0.3">
      <c r="B4368" s="9"/>
    </row>
    <row r="4369" spans="2:2" ht="14.4" x14ac:dyDescent="0.3">
      <c r="B4369" s="9"/>
    </row>
    <row r="4370" spans="2:2" ht="14.4" x14ac:dyDescent="0.3">
      <c r="B4370" s="9"/>
    </row>
    <row r="4371" spans="2:2" ht="14.4" x14ac:dyDescent="0.3">
      <c r="B4371" s="9"/>
    </row>
    <row r="4372" spans="2:2" ht="14.4" x14ac:dyDescent="0.3">
      <c r="B4372" s="9"/>
    </row>
    <row r="4373" spans="2:2" ht="14.4" x14ac:dyDescent="0.3">
      <c r="B4373" s="9"/>
    </row>
    <row r="4374" spans="2:2" ht="14.4" x14ac:dyDescent="0.3">
      <c r="B4374" s="9"/>
    </row>
    <row r="4375" spans="2:2" ht="14.4" x14ac:dyDescent="0.3">
      <c r="B4375" s="9"/>
    </row>
    <row r="4376" spans="2:2" ht="14.4" x14ac:dyDescent="0.3">
      <c r="B4376" s="9"/>
    </row>
    <row r="4377" spans="2:2" ht="14.4" x14ac:dyDescent="0.3">
      <c r="B4377" s="9"/>
    </row>
    <row r="4378" spans="2:2" ht="14.4" x14ac:dyDescent="0.3">
      <c r="B4378" s="9"/>
    </row>
    <row r="4379" spans="2:2" ht="14.4" x14ac:dyDescent="0.3">
      <c r="B4379" s="9"/>
    </row>
    <row r="4380" spans="2:2" ht="14.4" x14ac:dyDescent="0.3">
      <c r="B4380" s="9"/>
    </row>
    <row r="4381" spans="2:2" ht="14.4" x14ac:dyDescent="0.3">
      <c r="B4381" s="9"/>
    </row>
    <row r="4382" spans="2:2" ht="14.4" x14ac:dyDescent="0.3">
      <c r="B4382" s="9"/>
    </row>
    <row r="4383" spans="2:2" ht="14.4" x14ac:dyDescent="0.3">
      <c r="B4383" s="9"/>
    </row>
    <row r="4384" spans="2:2" ht="14.4" x14ac:dyDescent="0.3">
      <c r="B4384" s="9"/>
    </row>
    <row r="4385" spans="2:2" ht="14.4" x14ac:dyDescent="0.3">
      <c r="B4385" s="9"/>
    </row>
    <row r="4386" spans="2:2" ht="14.4" x14ac:dyDescent="0.3">
      <c r="B4386" s="9"/>
    </row>
    <row r="4387" spans="2:2" ht="14.4" x14ac:dyDescent="0.3">
      <c r="B4387" s="9"/>
    </row>
    <row r="4388" spans="2:2" ht="14.4" x14ac:dyDescent="0.3">
      <c r="B4388" s="9"/>
    </row>
    <row r="4389" spans="2:2" ht="14.4" x14ac:dyDescent="0.3">
      <c r="B4389" s="9"/>
    </row>
    <row r="4390" spans="2:2" ht="14.4" x14ac:dyDescent="0.3">
      <c r="B4390" s="9"/>
    </row>
    <row r="4391" spans="2:2" ht="14.4" x14ac:dyDescent="0.3">
      <c r="B4391" s="9"/>
    </row>
    <row r="4392" spans="2:2" ht="14.4" x14ac:dyDescent="0.3">
      <c r="B4392" s="9"/>
    </row>
    <row r="4393" spans="2:2" ht="14.4" x14ac:dyDescent="0.3">
      <c r="B4393" s="9"/>
    </row>
    <row r="4394" spans="2:2" ht="14.4" x14ac:dyDescent="0.3">
      <c r="B4394" s="9"/>
    </row>
    <row r="4395" spans="2:2" ht="14.4" x14ac:dyDescent="0.3">
      <c r="B4395" s="9"/>
    </row>
    <row r="4396" spans="2:2" ht="14.4" x14ac:dyDescent="0.3">
      <c r="B4396" s="9"/>
    </row>
    <row r="4397" spans="2:2" ht="14.4" x14ac:dyDescent="0.3">
      <c r="B4397" s="9"/>
    </row>
    <row r="4398" spans="2:2" ht="14.4" x14ac:dyDescent="0.3">
      <c r="B4398" s="9"/>
    </row>
    <row r="4399" spans="2:2" ht="14.4" x14ac:dyDescent="0.3">
      <c r="B4399" s="9"/>
    </row>
    <row r="4400" spans="2:2" ht="14.4" x14ac:dyDescent="0.3">
      <c r="B4400" s="9"/>
    </row>
    <row r="4401" spans="2:2" ht="14.4" x14ac:dyDescent="0.3">
      <c r="B4401" s="9"/>
    </row>
    <row r="4402" spans="2:2" ht="14.4" x14ac:dyDescent="0.3">
      <c r="B4402" s="9"/>
    </row>
    <row r="4403" spans="2:2" ht="14.4" x14ac:dyDescent="0.3">
      <c r="B4403" s="9"/>
    </row>
    <row r="4404" spans="2:2" ht="14.4" x14ac:dyDescent="0.3">
      <c r="B4404" s="9"/>
    </row>
    <row r="4405" spans="2:2" ht="14.4" x14ac:dyDescent="0.3">
      <c r="B4405" s="9"/>
    </row>
    <row r="4406" spans="2:2" ht="14.4" x14ac:dyDescent="0.3">
      <c r="B4406" s="9"/>
    </row>
    <row r="4407" spans="2:2" ht="14.4" x14ac:dyDescent="0.3">
      <c r="B4407" s="9"/>
    </row>
    <row r="4408" spans="2:2" ht="14.4" x14ac:dyDescent="0.3">
      <c r="B4408" s="9"/>
    </row>
    <row r="4409" spans="2:2" ht="14.4" x14ac:dyDescent="0.3">
      <c r="B4409" s="9"/>
    </row>
    <row r="4410" spans="2:2" ht="14.4" x14ac:dyDescent="0.3">
      <c r="B4410" s="9"/>
    </row>
    <row r="4411" spans="2:2" ht="14.4" x14ac:dyDescent="0.3">
      <c r="B4411" s="9"/>
    </row>
    <row r="4412" spans="2:2" ht="14.4" x14ac:dyDescent="0.3">
      <c r="B4412" s="9"/>
    </row>
    <row r="4413" spans="2:2" ht="14.4" x14ac:dyDescent="0.3">
      <c r="B4413" s="9"/>
    </row>
    <row r="4414" spans="2:2" ht="14.4" x14ac:dyDescent="0.3">
      <c r="B4414" s="9"/>
    </row>
    <row r="4415" spans="2:2" ht="14.4" x14ac:dyDescent="0.3">
      <c r="B4415" s="9"/>
    </row>
    <row r="4416" spans="2:2" ht="14.4" x14ac:dyDescent="0.3">
      <c r="B4416" s="9"/>
    </row>
    <row r="4417" spans="2:2" ht="14.4" x14ac:dyDescent="0.3">
      <c r="B4417" s="9"/>
    </row>
    <row r="4418" spans="2:2" ht="14.4" x14ac:dyDescent="0.3">
      <c r="B4418" s="9"/>
    </row>
    <row r="4419" spans="2:2" ht="14.4" x14ac:dyDescent="0.3">
      <c r="B4419" s="9"/>
    </row>
    <row r="4420" spans="2:2" ht="14.4" x14ac:dyDescent="0.3">
      <c r="B4420" s="9"/>
    </row>
    <row r="4421" spans="2:2" ht="14.4" x14ac:dyDescent="0.3">
      <c r="B4421" s="9"/>
    </row>
    <row r="4422" spans="2:2" ht="14.4" x14ac:dyDescent="0.3">
      <c r="B4422" s="9"/>
    </row>
    <row r="4423" spans="2:2" ht="14.4" x14ac:dyDescent="0.3">
      <c r="B4423" s="9"/>
    </row>
    <row r="4424" spans="2:2" ht="14.4" x14ac:dyDescent="0.3">
      <c r="B4424" s="9"/>
    </row>
    <row r="4425" spans="2:2" ht="14.4" x14ac:dyDescent="0.3">
      <c r="B4425" s="9"/>
    </row>
    <row r="4426" spans="2:2" ht="14.4" x14ac:dyDescent="0.3">
      <c r="B4426" s="9"/>
    </row>
    <row r="4427" spans="2:2" ht="14.4" x14ac:dyDescent="0.3">
      <c r="B4427" s="9"/>
    </row>
    <row r="4428" spans="2:2" ht="14.4" x14ac:dyDescent="0.3">
      <c r="B4428" s="9"/>
    </row>
    <row r="4429" spans="2:2" ht="14.4" x14ac:dyDescent="0.3">
      <c r="B4429" s="9"/>
    </row>
    <row r="4430" spans="2:2" ht="14.4" x14ac:dyDescent="0.3">
      <c r="B4430" s="9"/>
    </row>
    <row r="4431" spans="2:2" ht="14.4" x14ac:dyDescent="0.3">
      <c r="B4431" s="9"/>
    </row>
    <row r="4432" spans="2:2" ht="14.4" x14ac:dyDescent="0.3">
      <c r="B4432" s="9"/>
    </row>
    <row r="4433" spans="2:2" ht="14.4" x14ac:dyDescent="0.3">
      <c r="B4433" s="9"/>
    </row>
    <row r="4434" spans="2:2" ht="14.4" x14ac:dyDescent="0.3">
      <c r="B4434" s="9"/>
    </row>
    <row r="4435" spans="2:2" ht="14.4" x14ac:dyDescent="0.3">
      <c r="B4435" s="9"/>
    </row>
    <row r="4436" spans="2:2" ht="14.4" x14ac:dyDescent="0.3">
      <c r="B4436" s="9"/>
    </row>
    <row r="4437" spans="2:2" ht="14.4" x14ac:dyDescent="0.3">
      <c r="B4437" s="9"/>
    </row>
    <row r="4438" spans="2:2" ht="14.4" x14ac:dyDescent="0.3">
      <c r="B4438" s="9"/>
    </row>
    <row r="4439" spans="2:2" ht="14.4" x14ac:dyDescent="0.3">
      <c r="B4439" s="9"/>
    </row>
    <row r="4440" spans="2:2" ht="14.4" x14ac:dyDescent="0.3">
      <c r="B4440" s="9"/>
    </row>
    <row r="4441" spans="2:2" ht="14.4" x14ac:dyDescent="0.3">
      <c r="B4441" s="9"/>
    </row>
    <row r="4442" spans="2:2" ht="14.4" x14ac:dyDescent="0.3">
      <c r="B4442" s="9"/>
    </row>
    <row r="4443" spans="2:2" ht="14.4" x14ac:dyDescent="0.3">
      <c r="B4443" s="9"/>
    </row>
    <row r="4444" spans="2:2" ht="14.4" x14ac:dyDescent="0.3">
      <c r="B4444" s="9"/>
    </row>
    <row r="4445" spans="2:2" ht="14.4" x14ac:dyDescent="0.3">
      <c r="B4445" s="9"/>
    </row>
    <row r="4446" spans="2:2" ht="14.4" x14ac:dyDescent="0.3">
      <c r="B4446" s="9"/>
    </row>
    <row r="4447" spans="2:2" ht="14.4" x14ac:dyDescent="0.3">
      <c r="B4447" s="9"/>
    </row>
    <row r="4448" spans="2:2" ht="14.4" x14ac:dyDescent="0.3">
      <c r="B4448" s="9"/>
    </row>
    <row r="4449" spans="2:2" ht="14.4" x14ac:dyDescent="0.3">
      <c r="B4449" s="9"/>
    </row>
    <row r="4450" spans="2:2" ht="14.4" x14ac:dyDescent="0.3">
      <c r="B4450" s="9"/>
    </row>
    <row r="4451" spans="2:2" ht="14.4" x14ac:dyDescent="0.3">
      <c r="B4451" s="9"/>
    </row>
    <row r="4452" spans="2:2" ht="14.4" x14ac:dyDescent="0.3">
      <c r="B4452" s="9"/>
    </row>
    <row r="4453" spans="2:2" ht="14.4" x14ac:dyDescent="0.3">
      <c r="B4453" s="9"/>
    </row>
    <row r="4454" spans="2:2" ht="14.4" x14ac:dyDescent="0.3">
      <c r="B4454" s="9"/>
    </row>
    <row r="4455" spans="2:2" ht="14.4" x14ac:dyDescent="0.3">
      <c r="B4455" s="9"/>
    </row>
    <row r="4456" spans="2:2" ht="14.4" x14ac:dyDescent="0.3">
      <c r="B4456" s="9"/>
    </row>
    <row r="4457" spans="2:2" ht="14.4" x14ac:dyDescent="0.3">
      <c r="B4457" s="9"/>
    </row>
    <row r="4458" spans="2:2" ht="14.4" x14ac:dyDescent="0.3">
      <c r="B4458" s="9"/>
    </row>
    <row r="4459" spans="2:2" ht="14.4" x14ac:dyDescent="0.3">
      <c r="B4459" s="9"/>
    </row>
    <row r="4460" spans="2:2" ht="14.4" x14ac:dyDescent="0.3">
      <c r="B4460" s="9"/>
    </row>
    <row r="4461" spans="2:2" ht="14.4" x14ac:dyDescent="0.3">
      <c r="B4461" s="9"/>
    </row>
    <row r="4462" spans="2:2" ht="14.4" x14ac:dyDescent="0.3">
      <c r="B4462" s="9"/>
    </row>
    <row r="4463" spans="2:2" ht="14.4" x14ac:dyDescent="0.3">
      <c r="B4463" s="9"/>
    </row>
    <row r="4464" spans="2:2" ht="14.4" x14ac:dyDescent="0.3">
      <c r="B4464" s="9"/>
    </row>
    <row r="4465" spans="2:2" ht="14.4" x14ac:dyDescent="0.3">
      <c r="B4465" s="9"/>
    </row>
    <row r="4466" spans="2:2" ht="14.4" x14ac:dyDescent="0.3">
      <c r="B4466" s="9"/>
    </row>
    <row r="4467" spans="2:2" ht="14.4" x14ac:dyDescent="0.3">
      <c r="B4467" s="9"/>
    </row>
    <row r="4468" spans="2:2" ht="14.4" x14ac:dyDescent="0.3">
      <c r="B4468" s="9"/>
    </row>
    <row r="4469" spans="2:2" ht="14.4" x14ac:dyDescent="0.3">
      <c r="B4469" s="9"/>
    </row>
    <row r="4470" spans="2:2" ht="14.4" x14ac:dyDescent="0.3">
      <c r="B4470" s="9"/>
    </row>
    <row r="4471" spans="2:2" ht="14.4" x14ac:dyDescent="0.3">
      <c r="B4471" s="9"/>
    </row>
    <row r="4472" spans="2:2" ht="14.4" x14ac:dyDescent="0.3">
      <c r="B4472" s="9"/>
    </row>
    <row r="4473" spans="2:2" ht="14.4" x14ac:dyDescent="0.3">
      <c r="B4473" s="9"/>
    </row>
    <row r="4474" spans="2:2" ht="14.4" x14ac:dyDescent="0.3">
      <c r="B4474" s="9"/>
    </row>
    <row r="4475" spans="2:2" ht="14.4" x14ac:dyDescent="0.3">
      <c r="B4475" s="9"/>
    </row>
    <row r="4476" spans="2:2" ht="14.4" x14ac:dyDescent="0.3">
      <c r="B4476" s="9"/>
    </row>
    <row r="4477" spans="2:2" ht="14.4" x14ac:dyDescent="0.3">
      <c r="B4477" s="9"/>
    </row>
    <row r="4478" spans="2:2" ht="14.4" x14ac:dyDescent="0.3">
      <c r="B4478" s="9"/>
    </row>
    <row r="4479" spans="2:2" ht="14.4" x14ac:dyDescent="0.3">
      <c r="B4479" s="9"/>
    </row>
    <row r="4480" spans="2:2" ht="14.4" x14ac:dyDescent="0.3">
      <c r="B4480" s="9"/>
    </row>
    <row r="4481" spans="2:2" ht="14.4" x14ac:dyDescent="0.3">
      <c r="B4481" s="9"/>
    </row>
    <row r="4482" spans="2:2" ht="14.4" x14ac:dyDescent="0.3">
      <c r="B4482" s="9"/>
    </row>
    <row r="4483" spans="2:2" ht="14.4" x14ac:dyDescent="0.3">
      <c r="B4483" s="9"/>
    </row>
    <row r="4484" spans="2:2" ht="14.4" x14ac:dyDescent="0.3">
      <c r="B4484" s="9"/>
    </row>
    <row r="4485" spans="2:2" ht="14.4" x14ac:dyDescent="0.3">
      <c r="B4485" s="9"/>
    </row>
    <row r="4486" spans="2:2" ht="14.4" x14ac:dyDescent="0.3">
      <c r="B4486" s="9"/>
    </row>
    <row r="4487" spans="2:2" ht="14.4" x14ac:dyDescent="0.3">
      <c r="B4487" s="9"/>
    </row>
    <row r="4488" spans="2:2" ht="14.4" x14ac:dyDescent="0.3">
      <c r="B4488" s="9"/>
    </row>
    <row r="4489" spans="2:2" ht="14.4" x14ac:dyDescent="0.3">
      <c r="B4489" s="9"/>
    </row>
    <row r="4490" spans="2:2" ht="14.4" x14ac:dyDescent="0.3">
      <c r="B4490" s="9"/>
    </row>
    <row r="4491" spans="2:2" ht="14.4" x14ac:dyDescent="0.3">
      <c r="B4491" s="9"/>
    </row>
    <row r="4492" spans="2:2" ht="14.4" x14ac:dyDescent="0.3">
      <c r="B4492" s="9"/>
    </row>
    <row r="4493" spans="2:2" ht="14.4" x14ac:dyDescent="0.3">
      <c r="B4493" s="9"/>
    </row>
    <row r="4494" spans="2:2" ht="14.4" x14ac:dyDescent="0.3">
      <c r="B4494" s="9"/>
    </row>
    <row r="4495" spans="2:2" ht="14.4" x14ac:dyDescent="0.3">
      <c r="B4495" s="9"/>
    </row>
    <row r="4496" spans="2:2" ht="14.4" x14ac:dyDescent="0.3">
      <c r="B4496" s="9"/>
    </row>
    <row r="4497" spans="2:2" ht="14.4" x14ac:dyDescent="0.3">
      <c r="B4497" s="9"/>
    </row>
    <row r="4498" spans="2:2" ht="14.4" x14ac:dyDescent="0.3">
      <c r="B4498" s="9"/>
    </row>
    <row r="4499" spans="2:2" ht="14.4" x14ac:dyDescent="0.3">
      <c r="B4499" s="9"/>
    </row>
    <row r="4500" spans="2:2" ht="14.4" x14ac:dyDescent="0.3">
      <c r="B4500" s="9"/>
    </row>
    <row r="4501" spans="2:2" ht="14.4" x14ac:dyDescent="0.3">
      <c r="B4501" s="9"/>
    </row>
    <row r="4502" spans="2:2" ht="14.4" x14ac:dyDescent="0.3">
      <c r="B4502" s="9"/>
    </row>
    <row r="4503" spans="2:2" ht="14.4" x14ac:dyDescent="0.3">
      <c r="B4503" s="9"/>
    </row>
    <row r="4504" spans="2:2" ht="14.4" x14ac:dyDescent="0.3">
      <c r="B4504" s="9"/>
    </row>
    <row r="4505" spans="2:2" ht="14.4" x14ac:dyDescent="0.3">
      <c r="B4505" s="9"/>
    </row>
    <row r="4506" spans="2:2" ht="14.4" x14ac:dyDescent="0.3">
      <c r="B4506" s="9"/>
    </row>
    <row r="4507" spans="2:2" ht="14.4" x14ac:dyDescent="0.3">
      <c r="B4507" s="9"/>
    </row>
    <row r="4508" spans="2:2" ht="14.4" x14ac:dyDescent="0.3">
      <c r="B4508" s="9"/>
    </row>
    <row r="4509" spans="2:2" ht="14.4" x14ac:dyDescent="0.3">
      <c r="B4509" s="9"/>
    </row>
    <row r="4510" spans="2:2" ht="14.4" x14ac:dyDescent="0.3">
      <c r="B4510" s="9"/>
    </row>
    <row r="4511" spans="2:2" ht="14.4" x14ac:dyDescent="0.3">
      <c r="B4511" s="9"/>
    </row>
    <row r="4512" spans="2:2" ht="14.4" x14ac:dyDescent="0.3">
      <c r="B4512" s="9"/>
    </row>
    <row r="4513" spans="2:2" ht="14.4" x14ac:dyDescent="0.3">
      <c r="B4513" s="9"/>
    </row>
    <row r="4514" spans="2:2" ht="14.4" x14ac:dyDescent="0.3">
      <c r="B4514" s="9"/>
    </row>
    <row r="4515" spans="2:2" ht="14.4" x14ac:dyDescent="0.3">
      <c r="B4515" s="9"/>
    </row>
    <row r="4516" spans="2:2" ht="14.4" x14ac:dyDescent="0.3">
      <c r="B4516" s="9"/>
    </row>
    <row r="4517" spans="2:2" ht="14.4" x14ac:dyDescent="0.3">
      <c r="B4517" s="9"/>
    </row>
    <row r="4518" spans="2:2" ht="14.4" x14ac:dyDescent="0.3">
      <c r="B4518" s="9"/>
    </row>
    <row r="4519" spans="2:2" ht="14.4" x14ac:dyDescent="0.3">
      <c r="B4519" s="9"/>
    </row>
    <row r="4520" spans="2:2" ht="14.4" x14ac:dyDescent="0.3">
      <c r="B4520" s="9"/>
    </row>
    <row r="4521" spans="2:2" ht="14.4" x14ac:dyDescent="0.3">
      <c r="B4521" s="9"/>
    </row>
    <row r="4522" spans="2:2" ht="14.4" x14ac:dyDescent="0.3">
      <c r="B4522" s="9"/>
    </row>
    <row r="4523" spans="2:2" ht="14.4" x14ac:dyDescent="0.3">
      <c r="B4523" s="9"/>
    </row>
    <row r="4524" spans="2:2" ht="14.4" x14ac:dyDescent="0.3">
      <c r="B4524" s="9"/>
    </row>
    <row r="4525" spans="2:2" ht="14.4" x14ac:dyDescent="0.3">
      <c r="B4525" s="9"/>
    </row>
    <row r="4526" spans="2:2" ht="14.4" x14ac:dyDescent="0.3">
      <c r="B4526" s="9"/>
    </row>
    <row r="4527" spans="2:2" ht="14.4" x14ac:dyDescent="0.3">
      <c r="B4527" s="9"/>
    </row>
    <row r="4528" spans="2:2" ht="14.4" x14ac:dyDescent="0.3">
      <c r="B4528" s="9"/>
    </row>
    <row r="4529" spans="2:2" ht="14.4" x14ac:dyDescent="0.3">
      <c r="B4529" s="9"/>
    </row>
    <row r="4530" spans="2:2" ht="14.4" x14ac:dyDescent="0.3">
      <c r="B4530" s="9"/>
    </row>
    <row r="4531" spans="2:2" ht="14.4" x14ac:dyDescent="0.3">
      <c r="B4531" s="9"/>
    </row>
    <row r="4532" spans="2:2" ht="14.4" x14ac:dyDescent="0.3">
      <c r="B4532" s="9"/>
    </row>
    <row r="4533" spans="2:2" ht="14.4" x14ac:dyDescent="0.3">
      <c r="B4533" s="9"/>
    </row>
    <row r="4534" spans="2:2" ht="14.4" x14ac:dyDescent="0.3">
      <c r="B4534" s="9"/>
    </row>
    <row r="4535" spans="2:2" ht="14.4" x14ac:dyDescent="0.3">
      <c r="B4535" s="9"/>
    </row>
    <row r="4536" spans="2:2" ht="14.4" x14ac:dyDescent="0.3">
      <c r="B4536" s="9"/>
    </row>
    <row r="4537" spans="2:2" ht="14.4" x14ac:dyDescent="0.3">
      <c r="B4537" s="9"/>
    </row>
    <row r="4538" spans="2:2" ht="14.4" x14ac:dyDescent="0.3">
      <c r="B4538" s="9"/>
    </row>
    <row r="4539" spans="2:2" ht="14.4" x14ac:dyDescent="0.3">
      <c r="B4539" s="9"/>
    </row>
    <row r="4540" spans="2:2" ht="14.4" x14ac:dyDescent="0.3">
      <c r="B4540" s="9"/>
    </row>
    <row r="4541" spans="2:2" ht="14.4" x14ac:dyDescent="0.3">
      <c r="B4541" s="9"/>
    </row>
    <row r="4542" spans="2:2" ht="14.4" x14ac:dyDescent="0.3">
      <c r="B4542" s="9"/>
    </row>
    <row r="4543" spans="2:2" ht="14.4" x14ac:dyDescent="0.3">
      <c r="B4543" s="9"/>
    </row>
    <row r="4544" spans="2:2" ht="14.4" x14ac:dyDescent="0.3">
      <c r="B4544" s="9"/>
    </row>
    <row r="4545" spans="2:2" ht="14.4" x14ac:dyDescent="0.3">
      <c r="B4545" s="9"/>
    </row>
    <row r="4546" spans="2:2" ht="14.4" x14ac:dyDescent="0.3">
      <c r="B4546" s="9"/>
    </row>
    <row r="4547" spans="2:2" ht="14.4" x14ac:dyDescent="0.3">
      <c r="B4547" s="9"/>
    </row>
    <row r="4548" spans="2:2" ht="14.4" x14ac:dyDescent="0.3">
      <c r="B4548" s="9"/>
    </row>
    <row r="4549" spans="2:2" ht="14.4" x14ac:dyDescent="0.3">
      <c r="B4549" s="9"/>
    </row>
    <row r="4550" spans="2:2" ht="14.4" x14ac:dyDescent="0.3">
      <c r="B4550" s="9"/>
    </row>
    <row r="4551" spans="2:2" ht="14.4" x14ac:dyDescent="0.3">
      <c r="B4551" s="9"/>
    </row>
    <row r="4552" spans="2:2" ht="14.4" x14ac:dyDescent="0.3">
      <c r="B4552" s="9"/>
    </row>
    <row r="4553" spans="2:2" ht="14.4" x14ac:dyDescent="0.3">
      <c r="B4553" s="9"/>
    </row>
    <row r="4554" spans="2:2" ht="14.4" x14ac:dyDescent="0.3">
      <c r="B4554" s="9"/>
    </row>
    <row r="4555" spans="2:2" ht="14.4" x14ac:dyDescent="0.3">
      <c r="B4555" s="9"/>
    </row>
    <row r="4556" spans="2:2" ht="14.4" x14ac:dyDescent="0.3">
      <c r="B4556" s="9"/>
    </row>
    <row r="4557" spans="2:2" ht="14.4" x14ac:dyDescent="0.3">
      <c r="B4557" s="9"/>
    </row>
    <row r="4558" spans="2:2" ht="14.4" x14ac:dyDescent="0.3">
      <c r="B4558" s="9"/>
    </row>
    <row r="4559" spans="2:2" ht="14.4" x14ac:dyDescent="0.3">
      <c r="B4559" s="9"/>
    </row>
    <row r="4560" spans="2:2" ht="14.4" x14ac:dyDescent="0.3">
      <c r="B4560" s="9"/>
    </row>
    <row r="4561" spans="2:2" ht="14.4" x14ac:dyDescent="0.3">
      <c r="B4561" s="9"/>
    </row>
    <row r="4562" spans="2:2" ht="14.4" x14ac:dyDescent="0.3">
      <c r="B4562" s="9"/>
    </row>
    <row r="4563" spans="2:2" ht="14.4" x14ac:dyDescent="0.3">
      <c r="B4563" s="9"/>
    </row>
    <row r="4564" spans="2:2" ht="14.4" x14ac:dyDescent="0.3">
      <c r="B4564" s="9"/>
    </row>
    <row r="4565" spans="2:2" ht="14.4" x14ac:dyDescent="0.3">
      <c r="B4565" s="9"/>
    </row>
    <row r="4566" spans="2:2" ht="14.4" x14ac:dyDescent="0.3">
      <c r="B4566" s="9"/>
    </row>
    <row r="4567" spans="2:2" ht="14.4" x14ac:dyDescent="0.3">
      <c r="B4567" s="9"/>
    </row>
    <row r="4568" spans="2:2" ht="14.4" x14ac:dyDescent="0.3">
      <c r="B4568" s="9"/>
    </row>
    <row r="4569" spans="2:2" ht="14.4" x14ac:dyDescent="0.3">
      <c r="B4569" s="9"/>
    </row>
    <row r="4570" spans="2:2" ht="14.4" x14ac:dyDescent="0.3">
      <c r="B4570" s="9"/>
    </row>
    <row r="4571" spans="2:2" ht="14.4" x14ac:dyDescent="0.3">
      <c r="B4571" s="9"/>
    </row>
    <row r="4572" spans="2:2" ht="14.4" x14ac:dyDescent="0.3">
      <c r="B4572" s="9"/>
    </row>
    <row r="4573" spans="2:2" ht="14.4" x14ac:dyDescent="0.3">
      <c r="B4573" s="9"/>
    </row>
    <row r="4574" spans="2:2" ht="14.4" x14ac:dyDescent="0.3">
      <c r="B4574" s="9"/>
    </row>
    <row r="4575" spans="2:2" ht="14.4" x14ac:dyDescent="0.3">
      <c r="B4575" s="9"/>
    </row>
    <row r="4576" spans="2:2" ht="14.4" x14ac:dyDescent="0.3">
      <c r="B4576" s="9"/>
    </row>
    <row r="4577" spans="2:2" ht="14.4" x14ac:dyDescent="0.3">
      <c r="B4577" s="9"/>
    </row>
    <row r="4578" spans="2:2" ht="14.4" x14ac:dyDescent="0.3">
      <c r="B4578" s="9"/>
    </row>
    <row r="4579" spans="2:2" ht="14.4" x14ac:dyDescent="0.3">
      <c r="B4579" s="9"/>
    </row>
    <row r="4580" spans="2:2" ht="14.4" x14ac:dyDescent="0.3">
      <c r="B4580" s="9"/>
    </row>
    <row r="4581" spans="2:2" ht="14.4" x14ac:dyDescent="0.3">
      <c r="B4581" s="9"/>
    </row>
    <row r="4582" spans="2:2" ht="14.4" x14ac:dyDescent="0.3">
      <c r="B4582" s="9"/>
    </row>
    <row r="4583" spans="2:2" ht="14.4" x14ac:dyDescent="0.3">
      <c r="B4583" s="9"/>
    </row>
    <row r="4584" spans="2:2" ht="14.4" x14ac:dyDescent="0.3">
      <c r="B4584" s="9"/>
    </row>
    <row r="4585" spans="2:2" ht="14.4" x14ac:dyDescent="0.3">
      <c r="B4585" s="9"/>
    </row>
    <row r="4586" spans="2:2" ht="14.4" x14ac:dyDescent="0.3">
      <c r="B4586" s="9"/>
    </row>
    <row r="4587" spans="2:2" ht="14.4" x14ac:dyDescent="0.3">
      <c r="B4587" s="9"/>
    </row>
    <row r="4588" spans="2:2" ht="14.4" x14ac:dyDescent="0.3">
      <c r="B4588" s="9"/>
    </row>
    <row r="4589" spans="2:2" ht="14.4" x14ac:dyDescent="0.3">
      <c r="B4589" s="9"/>
    </row>
    <row r="4590" spans="2:2" ht="14.4" x14ac:dyDescent="0.3">
      <c r="B4590" s="9"/>
    </row>
    <row r="4591" spans="2:2" ht="14.4" x14ac:dyDescent="0.3">
      <c r="B4591" s="9"/>
    </row>
    <row r="4592" spans="2:2" ht="14.4" x14ac:dyDescent="0.3">
      <c r="B4592" s="9"/>
    </row>
    <row r="4593" spans="2:2" ht="14.4" x14ac:dyDescent="0.3">
      <c r="B4593" s="9"/>
    </row>
    <row r="4594" spans="2:2" ht="14.4" x14ac:dyDescent="0.3">
      <c r="B4594" s="9"/>
    </row>
    <row r="4595" spans="2:2" ht="14.4" x14ac:dyDescent="0.3">
      <c r="B4595" s="9"/>
    </row>
    <row r="4596" spans="2:2" ht="14.4" x14ac:dyDescent="0.3">
      <c r="B4596" s="9"/>
    </row>
    <row r="4597" spans="2:2" ht="14.4" x14ac:dyDescent="0.3">
      <c r="B4597" s="9"/>
    </row>
    <row r="4598" spans="2:2" ht="14.4" x14ac:dyDescent="0.3">
      <c r="B4598" s="9"/>
    </row>
    <row r="4599" spans="2:2" ht="14.4" x14ac:dyDescent="0.3">
      <c r="B4599" s="9"/>
    </row>
    <row r="4600" spans="2:2" ht="14.4" x14ac:dyDescent="0.3">
      <c r="B4600" s="9"/>
    </row>
    <row r="4601" spans="2:2" ht="14.4" x14ac:dyDescent="0.3">
      <c r="B4601" s="9"/>
    </row>
    <row r="4602" spans="2:2" ht="14.4" x14ac:dyDescent="0.3">
      <c r="B4602" s="9"/>
    </row>
    <row r="4603" spans="2:2" ht="14.4" x14ac:dyDescent="0.3">
      <c r="B4603" s="9"/>
    </row>
    <row r="4604" spans="2:2" ht="14.4" x14ac:dyDescent="0.3">
      <c r="B4604" s="9"/>
    </row>
    <row r="4605" spans="2:2" ht="14.4" x14ac:dyDescent="0.3">
      <c r="B4605" s="9"/>
    </row>
    <row r="4606" spans="2:2" ht="14.4" x14ac:dyDescent="0.3">
      <c r="B4606" s="9"/>
    </row>
    <row r="4607" spans="2:2" ht="14.4" x14ac:dyDescent="0.3">
      <c r="B4607" s="9"/>
    </row>
    <row r="4608" spans="2:2" ht="14.4" x14ac:dyDescent="0.3">
      <c r="B4608" s="9"/>
    </row>
    <row r="4609" spans="2:2" ht="14.4" x14ac:dyDescent="0.3">
      <c r="B4609" s="9"/>
    </row>
    <row r="4610" spans="2:2" ht="14.4" x14ac:dyDescent="0.3">
      <c r="B4610" s="9"/>
    </row>
    <row r="4611" spans="2:2" ht="14.4" x14ac:dyDescent="0.3">
      <c r="B4611" s="9"/>
    </row>
    <row r="4612" spans="2:2" ht="14.4" x14ac:dyDescent="0.3">
      <c r="B4612" s="9"/>
    </row>
    <row r="4613" spans="2:2" ht="14.4" x14ac:dyDescent="0.3">
      <c r="B4613" s="9"/>
    </row>
    <row r="4614" spans="2:2" ht="14.4" x14ac:dyDescent="0.3">
      <c r="B4614" s="9"/>
    </row>
    <row r="4615" spans="2:2" ht="14.4" x14ac:dyDescent="0.3">
      <c r="B4615" s="9"/>
    </row>
    <row r="4616" spans="2:2" ht="14.4" x14ac:dyDescent="0.3">
      <c r="B4616" s="9"/>
    </row>
    <row r="4617" spans="2:2" ht="14.4" x14ac:dyDescent="0.3">
      <c r="B4617" s="9"/>
    </row>
    <row r="4618" spans="2:2" ht="14.4" x14ac:dyDescent="0.3">
      <c r="B4618" s="9"/>
    </row>
    <row r="4619" spans="2:2" ht="14.4" x14ac:dyDescent="0.3">
      <c r="B4619" s="9"/>
    </row>
    <row r="4620" spans="2:2" ht="14.4" x14ac:dyDescent="0.3">
      <c r="B4620" s="9"/>
    </row>
    <row r="4621" spans="2:2" ht="14.4" x14ac:dyDescent="0.3">
      <c r="B4621" s="9"/>
    </row>
    <row r="4622" spans="2:2" ht="14.4" x14ac:dyDescent="0.3">
      <c r="B4622" s="9"/>
    </row>
    <row r="4623" spans="2:2" ht="14.4" x14ac:dyDescent="0.3">
      <c r="B4623" s="9"/>
    </row>
    <row r="4624" spans="2:2" ht="14.4" x14ac:dyDescent="0.3">
      <c r="B4624" s="9"/>
    </row>
    <row r="4625" spans="2:2" ht="14.4" x14ac:dyDescent="0.3">
      <c r="B4625" s="9"/>
    </row>
    <row r="4626" spans="2:2" ht="14.4" x14ac:dyDescent="0.3">
      <c r="B4626" s="9"/>
    </row>
    <row r="4627" spans="2:2" ht="14.4" x14ac:dyDescent="0.3">
      <c r="B4627" s="9"/>
    </row>
    <row r="4628" spans="2:2" ht="14.4" x14ac:dyDescent="0.3">
      <c r="B4628" s="9"/>
    </row>
    <row r="4629" spans="2:2" ht="14.4" x14ac:dyDescent="0.3">
      <c r="B4629" s="9"/>
    </row>
    <row r="4630" spans="2:2" ht="14.4" x14ac:dyDescent="0.3">
      <c r="B4630" s="9"/>
    </row>
    <row r="4631" spans="2:2" ht="14.4" x14ac:dyDescent="0.3">
      <c r="B4631" s="9"/>
    </row>
    <row r="4632" spans="2:2" ht="14.4" x14ac:dyDescent="0.3">
      <c r="B4632" s="9"/>
    </row>
    <row r="4633" spans="2:2" ht="14.4" x14ac:dyDescent="0.3">
      <c r="B4633" s="9"/>
    </row>
    <row r="4634" spans="2:2" ht="14.4" x14ac:dyDescent="0.3">
      <c r="B4634" s="9"/>
    </row>
    <row r="4635" spans="2:2" ht="14.4" x14ac:dyDescent="0.3">
      <c r="B4635" s="9"/>
    </row>
    <row r="4636" spans="2:2" ht="14.4" x14ac:dyDescent="0.3">
      <c r="B4636" s="9"/>
    </row>
    <row r="4637" spans="2:2" ht="14.4" x14ac:dyDescent="0.3">
      <c r="B4637" s="9"/>
    </row>
    <row r="4638" spans="2:2" ht="14.4" x14ac:dyDescent="0.3">
      <c r="B4638" s="9"/>
    </row>
    <row r="4639" spans="2:2" ht="14.4" x14ac:dyDescent="0.3">
      <c r="B4639" s="9"/>
    </row>
    <row r="4640" spans="2:2" ht="14.4" x14ac:dyDescent="0.3">
      <c r="B4640" s="9"/>
    </row>
    <row r="4641" spans="2:2" ht="14.4" x14ac:dyDescent="0.3">
      <c r="B4641" s="9"/>
    </row>
    <row r="4642" spans="2:2" ht="14.4" x14ac:dyDescent="0.3">
      <c r="B4642" s="9"/>
    </row>
    <row r="4643" spans="2:2" ht="14.4" x14ac:dyDescent="0.3">
      <c r="B4643" s="9"/>
    </row>
    <row r="4644" spans="2:2" ht="14.4" x14ac:dyDescent="0.3">
      <c r="B4644" s="9"/>
    </row>
    <row r="4645" spans="2:2" ht="14.4" x14ac:dyDescent="0.3">
      <c r="B4645" s="9"/>
    </row>
    <row r="4646" spans="2:2" ht="14.4" x14ac:dyDescent="0.3">
      <c r="B4646" s="9"/>
    </row>
    <row r="4647" spans="2:2" ht="14.4" x14ac:dyDescent="0.3">
      <c r="B4647" s="9"/>
    </row>
    <row r="4648" spans="2:2" ht="14.4" x14ac:dyDescent="0.3">
      <c r="B4648" s="9"/>
    </row>
    <row r="4649" spans="2:2" ht="14.4" x14ac:dyDescent="0.3">
      <c r="B4649" s="9"/>
    </row>
    <row r="4650" spans="2:2" ht="14.4" x14ac:dyDescent="0.3">
      <c r="B4650" s="9"/>
    </row>
    <row r="4651" spans="2:2" ht="14.4" x14ac:dyDescent="0.3">
      <c r="B4651" s="9"/>
    </row>
    <row r="4652" spans="2:2" ht="14.4" x14ac:dyDescent="0.3">
      <c r="B4652" s="9"/>
    </row>
    <row r="4653" spans="2:2" ht="14.4" x14ac:dyDescent="0.3">
      <c r="B4653" s="9"/>
    </row>
    <row r="4654" spans="2:2" ht="14.4" x14ac:dyDescent="0.3">
      <c r="B4654" s="9"/>
    </row>
    <row r="4655" spans="2:2" ht="14.4" x14ac:dyDescent="0.3">
      <c r="B4655" s="9"/>
    </row>
    <row r="4656" spans="2:2" ht="14.4" x14ac:dyDescent="0.3">
      <c r="B4656" s="9"/>
    </row>
    <row r="4657" spans="2:2" ht="14.4" x14ac:dyDescent="0.3">
      <c r="B4657" s="9"/>
    </row>
    <row r="4658" spans="2:2" ht="14.4" x14ac:dyDescent="0.3">
      <c r="B4658" s="9"/>
    </row>
    <row r="4659" spans="2:2" ht="14.4" x14ac:dyDescent="0.3">
      <c r="B4659" s="9"/>
    </row>
    <row r="4660" spans="2:2" ht="14.4" x14ac:dyDescent="0.3">
      <c r="B4660" s="9"/>
    </row>
    <row r="4661" spans="2:2" ht="14.4" x14ac:dyDescent="0.3">
      <c r="B4661" s="9"/>
    </row>
    <row r="4662" spans="2:2" ht="14.4" x14ac:dyDescent="0.3">
      <c r="B4662" s="9"/>
    </row>
    <row r="4663" spans="2:2" ht="14.4" x14ac:dyDescent="0.3">
      <c r="B4663" s="9"/>
    </row>
    <row r="4664" spans="2:2" ht="14.4" x14ac:dyDescent="0.3">
      <c r="B4664" s="9"/>
    </row>
    <row r="4665" spans="2:2" ht="14.4" x14ac:dyDescent="0.3">
      <c r="B4665" s="9"/>
    </row>
    <row r="4666" spans="2:2" ht="14.4" x14ac:dyDescent="0.3">
      <c r="B4666" s="9"/>
    </row>
    <row r="4667" spans="2:2" ht="14.4" x14ac:dyDescent="0.3">
      <c r="B4667" s="9"/>
    </row>
    <row r="4668" spans="2:2" ht="14.4" x14ac:dyDescent="0.3">
      <c r="B4668" s="9"/>
    </row>
    <row r="4669" spans="2:2" ht="14.4" x14ac:dyDescent="0.3">
      <c r="B4669" s="9"/>
    </row>
    <row r="4670" spans="2:2" ht="14.4" x14ac:dyDescent="0.3">
      <c r="B4670" s="9"/>
    </row>
    <row r="4671" spans="2:2" ht="14.4" x14ac:dyDescent="0.3">
      <c r="B4671" s="9"/>
    </row>
    <row r="4672" spans="2:2" ht="14.4" x14ac:dyDescent="0.3">
      <c r="B4672" s="9"/>
    </row>
    <row r="4673" spans="2:2" ht="14.4" x14ac:dyDescent="0.3">
      <c r="B4673" s="9"/>
    </row>
    <row r="4674" spans="2:2" ht="14.4" x14ac:dyDescent="0.3">
      <c r="B4674" s="9"/>
    </row>
    <row r="4675" spans="2:2" ht="14.4" x14ac:dyDescent="0.3">
      <c r="B4675" s="9"/>
    </row>
    <row r="4676" spans="2:2" ht="14.4" x14ac:dyDescent="0.3">
      <c r="B4676" s="9"/>
    </row>
    <row r="4677" spans="2:2" ht="14.4" x14ac:dyDescent="0.3">
      <c r="B4677" s="9"/>
    </row>
    <row r="4678" spans="2:2" ht="14.4" x14ac:dyDescent="0.3">
      <c r="B4678" s="9"/>
    </row>
    <row r="4679" spans="2:2" ht="14.4" x14ac:dyDescent="0.3">
      <c r="B4679" s="9"/>
    </row>
    <row r="4680" spans="2:2" ht="14.4" x14ac:dyDescent="0.3">
      <c r="B4680" s="9"/>
    </row>
    <row r="4681" spans="2:2" ht="14.4" x14ac:dyDescent="0.3">
      <c r="B4681" s="9"/>
    </row>
    <row r="4682" spans="2:2" ht="14.4" x14ac:dyDescent="0.3">
      <c r="B4682" s="9"/>
    </row>
    <row r="4683" spans="2:2" ht="14.4" x14ac:dyDescent="0.3">
      <c r="B4683" s="9"/>
    </row>
    <row r="4684" spans="2:2" ht="14.4" x14ac:dyDescent="0.3">
      <c r="B4684" s="9"/>
    </row>
    <row r="4685" spans="2:2" ht="14.4" x14ac:dyDescent="0.3">
      <c r="B4685" s="9"/>
    </row>
    <row r="4686" spans="2:2" ht="14.4" x14ac:dyDescent="0.3">
      <c r="B4686" s="9"/>
    </row>
    <row r="4687" spans="2:2" ht="14.4" x14ac:dyDescent="0.3">
      <c r="B4687" s="9"/>
    </row>
    <row r="4688" spans="2:2" ht="14.4" x14ac:dyDescent="0.3">
      <c r="B4688" s="9"/>
    </row>
    <row r="4689" spans="2:2" ht="14.4" x14ac:dyDescent="0.3">
      <c r="B4689" s="9"/>
    </row>
    <row r="4690" spans="2:2" ht="14.4" x14ac:dyDescent="0.3">
      <c r="B4690" s="9"/>
    </row>
    <row r="4691" spans="2:2" ht="14.4" x14ac:dyDescent="0.3">
      <c r="B4691" s="9"/>
    </row>
    <row r="4692" spans="2:2" ht="14.4" x14ac:dyDescent="0.3">
      <c r="B4692" s="9"/>
    </row>
    <row r="4693" spans="2:2" ht="14.4" x14ac:dyDescent="0.3">
      <c r="B4693" s="9"/>
    </row>
    <row r="4694" spans="2:2" ht="14.4" x14ac:dyDescent="0.3">
      <c r="B4694" s="9"/>
    </row>
    <row r="4695" spans="2:2" ht="14.4" x14ac:dyDescent="0.3">
      <c r="B4695" s="9"/>
    </row>
    <row r="4696" spans="2:2" ht="14.4" x14ac:dyDescent="0.3">
      <c r="B4696" s="9"/>
    </row>
    <row r="4697" spans="2:2" ht="14.4" x14ac:dyDescent="0.3">
      <c r="B4697" s="9"/>
    </row>
    <row r="4698" spans="2:2" ht="14.4" x14ac:dyDescent="0.3">
      <c r="B4698" s="9"/>
    </row>
    <row r="4699" spans="2:2" ht="14.4" x14ac:dyDescent="0.3">
      <c r="B4699" s="9"/>
    </row>
    <row r="4700" spans="2:2" ht="14.4" x14ac:dyDescent="0.3">
      <c r="B4700" s="9"/>
    </row>
    <row r="4701" spans="2:2" ht="14.4" x14ac:dyDescent="0.3">
      <c r="B4701" s="9"/>
    </row>
    <row r="4702" spans="2:2" ht="14.4" x14ac:dyDescent="0.3">
      <c r="B4702" s="9"/>
    </row>
    <row r="4703" spans="2:2" ht="14.4" x14ac:dyDescent="0.3">
      <c r="B4703" s="9"/>
    </row>
    <row r="4704" spans="2:2" ht="14.4" x14ac:dyDescent="0.3">
      <c r="B4704" s="9"/>
    </row>
    <row r="4705" spans="2:2" ht="14.4" x14ac:dyDescent="0.3">
      <c r="B4705" s="9"/>
    </row>
    <row r="4706" spans="2:2" ht="14.4" x14ac:dyDescent="0.3">
      <c r="B4706" s="9"/>
    </row>
    <row r="4707" spans="2:2" ht="14.4" x14ac:dyDescent="0.3">
      <c r="B4707" s="9"/>
    </row>
    <row r="4708" spans="2:2" ht="14.4" x14ac:dyDescent="0.3">
      <c r="B4708" s="9"/>
    </row>
    <row r="4709" spans="2:2" ht="14.4" x14ac:dyDescent="0.3">
      <c r="B4709" s="9"/>
    </row>
    <row r="4710" spans="2:2" ht="14.4" x14ac:dyDescent="0.3">
      <c r="B4710" s="9"/>
    </row>
    <row r="4711" spans="2:2" ht="14.4" x14ac:dyDescent="0.3">
      <c r="B4711" s="9"/>
    </row>
    <row r="4712" spans="2:2" ht="14.4" x14ac:dyDescent="0.3">
      <c r="B4712" s="9"/>
    </row>
    <row r="4713" spans="2:2" ht="14.4" x14ac:dyDescent="0.3">
      <c r="B4713" s="9"/>
    </row>
    <row r="4714" spans="2:2" ht="14.4" x14ac:dyDescent="0.3">
      <c r="B4714" s="9"/>
    </row>
    <row r="4715" spans="2:2" ht="14.4" x14ac:dyDescent="0.3">
      <c r="B4715" s="9"/>
    </row>
    <row r="4716" spans="2:2" ht="14.4" x14ac:dyDescent="0.3">
      <c r="B4716" s="9"/>
    </row>
    <row r="4717" spans="2:2" ht="14.4" x14ac:dyDescent="0.3">
      <c r="B4717" s="9"/>
    </row>
    <row r="4718" spans="2:2" ht="14.4" x14ac:dyDescent="0.3">
      <c r="B4718" s="9"/>
    </row>
    <row r="4719" spans="2:2" ht="14.4" x14ac:dyDescent="0.3">
      <c r="B4719" s="9"/>
    </row>
    <row r="4720" spans="2:2" ht="14.4" x14ac:dyDescent="0.3">
      <c r="B4720" s="9"/>
    </row>
    <row r="4721" spans="2:2" ht="14.4" x14ac:dyDescent="0.3">
      <c r="B4721" s="9"/>
    </row>
    <row r="4722" spans="2:2" ht="14.4" x14ac:dyDescent="0.3">
      <c r="B4722" s="9"/>
    </row>
    <row r="4723" spans="2:2" ht="14.4" x14ac:dyDescent="0.3">
      <c r="B4723" s="9"/>
    </row>
    <row r="4724" spans="2:2" ht="14.4" x14ac:dyDescent="0.3">
      <c r="B4724" s="9"/>
    </row>
    <row r="4725" spans="2:2" ht="14.4" x14ac:dyDescent="0.3">
      <c r="B4725" s="9"/>
    </row>
    <row r="4726" spans="2:2" ht="14.4" x14ac:dyDescent="0.3">
      <c r="B4726" s="9"/>
    </row>
    <row r="4727" spans="2:2" ht="14.4" x14ac:dyDescent="0.3">
      <c r="B4727" s="9"/>
    </row>
    <row r="4728" spans="2:2" ht="14.4" x14ac:dyDescent="0.3">
      <c r="B4728" s="9"/>
    </row>
    <row r="4729" spans="2:2" ht="14.4" x14ac:dyDescent="0.3">
      <c r="B4729" s="9"/>
    </row>
    <row r="4730" spans="2:2" ht="14.4" x14ac:dyDescent="0.3">
      <c r="B4730" s="9"/>
    </row>
    <row r="4731" spans="2:2" ht="14.4" x14ac:dyDescent="0.3">
      <c r="B4731" s="9"/>
    </row>
    <row r="4732" spans="2:2" ht="14.4" x14ac:dyDescent="0.3">
      <c r="B4732" s="9"/>
    </row>
    <row r="4733" spans="2:2" ht="14.4" x14ac:dyDescent="0.3">
      <c r="B4733" s="9"/>
    </row>
    <row r="4734" spans="2:2" ht="14.4" x14ac:dyDescent="0.3">
      <c r="B4734" s="9"/>
    </row>
    <row r="4735" spans="2:2" ht="14.4" x14ac:dyDescent="0.3">
      <c r="B4735" s="9"/>
    </row>
    <row r="4736" spans="2:2" ht="14.4" x14ac:dyDescent="0.3">
      <c r="B4736" s="9"/>
    </row>
    <row r="4737" spans="2:2" ht="14.4" x14ac:dyDescent="0.3">
      <c r="B4737" s="9"/>
    </row>
    <row r="4738" spans="2:2" ht="14.4" x14ac:dyDescent="0.3">
      <c r="B4738" s="9"/>
    </row>
    <row r="4739" spans="2:2" ht="14.4" x14ac:dyDescent="0.3">
      <c r="B4739" s="9"/>
    </row>
    <row r="4740" spans="2:2" ht="14.4" x14ac:dyDescent="0.3">
      <c r="B4740" s="9"/>
    </row>
    <row r="4741" spans="2:2" ht="14.4" x14ac:dyDescent="0.3">
      <c r="B4741" s="9"/>
    </row>
    <row r="4742" spans="2:2" ht="14.4" x14ac:dyDescent="0.3">
      <c r="B4742" s="9"/>
    </row>
    <row r="4743" spans="2:2" ht="14.4" x14ac:dyDescent="0.3">
      <c r="B4743" s="9"/>
    </row>
    <row r="4744" spans="2:2" ht="14.4" x14ac:dyDescent="0.3">
      <c r="B4744" s="9"/>
    </row>
    <row r="4745" spans="2:2" ht="14.4" x14ac:dyDescent="0.3">
      <c r="B4745" s="9"/>
    </row>
    <row r="4746" spans="2:2" ht="14.4" x14ac:dyDescent="0.3">
      <c r="B4746" s="9"/>
    </row>
    <row r="4747" spans="2:2" ht="14.4" x14ac:dyDescent="0.3">
      <c r="B4747" s="9"/>
    </row>
    <row r="4748" spans="2:2" ht="14.4" x14ac:dyDescent="0.3">
      <c r="B4748" s="9"/>
    </row>
    <row r="4749" spans="2:2" ht="14.4" x14ac:dyDescent="0.3">
      <c r="B4749" s="9"/>
    </row>
    <row r="4750" spans="2:2" ht="14.4" x14ac:dyDescent="0.3">
      <c r="B4750" s="9"/>
    </row>
    <row r="4751" spans="2:2" ht="14.4" x14ac:dyDescent="0.3">
      <c r="B4751" s="9"/>
    </row>
    <row r="4752" spans="2:2" ht="14.4" x14ac:dyDescent="0.3">
      <c r="B4752" s="9"/>
    </row>
    <row r="4753" spans="2:2" ht="14.4" x14ac:dyDescent="0.3">
      <c r="B4753" s="9"/>
    </row>
    <row r="4754" spans="2:2" ht="14.4" x14ac:dyDescent="0.3">
      <c r="B4754" s="9"/>
    </row>
    <row r="4755" spans="2:2" ht="14.4" x14ac:dyDescent="0.3">
      <c r="B4755" s="9"/>
    </row>
    <row r="4756" spans="2:2" ht="14.4" x14ac:dyDescent="0.3">
      <c r="B4756" s="9"/>
    </row>
    <row r="4757" spans="2:2" ht="14.4" x14ac:dyDescent="0.3">
      <c r="B4757" s="9"/>
    </row>
    <row r="4758" spans="2:2" ht="14.4" x14ac:dyDescent="0.3">
      <c r="B4758" s="9"/>
    </row>
    <row r="4759" spans="2:2" ht="14.4" x14ac:dyDescent="0.3">
      <c r="B4759" s="9"/>
    </row>
    <row r="4760" spans="2:2" ht="14.4" x14ac:dyDescent="0.3">
      <c r="B4760" s="9"/>
    </row>
    <row r="4761" spans="2:2" ht="14.4" x14ac:dyDescent="0.3">
      <c r="B4761" s="9"/>
    </row>
    <row r="4762" spans="2:2" ht="14.4" x14ac:dyDescent="0.3">
      <c r="B4762" s="9"/>
    </row>
    <row r="4763" spans="2:2" ht="14.4" x14ac:dyDescent="0.3">
      <c r="B4763" s="9"/>
    </row>
    <row r="4764" spans="2:2" ht="14.4" x14ac:dyDescent="0.3">
      <c r="B4764" s="9"/>
    </row>
    <row r="4765" spans="2:2" ht="14.4" x14ac:dyDescent="0.3">
      <c r="B4765" s="9"/>
    </row>
    <row r="4766" spans="2:2" ht="14.4" x14ac:dyDescent="0.3">
      <c r="B4766" s="9"/>
    </row>
    <row r="4767" spans="2:2" ht="14.4" x14ac:dyDescent="0.3">
      <c r="B4767" s="9"/>
    </row>
    <row r="4768" spans="2:2" ht="14.4" x14ac:dyDescent="0.3">
      <c r="B4768" s="9"/>
    </row>
    <row r="4769" spans="2:2" ht="14.4" x14ac:dyDescent="0.3">
      <c r="B4769" s="9"/>
    </row>
    <row r="4770" spans="2:2" ht="14.4" x14ac:dyDescent="0.3">
      <c r="B4770" s="9"/>
    </row>
    <row r="4771" spans="2:2" ht="14.4" x14ac:dyDescent="0.3">
      <c r="B4771" s="9"/>
    </row>
    <row r="4772" spans="2:2" ht="14.4" x14ac:dyDescent="0.3">
      <c r="B4772" s="9"/>
    </row>
    <row r="4773" spans="2:2" ht="14.4" x14ac:dyDescent="0.3">
      <c r="B4773" s="9"/>
    </row>
    <row r="4774" spans="2:2" ht="14.4" x14ac:dyDescent="0.3">
      <c r="B4774" s="9"/>
    </row>
    <row r="4775" spans="2:2" ht="14.4" x14ac:dyDescent="0.3">
      <c r="B4775" s="9"/>
    </row>
    <row r="4776" spans="2:2" ht="14.4" x14ac:dyDescent="0.3">
      <c r="B4776" s="9"/>
    </row>
    <row r="4777" spans="2:2" ht="14.4" x14ac:dyDescent="0.3">
      <c r="B4777" s="9"/>
    </row>
    <row r="4778" spans="2:2" ht="14.4" x14ac:dyDescent="0.3">
      <c r="B4778" s="9"/>
    </row>
    <row r="4779" spans="2:2" ht="14.4" x14ac:dyDescent="0.3">
      <c r="B4779" s="9"/>
    </row>
    <row r="4780" spans="2:2" ht="14.4" x14ac:dyDescent="0.3">
      <c r="B4780" s="9"/>
    </row>
    <row r="4781" spans="2:2" ht="14.4" x14ac:dyDescent="0.3">
      <c r="B4781" s="9"/>
    </row>
    <row r="4782" spans="2:2" ht="14.4" x14ac:dyDescent="0.3">
      <c r="B4782" s="9"/>
    </row>
    <row r="4783" spans="2:2" ht="14.4" x14ac:dyDescent="0.3">
      <c r="B4783" s="9"/>
    </row>
    <row r="4784" spans="2:2" ht="14.4" x14ac:dyDescent="0.3">
      <c r="B4784" s="9"/>
    </row>
    <row r="4785" spans="2:2" ht="14.4" x14ac:dyDescent="0.3">
      <c r="B4785" s="9"/>
    </row>
    <row r="4786" spans="2:2" ht="14.4" x14ac:dyDescent="0.3">
      <c r="B4786" s="9"/>
    </row>
    <row r="4787" spans="2:2" ht="14.4" x14ac:dyDescent="0.3">
      <c r="B4787" s="9"/>
    </row>
    <row r="4788" spans="2:2" ht="14.4" x14ac:dyDescent="0.3">
      <c r="B4788" s="9"/>
    </row>
    <row r="4789" spans="2:2" ht="14.4" x14ac:dyDescent="0.3">
      <c r="B4789" s="9"/>
    </row>
    <row r="4790" spans="2:2" ht="14.4" x14ac:dyDescent="0.3">
      <c r="B4790" s="9"/>
    </row>
    <row r="4791" spans="2:2" ht="14.4" x14ac:dyDescent="0.3">
      <c r="B4791" s="9"/>
    </row>
    <row r="4792" spans="2:2" ht="14.4" x14ac:dyDescent="0.3">
      <c r="B4792" s="9"/>
    </row>
    <row r="4793" spans="2:2" ht="14.4" x14ac:dyDescent="0.3">
      <c r="B4793" s="9"/>
    </row>
    <row r="4794" spans="2:2" ht="14.4" x14ac:dyDescent="0.3">
      <c r="B4794" s="9"/>
    </row>
    <row r="4795" spans="2:2" ht="14.4" x14ac:dyDescent="0.3">
      <c r="B4795" s="9"/>
    </row>
    <row r="4796" spans="2:2" ht="14.4" x14ac:dyDescent="0.3">
      <c r="B4796" s="9"/>
    </row>
    <row r="4797" spans="2:2" ht="14.4" x14ac:dyDescent="0.3">
      <c r="B4797" s="9"/>
    </row>
    <row r="4798" spans="2:2" ht="14.4" x14ac:dyDescent="0.3">
      <c r="B4798" s="9"/>
    </row>
    <row r="4799" spans="2:2" ht="14.4" x14ac:dyDescent="0.3">
      <c r="B4799" s="9"/>
    </row>
    <row r="4800" spans="2:2" ht="14.4" x14ac:dyDescent="0.3">
      <c r="B4800" s="9"/>
    </row>
    <row r="4801" spans="2:2" ht="14.4" x14ac:dyDescent="0.3">
      <c r="B4801" s="9"/>
    </row>
    <row r="4802" spans="2:2" ht="14.4" x14ac:dyDescent="0.3">
      <c r="B4802" s="9"/>
    </row>
    <row r="4803" spans="2:2" ht="14.4" x14ac:dyDescent="0.3">
      <c r="B4803" s="9"/>
    </row>
    <row r="4804" spans="2:2" ht="14.4" x14ac:dyDescent="0.3">
      <c r="B4804" s="9"/>
    </row>
    <row r="4805" spans="2:2" ht="14.4" x14ac:dyDescent="0.3">
      <c r="B4805" s="9"/>
    </row>
    <row r="4806" spans="2:2" ht="14.4" x14ac:dyDescent="0.3">
      <c r="B4806" s="9"/>
    </row>
    <row r="4807" spans="2:2" ht="14.4" x14ac:dyDescent="0.3">
      <c r="B4807" s="9"/>
    </row>
    <row r="4808" spans="2:2" ht="14.4" x14ac:dyDescent="0.3">
      <c r="B4808" s="9"/>
    </row>
    <row r="4809" spans="2:2" ht="14.4" x14ac:dyDescent="0.3">
      <c r="B4809" s="9"/>
    </row>
    <row r="4810" spans="2:2" ht="14.4" x14ac:dyDescent="0.3">
      <c r="B4810" s="9"/>
    </row>
    <row r="4811" spans="2:2" ht="14.4" x14ac:dyDescent="0.3">
      <c r="B4811" s="9"/>
    </row>
    <row r="4812" spans="2:2" ht="14.4" x14ac:dyDescent="0.3">
      <c r="B4812" s="9"/>
    </row>
    <row r="4813" spans="2:2" ht="14.4" x14ac:dyDescent="0.3">
      <c r="B4813" s="9"/>
    </row>
    <row r="4814" spans="2:2" ht="14.4" x14ac:dyDescent="0.3">
      <c r="B4814" s="9"/>
    </row>
    <row r="4815" spans="2:2" ht="14.4" x14ac:dyDescent="0.3">
      <c r="B4815" s="9"/>
    </row>
    <row r="4816" spans="2:2" ht="14.4" x14ac:dyDescent="0.3">
      <c r="B4816" s="9"/>
    </row>
    <row r="4817" spans="2:2" ht="14.4" x14ac:dyDescent="0.3">
      <c r="B4817" s="9"/>
    </row>
    <row r="4818" spans="2:2" ht="14.4" x14ac:dyDescent="0.3">
      <c r="B4818" s="9"/>
    </row>
    <row r="4819" spans="2:2" ht="14.4" x14ac:dyDescent="0.3">
      <c r="B4819" s="9"/>
    </row>
    <row r="4820" spans="2:2" ht="14.4" x14ac:dyDescent="0.3">
      <c r="B4820" s="9"/>
    </row>
    <row r="4821" spans="2:2" ht="14.4" x14ac:dyDescent="0.3">
      <c r="B4821" s="9"/>
    </row>
    <row r="4822" spans="2:2" ht="14.4" x14ac:dyDescent="0.3">
      <c r="B4822" s="9"/>
    </row>
    <row r="4823" spans="2:2" ht="14.4" x14ac:dyDescent="0.3">
      <c r="B4823" s="9"/>
    </row>
    <row r="4824" spans="2:2" ht="14.4" x14ac:dyDescent="0.3">
      <c r="B4824" s="9"/>
    </row>
    <row r="4825" spans="2:2" ht="14.4" x14ac:dyDescent="0.3">
      <c r="B4825" s="9"/>
    </row>
    <row r="4826" spans="2:2" ht="14.4" x14ac:dyDescent="0.3">
      <c r="B4826" s="9"/>
    </row>
    <row r="4827" spans="2:2" ht="14.4" x14ac:dyDescent="0.3">
      <c r="B4827" s="9"/>
    </row>
    <row r="4828" spans="2:2" ht="14.4" x14ac:dyDescent="0.3">
      <c r="B4828" s="9"/>
    </row>
    <row r="4829" spans="2:2" ht="14.4" x14ac:dyDescent="0.3">
      <c r="B4829" s="9"/>
    </row>
    <row r="4830" spans="2:2" ht="14.4" x14ac:dyDescent="0.3">
      <c r="B4830" s="9"/>
    </row>
    <row r="4831" spans="2:2" ht="14.4" x14ac:dyDescent="0.3">
      <c r="B4831" s="9"/>
    </row>
    <row r="4832" spans="2:2" ht="14.4" x14ac:dyDescent="0.3">
      <c r="B4832" s="9"/>
    </row>
    <row r="4833" spans="2:2" ht="14.4" x14ac:dyDescent="0.3">
      <c r="B4833" s="9"/>
    </row>
    <row r="4834" spans="2:2" ht="14.4" x14ac:dyDescent="0.3">
      <c r="B4834" s="9"/>
    </row>
    <row r="4835" spans="2:2" ht="14.4" x14ac:dyDescent="0.3">
      <c r="B4835" s="9"/>
    </row>
    <row r="4836" spans="2:2" ht="14.4" x14ac:dyDescent="0.3">
      <c r="B4836" s="9"/>
    </row>
    <row r="4837" spans="2:2" ht="14.4" x14ac:dyDescent="0.3">
      <c r="B4837" s="9"/>
    </row>
    <row r="4838" spans="2:2" ht="14.4" x14ac:dyDescent="0.3">
      <c r="B4838" s="9"/>
    </row>
    <row r="4839" spans="2:2" ht="14.4" x14ac:dyDescent="0.3">
      <c r="B4839" s="9"/>
    </row>
    <row r="4840" spans="2:2" ht="14.4" x14ac:dyDescent="0.3">
      <c r="B4840" s="9"/>
    </row>
    <row r="4841" spans="2:2" ht="14.4" x14ac:dyDescent="0.3">
      <c r="B4841" s="9"/>
    </row>
    <row r="4842" spans="2:2" ht="14.4" x14ac:dyDescent="0.3">
      <c r="B4842" s="9"/>
    </row>
    <row r="4843" spans="2:2" ht="14.4" x14ac:dyDescent="0.3">
      <c r="B4843" s="9"/>
    </row>
    <row r="4844" spans="2:2" ht="14.4" x14ac:dyDescent="0.3">
      <c r="B4844" s="9"/>
    </row>
    <row r="4845" spans="2:2" ht="14.4" x14ac:dyDescent="0.3">
      <c r="B4845" s="9"/>
    </row>
    <row r="4846" spans="2:2" ht="14.4" x14ac:dyDescent="0.3">
      <c r="B4846" s="9"/>
    </row>
    <row r="4847" spans="2:2" ht="14.4" x14ac:dyDescent="0.3">
      <c r="B4847" s="9"/>
    </row>
    <row r="4848" spans="2:2" ht="14.4" x14ac:dyDescent="0.3">
      <c r="B4848" s="9"/>
    </row>
    <row r="4849" spans="2:2" ht="14.4" x14ac:dyDescent="0.3">
      <c r="B4849" s="9"/>
    </row>
    <row r="4850" spans="2:2" ht="14.4" x14ac:dyDescent="0.3">
      <c r="B4850" s="9"/>
    </row>
    <row r="4851" spans="2:2" ht="14.4" x14ac:dyDescent="0.3">
      <c r="B4851" s="9"/>
    </row>
    <row r="4852" spans="2:2" ht="14.4" x14ac:dyDescent="0.3">
      <c r="B4852" s="9"/>
    </row>
    <row r="4853" spans="2:2" ht="14.4" x14ac:dyDescent="0.3">
      <c r="B4853" s="9"/>
    </row>
    <row r="4854" spans="2:2" ht="14.4" x14ac:dyDescent="0.3">
      <c r="B4854" s="9"/>
    </row>
    <row r="4855" spans="2:2" ht="14.4" x14ac:dyDescent="0.3">
      <c r="B4855" s="9"/>
    </row>
    <row r="4856" spans="2:2" ht="14.4" x14ac:dyDescent="0.3">
      <c r="B4856" s="9"/>
    </row>
    <row r="4857" spans="2:2" ht="14.4" x14ac:dyDescent="0.3">
      <c r="B4857" s="9"/>
    </row>
    <row r="4858" spans="2:2" ht="14.4" x14ac:dyDescent="0.3">
      <c r="B4858" s="9"/>
    </row>
    <row r="4859" spans="2:2" ht="14.4" x14ac:dyDescent="0.3">
      <c r="B4859" s="9"/>
    </row>
    <row r="4860" spans="2:2" ht="14.4" x14ac:dyDescent="0.3">
      <c r="B4860" s="9"/>
    </row>
    <row r="4861" spans="2:2" ht="14.4" x14ac:dyDescent="0.3">
      <c r="B4861" s="9"/>
    </row>
    <row r="4862" spans="2:2" ht="14.4" x14ac:dyDescent="0.3">
      <c r="B4862" s="9"/>
    </row>
    <row r="4863" spans="2:2" ht="14.4" x14ac:dyDescent="0.3">
      <c r="B4863" s="9"/>
    </row>
    <row r="4864" spans="2:2" ht="14.4" x14ac:dyDescent="0.3">
      <c r="B4864" s="9"/>
    </row>
    <row r="4865" spans="2:2" ht="14.4" x14ac:dyDescent="0.3">
      <c r="B4865" s="9"/>
    </row>
    <row r="4866" spans="2:2" ht="14.4" x14ac:dyDescent="0.3">
      <c r="B4866" s="9"/>
    </row>
    <row r="4867" spans="2:2" ht="14.4" x14ac:dyDescent="0.3">
      <c r="B4867" s="9"/>
    </row>
    <row r="4868" spans="2:2" ht="14.4" x14ac:dyDescent="0.3">
      <c r="B4868" s="9"/>
    </row>
    <row r="4869" spans="2:2" ht="14.4" x14ac:dyDescent="0.3">
      <c r="B4869" s="9"/>
    </row>
    <row r="4870" spans="2:2" ht="14.4" x14ac:dyDescent="0.3">
      <c r="B4870" s="9"/>
    </row>
    <row r="4871" spans="2:2" ht="14.4" x14ac:dyDescent="0.3">
      <c r="B4871" s="9"/>
    </row>
    <row r="4872" spans="2:2" ht="14.4" x14ac:dyDescent="0.3">
      <c r="B4872" s="9"/>
    </row>
    <row r="4873" spans="2:2" ht="14.4" x14ac:dyDescent="0.3">
      <c r="B4873" s="9"/>
    </row>
    <row r="4874" spans="2:2" ht="14.4" x14ac:dyDescent="0.3">
      <c r="B4874" s="9"/>
    </row>
    <row r="4875" spans="2:2" ht="14.4" x14ac:dyDescent="0.3">
      <c r="B4875" s="9"/>
    </row>
    <row r="4876" spans="2:2" ht="14.4" x14ac:dyDescent="0.3">
      <c r="B4876" s="9"/>
    </row>
    <row r="4877" spans="2:2" ht="14.4" x14ac:dyDescent="0.3">
      <c r="B4877" s="9"/>
    </row>
    <row r="4878" spans="2:2" ht="14.4" x14ac:dyDescent="0.3">
      <c r="B4878" s="9"/>
    </row>
    <row r="4879" spans="2:2" ht="14.4" x14ac:dyDescent="0.3">
      <c r="B4879" s="9"/>
    </row>
    <row r="4880" spans="2:2" ht="14.4" x14ac:dyDescent="0.3">
      <c r="B4880" s="9"/>
    </row>
    <row r="4881" spans="2:2" ht="14.4" x14ac:dyDescent="0.3">
      <c r="B4881" s="9"/>
    </row>
    <row r="4882" spans="2:2" ht="14.4" x14ac:dyDescent="0.3">
      <c r="B4882" s="9"/>
    </row>
    <row r="4883" spans="2:2" ht="14.4" x14ac:dyDescent="0.3">
      <c r="B4883" s="9"/>
    </row>
    <row r="4884" spans="2:2" ht="14.4" x14ac:dyDescent="0.3">
      <c r="B4884" s="9"/>
    </row>
    <row r="4885" spans="2:2" ht="14.4" x14ac:dyDescent="0.3">
      <c r="B4885" s="9"/>
    </row>
    <row r="4886" spans="2:2" ht="14.4" x14ac:dyDescent="0.3">
      <c r="B4886" s="9"/>
    </row>
    <row r="4887" spans="2:2" ht="14.4" x14ac:dyDescent="0.3">
      <c r="B4887" s="9"/>
    </row>
    <row r="4888" spans="2:2" ht="14.4" x14ac:dyDescent="0.3">
      <c r="B4888" s="9"/>
    </row>
    <row r="4889" spans="2:2" ht="14.4" x14ac:dyDescent="0.3">
      <c r="B4889" s="9"/>
    </row>
    <row r="4890" spans="2:2" ht="14.4" x14ac:dyDescent="0.3">
      <c r="B4890" s="9"/>
    </row>
    <row r="4891" spans="2:2" ht="14.4" x14ac:dyDescent="0.3">
      <c r="B4891" s="9"/>
    </row>
    <row r="4892" spans="2:2" ht="14.4" x14ac:dyDescent="0.3">
      <c r="B4892" s="9"/>
    </row>
    <row r="4893" spans="2:2" ht="14.4" x14ac:dyDescent="0.3">
      <c r="B4893" s="9"/>
    </row>
    <row r="4894" spans="2:2" ht="14.4" x14ac:dyDescent="0.3">
      <c r="B4894" s="9"/>
    </row>
    <row r="4895" spans="2:2" ht="14.4" x14ac:dyDescent="0.3">
      <c r="B4895" s="9"/>
    </row>
    <row r="4896" spans="2:2" ht="14.4" x14ac:dyDescent="0.3">
      <c r="B4896" s="9"/>
    </row>
    <row r="4897" spans="2:2" ht="14.4" x14ac:dyDescent="0.3">
      <c r="B4897" s="9"/>
    </row>
    <row r="4898" spans="2:2" ht="14.4" x14ac:dyDescent="0.3">
      <c r="B4898" s="9"/>
    </row>
    <row r="4899" spans="2:2" ht="14.4" x14ac:dyDescent="0.3">
      <c r="B4899" s="9"/>
    </row>
    <row r="4900" spans="2:2" ht="14.4" x14ac:dyDescent="0.3">
      <c r="B4900" s="9"/>
    </row>
    <row r="4901" spans="2:2" ht="14.4" x14ac:dyDescent="0.3">
      <c r="B4901" s="9"/>
    </row>
    <row r="4902" spans="2:2" ht="14.4" x14ac:dyDescent="0.3">
      <c r="B4902" s="9"/>
    </row>
    <row r="4903" spans="2:2" ht="14.4" x14ac:dyDescent="0.3">
      <c r="B4903" s="9"/>
    </row>
    <row r="4904" spans="2:2" ht="14.4" x14ac:dyDescent="0.3">
      <c r="B4904" s="9"/>
    </row>
    <row r="4905" spans="2:2" ht="14.4" x14ac:dyDescent="0.3">
      <c r="B4905" s="9"/>
    </row>
    <row r="4906" spans="2:2" ht="14.4" x14ac:dyDescent="0.3">
      <c r="B4906" s="9"/>
    </row>
    <row r="4907" spans="2:2" ht="14.4" x14ac:dyDescent="0.3">
      <c r="B4907" s="9"/>
    </row>
    <row r="4908" spans="2:2" ht="14.4" x14ac:dyDescent="0.3">
      <c r="B4908" s="9"/>
    </row>
    <row r="4909" spans="2:2" ht="14.4" x14ac:dyDescent="0.3">
      <c r="B4909" s="9"/>
    </row>
    <row r="4910" spans="2:2" ht="14.4" x14ac:dyDescent="0.3">
      <c r="B4910" s="9"/>
    </row>
    <row r="4911" spans="2:2" ht="14.4" x14ac:dyDescent="0.3">
      <c r="B4911" s="9"/>
    </row>
    <row r="4912" spans="2:2" ht="14.4" x14ac:dyDescent="0.3">
      <c r="B4912" s="9"/>
    </row>
    <row r="4913" spans="2:2" ht="14.4" x14ac:dyDescent="0.3">
      <c r="B4913" s="9"/>
    </row>
    <row r="4914" spans="2:2" ht="14.4" x14ac:dyDescent="0.3">
      <c r="B4914" s="9"/>
    </row>
    <row r="4915" spans="2:2" ht="14.4" x14ac:dyDescent="0.3">
      <c r="B4915" s="9"/>
    </row>
    <row r="4916" spans="2:2" ht="14.4" x14ac:dyDescent="0.3">
      <c r="B4916" s="9"/>
    </row>
    <row r="4917" spans="2:2" ht="14.4" x14ac:dyDescent="0.3">
      <c r="B4917" s="9"/>
    </row>
    <row r="4918" spans="2:2" ht="14.4" x14ac:dyDescent="0.3">
      <c r="B4918" s="9"/>
    </row>
    <row r="4919" spans="2:2" ht="14.4" x14ac:dyDescent="0.3">
      <c r="B4919" s="9"/>
    </row>
    <row r="4920" spans="2:2" ht="14.4" x14ac:dyDescent="0.3">
      <c r="B4920" s="9"/>
    </row>
    <row r="4921" spans="2:2" ht="14.4" x14ac:dyDescent="0.3">
      <c r="B4921" s="9"/>
    </row>
    <row r="4922" spans="2:2" ht="14.4" x14ac:dyDescent="0.3">
      <c r="B4922" s="9"/>
    </row>
    <row r="4923" spans="2:2" ht="14.4" x14ac:dyDescent="0.3">
      <c r="B4923" s="9"/>
    </row>
    <row r="4924" spans="2:2" ht="14.4" x14ac:dyDescent="0.3">
      <c r="B4924" s="9"/>
    </row>
    <row r="4925" spans="2:2" ht="14.4" x14ac:dyDescent="0.3">
      <c r="B4925" s="9"/>
    </row>
    <row r="4926" spans="2:2" ht="14.4" x14ac:dyDescent="0.3">
      <c r="B4926" s="9"/>
    </row>
    <row r="4927" spans="2:2" ht="14.4" x14ac:dyDescent="0.3">
      <c r="B4927" s="9"/>
    </row>
    <row r="4928" spans="2:2" ht="14.4" x14ac:dyDescent="0.3">
      <c r="B4928" s="9"/>
    </row>
    <row r="4929" spans="2:2" ht="14.4" x14ac:dyDescent="0.3">
      <c r="B4929" s="9"/>
    </row>
    <row r="4930" spans="2:2" ht="14.4" x14ac:dyDescent="0.3">
      <c r="B4930" s="9"/>
    </row>
    <row r="4931" spans="2:2" ht="14.4" x14ac:dyDescent="0.3">
      <c r="B4931" s="9"/>
    </row>
    <row r="4932" spans="2:2" ht="14.4" x14ac:dyDescent="0.3">
      <c r="B4932" s="9"/>
    </row>
    <row r="4933" spans="2:2" ht="14.4" x14ac:dyDescent="0.3">
      <c r="B4933" s="9"/>
    </row>
    <row r="4934" spans="2:2" ht="14.4" x14ac:dyDescent="0.3">
      <c r="B4934" s="9"/>
    </row>
    <row r="4935" spans="2:2" ht="14.4" x14ac:dyDescent="0.3">
      <c r="B4935" s="9"/>
    </row>
    <row r="4936" spans="2:2" ht="14.4" x14ac:dyDescent="0.3">
      <c r="B4936" s="9"/>
    </row>
    <row r="4937" spans="2:2" ht="14.4" x14ac:dyDescent="0.3">
      <c r="B4937" s="9"/>
    </row>
    <row r="4938" spans="2:2" ht="14.4" x14ac:dyDescent="0.3">
      <c r="B4938" s="9"/>
    </row>
    <row r="4939" spans="2:2" ht="14.4" x14ac:dyDescent="0.3">
      <c r="B4939" s="9"/>
    </row>
    <row r="4940" spans="2:2" ht="14.4" x14ac:dyDescent="0.3">
      <c r="B4940" s="9"/>
    </row>
    <row r="4941" spans="2:2" ht="14.4" x14ac:dyDescent="0.3">
      <c r="B4941" s="9"/>
    </row>
    <row r="4942" spans="2:2" ht="14.4" x14ac:dyDescent="0.3">
      <c r="B4942" s="9"/>
    </row>
    <row r="4943" spans="2:2" ht="14.4" x14ac:dyDescent="0.3">
      <c r="B4943" s="9"/>
    </row>
    <row r="4944" spans="2:2" ht="14.4" x14ac:dyDescent="0.3">
      <c r="B4944" s="9"/>
    </row>
    <row r="4945" spans="2:2" ht="14.4" x14ac:dyDescent="0.3">
      <c r="B4945" s="9"/>
    </row>
    <row r="4946" spans="2:2" ht="14.4" x14ac:dyDescent="0.3">
      <c r="B4946" s="9"/>
    </row>
    <row r="4947" spans="2:2" ht="14.4" x14ac:dyDescent="0.3">
      <c r="B4947" s="9"/>
    </row>
    <row r="4948" spans="2:2" ht="14.4" x14ac:dyDescent="0.3">
      <c r="B4948" s="9"/>
    </row>
    <row r="4949" spans="2:2" ht="14.4" x14ac:dyDescent="0.3">
      <c r="B4949" s="9"/>
    </row>
    <row r="4950" spans="2:2" ht="14.4" x14ac:dyDescent="0.3">
      <c r="B4950" s="9"/>
    </row>
    <row r="4951" spans="2:2" ht="14.4" x14ac:dyDescent="0.3">
      <c r="B4951" s="9"/>
    </row>
    <row r="4952" spans="2:2" ht="14.4" x14ac:dyDescent="0.3">
      <c r="B4952" s="9"/>
    </row>
    <row r="4953" spans="2:2" ht="14.4" x14ac:dyDescent="0.3">
      <c r="B4953" s="9"/>
    </row>
    <row r="4954" spans="2:2" ht="14.4" x14ac:dyDescent="0.3">
      <c r="B4954" s="9"/>
    </row>
    <row r="4955" spans="2:2" ht="14.4" x14ac:dyDescent="0.3">
      <c r="B4955" s="9"/>
    </row>
    <row r="4956" spans="2:2" ht="14.4" x14ac:dyDescent="0.3">
      <c r="B4956" s="9"/>
    </row>
    <row r="4957" spans="2:2" ht="14.4" x14ac:dyDescent="0.3">
      <c r="B4957" s="9"/>
    </row>
    <row r="4958" spans="2:2" ht="14.4" x14ac:dyDescent="0.3">
      <c r="B4958" s="9"/>
    </row>
    <row r="4959" spans="2:2" ht="14.4" x14ac:dyDescent="0.3">
      <c r="B4959" s="9"/>
    </row>
    <row r="4960" spans="2:2" ht="14.4" x14ac:dyDescent="0.3">
      <c r="B4960" s="9"/>
    </row>
    <row r="4961" spans="2:2" ht="14.4" x14ac:dyDescent="0.3">
      <c r="B4961" s="9"/>
    </row>
    <row r="4962" spans="2:2" ht="14.4" x14ac:dyDescent="0.3">
      <c r="B4962" s="9"/>
    </row>
    <row r="4963" spans="2:2" ht="14.4" x14ac:dyDescent="0.3">
      <c r="B4963" s="9"/>
    </row>
    <row r="4964" spans="2:2" ht="14.4" x14ac:dyDescent="0.3">
      <c r="B4964" s="9"/>
    </row>
    <row r="4965" spans="2:2" ht="14.4" x14ac:dyDescent="0.3">
      <c r="B4965" s="9"/>
    </row>
    <row r="4966" spans="2:2" ht="14.4" x14ac:dyDescent="0.3">
      <c r="B4966" s="9"/>
    </row>
    <row r="4967" spans="2:2" ht="14.4" x14ac:dyDescent="0.3">
      <c r="B4967" s="9"/>
    </row>
    <row r="4968" spans="2:2" ht="14.4" x14ac:dyDescent="0.3">
      <c r="B4968" s="9"/>
    </row>
    <row r="4969" spans="2:2" ht="14.4" x14ac:dyDescent="0.3">
      <c r="B4969" s="9"/>
    </row>
    <row r="4970" spans="2:2" ht="14.4" x14ac:dyDescent="0.3">
      <c r="B4970" s="9"/>
    </row>
    <row r="4971" spans="2:2" ht="14.4" x14ac:dyDescent="0.3">
      <c r="B4971" s="9"/>
    </row>
    <row r="4972" spans="2:2" ht="14.4" x14ac:dyDescent="0.3">
      <c r="B4972" s="9"/>
    </row>
    <row r="4973" spans="2:2" ht="14.4" x14ac:dyDescent="0.3">
      <c r="B4973" s="9"/>
    </row>
    <row r="4974" spans="2:2" ht="14.4" x14ac:dyDescent="0.3">
      <c r="B4974" s="9"/>
    </row>
    <row r="4975" spans="2:2" ht="14.4" x14ac:dyDescent="0.3">
      <c r="B4975" s="9"/>
    </row>
    <row r="4976" spans="2:2" ht="14.4" x14ac:dyDescent="0.3">
      <c r="B4976" s="9"/>
    </row>
    <row r="4977" spans="2:2" ht="14.4" x14ac:dyDescent="0.3">
      <c r="B4977" s="9"/>
    </row>
    <row r="4978" spans="2:2" ht="14.4" x14ac:dyDescent="0.3">
      <c r="B4978" s="9"/>
    </row>
    <row r="4979" spans="2:2" ht="14.4" x14ac:dyDescent="0.3">
      <c r="B4979" s="9"/>
    </row>
    <row r="4980" spans="2:2" ht="14.4" x14ac:dyDescent="0.3">
      <c r="B4980" s="9"/>
    </row>
    <row r="4981" spans="2:2" ht="14.4" x14ac:dyDescent="0.3">
      <c r="B4981" s="9"/>
    </row>
    <row r="4982" spans="2:2" ht="14.4" x14ac:dyDescent="0.3">
      <c r="B4982" s="9"/>
    </row>
    <row r="4983" spans="2:2" ht="14.4" x14ac:dyDescent="0.3">
      <c r="B4983" s="9"/>
    </row>
    <row r="4984" spans="2:2" ht="14.4" x14ac:dyDescent="0.3">
      <c r="B4984" s="9"/>
    </row>
    <row r="4985" spans="2:2" ht="14.4" x14ac:dyDescent="0.3">
      <c r="B4985" s="9"/>
    </row>
    <row r="4986" spans="2:2" ht="14.4" x14ac:dyDescent="0.3">
      <c r="B4986" s="9"/>
    </row>
    <row r="4987" spans="2:2" ht="14.4" x14ac:dyDescent="0.3">
      <c r="B4987" s="9"/>
    </row>
    <row r="4988" spans="2:2" ht="14.4" x14ac:dyDescent="0.3">
      <c r="B4988" s="9"/>
    </row>
    <row r="4989" spans="2:2" ht="14.4" x14ac:dyDescent="0.3">
      <c r="B4989" s="9"/>
    </row>
    <row r="4990" spans="2:2" ht="14.4" x14ac:dyDescent="0.3">
      <c r="B4990" s="9"/>
    </row>
    <row r="4991" spans="2:2" ht="14.4" x14ac:dyDescent="0.3">
      <c r="B4991" s="9"/>
    </row>
    <row r="4992" spans="2:2" ht="14.4" x14ac:dyDescent="0.3">
      <c r="B4992" s="9"/>
    </row>
    <row r="4993" spans="2:2" ht="14.4" x14ac:dyDescent="0.3">
      <c r="B4993" s="9"/>
    </row>
    <row r="4994" spans="2:2" ht="14.4" x14ac:dyDescent="0.3">
      <c r="B4994" s="9"/>
    </row>
    <row r="4995" spans="2:2" ht="14.4" x14ac:dyDescent="0.3">
      <c r="B4995" s="9"/>
    </row>
    <row r="4996" spans="2:2" ht="14.4" x14ac:dyDescent="0.3">
      <c r="B4996" s="9"/>
    </row>
    <row r="4997" spans="2:2" ht="14.4" x14ac:dyDescent="0.3">
      <c r="B4997" s="9"/>
    </row>
    <row r="4998" spans="2:2" ht="14.4" x14ac:dyDescent="0.3">
      <c r="B4998" s="9"/>
    </row>
    <row r="4999" spans="2:2" ht="14.4" x14ac:dyDescent="0.3">
      <c r="B4999" s="9"/>
    </row>
    <row r="5000" spans="2:2" ht="14.4" x14ac:dyDescent="0.3">
      <c r="B5000" s="9"/>
    </row>
    <row r="5001" spans="2:2" ht="14.4" x14ac:dyDescent="0.3">
      <c r="B5001" s="9"/>
    </row>
    <row r="5002" spans="2:2" ht="14.4" x14ac:dyDescent="0.3">
      <c r="B5002" s="9"/>
    </row>
    <row r="5003" spans="2:2" ht="14.4" x14ac:dyDescent="0.3">
      <c r="B5003" s="9"/>
    </row>
    <row r="5004" spans="2:2" ht="14.4" x14ac:dyDescent="0.3">
      <c r="B5004" s="9"/>
    </row>
    <row r="5005" spans="2:2" ht="14.4" x14ac:dyDescent="0.3">
      <c r="B5005" s="9"/>
    </row>
    <row r="5006" spans="2:2" ht="14.4" x14ac:dyDescent="0.3">
      <c r="B5006" s="9"/>
    </row>
    <row r="5007" spans="2:2" ht="14.4" x14ac:dyDescent="0.3">
      <c r="B5007" s="9"/>
    </row>
    <row r="5008" spans="2:2" ht="14.4" x14ac:dyDescent="0.3">
      <c r="B5008" s="9"/>
    </row>
    <row r="5009" spans="2:2" ht="14.4" x14ac:dyDescent="0.3">
      <c r="B5009" s="9"/>
    </row>
    <row r="5010" spans="2:2" ht="14.4" x14ac:dyDescent="0.3">
      <c r="B5010" s="9"/>
    </row>
    <row r="5011" spans="2:2" ht="14.4" x14ac:dyDescent="0.3">
      <c r="B5011" s="9"/>
    </row>
    <row r="5012" spans="2:2" ht="14.4" x14ac:dyDescent="0.3">
      <c r="B5012" s="9"/>
    </row>
    <row r="5013" spans="2:2" ht="14.4" x14ac:dyDescent="0.3">
      <c r="B5013" s="9"/>
    </row>
    <row r="5014" spans="2:2" ht="14.4" x14ac:dyDescent="0.3">
      <c r="B5014" s="9"/>
    </row>
    <row r="5015" spans="2:2" ht="14.4" x14ac:dyDescent="0.3">
      <c r="B5015" s="9"/>
    </row>
    <row r="5016" spans="2:2" ht="14.4" x14ac:dyDescent="0.3">
      <c r="B5016" s="9"/>
    </row>
    <row r="5017" spans="2:2" ht="14.4" x14ac:dyDescent="0.3">
      <c r="B5017" s="9"/>
    </row>
    <row r="5018" spans="2:2" ht="14.4" x14ac:dyDescent="0.3">
      <c r="B5018" s="9"/>
    </row>
    <row r="5019" spans="2:2" ht="14.4" x14ac:dyDescent="0.3">
      <c r="B5019" s="9"/>
    </row>
    <row r="5020" spans="2:2" ht="14.4" x14ac:dyDescent="0.3">
      <c r="B5020" s="9"/>
    </row>
    <row r="5021" spans="2:2" ht="14.4" x14ac:dyDescent="0.3">
      <c r="B5021" s="9"/>
    </row>
    <row r="5022" spans="2:2" ht="14.4" x14ac:dyDescent="0.3">
      <c r="B5022" s="9"/>
    </row>
    <row r="5023" spans="2:2" ht="14.4" x14ac:dyDescent="0.3">
      <c r="B5023" s="9"/>
    </row>
    <row r="5024" spans="2:2" ht="14.4" x14ac:dyDescent="0.3">
      <c r="B5024" s="9"/>
    </row>
    <row r="5025" spans="2:2" ht="14.4" x14ac:dyDescent="0.3">
      <c r="B5025" s="9"/>
    </row>
    <row r="5026" spans="2:2" ht="14.4" x14ac:dyDescent="0.3">
      <c r="B5026" s="9"/>
    </row>
    <row r="5027" spans="2:2" ht="14.4" x14ac:dyDescent="0.3">
      <c r="B5027" s="9"/>
    </row>
    <row r="5028" spans="2:2" ht="14.4" x14ac:dyDescent="0.3">
      <c r="B5028" s="9"/>
    </row>
    <row r="5029" spans="2:2" ht="14.4" x14ac:dyDescent="0.3">
      <c r="B5029" s="9"/>
    </row>
    <row r="5030" spans="2:2" ht="14.4" x14ac:dyDescent="0.3">
      <c r="B5030" s="9"/>
    </row>
    <row r="5031" spans="2:2" ht="14.4" x14ac:dyDescent="0.3">
      <c r="B5031" s="9"/>
    </row>
    <row r="5032" spans="2:2" ht="14.4" x14ac:dyDescent="0.3">
      <c r="B5032" s="9"/>
    </row>
    <row r="5033" spans="2:2" ht="14.4" x14ac:dyDescent="0.3">
      <c r="B5033" s="9"/>
    </row>
    <row r="5034" spans="2:2" ht="14.4" x14ac:dyDescent="0.3">
      <c r="B5034" s="9"/>
    </row>
    <row r="5035" spans="2:2" ht="14.4" x14ac:dyDescent="0.3">
      <c r="B5035" s="9"/>
    </row>
    <row r="5036" spans="2:2" ht="14.4" x14ac:dyDescent="0.3">
      <c r="B5036" s="9"/>
    </row>
    <row r="5037" spans="2:2" ht="14.4" x14ac:dyDescent="0.3">
      <c r="B5037" s="9"/>
    </row>
    <row r="5038" spans="2:2" ht="14.4" x14ac:dyDescent="0.3">
      <c r="B5038" s="9"/>
    </row>
    <row r="5039" spans="2:2" ht="14.4" x14ac:dyDescent="0.3">
      <c r="B5039" s="9"/>
    </row>
    <row r="5040" spans="2:2" ht="14.4" x14ac:dyDescent="0.3">
      <c r="B5040" s="9"/>
    </row>
    <row r="5041" spans="2:2" ht="14.4" x14ac:dyDescent="0.3">
      <c r="B5041" s="9"/>
    </row>
    <row r="5042" spans="2:2" ht="14.4" x14ac:dyDescent="0.3">
      <c r="B5042" s="9"/>
    </row>
    <row r="5043" spans="2:2" ht="14.4" x14ac:dyDescent="0.3">
      <c r="B5043" s="9"/>
    </row>
    <row r="5044" spans="2:2" ht="14.4" x14ac:dyDescent="0.3">
      <c r="B5044" s="9"/>
    </row>
    <row r="5045" spans="2:2" ht="14.4" x14ac:dyDescent="0.3">
      <c r="B5045" s="9"/>
    </row>
    <row r="5046" spans="2:2" ht="14.4" x14ac:dyDescent="0.3">
      <c r="B5046" s="9"/>
    </row>
    <row r="5047" spans="2:2" ht="14.4" x14ac:dyDescent="0.3">
      <c r="B5047" s="9"/>
    </row>
    <row r="5048" spans="2:2" ht="14.4" x14ac:dyDescent="0.3">
      <c r="B5048" s="9"/>
    </row>
    <row r="5049" spans="2:2" ht="14.4" x14ac:dyDescent="0.3">
      <c r="B5049" s="9"/>
    </row>
    <row r="5050" spans="2:2" ht="14.4" x14ac:dyDescent="0.3">
      <c r="B5050" s="9"/>
    </row>
    <row r="5051" spans="2:2" ht="14.4" x14ac:dyDescent="0.3">
      <c r="B5051" s="9"/>
    </row>
    <row r="5052" spans="2:2" ht="14.4" x14ac:dyDescent="0.3">
      <c r="B5052" s="9"/>
    </row>
    <row r="5053" spans="2:2" ht="14.4" x14ac:dyDescent="0.3">
      <c r="B5053" s="9"/>
    </row>
    <row r="5054" spans="2:2" ht="14.4" x14ac:dyDescent="0.3">
      <c r="B5054" s="9"/>
    </row>
    <row r="5055" spans="2:2" ht="14.4" x14ac:dyDescent="0.3">
      <c r="B5055" s="9"/>
    </row>
    <row r="5056" spans="2:2" ht="14.4" x14ac:dyDescent="0.3">
      <c r="B5056" s="9"/>
    </row>
    <row r="5057" spans="2:2" ht="14.4" x14ac:dyDescent="0.3">
      <c r="B5057" s="9"/>
    </row>
    <row r="5058" spans="2:2" ht="14.4" x14ac:dyDescent="0.3">
      <c r="B5058" s="9"/>
    </row>
    <row r="5059" spans="2:2" ht="14.4" x14ac:dyDescent="0.3">
      <c r="B5059" s="9"/>
    </row>
    <row r="5060" spans="2:2" ht="14.4" x14ac:dyDescent="0.3">
      <c r="B5060" s="9"/>
    </row>
    <row r="5061" spans="2:2" ht="14.4" x14ac:dyDescent="0.3">
      <c r="B5061" s="9"/>
    </row>
    <row r="5062" spans="2:2" ht="14.4" x14ac:dyDescent="0.3">
      <c r="B5062" s="9"/>
    </row>
    <row r="5063" spans="2:2" ht="14.4" x14ac:dyDescent="0.3">
      <c r="B5063" s="9"/>
    </row>
    <row r="5064" spans="2:2" ht="14.4" x14ac:dyDescent="0.3">
      <c r="B5064" s="9"/>
    </row>
    <row r="5065" spans="2:2" ht="14.4" x14ac:dyDescent="0.3">
      <c r="B5065" s="9"/>
    </row>
    <row r="5066" spans="2:2" ht="14.4" x14ac:dyDescent="0.3">
      <c r="B5066" s="9"/>
    </row>
    <row r="5067" spans="2:2" ht="14.4" x14ac:dyDescent="0.3">
      <c r="B5067" s="9"/>
    </row>
    <row r="5068" spans="2:2" ht="14.4" x14ac:dyDescent="0.3">
      <c r="B5068" s="9"/>
    </row>
    <row r="5069" spans="2:2" ht="14.4" x14ac:dyDescent="0.3">
      <c r="B5069" s="9"/>
    </row>
    <row r="5070" spans="2:2" ht="14.4" x14ac:dyDescent="0.3">
      <c r="B5070" s="9"/>
    </row>
    <row r="5071" spans="2:2" ht="14.4" x14ac:dyDescent="0.3">
      <c r="B5071" s="9"/>
    </row>
    <row r="5072" spans="2:2" ht="14.4" x14ac:dyDescent="0.3">
      <c r="B5072" s="9"/>
    </row>
    <row r="5073" spans="2:2" ht="14.4" x14ac:dyDescent="0.3">
      <c r="B5073" s="9"/>
    </row>
    <row r="5074" spans="2:2" ht="14.4" x14ac:dyDescent="0.3">
      <c r="B5074" s="9"/>
    </row>
    <row r="5075" spans="2:2" ht="14.4" x14ac:dyDescent="0.3">
      <c r="B5075" s="9"/>
    </row>
    <row r="5076" spans="2:2" ht="14.4" x14ac:dyDescent="0.3">
      <c r="B5076" s="9"/>
    </row>
    <row r="5077" spans="2:2" ht="14.4" x14ac:dyDescent="0.3">
      <c r="B5077" s="9"/>
    </row>
    <row r="5078" spans="2:2" ht="14.4" x14ac:dyDescent="0.3">
      <c r="B5078" s="9"/>
    </row>
    <row r="5079" spans="2:2" ht="14.4" x14ac:dyDescent="0.3">
      <c r="B5079" s="9"/>
    </row>
    <row r="5080" spans="2:2" ht="14.4" x14ac:dyDescent="0.3">
      <c r="B5080" s="9"/>
    </row>
    <row r="5081" spans="2:2" ht="14.4" x14ac:dyDescent="0.3">
      <c r="B5081" s="9"/>
    </row>
    <row r="5082" spans="2:2" ht="14.4" x14ac:dyDescent="0.3">
      <c r="B5082" s="9"/>
    </row>
    <row r="5083" spans="2:2" ht="14.4" x14ac:dyDescent="0.3">
      <c r="B5083" s="9"/>
    </row>
    <row r="5084" spans="2:2" ht="14.4" x14ac:dyDescent="0.3">
      <c r="B5084" s="9"/>
    </row>
    <row r="5085" spans="2:2" ht="14.4" x14ac:dyDescent="0.3">
      <c r="B5085" s="9"/>
    </row>
    <row r="5086" spans="2:2" ht="14.4" x14ac:dyDescent="0.3">
      <c r="B5086" s="9"/>
    </row>
    <row r="5087" spans="2:2" ht="14.4" x14ac:dyDescent="0.3">
      <c r="B5087" s="9"/>
    </row>
    <row r="5088" spans="2:2" ht="14.4" x14ac:dyDescent="0.3">
      <c r="B5088" s="9"/>
    </row>
    <row r="5089" spans="2:2" ht="14.4" x14ac:dyDescent="0.3">
      <c r="B5089" s="9"/>
    </row>
    <row r="5090" spans="2:2" ht="14.4" x14ac:dyDescent="0.3">
      <c r="B5090" s="9"/>
    </row>
    <row r="5091" spans="2:2" ht="14.4" x14ac:dyDescent="0.3">
      <c r="B5091" s="9"/>
    </row>
    <row r="5092" spans="2:2" ht="14.4" x14ac:dyDescent="0.3">
      <c r="B5092" s="9"/>
    </row>
    <row r="5093" spans="2:2" ht="14.4" x14ac:dyDescent="0.3">
      <c r="B5093" s="9"/>
    </row>
    <row r="5094" spans="2:2" ht="14.4" x14ac:dyDescent="0.3">
      <c r="B5094" s="9"/>
    </row>
    <row r="5095" spans="2:2" ht="14.4" x14ac:dyDescent="0.3">
      <c r="B5095" s="9"/>
    </row>
    <row r="5096" spans="2:2" ht="14.4" x14ac:dyDescent="0.3">
      <c r="B5096" s="9"/>
    </row>
    <row r="5097" spans="2:2" ht="14.4" x14ac:dyDescent="0.3">
      <c r="B5097" s="9"/>
    </row>
    <row r="5098" spans="2:2" ht="14.4" x14ac:dyDescent="0.3">
      <c r="B5098" s="9"/>
    </row>
    <row r="5099" spans="2:2" ht="14.4" x14ac:dyDescent="0.3">
      <c r="B5099" s="9"/>
    </row>
    <row r="5100" spans="2:2" ht="14.4" x14ac:dyDescent="0.3">
      <c r="B5100" s="9"/>
    </row>
    <row r="5101" spans="2:2" ht="14.4" x14ac:dyDescent="0.3">
      <c r="B5101" s="9"/>
    </row>
    <row r="5102" spans="2:2" ht="14.4" x14ac:dyDescent="0.3">
      <c r="B5102" s="9"/>
    </row>
    <row r="5103" spans="2:2" ht="14.4" x14ac:dyDescent="0.3">
      <c r="B5103" s="9"/>
    </row>
    <row r="5104" spans="2:2" ht="14.4" x14ac:dyDescent="0.3">
      <c r="B5104" s="9"/>
    </row>
    <row r="5105" spans="2:2" ht="14.4" x14ac:dyDescent="0.3">
      <c r="B5105" s="9"/>
    </row>
    <row r="5106" spans="2:2" ht="14.4" x14ac:dyDescent="0.3">
      <c r="B5106" s="9"/>
    </row>
    <row r="5107" spans="2:2" ht="14.4" x14ac:dyDescent="0.3">
      <c r="B5107" s="9"/>
    </row>
    <row r="5108" spans="2:2" ht="14.4" x14ac:dyDescent="0.3">
      <c r="B5108" s="9"/>
    </row>
    <row r="5109" spans="2:2" ht="14.4" x14ac:dyDescent="0.3">
      <c r="B5109" s="9"/>
    </row>
    <row r="5110" spans="2:2" ht="14.4" x14ac:dyDescent="0.3">
      <c r="B5110" s="9"/>
    </row>
    <row r="5111" spans="2:2" ht="14.4" x14ac:dyDescent="0.3">
      <c r="B5111" s="9"/>
    </row>
    <row r="5112" spans="2:2" ht="14.4" x14ac:dyDescent="0.3">
      <c r="B5112" s="9"/>
    </row>
    <row r="5113" spans="2:2" ht="14.4" x14ac:dyDescent="0.3">
      <c r="B5113" s="9"/>
    </row>
    <row r="5114" spans="2:2" ht="14.4" x14ac:dyDescent="0.3">
      <c r="B5114" s="9"/>
    </row>
    <row r="5115" spans="2:2" ht="14.4" x14ac:dyDescent="0.3">
      <c r="B5115" s="9"/>
    </row>
    <row r="5116" spans="2:2" ht="14.4" x14ac:dyDescent="0.3">
      <c r="B5116" s="9"/>
    </row>
    <row r="5117" spans="2:2" ht="14.4" x14ac:dyDescent="0.3">
      <c r="B5117" s="9"/>
    </row>
    <row r="5118" spans="2:2" ht="14.4" x14ac:dyDescent="0.3">
      <c r="B5118" s="9"/>
    </row>
    <row r="5119" spans="2:2" ht="14.4" x14ac:dyDescent="0.3">
      <c r="B5119" s="9"/>
    </row>
    <row r="5120" spans="2:2" ht="14.4" x14ac:dyDescent="0.3">
      <c r="B5120" s="9"/>
    </row>
    <row r="5121" spans="2:2" ht="14.4" x14ac:dyDescent="0.3">
      <c r="B5121" s="9"/>
    </row>
    <row r="5122" spans="2:2" ht="14.4" x14ac:dyDescent="0.3">
      <c r="B5122" s="9"/>
    </row>
    <row r="5123" spans="2:2" ht="14.4" x14ac:dyDescent="0.3">
      <c r="B5123" s="9"/>
    </row>
    <row r="5124" spans="2:2" ht="14.4" x14ac:dyDescent="0.3">
      <c r="B5124" s="9"/>
    </row>
    <row r="5125" spans="2:2" ht="14.4" x14ac:dyDescent="0.3">
      <c r="B5125" s="9"/>
    </row>
    <row r="5126" spans="2:2" ht="14.4" x14ac:dyDescent="0.3">
      <c r="B5126" s="9"/>
    </row>
    <row r="5127" spans="2:2" ht="14.4" x14ac:dyDescent="0.3">
      <c r="B5127" s="9"/>
    </row>
    <row r="5128" spans="2:2" ht="14.4" x14ac:dyDescent="0.3">
      <c r="B5128" s="9"/>
    </row>
    <row r="5129" spans="2:2" ht="14.4" x14ac:dyDescent="0.3">
      <c r="B5129" s="9"/>
    </row>
    <row r="5130" spans="2:2" ht="14.4" x14ac:dyDescent="0.3">
      <c r="B5130" s="9"/>
    </row>
    <row r="5131" spans="2:2" ht="14.4" x14ac:dyDescent="0.3">
      <c r="B5131" s="9"/>
    </row>
    <row r="5132" spans="2:2" ht="14.4" x14ac:dyDescent="0.3">
      <c r="B5132" s="9"/>
    </row>
    <row r="5133" spans="2:2" ht="14.4" x14ac:dyDescent="0.3">
      <c r="B5133" s="9"/>
    </row>
    <row r="5134" spans="2:2" ht="14.4" x14ac:dyDescent="0.3">
      <c r="B5134" s="9"/>
    </row>
    <row r="5135" spans="2:2" ht="14.4" x14ac:dyDescent="0.3">
      <c r="B5135" s="9"/>
    </row>
    <row r="5136" spans="2:2" ht="14.4" x14ac:dyDescent="0.3">
      <c r="B5136" s="9"/>
    </row>
    <row r="5137" spans="2:2" ht="14.4" x14ac:dyDescent="0.3">
      <c r="B5137" s="9"/>
    </row>
    <row r="5138" spans="2:2" ht="14.4" x14ac:dyDescent="0.3">
      <c r="B5138" s="9"/>
    </row>
    <row r="5139" spans="2:2" ht="14.4" x14ac:dyDescent="0.3">
      <c r="B5139" s="9"/>
    </row>
    <row r="5140" spans="2:2" ht="14.4" x14ac:dyDescent="0.3">
      <c r="B5140" s="9"/>
    </row>
    <row r="5141" spans="2:2" ht="14.4" x14ac:dyDescent="0.3">
      <c r="B5141" s="9"/>
    </row>
    <row r="5142" spans="2:2" ht="14.4" x14ac:dyDescent="0.3">
      <c r="B5142" s="9"/>
    </row>
    <row r="5143" spans="2:2" ht="14.4" x14ac:dyDescent="0.3">
      <c r="B5143" s="9"/>
    </row>
    <row r="5144" spans="2:2" ht="14.4" x14ac:dyDescent="0.3">
      <c r="B5144" s="9"/>
    </row>
    <row r="5145" spans="2:2" ht="14.4" x14ac:dyDescent="0.3">
      <c r="B5145" s="9"/>
    </row>
    <row r="5146" spans="2:2" ht="14.4" x14ac:dyDescent="0.3">
      <c r="B5146" s="9"/>
    </row>
    <row r="5147" spans="2:2" ht="14.4" x14ac:dyDescent="0.3">
      <c r="B5147" s="9"/>
    </row>
    <row r="5148" spans="2:2" ht="14.4" x14ac:dyDescent="0.3">
      <c r="B5148" s="9"/>
    </row>
    <row r="5149" spans="2:2" ht="14.4" x14ac:dyDescent="0.3">
      <c r="B5149" s="9"/>
    </row>
    <row r="5150" spans="2:2" ht="14.4" x14ac:dyDescent="0.3">
      <c r="B5150" s="9"/>
    </row>
    <row r="5151" spans="2:2" ht="14.4" x14ac:dyDescent="0.3">
      <c r="B5151" s="9"/>
    </row>
    <row r="5152" spans="2:2" ht="14.4" x14ac:dyDescent="0.3">
      <c r="B5152" s="9"/>
    </row>
    <row r="5153" spans="2:2" ht="14.4" x14ac:dyDescent="0.3">
      <c r="B5153" s="9"/>
    </row>
    <row r="5154" spans="2:2" ht="14.4" x14ac:dyDescent="0.3">
      <c r="B5154" s="9"/>
    </row>
    <row r="5155" spans="2:2" ht="14.4" x14ac:dyDescent="0.3">
      <c r="B5155" s="9"/>
    </row>
    <row r="5156" spans="2:2" ht="14.4" x14ac:dyDescent="0.3">
      <c r="B5156" s="9"/>
    </row>
    <row r="5157" spans="2:2" ht="14.4" x14ac:dyDescent="0.3">
      <c r="B5157" s="9"/>
    </row>
    <row r="5158" spans="2:2" ht="14.4" x14ac:dyDescent="0.3">
      <c r="B5158" s="9"/>
    </row>
    <row r="5159" spans="2:2" ht="14.4" x14ac:dyDescent="0.3">
      <c r="B5159" s="9"/>
    </row>
    <row r="5160" spans="2:2" ht="14.4" x14ac:dyDescent="0.3">
      <c r="B5160" s="9"/>
    </row>
    <row r="5161" spans="2:2" ht="14.4" x14ac:dyDescent="0.3">
      <c r="B5161" s="9"/>
    </row>
    <row r="5162" spans="2:2" ht="14.4" x14ac:dyDescent="0.3">
      <c r="B5162" s="9"/>
    </row>
    <row r="5163" spans="2:2" ht="14.4" x14ac:dyDescent="0.3">
      <c r="B5163" s="9"/>
    </row>
    <row r="5164" spans="2:2" ht="14.4" x14ac:dyDescent="0.3">
      <c r="B5164" s="9"/>
    </row>
    <row r="5165" spans="2:2" ht="14.4" x14ac:dyDescent="0.3">
      <c r="B5165" s="9"/>
    </row>
    <row r="5166" spans="2:2" ht="14.4" x14ac:dyDescent="0.3">
      <c r="B5166" s="9"/>
    </row>
    <row r="5167" spans="2:2" ht="14.4" x14ac:dyDescent="0.3">
      <c r="B5167" s="9"/>
    </row>
    <row r="5168" spans="2:2" ht="14.4" x14ac:dyDescent="0.3">
      <c r="B5168" s="9"/>
    </row>
    <row r="5169" spans="2:2" ht="14.4" x14ac:dyDescent="0.3">
      <c r="B5169" s="9"/>
    </row>
    <row r="5170" spans="2:2" ht="14.4" x14ac:dyDescent="0.3">
      <c r="B5170" s="9"/>
    </row>
    <row r="5171" spans="2:2" ht="14.4" x14ac:dyDescent="0.3">
      <c r="B5171" s="9"/>
    </row>
    <row r="5172" spans="2:2" ht="14.4" x14ac:dyDescent="0.3">
      <c r="B5172" s="9"/>
    </row>
    <row r="5173" spans="2:2" ht="14.4" x14ac:dyDescent="0.3">
      <c r="B5173" s="9"/>
    </row>
    <row r="5174" spans="2:2" ht="14.4" x14ac:dyDescent="0.3">
      <c r="B5174" s="9"/>
    </row>
    <row r="5175" spans="2:2" ht="14.4" x14ac:dyDescent="0.3">
      <c r="B5175" s="9"/>
    </row>
    <row r="5176" spans="2:2" ht="14.4" x14ac:dyDescent="0.3">
      <c r="B5176" s="9"/>
    </row>
    <row r="5177" spans="2:2" ht="14.4" x14ac:dyDescent="0.3">
      <c r="B5177" s="9"/>
    </row>
    <row r="5178" spans="2:2" ht="14.4" x14ac:dyDescent="0.3">
      <c r="B5178" s="9"/>
    </row>
    <row r="5179" spans="2:2" ht="14.4" x14ac:dyDescent="0.3">
      <c r="B5179" s="9"/>
    </row>
    <row r="5180" spans="2:2" ht="14.4" x14ac:dyDescent="0.3">
      <c r="B5180" s="9"/>
    </row>
    <row r="5181" spans="2:2" ht="14.4" x14ac:dyDescent="0.3">
      <c r="B5181" s="9"/>
    </row>
    <row r="5182" spans="2:2" ht="14.4" x14ac:dyDescent="0.3">
      <c r="B5182" s="9"/>
    </row>
    <row r="5183" spans="2:2" ht="14.4" x14ac:dyDescent="0.3">
      <c r="B5183" s="9"/>
    </row>
    <row r="5184" spans="2:2" ht="14.4" x14ac:dyDescent="0.3">
      <c r="B5184" s="9"/>
    </row>
    <row r="5185" spans="2:2" ht="14.4" x14ac:dyDescent="0.3">
      <c r="B5185" s="9"/>
    </row>
    <row r="5186" spans="2:2" ht="14.4" x14ac:dyDescent="0.3">
      <c r="B5186" s="9"/>
    </row>
    <row r="5187" spans="2:2" ht="14.4" x14ac:dyDescent="0.3">
      <c r="B5187" s="9"/>
    </row>
    <row r="5188" spans="2:2" ht="14.4" x14ac:dyDescent="0.3">
      <c r="B5188" s="9"/>
    </row>
    <row r="5189" spans="2:2" ht="14.4" x14ac:dyDescent="0.3">
      <c r="B5189" s="9"/>
    </row>
    <row r="5190" spans="2:2" ht="14.4" x14ac:dyDescent="0.3">
      <c r="B5190" s="9"/>
    </row>
    <row r="5191" spans="2:2" ht="14.4" x14ac:dyDescent="0.3">
      <c r="B5191" s="9"/>
    </row>
    <row r="5192" spans="2:2" ht="14.4" x14ac:dyDescent="0.3">
      <c r="B5192" s="9"/>
    </row>
    <row r="5193" spans="2:2" ht="14.4" x14ac:dyDescent="0.3">
      <c r="B5193" s="9"/>
    </row>
    <row r="5194" spans="2:2" ht="14.4" x14ac:dyDescent="0.3">
      <c r="B5194" s="9"/>
    </row>
    <row r="5195" spans="2:2" ht="14.4" x14ac:dyDescent="0.3">
      <c r="B5195" s="9"/>
    </row>
    <row r="5196" spans="2:2" ht="14.4" x14ac:dyDescent="0.3">
      <c r="B5196" s="9"/>
    </row>
    <row r="5197" spans="2:2" ht="14.4" x14ac:dyDescent="0.3">
      <c r="B5197" s="9"/>
    </row>
    <row r="5198" spans="2:2" ht="14.4" x14ac:dyDescent="0.3">
      <c r="B5198" s="9"/>
    </row>
    <row r="5199" spans="2:2" ht="14.4" x14ac:dyDescent="0.3">
      <c r="B5199" s="9"/>
    </row>
    <row r="5200" spans="2:2" ht="14.4" x14ac:dyDescent="0.3">
      <c r="B5200" s="9"/>
    </row>
    <row r="5201" spans="2:2" ht="14.4" x14ac:dyDescent="0.3">
      <c r="B5201" s="9"/>
    </row>
    <row r="5202" spans="2:2" ht="14.4" x14ac:dyDescent="0.3">
      <c r="B5202" s="9"/>
    </row>
    <row r="5203" spans="2:2" ht="14.4" x14ac:dyDescent="0.3">
      <c r="B5203" s="9"/>
    </row>
    <row r="5204" spans="2:2" ht="14.4" x14ac:dyDescent="0.3">
      <c r="B5204" s="9"/>
    </row>
    <row r="5205" spans="2:2" ht="14.4" x14ac:dyDescent="0.3">
      <c r="B5205" s="9"/>
    </row>
    <row r="5206" spans="2:2" ht="14.4" x14ac:dyDescent="0.3">
      <c r="B5206" s="9"/>
    </row>
    <row r="5207" spans="2:2" ht="14.4" x14ac:dyDescent="0.3">
      <c r="B5207" s="9"/>
    </row>
    <row r="5208" spans="2:2" ht="14.4" x14ac:dyDescent="0.3">
      <c r="B5208" s="9"/>
    </row>
    <row r="5209" spans="2:2" ht="14.4" x14ac:dyDescent="0.3">
      <c r="B5209" s="9"/>
    </row>
    <row r="5210" spans="2:2" ht="14.4" x14ac:dyDescent="0.3">
      <c r="B5210" s="9"/>
    </row>
    <row r="5211" spans="2:2" ht="14.4" x14ac:dyDescent="0.3">
      <c r="B5211" s="9"/>
    </row>
    <row r="5212" spans="2:2" ht="14.4" x14ac:dyDescent="0.3">
      <c r="B5212" s="9"/>
    </row>
    <row r="5213" spans="2:2" ht="14.4" x14ac:dyDescent="0.3">
      <c r="B5213" s="9"/>
    </row>
    <row r="5214" spans="2:2" ht="14.4" x14ac:dyDescent="0.3">
      <c r="B5214" s="9"/>
    </row>
    <row r="5215" spans="2:2" ht="14.4" x14ac:dyDescent="0.3">
      <c r="B5215" s="9"/>
    </row>
    <row r="5216" spans="2:2" ht="14.4" x14ac:dyDescent="0.3">
      <c r="B5216" s="9"/>
    </row>
    <row r="5217" spans="2:2" ht="14.4" x14ac:dyDescent="0.3">
      <c r="B5217" s="9"/>
    </row>
    <row r="5218" spans="2:2" ht="14.4" x14ac:dyDescent="0.3">
      <c r="B5218" s="9"/>
    </row>
    <row r="5219" spans="2:2" ht="14.4" x14ac:dyDescent="0.3">
      <c r="B5219" s="9"/>
    </row>
    <row r="5220" spans="2:2" ht="14.4" x14ac:dyDescent="0.3">
      <c r="B5220" s="9"/>
    </row>
    <row r="5221" spans="2:2" ht="14.4" x14ac:dyDescent="0.3">
      <c r="B5221" s="9"/>
    </row>
    <row r="5222" spans="2:2" ht="14.4" x14ac:dyDescent="0.3">
      <c r="B5222" s="9"/>
    </row>
    <row r="5223" spans="2:2" ht="14.4" x14ac:dyDescent="0.3">
      <c r="B5223" s="9"/>
    </row>
    <row r="5224" spans="2:2" ht="14.4" x14ac:dyDescent="0.3">
      <c r="B5224" s="9"/>
    </row>
    <row r="5225" spans="2:2" ht="14.4" x14ac:dyDescent="0.3">
      <c r="B5225" s="9"/>
    </row>
    <row r="5226" spans="2:2" ht="14.4" x14ac:dyDescent="0.3">
      <c r="B5226" s="9"/>
    </row>
    <row r="5227" spans="2:2" ht="14.4" x14ac:dyDescent="0.3">
      <c r="B5227" s="9"/>
    </row>
    <row r="5228" spans="2:2" ht="14.4" x14ac:dyDescent="0.3">
      <c r="B5228" s="9"/>
    </row>
    <row r="5229" spans="2:2" ht="14.4" x14ac:dyDescent="0.3">
      <c r="B5229" s="9"/>
    </row>
    <row r="5230" spans="2:2" ht="14.4" x14ac:dyDescent="0.3">
      <c r="B5230" s="9"/>
    </row>
    <row r="5231" spans="2:2" ht="14.4" x14ac:dyDescent="0.3">
      <c r="B5231" s="9"/>
    </row>
    <row r="5232" spans="2:2" ht="14.4" x14ac:dyDescent="0.3">
      <c r="B5232" s="9"/>
    </row>
    <row r="5233" spans="2:2" ht="14.4" x14ac:dyDescent="0.3">
      <c r="B5233" s="9"/>
    </row>
    <row r="5234" spans="2:2" ht="14.4" x14ac:dyDescent="0.3">
      <c r="B5234" s="9"/>
    </row>
    <row r="5235" spans="2:2" ht="14.4" x14ac:dyDescent="0.3">
      <c r="B5235" s="9"/>
    </row>
    <row r="5236" spans="2:2" ht="14.4" x14ac:dyDescent="0.3">
      <c r="B5236" s="9"/>
    </row>
    <row r="5237" spans="2:2" ht="14.4" x14ac:dyDescent="0.3">
      <c r="B5237" s="9"/>
    </row>
    <row r="5238" spans="2:2" ht="14.4" x14ac:dyDescent="0.3">
      <c r="B5238" s="9"/>
    </row>
    <row r="5239" spans="2:2" ht="14.4" x14ac:dyDescent="0.3">
      <c r="B5239" s="9"/>
    </row>
    <row r="5240" spans="2:2" ht="14.4" x14ac:dyDescent="0.3">
      <c r="B5240" s="9"/>
    </row>
    <row r="5241" spans="2:2" ht="14.4" x14ac:dyDescent="0.3">
      <c r="B5241" s="9"/>
    </row>
    <row r="5242" spans="2:2" ht="14.4" x14ac:dyDescent="0.3">
      <c r="B5242" s="9"/>
    </row>
    <row r="5243" spans="2:2" ht="14.4" x14ac:dyDescent="0.3">
      <c r="B5243" s="9"/>
    </row>
    <row r="5244" spans="2:2" ht="14.4" x14ac:dyDescent="0.3">
      <c r="B5244" s="9"/>
    </row>
    <row r="5245" spans="2:2" ht="14.4" x14ac:dyDescent="0.3">
      <c r="B5245" s="9"/>
    </row>
    <row r="5246" spans="2:2" ht="14.4" x14ac:dyDescent="0.3">
      <c r="B5246" s="9"/>
    </row>
    <row r="5247" spans="2:2" ht="14.4" x14ac:dyDescent="0.3">
      <c r="B5247" s="9"/>
    </row>
    <row r="5248" spans="2:2" ht="14.4" x14ac:dyDescent="0.3">
      <c r="B5248" s="9"/>
    </row>
    <row r="5249" spans="2:2" ht="14.4" x14ac:dyDescent="0.3">
      <c r="B5249" s="9"/>
    </row>
    <row r="5250" spans="2:2" ht="14.4" x14ac:dyDescent="0.3">
      <c r="B5250" s="9"/>
    </row>
    <row r="5251" spans="2:2" ht="14.4" x14ac:dyDescent="0.3">
      <c r="B5251" s="9"/>
    </row>
    <row r="5252" spans="2:2" ht="14.4" x14ac:dyDescent="0.3">
      <c r="B5252" s="9"/>
    </row>
    <row r="5253" spans="2:2" ht="14.4" x14ac:dyDescent="0.3">
      <c r="B5253" s="9"/>
    </row>
    <row r="5254" spans="2:2" ht="14.4" x14ac:dyDescent="0.3">
      <c r="B5254" s="9"/>
    </row>
    <row r="5255" spans="2:2" ht="14.4" x14ac:dyDescent="0.3">
      <c r="B5255" s="9"/>
    </row>
    <row r="5256" spans="2:2" ht="14.4" x14ac:dyDescent="0.3">
      <c r="B5256" s="9"/>
    </row>
    <row r="5257" spans="2:2" ht="14.4" x14ac:dyDescent="0.3">
      <c r="B5257" s="9"/>
    </row>
    <row r="5258" spans="2:2" ht="14.4" x14ac:dyDescent="0.3">
      <c r="B5258" s="9"/>
    </row>
    <row r="5259" spans="2:2" ht="14.4" x14ac:dyDescent="0.3">
      <c r="B5259" s="9"/>
    </row>
    <row r="5260" spans="2:2" ht="14.4" x14ac:dyDescent="0.3">
      <c r="B5260" s="9"/>
    </row>
    <row r="5261" spans="2:2" ht="14.4" x14ac:dyDescent="0.3">
      <c r="B5261" s="9"/>
    </row>
    <row r="5262" spans="2:2" ht="14.4" x14ac:dyDescent="0.3">
      <c r="B5262" s="9"/>
    </row>
    <row r="5263" spans="2:2" ht="14.4" x14ac:dyDescent="0.3">
      <c r="B5263" s="9"/>
    </row>
    <row r="5264" spans="2:2" ht="14.4" x14ac:dyDescent="0.3">
      <c r="B5264" s="9"/>
    </row>
    <row r="5265" spans="2:2" ht="14.4" x14ac:dyDescent="0.3">
      <c r="B5265" s="9"/>
    </row>
    <row r="5266" spans="2:2" ht="14.4" x14ac:dyDescent="0.3">
      <c r="B5266" s="9"/>
    </row>
    <row r="5267" spans="2:2" ht="14.4" x14ac:dyDescent="0.3">
      <c r="B5267" s="9"/>
    </row>
    <row r="5268" spans="2:2" ht="14.4" x14ac:dyDescent="0.3">
      <c r="B5268" s="9"/>
    </row>
    <row r="5269" spans="2:2" ht="14.4" x14ac:dyDescent="0.3">
      <c r="B5269" s="9"/>
    </row>
    <row r="5270" spans="2:2" ht="14.4" x14ac:dyDescent="0.3">
      <c r="B5270" s="9"/>
    </row>
    <row r="5271" spans="2:2" ht="14.4" x14ac:dyDescent="0.3">
      <c r="B5271" s="9"/>
    </row>
    <row r="5272" spans="2:2" ht="14.4" x14ac:dyDescent="0.3">
      <c r="B5272" s="9"/>
    </row>
    <row r="5273" spans="2:2" ht="14.4" x14ac:dyDescent="0.3">
      <c r="B5273" s="9"/>
    </row>
    <row r="5274" spans="2:2" ht="14.4" x14ac:dyDescent="0.3">
      <c r="B5274" s="9"/>
    </row>
    <row r="5275" spans="2:2" ht="14.4" x14ac:dyDescent="0.3">
      <c r="B5275" s="9"/>
    </row>
    <row r="5276" spans="2:2" ht="14.4" x14ac:dyDescent="0.3">
      <c r="B5276" s="9"/>
    </row>
    <row r="5277" spans="2:2" ht="14.4" x14ac:dyDescent="0.3">
      <c r="B5277" s="9"/>
    </row>
    <row r="5278" spans="2:2" ht="14.4" x14ac:dyDescent="0.3">
      <c r="B5278" s="9"/>
    </row>
    <row r="5279" spans="2:2" ht="14.4" x14ac:dyDescent="0.3">
      <c r="B5279" s="9"/>
    </row>
    <row r="5280" spans="2:2" ht="14.4" x14ac:dyDescent="0.3">
      <c r="B5280" s="9"/>
    </row>
    <row r="5281" spans="2:2" ht="14.4" x14ac:dyDescent="0.3">
      <c r="B5281" s="9"/>
    </row>
    <row r="5282" spans="2:2" ht="14.4" x14ac:dyDescent="0.3">
      <c r="B5282" s="9"/>
    </row>
    <row r="5283" spans="2:2" ht="14.4" x14ac:dyDescent="0.3">
      <c r="B5283" s="9"/>
    </row>
    <row r="5284" spans="2:2" ht="14.4" x14ac:dyDescent="0.3">
      <c r="B5284" s="9"/>
    </row>
    <row r="5285" spans="2:2" ht="14.4" x14ac:dyDescent="0.3">
      <c r="B5285" s="9"/>
    </row>
    <row r="5286" spans="2:2" ht="14.4" x14ac:dyDescent="0.3">
      <c r="B5286" s="9"/>
    </row>
    <row r="5287" spans="2:2" ht="14.4" x14ac:dyDescent="0.3">
      <c r="B5287" s="9"/>
    </row>
    <row r="5288" spans="2:2" ht="14.4" x14ac:dyDescent="0.3">
      <c r="B5288" s="9"/>
    </row>
    <row r="5289" spans="2:2" ht="14.4" x14ac:dyDescent="0.3">
      <c r="B5289" s="9"/>
    </row>
    <row r="5290" spans="2:2" ht="14.4" x14ac:dyDescent="0.3">
      <c r="B5290" s="9"/>
    </row>
    <row r="5291" spans="2:2" ht="14.4" x14ac:dyDescent="0.3">
      <c r="B5291" s="9"/>
    </row>
    <row r="5292" spans="2:2" ht="14.4" x14ac:dyDescent="0.3">
      <c r="B5292" s="9"/>
    </row>
    <row r="5293" spans="2:2" ht="14.4" x14ac:dyDescent="0.3">
      <c r="B5293" s="9"/>
    </row>
    <row r="5294" spans="2:2" ht="14.4" x14ac:dyDescent="0.3">
      <c r="B5294" s="9"/>
    </row>
    <row r="5295" spans="2:2" ht="14.4" x14ac:dyDescent="0.3">
      <c r="B5295" s="9"/>
    </row>
    <row r="5296" spans="2:2" ht="14.4" x14ac:dyDescent="0.3">
      <c r="B5296" s="9"/>
    </row>
    <row r="5297" spans="2:2" ht="14.4" x14ac:dyDescent="0.3">
      <c r="B5297" s="9"/>
    </row>
    <row r="5298" spans="2:2" ht="14.4" x14ac:dyDescent="0.3">
      <c r="B5298" s="9"/>
    </row>
    <row r="5299" spans="2:2" ht="14.4" x14ac:dyDescent="0.3">
      <c r="B5299" s="9"/>
    </row>
    <row r="5300" spans="2:2" ht="14.4" x14ac:dyDescent="0.3">
      <c r="B5300" s="9"/>
    </row>
    <row r="5301" spans="2:2" ht="14.4" x14ac:dyDescent="0.3">
      <c r="B5301" s="9"/>
    </row>
    <row r="5302" spans="2:2" ht="14.4" x14ac:dyDescent="0.3">
      <c r="B5302" s="9"/>
    </row>
    <row r="5303" spans="2:2" ht="14.4" x14ac:dyDescent="0.3">
      <c r="B5303" s="9"/>
    </row>
    <row r="5304" spans="2:2" ht="14.4" x14ac:dyDescent="0.3">
      <c r="B5304" s="9"/>
    </row>
    <row r="5305" spans="2:2" ht="14.4" x14ac:dyDescent="0.3">
      <c r="B5305" s="9"/>
    </row>
    <row r="5306" spans="2:2" ht="14.4" x14ac:dyDescent="0.3">
      <c r="B5306" s="9"/>
    </row>
    <row r="5307" spans="2:2" ht="14.4" x14ac:dyDescent="0.3">
      <c r="B5307" s="9"/>
    </row>
    <row r="5308" spans="2:2" ht="14.4" x14ac:dyDescent="0.3">
      <c r="B5308" s="9"/>
    </row>
    <row r="5309" spans="2:2" ht="14.4" x14ac:dyDescent="0.3">
      <c r="B5309" s="9"/>
    </row>
    <row r="5310" spans="2:2" ht="14.4" x14ac:dyDescent="0.3">
      <c r="B5310" s="9"/>
    </row>
    <row r="5311" spans="2:2" ht="14.4" x14ac:dyDescent="0.3">
      <c r="B5311" s="9"/>
    </row>
    <row r="5312" spans="2:2" ht="14.4" x14ac:dyDescent="0.3">
      <c r="B5312" s="9"/>
    </row>
    <row r="5313" spans="2:2" ht="14.4" x14ac:dyDescent="0.3">
      <c r="B5313" s="9"/>
    </row>
    <row r="5314" spans="2:2" ht="14.4" x14ac:dyDescent="0.3">
      <c r="B5314" s="9"/>
    </row>
    <row r="5315" spans="2:2" ht="14.4" x14ac:dyDescent="0.3">
      <c r="B5315" s="9"/>
    </row>
    <row r="5316" spans="2:2" ht="14.4" x14ac:dyDescent="0.3">
      <c r="B5316" s="9"/>
    </row>
    <row r="5317" spans="2:2" ht="14.4" x14ac:dyDescent="0.3">
      <c r="B5317" s="9"/>
    </row>
    <row r="5318" spans="2:2" ht="14.4" x14ac:dyDescent="0.3">
      <c r="B5318" s="9"/>
    </row>
    <row r="5319" spans="2:2" ht="14.4" x14ac:dyDescent="0.3">
      <c r="B5319" s="9"/>
    </row>
    <row r="5320" spans="2:2" ht="14.4" x14ac:dyDescent="0.3">
      <c r="B5320" s="9"/>
    </row>
    <row r="5321" spans="2:2" ht="14.4" x14ac:dyDescent="0.3">
      <c r="B5321" s="9"/>
    </row>
    <row r="5322" spans="2:2" ht="14.4" x14ac:dyDescent="0.3">
      <c r="B5322" s="9"/>
    </row>
    <row r="5323" spans="2:2" ht="14.4" x14ac:dyDescent="0.3">
      <c r="B5323" s="9"/>
    </row>
    <row r="5324" spans="2:2" ht="14.4" x14ac:dyDescent="0.3">
      <c r="B5324" s="9"/>
    </row>
    <row r="5325" spans="2:2" ht="14.4" x14ac:dyDescent="0.3">
      <c r="B5325" s="9"/>
    </row>
    <row r="5326" spans="2:2" ht="14.4" x14ac:dyDescent="0.3">
      <c r="B5326" s="9"/>
    </row>
    <row r="5327" spans="2:2" ht="14.4" x14ac:dyDescent="0.3">
      <c r="B5327" s="9"/>
    </row>
    <row r="5328" spans="2:2" ht="14.4" x14ac:dyDescent="0.3">
      <c r="B5328" s="9"/>
    </row>
    <row r="5329" spans="2:2" ht="14.4" x14ac:dyDescent="0.3">
      <c r="B5329" s="9"/>
    </row>
    <row r="5330" spans="2:2" ht="14.4" x14ac:dyDescent="0.3">
      <c r="B5330" s="9"/>
    </row>
    <row r="5331" spans="2:2" ht="14.4" x14ac:dyDescent="0.3">
      <c r="B5331" s="9"/>
    </row>
    <row r="5332" spans="2:2" ht="14.4" x14ac:dyDescent="0.3">
      <c r="B5332" s="9"/>
    </row>
    <row r="5333" spans="2:2" ht="14.4" x14ac:dyDescent="0.3">
      <c r="B5333" s="9"/>
    </row>
    <row r="5334" spans="2:2" ht="14.4" x14ac:dyDescent="0.3">
      <c r="B5334" s="9"/>
    </row>
    <row r="5335" spans="2:2" ht="14.4" x14ac:dyDescent="0.3">
      <c r="B5335" s="9"/>
    </row>
    <row r="5336" spans="2:2" ht="14.4" x14ac:dyDescent="0.3">
      <c r="B5336" s="9"/>
    </row>
    <row r="5337" spans="2:2" ht="14.4" x14ac:dyDescent="0.3">
      <c r="B5337" s="9"/>
    </row>
    <row r="5338" spans="2:2" ht="14.4" x14ac:dyDescent="0.3">
      <c r="B5338" s="9"/>
    </row>
    <row r="5339" spans="2:2" ht="14.4" x14ac:dyDescent="0.3">
      <c r="B5339" s="9"/>
    </row>
    <row r="5340" spans="2:2" ht="14.4" x14ac:dyDescent="0.3">
      <c r="B5340" s="9"/>
    </row>
    <row r="5341" spans="2:2" ht="14.4" x14ac:dyDescent="0.3">
      <c r="B5341" s="9"/>
    </row>
    <row r="5342" spans="2:2" ht="14.4" x14ac:dyDescent="0.3">
      <c r="B5342" s="9"/>
    </row>
    <row r="5343" spans="2:2" ht="14.4" x14ac:dyDescent="0.3">
      <c r="B5343" s="9"/>
    </row>
    <row r="5344" spans="2:2" ht="14.4" x14ac:dyDescent="0.3">
      <c r="B5344" s="9"/>
    </row>
    <row r="5345" spans="2:2" ht="14.4" x14ac:dyDescent="0.3">
      <c r="B5345" s="9"/>
    </row>
    <row r="5346" spans="2:2" ht="14.4" x14ac:dyDescent="0.3">
      <c r="B5346" s="9"/>
    </row>
    <row r="5347" spans="2:2" ht="14.4" x14ac:dyDescent="0.3">
      <c r="B5347" s="9"/>
    </row>
    <row r="5348" spans="2:2" ht="14.4" x14ac:dyDescent="0.3">
      <c r="B5348" s="9"/>
    </row>
    <row r="5349" spans="2:2" ht="14.4" x14ac:dyDescent="0.3">
      <c r="B5349" s="9"/>
    </row>
    <row r="5350" spans="2:2" ht="14.4" x14ac:dyDescent="0.3">
      <c r="B5350" s="9"/>
    </row>
    <row r="5351" spans="2:2" ht="14.4" x14ac:dyDescent="0.3">
      <c r="B5351" s="9"/>
    </row>
    <row r="5352" spans="2:2" ht="14.4" x14ac:dyDescent="0.3">
      <c r="B5352" s="9"/>
    </row>
    <row r="5353" spans="2:2" ht="14.4" x14ac:dyDescent="0.3">
      <c r="B5353" s="9"/>
    </row>
    <row r="5354" spans="2:2" ht="14.4" x14ac:dyDescent="0.3">
      <c r="B5354" s="9"/>
    </row>
    <row r="5355" spans="2:2" ht="14.4" x14ac:dyDescent="0.3">
      <c r="B5355" s="9"/>
    </row>
    <row r="5356" spans="2:2" ht="14.4" x14ac:dyDescent="0.3">
      <c r="B5356" s="9"/>
    </row>
    <row r="5357" spans="2:2" ht="14.4" x14ac:dyDescent="0.3">
      <c r="B5357" s="9"/>
    </row>
    <row r="5358" spans="2:2" ht="14.4" x14ac:dyDescent="0.3">
      <c r="B5358" s="9"/>
    </row>
    <row r="5359" spans="2:2" ht="14.4" x14ac:dyDescent="0.3">
      <c r="B5359" s="9"/>
    </row>
    <row r="5360" spans="2:2" ht="14.4" x14ac:dyDescent="0.3">
      <c r="B5360" s="9"/>
    </row>
    <row r="5361" spans="2:2" ht="14.4" x14ac:dyDescent="0.3">
      <c r="B5361" s="9"/>
    </row>
    <row r="5362" spans="2:2" ht="14.4" x14ac:dyDescent="0.3">
      <c r="B5362" s="9"/>
    </row>
    <row r="5363" spans="2:2" ht="14.4" x14ac:dyDescent="0.3">
      <c r="B5363" s="9"/>
    </row>
    <row r="5364" spans="2:2" ht="14.4" x14ac:dyDescent="0.3">
      <c r="B5364" s="9"/>
    </row>
    <row r="5365" spans="2:2" ht="14.4" x14ac:dyDescent="0.3">
      <c r="B5365" s="9"/>
    </row>
    <row r="5366" spans="2:2" ht="14.4" x14ac:dyDescent="0.3">
      <c r="B5366" s="9"/>
    </row>
    <row r="5367" spans="2:2" ht="14.4" x14ac:dyDescent="0.3">
      <c r="B5367" s="9"/>
    </row>
    <row r="5368" spans="2:2" ht="14.4" x14ac:dyDescent="0.3">
      <c r="B5368" s="9"/>
    </row>
    <row r="5369" spans="2:2" ht="14.4" x14ac:dyDescent="0.3">
      <c r="B5369" s="9"/>
    </row>
    <row r="5370" spans="2:2" ht="14.4" x14ac:dyDescent="0.3">
      <c r="B5370" s="9"/>
    </row>
    <row r="5371" spans="2:2" ht="14.4" x14ac:dyDescent="0.3">
      <c r="B5371" s="9"/>
    </row>
    <row r="5372" spans="2:2" ht="14.4" x14ac:dyDescent="0.3">
      <c r="B5372" s="9"/>
    </row>
    <row r="5373" spans="2:2" ht="14.4" x14ac:dyDescent="0.3">
      <c r="B5373" s="9"/>
    </row>
    <row r="5374" spans="2:2" ht="14.4" x14ac:dyDescent="0.3">
      <c r="B5374" s="9"/>
    </row>
    <row r="5375" spans="2:2" ht="14.4" x14ac:dyDescent="0.3">
      <c r="B5375" s="9"/>
    </row>
    <row r="5376" spans="2:2" ht="14.4" x14ac:dyDescent="0.3">
      <c r="B5376" s="9"/>
    </row>
    <row r="5377" spans="2:2" ht="14.4" x14ac:dyDescent="0.3">
      <c r="B5377" s="9"/>
    </row>
    <row r="5378" spans="2:2" ht="14.4" x14ac:dyDescent="0.3">
      <c r="B5378" s="9"/>
    </row>
    <row r="5379" spans="2:2" ht="14.4" x14ac:dyDescent="0.3">
      <c r="B5379" s="9"/>
    </row>
    <row r="5380" spans="2:2" ht="14.4" x14ac:dyDescent="0.3">
      <c r="B5380" s="9"/>
    </row>
    <row r="5381" spans="2:2" ht="14.4" x14ac:dyDescent="0.3">
      <c r="B5381" s="9"/>
    </row>
    <row r="5382" spans="2:2" ht="14.4" x14ac:dyDescent="0.3">
      <c r="B5382" s="9"/>
    </row>
    <row r="5383" spans="2:2" ht="14.4" x14ac:dyDescent="0.3">
      <c r="B5383" s="9"/>
    </row>
    <row r="5384" spans="2:2" ht="14.4" x14ac:dyDescent="0.3">
      <c r="B5384" s="9"/>
    </row>
    <row r="5385" spans="2:2" ht="14.4" x14ac:dyDescent="0.3">
      <c r="B5385" s="9"/>
    </row>
    <row r="5386" spans="2:2" ht="14.4" x14ac:dyDescent="0.3">
      <c r="B5386" s="9"/>
    </row>
    <row r="5387" spans="2:2" ht="14.4" x14ac:dyDescent="0.3">
      <c r="B5387" s="9"/>
    </row>
    <row r="5388" spans="2:2" ht="14.4" x14ac:dyDescent="0.3">
      <c r="B5388" s="9"/>
    </row>
    <row r="5389" spans="2:2" ht="14.4" x14ac:dyDescent="0.3">
      <c r="B5389" s="9"/>
    </row>
    <row r="5390" spans="2:2" ht="14.4" x14ac:dyDescent="0.3">
      <c r="B5390" s="9"/>
    </row>
    <row r="5391" spans="2:2" ht="14.4" x14ac:dyDescent="0.3">
      <c r="B5391" s="9"/>
    </row>
    <row r="5392" spans="2:2" ht="14.4" x14ac:dyDescent="0.3">
      <c r="B5392" s="9"/>
    </row>
    <row r="5393" spans="2:2" ht="14.4" x14ac:dyDescent="0.3">
      <c r="B5393" s="9"/>
    </row>
    <row r="5394" spans="2:2" ht="14.4" x14ac:dyDescent="0.3">
      <c r="B5394" s="9"/>
    </row>
    <row r="5395" spans="2:2" ht="14.4" x14ac:dyDescent="0.3">
      <c r="B5395" s="9"/>
    </row>
    <row r="5396" spans="2:2" ht="14.4" x14ac:dyDescent="0.3">
      <c r="B5396" s="9"/>
    </row>
    <row r="5397" spans="2:2" ht="14.4" x14ac:dyDescent="0.3">
      <c r="B5397" s="9"/>
    </row>
    <row r="5398" spans="2:2" ht="14.4" x14ac:dyDescent="0.3">
      <c r="B5398" s="9"/>
    </row>
    <row r="5399" spans="2:2" ht="14.4" x14ac:dyDescent="0.3">
      <c r="B5399" s="9"/>
    </row>
    <row r="5400" spans="2:2" ht="14.4" x14ac:dyDescent="0.3">
      <c r="B5400" s="9"/>
    </row>
    <row r="5401" spans="2:2" ht="14.4" x14ac:dyDescent="0.3">
      <c r="B5401" s="9"/>
    </row>
    <row r="5402" spans="2:2" ht="14.4" x14ac:dyDescent="0.3">
      <c r="B5402" s="9"/>
    </row>
    <row r="5403" spans="2:2" ht="14.4" x14ac:dyDescent="0.3">
      <c r="B5403" s="9"/>
    </row>
    <row r="5404" spans="2:2" ht="14.4" x14ac:dyDescent="0.3">
      <c r="B5404" s="9"/>
    </row>
    <row r="5405" spans="2:2" ht="14.4" x14ac:dyDescent="0.3">
      <c r="B5405" s="9"/>
    </row>
    <row r="5406" spans="2:2" ht="14.4" x14ac:dyDescent="0.3">
      <c r="B5406" s="9"/>
    </row>
    <row r="5407" spans="2:2" ht="14.4" x14ac:dyDescent="0.3">
      <c r="B5407" s="9"/>
    </row>
    <row r="5408" spans="2:2" ht="14.4" x14ac:dyDescent="0.3">
      <c r="B5408" s="9"/>
    </row>
    <row r="5409" spans="2:2" ht="14.4" x14ac:dyDescent="0.3">
      <c r="B5409" s="9"/>
    </row>
    <row r="5410" spans="2:2" ht="14.4" x14ac:dyDescent="0.3">
      <c r="B5410" s="9"/>
    </row>
    <row r="5411" spans="2:2" ht="14.4" x14ac:dyDescent="0.3">
      <c r="B5411" s="9"/>
    </row>
    <row r="5412" spans="2:2" ht="14.4" x14ac:dyDescent="0.3">
      <c r="B5412" s="9"/>
    </row>
    <row r="5413" spans="2:2" ht="14.4" x14ac:dyDescent="0.3">
      <c r="B5413" s="9"/>
    </row>
    <row r="5414" spans="2:2" ht="14.4" x14ac:dyDescent="0.3">
      <c r="B5414" s="9"/>
    </row>
    <row r="5415" spans="2:2" ht="14.4" x14ac:dyDescent="0.3">
      <c r="B5415" s="9"/>
    </row>
    <row r="5416" spans="2:2" ht="14.4" x14ac:dyDescent="0.3">
      <c r="B5416" s="9"/>
    </row>
    <row r="5417" spans="2:2" ht="14.4" x14ac:dyDescent="0.3">
      <c r="B5417" s="9"/>
    </row>
    <row r="5418" spans="2:2" ht="14.4" x14ac:dyDescent="0.3">
      <c r="B5418" s="9"/>
    </row>
    <row r="5419" spans="2:2" ht="14.4" x14ac:dyDescent="0.3">
      <c r="B5419" s="9"/>
    </row>
    <row r="5420" spans="2:2" ht="14.4" x14ac:dyDescent="0.3">
      <c r="B5420" s="9"/>
    </row>
    <row r="5421" spans="2:2" ht="14.4" x14ac:dyDescent="0.3">
      <c r="B5421" s="9"/>
    </row>
    <row r="5422" spans="2:2" ht="14.4" x14ac:dyDescent="0.3">
      <c r="B5422" s="9"/>
    </row>
    <row r="5423" spans="2:2" ht="14.4" x14ac:dyDescent="0.3">
      <c r="B5423" s="9"/>
    </row>
    <row r="5424" spans="2:2" ht="14.4" x14ac:dyDescent="0.3">
      <c r="B5424" s="9"/>
    </row>
    <row r="5425" spans="2:2" ht="14.4" x14ac:dyDescent="0.3">
      <c r="B5425" s="9"/>
    </row>
    <row r="5426" spans="2:2" ht="14.4" x14ac:dyDescent="0.3">
      <c r="B5426" s="9"/>
    </row>
    <row r="5427" spans="2:2" ht="14.4" x14ac:dyDescent="0.3">
      <c r="B5427" s="9"/>
    </row>
    <row r="5428" spans="2:2" ht="14.4" x14ac:dyDescent="0.3">
      <c r="B5428" s="9"/>
    </row>
    <row r="5429" spans="2:2" ht="14.4" x14ac:dyDescent="0.3">
      <c r="B5429" s="9"/>
    </row>
    <row r="5430" spans="2:2" ht="14.4" x14ac:dyDescent="0.3">
      <c r="B5430" s="9"/>
    </row>
    <row r="5431" spans="2:2" ht="14.4" x14ac:dyDescent="0.3">
      <c r="B5431" s="9"/>
    </row>
    <row r="5432" spans="2:2" ht="14.4" x14ac:dyDescent="0.3">
      <c r="B5432" s="9"/>
    </row>
    <row r="5433" spans="2:2" ht="14.4" x14ac:dyDescent="0.3">
      <c r="B5433" s="9"/>
    </row>
    <row r="5434" spans="2:2" ht="14.4" x14ac:dyDescent="0.3">
      <c r="B5434" s="9"/>
    </row>
    <row r="5435" spans="2:2" ht="14.4" x14ac:dyDescent="0.3">
      <c r="B5435" s="9"/>
    </row>
    <row r="5436" spans="2:2" ht="14.4" x14ac:dyDescent="0.3">
      <c r="B5436" s="9"/>
    </row>
    <row r="5437" spans="2:2" ht="14.4" x14ac:dyDescent="0.3">
      <c r="B5437" s="9"/>
    </row>
    <row r="5438" spans="2:2" ht="14.4" x14ac:dyDescent="0.3">
      <c r="B5438" s="9"/>
    </row>
    <row r="5439" spans="2:2" ht="14.4" x14ac:dyDescent="0.3">
      <c r="B5439" s="9"/>
    </row>
    <row r="5440" spans="2:2" ht="14.4" x14ac:dyDescent="0.3">
      <c r="B5440" s="9"/>
    </row>
    <row r="5441" spans="2:2" ht="14.4" x14ac:dyDescent="0.3">
      <c r="B5441" s="9"/>
    </row>
    <row r="5442" spans="2:2" ht="14.4" x14ac:dyDescent="0.3">
      <c r="B5442" s="9"/>
    </row>
    <row r="5443" spans="2:2" ht="14.4" x14ac:dyDescent="0.3">
      <c r="B5443" s="9"/>
    </row>
    <row r="5444" spans="2:2" ht="14.4" x14ac:dyDescent="0.3">
      <c r="B5444" s="9"/>
    </row>
    <row r="5445" spans="2:2" ht="14.4" x14ac:dyDescent="0.3">
      <c r="B5445" s="9"/>
    </row>
    <row r="5446" spans="2:2" ht="14.4" x14ac:dyDescent="0.3">
      <c r="B5446" s="9"/>
    </row>
    <row r="5447" spans="2:2" ht="14.4" x14ac:dyDescent="0.3">
      <c r="B5447" s="9"/>
    </row>
    <row r="5448" spans="2:2" ht="14.4" x14ac:dyDescent="0.3">
      <c r="B5448" s="9"/>
    </row>
    <row r="5449" spans="2:2" ht="14.4" x14ac:dyDescent="0.3">
      <c r="B5449" s="9"/>
    </row>
    <row r="5450" spans="2:2" ht="14.4" x14ac:dyDescent="0.3">
      <c r="B5450" s="9"/>
    </row>
    <row r="5451" spans="2:2" ht="14.4" x14ac:dyDescent="0.3">
      <c r="B5451" s="9"/>
    </row>
    <row r="5452" spans="2:2" ht="14.4" x14ac:dyDescent="0.3">
      <c r="B5452" s="9"/>
    </row>
    <row r="5453" spans="2:2" ht="14.4" x14ac:dyDescent="0.3">
      <c r="B5453" s="9"/>
    </row>
    <row r="5454" spans="2:2" ht="14.4" x14ac:dyDescent="0.3">
      <c r="B5454" s="9"/>
    </row>
    <row r="5455" spans="2:2" ht="14.4" x14ac:dyDescent="0.3">
      <c r="B5455" s="9"/>
    </row>
    <row r="5456" spans="2:2" ht="14.4" x14ac:dyDescent="0.3">
      <c r="B5456" s="9"/>
    </row>
    <row r="5457" spans="2:2" ht="14.4" x14ac:dyDescent="0.3">
      <c r="B5457" s="9"/>
    </row>
    <row r="5458" spans="2:2" ht="14.4" x14ac:dyDescent="0.3">
      <c r="B5458" s="9"/>
    </row>
    <row r="5459" spans="2:2" ht="14.4" x14ac:dyDescent="0.3">
      <c r="B5459" s="9"/>
    </row>
    <row r="5460" spans="2:2" ht="14.4" x14ac:dyDescent="0.3">
      <c r="B5460" s="9"/>
    </row>
    <row r="5461" spans="2:2" ht="14.4" x14ac:dyDescent="0.3">
      <c r="B5461" s="9"/>
    </row>
    <row r="5462" spans="2:2" ht="14.4" x14ac:dyDescent="0.3">
      <c r="B5462" s="9"/>
    </row>
    <row r="5463" spans="2:2" ht="14.4" x14ac:dyDescent="0.3">
      <c r="B5463" s="9"/>
    </row>
    <row r="5464" spans="2:2" ht="14.4" x14ac:dyDescent="0.3">
      <c r="B5464" s="9"/>
    </row>
    <row r="5465" spans="2:2" ht="14.4" x14ac:dyDescent="0.3">
      <c r="B5465" s="9"/>
    </row>
    <row r="5466" spans="2:2" ht="14.4" x14ac:dyDescent="0.3">
      <c r="B5466" s="9"/>
    </row>
    <row r="5467" spans="2:2" ht="14.4" x14ac:dyDescent="0.3">
      <c r="B5467" s="9"/>
    </row>
    <row r="5468" spans="2:2" ht="14.4" x14ac:dyDescent="0.3">
      <c r="B5468" s="9"/>
    </row>
    <row r="5469" spans="2:2" ht="14.4" x14ac:dyDescent="0.3">
      <c r="B5469" s="9"/>
    </row>
    <row r="5470" spans="2:2" ht="14.4" x14ac:dyDescent="0.3">
      <c r="B5470" s="9"/>
    </row>
    <row r="5471" spans="2:2" ht="14.4" x14ac:dyDescent="0.3">
      <c r="B5471" s="9"/>
    </row>
    <row r="5472" spans="2:2" ht="14.4" x14ac:dyDescent="0.3">
      <c r="B5472" s="9"/>
    </row>
    <row r="5473" spans="2:2" ht="14.4" x14ac:dyDescent="0.3">
      <c r="B5473" s="9"/>
    </row>
    <row r="5474" spans="2:2" ht="14.4" x14ac:dyDescent="0.3">
      <c r="B5474" s="9"/>
    </row>
    <row r="5475" spans="2:2" ht="14.4" x14ac:dyDescent="0.3">
      <c r="B5475" s="9"/>
    </row>
    <row r="5476" spans="2:2" ht="14.4" x14ac:dyDescent="0.3">
      <c r="B5476" s="9"/>
    </row>
    <row r="5477" spans="2:2" ht="14.4" x14ac:dyDescent="0.3">
      <c r="B5477" s="9"/>
    </row>
    <row r="5478" spans="2:2" ht="14.4" x14ac:dyDescent="0.3">
      <c r="B5478" s="9"/>
    </row>
    <row r="5479" spans="2:2" ht="14.4" x14ac:dyDescent="0.3">
      <c r="B5479" s="9"/>
    </row>
    <row r="5480" spans="2:2" ht="14.4" x14ac:dyDescent="0.3">
      <c r="B5480" s="9"/>
    </row>
    <row r="5481" spans="2:2" ht="14.4" x14ac:dyDescent="0.3">
      <c r="B5481" s="9"/>
    </row>
    <row r="5482" spans="2:2" ht="14.4" x14ac:dyDescent="0.3">
      <c r="B5482" s="9"/>
    </row>
    <row r="5483" spans="2:2" ht="14.4" x14ac:dyDescent="0.3">
      <c r="B5483" s="9"/>
    </row>
    <row r="5484" spans="2:2" ht="14.4" x14ac:dyDescent="0.3">
      <c r="B5484" s="9"/>
    </row>
    <row r="5485" spans="2:2" ht="14.4" x14ac:dyDescent="0.3">
      <c r="B5485" s="9"/>
    </row>
    <row r="5486" spans="2:2" ht="14.4" x14ac:dyDescent="0.3">
      <c r="B5486" s="9"/>
    </row>
    <row r="5487" spans="2:2" ht="14.4" x14ac:dyDescent="0.3">
      <c r="B5487" s="9"/>
    </row>
    <row r="5488" spans="2:2" ht="14.4" x14ac:dyDescent="0.3">
      <c r="B5488" s="9"/>
    </row>
    <row r="5489" spans="2:2" ht="14.4" x14ac:dyDescent="0.3">
      <c r="B5489" s="9"/>
    </row>
    <row r="5490" spans="2:2" ht="14.4" x14ac:dyDescent="0.3">
      <c r="B5490" s="9"/>
    </row>
    <row r="5491" spans="2:2" ht="14.4" x14ac:dyDescent="0.3">
      <c r="B5491" s="9"/>
    </row>
    <row r="5492" spans="2:2" ht="14.4" x14ac:dyDescent="0.3">
      <c r="B5492" s="9"/>
    </row>
    <row r="5493" spans="2:2" ht="14.4" x14ac:dyDescent="0.3">
      <c r="B5493" s="9"/>
    </row>
    <row r="5494" spans="2:2" ht="14.4" x14ac:dyDescent="0.3">
      <c r="B5494" s="9"/>
    </row>
    <row r="5495" spans="2:2" ht="14.4" x14ac:dyDescent="0.3">
      <c r="B5495" s="9"/>
    </row>
    <row r="5496" spans="2:2" ht="14.4" x14ac:dyDescent="0.3">
      <c r="B5496" s="9"/>
    </row>
    <row r="5497" spans="2:2" ht="14.4" x14ac:dyDescent="0.3">
      <c r="B5497" s="9"/>
    </row>
    <row r="5498" spans="2:2" ht="14.4" x14ac:dyDescent="0.3">
      <c r="B5498" s="9"/>
    </row>
    <row r="5499" spans="2:2" ht="14.4" x14ac:dyDescent="0.3">
      <c r="B5499" s="9"/>
    </row>
    <row r="5500" spans="2:2" ht="14.4" x14ac:dyDescent="0.3">
      <c r="B5500" s="9"/>
    </row>
    <row r="5501" spans="2:2" ht="14.4" x14ac:dyDescent="0.3">
      <c r="B5501" s="9"/>
    </row>
    <row r="5502" spans="2:2" ht="14.4" x14ac:dyDescent="0.3">
      <c r="B5502" s="9"/>
    </row>
    <row r="5503" spans="2:2" ht="14.4" x14ac:dyDescent="0.3">
      <c r="B5503" s="9"/>
    </row>
    <row r="5504" spans="2:2" ht="14.4" x14ac:dyDescent="0.3">
      <c r="B5504" s="9"/>
    </row>
    <row r="5505" spans="2:2" ht="14.4" x14ac:dyDescent="0.3">
      <c r="B5505" s="9"/>
    </row>
    <row r="5506" spans="2:2" ht="14.4" x14ac:dyDescent="0.3">
      <c r="B5506" s="9"/>
    </row>
    <row r="5507" spans="2:2" ht="14.4" x14ac:dyDescent="0.3">
      <c r="B5507" s="9"/>
    </row>
    <row r="5508" spans="2:2" ht="14.4" x14ac:dyDescent="0.3">
      <c r="B5508" s="9"/>
    </row>
    <row r="5509" spans="2:2" ht="14.4" x14ac:dyDescent="0.3">
      <c r="B5509" s="9"/>
    </row>
    <row r="5510" spans="2:2" ht="14.4" x14ac:dyDescent="0.3">
      <c r="B5510" s="9"/>
    </row>
    <row r="5511" spans="2:2" ht="14.4" x14ac:dyDescent="0.3">
      <c r="B5511" s="9"/>
    </row>
    <row r="5512" spans="2:2" ht="14.4" x14ac:dyDescent="0.3">
      <c r="B5512" s="9"/>
    </row>
    <row r="5513" spans="2:2" ht="14.4" x14ac:dyDescent="0.3">
      <c r="B5513" s="9"/>
    </row>
    <row r="5514" spans="2:2" ht="14.4" x14ac:dyDescent="0.3">
      <c r="B5514" s="9"/>
    </row>
    <row r="5515" spans="2:2" ht="14.4" x14ac:dyDescent="0.3">
      <c r="B5515" s="9"/>
    </row>
    <row r="5516" spans="2:2" ht="14.4" x14ac:dyDescent="0.3">
      <c r="B5516" s="9"/>
    </row>
    <row r="5517" spans="2:2" ht="14.4" x14ac:dyDescent="0.3">
      <c r="B5517" s="9"/>
    </row>
    <row r="5518" spans="2:2" ht="14.4" x14ac:dyDescent="0.3">
      <c r="B5518" s="9"/>
    </row>
    <row r="5519" spans="2:2" ht="14.4" x14ac:dyDescent="0.3">
      <c r="B5519" s="9"/>
    </row>
    <row r="5520" spans="2:2" ht="14.4" x14ac:dyDescent="0.3">
      <c r="B5520" s="9"/>
    </row>
    <row r="5521" spans="2:2" ht="14.4" x14ac:dyDescent="0.3">
      <c r="B5521" s="9"/>
    </row>
    <row r="5522" spans="2:2" ht="14.4" x14ac:dyDescent="0.3">
      <c r="B5522" s="9"/>
    </row>
    <row r="5523" spans="2:2" ht="14.4" x14ac:dyDescent="0.3">
      <c r="B5523" s="9"/>
    </row>
    <row r="5524" spans="2:2" ht="14.4" x14ac:dyDescent="0.3">
      <c r="B5524" s="9"/>
    </row>
    <row r="5525" spans="2:2" ht="14.4" x14ac:dyDescent="0.3">
      <c r="B5525" s="9"/>
    </row>
    <row r="5526" spans="2:2" ht="14.4" x14ac:dyDescent="0.3">
      <c r="B5526" s="9"/>
    </row>
    <row r="5527" spans="2:2" ht="14.4" x14ac:dyDescent="0.3">
      <c r="B5527" s="9"/>
    </row>
    <row r="5528" spans="2:2" ht="14.4" x14ac:dyDescent="0.3">
      <c r="B5528" s="9"/>
    </row>
    <row r="5529" spans="2:2" ht="14.4" x14ac:dyDescent="0.3">
      <c r="B5529" s="9"/>
    </row>
    <row r="5530" spans="2:2" ht="14.4" x14ac:dyDescent="0.3">
      <c r="B5530" s="9"/>
    </row>
    <row r="5531" spans="2:2" ht="14.4" x14ac:dyDescent="0.3">
      <c r="B5531" s="9"/>
    </row>
    <row r="5532" spans="2:2" ht="14.4" x14ac:dyDescent="0.3">
      <c r="B5532" s="9"/>
    </row>
    <row r="5533" spans="2:2" ht="14.4" x14ac:dyDescent="0.3">
      <c r="B5533" s="9"/>
    </row>
    <row r="5534" spans="2:2" ht="14.4" x14ac:dyDescent="0.3">
      <c r="B5534" s="9"/>
    </row>
    <row r="5535" spans="2:2" ht="14.4" x14ac:dyDescent="0.3">
      <c r="B5535" s="9"/>
    </row>
    <row r="5536" spans="2:2" ht="14.4" x14ac:dyDescent="0.3">
      <c r="B5536" s="9"/>
    </row>
    <row r="5537" spans="2:2" ht="14.4" x14ac:dyDescent="0.3">
      <c r="B5537" s="9"/>
    </row>
    <row r="5538" spans="2:2" ht="14.4" x14ac:dyDescent="0.3">
      <c r="B5538" s="9"/>
    </row>
    <row r="5539" spans="2:2" ht="14.4" x14ac:dyDescent="0.3">
      <c r="B5539" s="9"/>
    </row>
    <row r="5540" spans="2:2" ht="14.4" x14ac:dyDescent="0.3">
      <c r="B5540" s="9"/>
    </row>
    <row r="5541" spans="2:2" ht="14.4" x14ac:dyDescent="0.3">
      <c r="B5541" s="9"/>
    </row>
    <row r="5542" spans="2:2" ht="14.4" x14ac:dyDescent="0.3">
      <c r="B5542" s="9"/>
    </row>
    <row r="5543" spans="2:2" ht="14.4" x14ac:dyDescent="0.3">
      <c r="B5543" s="9"/>
    </row>
    <row r="5544" spans="2:2" ht="14.4" x14ac:dyDescent="0.3">
      <c r="B5544" s="9"/>
    </row>
    <row r="5545" spans="2:2" ht="14.4" x14ac:dyDescent="0.3">
      <c r="B5545" s="9"/>
    </row>
    <row r="5546" spans="2:2" ht="14.4" x14ac:dyDescent="0.3">
      <c r="B5546" s="9"/>
    </row>
    <row r="5547" spans="2:2" ht="14.4" x14ac:dyDescent="0.3">
      <c r="B5547" s="9"/>
    </row>
    <row r="5548" spans="2:2" ht="14.4" x14ac:dyDescent="0.3">
      <c r="B5548" s="9"/>
    </row>
    <row r="5549" spans="2:2" ht="14.4" x14ac:dyDescent="0.3">
      <c r="B5549" s="9"/>
    </row>
    <row r="5550" spans="2:2" ht="14.4" x14ac:dyDescent="0.3">
      <c r="B5550" s="9"/>
    </row>
    <row r="5551" spans="2:2" ht="14.4" x14ac:dyDescent="0.3">
      <c r="B5551" s="9"/>
    </row>
    <row r="5552" spans="2:2" ht="14.4" x14ac:dyDescent="0.3">
      <c r="B5552" s="9"/>
    </row>
    <row r="5553" spans="2:2" ht="14.4" x14ac:dyDescent="0.3">
      <c r="B5553" s="9"/>
    </row>
    <row r="5554" spans="2:2" ht="14.4" x14ac:dyDescent="0.3">
      <c r="B5554" s="9"/>
    </row>
    <row r="5555" spans="2:2" ht="14.4" x14ac:dyDescent="0.3">
      <c r="B5555" s="9"/>
    </row>
    <row r="5556" spans="2:2" ht="14.4" x14ac:dyDescent="0.3">
      <c r="B5556" s="9"/>
    </row>
    <row r="5557" spans="2:2" ht="14.4" x14ac:dyDescent="0.3">
      <c r="B5557" s="9"/>
    </row>
    <row r="5558" spans="2:2" ht="14.4" x14ac:dyDescent="0.3">
      <c r="B5558" s="9"/>
    </row>
    <row r="5559" spans="2:2" ht="14.4" x14ac:dyDescent="0.3">
      <c r="B5559" s="9"/>
    </row>
    <row r="5560" spans="2:2" ht="14.4" x14ac:dyDescent="0.3">
      <c r="B5560" s="9"/>
    </row>
    <row r="5561" spans="2:2" ht="14.4" x14ac:dyDescent="0.3">
      <c r="B5561" s="9"/>
    </row>
    <row r="5562" spans="2:2" ht="14.4" x14ac:dyDescent="0.3">
      <c r="B5562" s="9"/>
    </row>
    <row r="5563" spans="2:2" ht="14.4" x14ac:dyDescent="0.3">
      <c r="B5563" s="9"/>
    </row>
    <row r="5564" spans="2:2" ht="14.4" x14ac:dyDescent="0.3">
      <c r="B5564" s="9"/>
    </row>
    <row r="5565" spans="2:2" ht="14.4" x14ac:dyDescent="0.3">
      <c r="B5565" s="9"/>
    </row>
    <row r="5566" spans="2:2" ht="14.4" x14ac:dyDescent="0.3">
      <c r="B5566" s="9"/>
    </row>
    <row r="5567" spans="2:2" ht="14.4" x14ac:dyDescent="0.3">
      <c r="B5567" s="9"/>
    </row>
    <row r="5568" spans="2:2" ht="14.4" x14ac:dyDescent="0.3">
      <c r="B5568" s="9"/>
    </row>
    <row r="5569" spans="2:2" ht="14.4" x14ac:dyDescent="0.3">
      <c r="B5569" s="9"/>
    </row>
    <row r="5570" spans="2:2" ht="14.4" x14ac:dyDescent="0.3">
      <c r="B5570" s="9"/>
    </row>
    <row r="5571" spans="2:2" ht="14.4" x14ac:dyDescent="0.3">
      <c r="B5571" s="9"/>
    </row>
    <row r="5572" spans="2:2" ht="14.4" x14ac:dyDescent="0.3">
      <c r="B5572" s="9"/>
    </row>
    <row r="5573" spans="2:2" ht="14.4" x14ac:dyDescent="0.3">
      <c r="B5573" s="9"/>
    </row>
    <row r="5574" spans="2:2" ht="14.4" x14ac:dyDescent="0.3">
      <c r="B5574" s="9"/>
    </row>
    <row r="5575" spans="2:2" ht="14.4" x14ac:dyDescent="0.3">
      <c r="B5575" s="9"/>
    </row>
    <row r="5576" spans="2:2" ht="14.4" x14ac:dyDescent="0.3">
      <c r="B5576" s="9"/>
    </row>
    <row r="5577" spans="2:2" ht="14.4" x14ac:dyDescent="0.3">
      <c r="B5577" s="9"/>
    </row>
    <row r="5578" spans="2:2" ht="14.4" x14ac:dyDescent="0.3">
      <c r="B5578" s="9"/>
    </row>
    <row r="5579" spans="2:2" ht="14.4" x14ac:dyDescent="0.3">
      <c r="B5579" s="9"/>
    </row>
    <row r="5580" spans="2:2" ht="14.4" x14ac:dyDescent="0.3">
      <c r="B5580" s="9"/>
    </row>
    <row r="5581" spans="2:2" ht="14.4" x14ac:dyDescent="0.3">
      <c r="B5581" s="9"/>
    </row>
    <row r="5582" spans="2:2" ht="14.4" x14ac:dyDescent="0.3">
      <c r="B5582" s="9"/>
    </row>
    <row r="5583" spans="2:2" ht="14.4" x14ac:dyDescent="0.3">
      <c r="B5583" s="9"/>
    </row>
    <row r="5584" spans="2:2" ht="14.4" x14ac:dyDescent="0.3">
      <c r="B5584" s="9"/>
    </row>
    <row r="5585" spans="2:2" ht="14.4" x14ac:dyDescent="0.3">
      <c r="B5585" s="9"/>
    </row>
    <row r="5586" spans="2:2" ht="14.4" x14ac:dyDescent="0.3">
      <c r="B5586" s="9"/>
    </row>
    <row r="5587" spans="2:2" ht="14.4" x14ac:dyDescent="0.3">
      <c r="B5587" s="9"/>
    </row>
    <row r="5588" spans="2:2" ht="14.4" x14ac:dyDescent="0.3">
      <c r="B5588" s="9"/>
    </row>
    <row r="5589" spans="2:2" ht="14.4" x14ac:dyDescent="0.3">
      <c r="B5589" s="9"/>
    </row>
    <row r="5590" spans="2:2" ht="14.4" x14ac:dyDescent="0.3">
      <c r="B5590" s="9"/>
    </row>
    <row r="5591" spans="2:2" ht="14.4" x14ac:dyDescent="0.3">
      <c r="B5591" s="9"/>
    </row>
    <row r="5592" spans="2:2" ht="14.4" x14ac:dyDescent="0.3">
      <c r="B5592" s="9"/>
    </row>
    <row r="5593" spans="2:2" ht="14.4" x14ac:dyDescent="0.3">
      <c r="B5593" s="9"/>
    </row>
    <row r="5594" spans="2:2" ht="14.4" x14ac:dyDescent="0.3">
      <c r="B5594" s="9"/>
    </row>
    <row r="5595" spans="2:2" ht="14.4" x14ac:dyDescent="0.3">
      <c r="B5595" s="9"/>
    </row>
    <row r="5596" spans="2:2" ht="14.4" x14ac:dyDescent="0.3">
      <c r="B5596" s="9"/>
    </row>
    <row r="5597" spans="2:2" ht="14.4" x14ac:dyDescent="0.3">
      <c r="B5597" s="9"/>
    </row>
    <row r="5598" spans="2:2" ht="14.4" x14ac:dyDescent="0.3">
      <c r="B5598" s="9"/>
    </row>
    <row r="5599" spans="2:2" ht="14.4" x14ac:dyDescent="0.3">
      <c r="B5599" s="9"/>
    </row>
    <row r="5600" spans="2:2" ht="14.4" x14ac:dyDescent="0.3">
      <c r="B5600" s="9"/>
    </row>
    <row r="5601" spans="2:2" ht="14.4" x14ac:dyDescent="0.3">
      <c r="B5601" s="9"/>
    </row>
    <row r="5602" spans="2:2" ht="14.4" x14ac:dyDescent="0.3">
      <c r="B5602" s="9"/>
    </row>
    <row r="5603" spans="2:2" ht="14.4" x14ac:dyDescent="0.3">
      <c r="B5603" s="9"/>
    </row>
    <row r="5604" spans="2:2" ht="14.4" x14ac:dyDescent="0.3">
      <c r="B5604" s="9"/>
    </row>
    <row r="5605" spans="2:2" ht="14.4" x14ac:dyDescent="0.3">
      <c r="B5605" s="9"/>
    </row>
    <row r="5606" spans="2:2" ht="14.4" x14ac:dyDescent="0.3">
      <c r="B5606" s="9"/>
    </row>
    <row r="5607" spans="2:2" ht="14.4" x14ac:dyDescent="0.3">
      <c r="B5607" s="9"/>
    </row>
    <row r="5608" spans="2:2" ht="14.4" x14ac:dyDescent="0.3">
      <c r="B5608" s="9"/>
    </row>
    <row r="5609" spans="2:2" ht="14.4" x14ac:dyDescent="0.3">
      <c r="B5609" s="9"/>
    </row>
    <row r="5610" spans="2:2" ht="14.4" x14ac:dyDescent="0.3">
      <c r="B5610" s="9"/>
    </row>
    <row r="5611" spans="2:2" ht="14.4" x14ac:dyDescent="0.3">
      <c r="B5611" s="9"/>
    </row>
    <row r="5612" spans="2:2" ht="14.4" x14ac:dyDescent="0.3">
      <c r="B5612" s="9"/>
    </row>
    <row r="5613" spans="2:2" ht="14.4" x14ac:dyDescent="0.3">
      <c r="B5613" s="9"/>
    </row>
    <row r="5614" spans="2:2" ht="14.4" x14ac:dyDescent="0.3">
      <c r="B5614" s="9"/>
    </row>
    <row r="5615" spans="2:2" ht="14.4" x14ac:dyDescent="0.3">
      <c r="B5615" s="9"/>
    </row>
    <row r="5616" spans="2:2" ht="14.4" x14ac:dyDescent="0.3">
      <c r="B5616" s="9"/>
    </row>
    <row r="5617" spans="2:2" ht="14.4" x14ac:dyDescent="0.3">
      <c r="B5617" s="9"/>
    </row>
    <row r="5618" spans="2:2" ht="14.4" x14ac:dyDescent="0.3">
      <c r="B5618" s="9"/>
    </row>
    <row r="5619" spans="2:2" ht="14.4" x14ac:dyDescent="0.3">
      <c r="B5619" s="9"/>
    </row>
    <row r="5620" spans="2:2" ht="14.4" x14ac:dyDescent="0.3">
      <c r="B5620" s="9"/>
    </row>
    <row r="5621" spans="2:2" ht="14.4" x14ac:dyDescent="0.3">
      <c r="B5621" s="9"/>
    </row>
    <row r="5622" spans="2:2" ht="14.4" x14ac:dyDescent="0.3">
      <c r="B5622" s="9"/>
    </row>
    <row r="5623" spans="2:2" ht="14.4" x14ac:dyDescent="0.3">
      <c r="B5623" s="9"/>
    </row>
    <row r="5624" spans="2:2" ht="14.4" x14ac:dyDescent="0.3">
      <c r="B5624" s="9"/>
    </row>
    <row r="5625" spans="2:2" ht="14.4" x14ac:dyDescent="0.3">
      <c r="B5625" s="9"/>
    </row>
    <row r="5626" spans="2:2" ht="14.4" x14ac:dyDescent="0.3">
      <c r="B5626" s="9"/>
    </row>
    <row r="5627" spans="2:2" ht="14.4" x14ac:dyDescent="0.3">
      <c r="B5627" s="9"/>
    </row>
    <row r="5628" spans="2:2" ht="14.4" x14ac:dyDescent="0.3">
      <c r="B5628" s="9"/>
    </row>
    <row r="5629" spans="2:2" ht="14.4" x14ac:dyDescent="0.3">
      <c r="B5629" s="9"/>
    </row>
    <row r="5630" spans="2:2" ht="14.4" x14ac:dyDescent="0.3">
      <c r="B5630" s="9"/>
    </row>
    <row r="5631" spans="2:2" ht="14.4" x14ac:dyDescent="0.3">
      <c r="B5631" s="9"/>
    </row>
    <row r="5632" spans="2:2" ht="14.4" x14ac:dyDescent="0.3">
      <c r="B5632" s="9"/>
    </row>
    <row r="5633" spans="2:2" ht="14.4" x14ac:dyDescent="0.3">
      <c r="B5633" s="9"/>
    </row>
    <row r="5634" spans="2:2" ht="14.4" x14ac:dyDescent="0.3">
      <c r="B5634" s="9"/>
    </row>
    <row r="5635" spans="2:2" ht="14.4" x14ac:dyDescent="0.3">
      <c r="B5635" s="9"/>
    </row>
    <row r="5636" spans="2:2" ht="14.4" x14ac:dyDescent="0.3">
      <c r="B5636" s="9"/>
    </row>
    <row r="5637" spans="2:2" ht="14.4" x14ac:dyDescent="0.3">
      <c r="B5637" s="9"/>
    </row>
    <row r="5638" spans="2:2" ht="14.4" x14ac:dyDescent="0.3">
      <c r="B5638" s="9"/>
    </row>
    <row r="5639" spans="2:2" ht="14.4" x14ac:dyDescent="0.3">
      <c r="B5639" s="9"/>
    </row>
    <row r="5640" spans="2:2" ht="14.4" x14ac:dyDescent="0.3">
      <c r="B5640" s="9"/>
    </row>
    <row r="5641" spans="2:2" ht="14.4" x14ac:dyDescent="0.3">
      <c r="B5641" s="9"/>
    </row>
    <row r="5642" spans="2:2" ht="14.4" x14ac:dyDescent="0.3">
      <c r="B5642" s="9"/>
    </row>
    <row r="5643" spans="2:2" ht="14.4" x14ac:dyDescent="0.3">
      <c r="B5643" s="9"/>
    </row>
    <row r="5644" spans="2:2" ht="14.4" x14ac:dyDescent="0.3">
      <c r="B5644" s="9"/>
    </row>
    <row r="5645" spans="2:2" ht="14.4" x14ac:dyDescent="0.3">
      <c r="B5645" s="9"/>
    </row>
    <row r="5646" spans="2:2" ht="14.4" x14ac:dyDescent="0.3">
      <c r="B5646" s="9"/>
    </row>
    <row r="5647" spans="2:2" ht="14.4" x14ac:dyDescent="0.3">
      <c r="B5647" s="9"/>
    </row>
    <row r="5648" spans="2:2" ht="14.4" x14ac:dyDescent="0.3">
      <c r="B5648" s="9"/>
    </row>
    <row r="5649" spans="2:2" ht="14.4" x14ac:dyDescent="0.3">
      <c r="B5649" s="9"/>
    </row>
    <row r="5650" spans="2:2" ht="14.4" x14ac:dyDescent="0.3">
      <c r="B5650" s="9"/>
    </row>
    <row r="5651" spans="2:2" ht="14.4" x14ac:dyDescent="0.3">
      <c r="B5651" s="9"/>
    </row>
    <row r="5652" spans="2:2" ht="14.4" x14ac:dyDescent="0.3">
      <c r="B5652" s="9"/>
    </row>
    <row r="5653" spans="2:2" ht="14.4" x14ac:dyDescent="0.3">
      <c r="B5653" s="9"/>
    </row>
    <row r="5654" spans="2:2" ht="14.4" x14ac:dyDescent="0.3">
      <c r="B5654" s="9"/>
    </row>
    <row r="5655" spans="2:2" ht="14.4" x14ac:dyDescent="0.3">
      <c r="B5655" s="9"/>
    </row>
    <row r="5656" spans="2:2" ht="14.4" x14ac:dyDescent="0.3">
      <c r="B5656" s="9"/>
    </row>
    <row r="5657" spans="2:2" ht="14.4" x14ac:dyDescent="0.3">
      <c r="B5657" s="9"/>
    </row>
    <row r="5658" spans="2:2" ht="14.4" x14ac:dyDescent="0.3">
      <c r="B5658" s="9"/>
    </row>
    <row r="5659" spans="2:2" ht="14.4" x14ac:dyDescent="0.3">
      <c r="B5659" s="9"/>
    </row>
    <row r="5660" spans="2:2" ht="14.4" x14ac:dyDescent="0.3">
      <c r="B5660" s="9"/>
    </row>
    <row r="5661" spans="2:2" ht="14.4" x14ac:dyDescent="0.3">
      <c r="B5661" s="9"/>
    </row>
    <row r="5662" spans="2:2" ht="14.4" x14ac:dyDescent="0.3">
      <c r="B5662" s="9"/>
    </row>
    <row r="5663" spans="2:2" ht="14.4" x14ac:dyDescent="0.3">
      <c r="B5663" s="9"/>
    </row>
    <row r="5664" spans="2:2" ht="14.4" x14ac:dyDescent="0.3">
      <c r="B5664" s="9"/>
    </row>
    <row r="5665" spans="2:2" ht="14.4" x14ac:dyDescent="0.3">
      <c r="B5665" s="9"/>
    </row>
    <row r="5666" spans="2:2" ht="14.4" x14ac:dyDescent="0.3">
      <c r="B5666" s="9"/>
    </row>
    <row r="5667" spans="2:2" ht="14.4" x14ac:dyDescent="0.3">
      <c r="B5667" s="9"/>
    </row>
    <row r="5668" spans="2:2" ht="14.4" x14ac:dyDescent="0.3">
      <c r="B5668" s="9"/>
    </row>
    <row r="5669" spans="2:2" ht="14.4" x14ac:dyDescent="0.3">
      <c r="B5669" s="9"/>
    </row>
    <row r="5670" spans="2:2" ht="14.4" x14ac:dyDescent="0.3">
      <c r="B5670" s="9"/>
    </row>
    <row r="5671" spans="2:2" ht="14.4" x14ac:dyDescent="0.3">
      <c r="B5671" s="9"/>
    </row>
    <row r="5672" spans="2:2" ht="14.4" x14ac:dyDescent="0.3">
      <c r="B5672" s="9"/>
    </row>
    <row r="5673" spans="2:2" ht="14.4" x14ac:dyDescent="0.3">
      <c r="B5673" s="9"/>
    </row>
    <row r="5674" spans="2:2" ht="14.4" x14ac:dyDescent="0.3">
      <c r="B5674" s="9"/>
    </row>
    <row r="5675" spans="2:2" ht="14.4" x14ac:dyDescent="0.3">
      <c r="B5675" s="9"/>
    </row>
    <row r="5676" spans="2:2" ht="14.4" x14ac:dyDescent="0.3">
      <c r="B5676" s="9"/>
    </row>
    <row r="5677" spans="2:2" ht="14.4" x14ac:dyDescent="0.3">
      <c r="B5677" s="9"/>
    </row>
    <row r="5678" spans="2:2" ht="14.4" x14ac:dyDescent="0.3">
      <c r="B5678" s="9"/>
    </row>
    <row r="5679" spans="2:2" ht="14.4" x14ac:dyDescent="0.3">
      <c r="B5679" s="9"/>
    </row>
    <row r="5680" spans="2:2" ht="14.4" x14ac:dyDescent="0.3">
      <c r="B5680" s="9"/>
    </row>
    <row r="5681" spans="2:2" ht="14.4" x14ac:dyDescent="0.3">
      <c r="B5681" s="9"/>
    </row>
    <row r="5682" spans="2:2" ht="14.4" x14ac:dyDescent="0.3">
      <c r="B5682" s="9"/>
    </row>
    <row r="5683" spans="2:2" ht="14.4" x14ac:dyDescent="0.3">
      <c r="B5683" s="9"/>
    </row>
    <row r="5684" spans="2:2" ht="14.4" x14ac:dyDescent="0.3">
      <c r="B5684" s="9"/>
    </row>
    <row r="5685" spans="2:2" ht="14.4" x14ac:dyDescent="0.3">
      <c r="B5685" s="9"/>
    </row>
    <row r="5686" spans="2:2" ht="14.4" x14ac:dyDescent="0.3">
      <c r="B5686" s="9"/>
    </row>
    <row r="5687" spans="2:2" ht="14.4" x14ac:dyDescent="0.3">
      <c r="B5687" s="9"/>
    </row>
    <row r="5688" spans="2:2" ht="14.4" x14ac:dyDescent="0.3">
      <c r="B5688" s="9"/>
    </row>
    <row r="5689" spans="2:2" ht="14.4" x14ac:dyDescent="0.3">
      <c r="B5689" s="9"/>
    </row>
    <row r="5690" spans="2:2" ht="14.4" x14ac:dyDescent="0.3">
      <c r="B5690" s="9"/>
    </row>
    <row r="5691" spans="2:2" ht="14.4" x14ac:dyDescent="0.3">
      <c r="B5691" s="9"/>
    </row>
    <row r="5692" spans="2:2" ht="14.4" x14ac:dyDescent="0.3">
      <c r="B5692" s="9"/>
    </row>
    <row r="5693" spans="2:2" ht="14.4" x14ac:dyDescent="0.3">
      <c r="B5693" s="9"/>
    </row>
    <row r="5694" spans="2:2" ht="14.4" x14ac:dyDescent="0.3">
      <c r="B5694" s="9"/>
    </row>
    <row r="5695" spans="2:2" ht="14.4" x14ac:dyDescent="0.3">
      <c r="B5695" s="9"/>
    </row>
    <row r="5696" spans="2:2" ht="14.4" x14ac:dyDescent="0.3">
      <c r="B5696" s="9"/>
    </row>
    <row r="5697" spans="2:2" ht="14.4" x14ac:dyDescent="0.3">
      <c r="B5697" s="9"/>
    </row>
    <row r="5698" spans="2:2" ht="14.4" x14ac:dyDescent="0.3">
      <c r="B5698" s="9"/>
    </row>
    <row r="5699" spans="2:2" ht="14.4" x14ac:dyDescent="0.3">
      <c r="B5699" s="9"/>
    </row>
    <row r="5700" spans="2:2" ht="14.4" x14ac:dyDescent="0.3">
      <c r="B5700" s="9"/>
    </row>
    <row r="5701" spans="2:2" ht="14.4" x14ac:dyDescent="0.3">
      <c r="B5701" s="9"/>
    </row>
    <row r="5702" spans="2:2" ht="14.4" x14ac:dyDescent="0.3">
      <c r="B5702" s="9"/>
    </row>
    <row r="5703" spans="2:2" ht="14.4" x14ac:dyDescent="0.3">
      <c r="B5703" s="9"/>
    </row>
    <row r="5704" spans="2:2" ht="14.4" x14ac:dyDescent="0.3">
      <c r="B5704" s="9"/>
    </row>
    <row r="5705" spans="2:2" ht="14.4" x14ac:dyDescent="0.3">
      <c r="B5705" s="9"/>
    </row>
    <row r="5706" spans="2:2" ht="14.4" x14ac:dyDescent="0.3">
      <c r="B5706" s="9"/>
    </row>
    <row r="5707" spans="2:2" ht="14.4" x14ac:dyDescent="0.3">
      <c r="B5707" s="9"/>
    </row>
    <row r="5708" spans="2:2" ht="14.4" x14ac:dyDescent="0.3">
      <c r="B5708" s="9"/>
    </row>
    <row r="5709" spans="2:2" ht="14.4" x14ac:dyDescent="0.3">
      <c r="B5709" s="9"/>
    </row>
    <row r="5710" spans="2:2" ht="14.4" x14ac:dyDescent="0.3">
      <c r="B5710" s="9"/>
    </row>
    <row r="5711" spans="2:2" ht="14.4" x14ac:dyDescent="0.3">
      <c r="B5711" s="9"/>
    </row>
    <row r="5712" spans="2:2" ht="14.4" x14ac:dyDescent="0.3">
      <c r="B5712" s="9"/>
    </row>
    <row r="5713" spans="2:2" ht="14.4" x14ac:dyDescent="0.3">
      <c r="B5713" s="9"/>
    </row>
    <row r="5714" spans="2:2" ht="14.4" x14ac:dyDescent="0.3">
      <c r="B5714" s="9"/>
    </row>
    <row r="5715" spans="2:2" ht="14.4" x14ac:dyDescent="0.3">
      <c r="B5715" s="9"/>
    </row>
    <row r="5716" spans="2:2" ht="14.4" x14ac:dyDescent="0.3">
      <c r="B5716" s="9"/>
    </row>
    <row r="5717" spans="2:2" ht="14.4" x14ac:dyDescent="0.3">
      <c r="B5717" s="9"/>
    </row>
    <row r="5718" spans="2:2" ht="14.4" x14ac:dyDescent="0.3">
      <c r="B5718" s="9"/>
    </row>
    <row r="5719" spans="2:2" ht="14.4" x14ac:dyDescent="0.3">
      <c r="B5719" s="9"/>
    </row>
    <row r="5720" spans="2:2" ht="14.4" x14ac:dyDescent="0.3">
      <c r="B5720" s="9"/>
    </row>
    <row r="5721" spans="2:2" ht="14.4" x14ac:dyDescent="0.3">
      <c r="B5721" s="9"/>
    </row>
    <row r="5722" spans="2:2" ht="14.4" x14ac:dyDescent="0.3">
      <c r="B5722" s="9"/>
    </row>
    <row r="5723" spans="2:2" ht="14.4" x14ac:dyDescent="0.3">
      <c r="B5723" s="9"/>
    </row>
    <row r="5724" spans="2:2" ht="14.4" x14ac:dyDescent="0.3">
      <c r="B5724" s="9"/>
    </row>
    <row r="5725" spans="2:2" ht="14.4" x14ac:dyDescent="0.3">
      <c r="B5725" s="9"/>
    </row>
    <row r="5726" spans="2:2" ht="14.4" x14ac:dyDescent="0.3">
      <c r="B5726" s="9"/>
    </row>
    <row r="5727" spans="2:2" ht="14.4" x14ac:dyDescent="0.3">
      <c r="B5727" s="9"/>
    </row>
    <row r="5728" spans="2:2" ht="14.4" x14ac:dyDescent="0.3">
      <c r="B5728" s="9"/>
    </row>
    <row r="5729" spans="2:2" ht="14.4" x14ac:dyDescent="0.3">
      <c r="B5729" s="9"/>
    </row>
    <row r="5730" spans="2:2" ht="14.4" x14ac:dyDescent="0.3">
      <c r="B5730" s="9"/>
    </row>
    <row r="5731" spans="2:2" ht="14.4" x14ac:dyDescent="0.3">
      <c r="B5731" s="9"/>
    </row>
    <row r="5732" spans="2:2" ht="14.4" x14ac:dyDescent="0.3">
      <c r="B5732" s="9"/>
    </row>
    <row r="5733" spans="2:2" ht="14.4" x14ac:dyDescent="0.3">
      <c r="B5733" s="9"/>
    </row>
    <row r="5734" spans="2:2" ht="14.4" x14ac:dyDescent="0.3">
      <c r="B5734" s="9"/>
    </row>
    <row r="5735" spans="2:2" ht="14.4" x14ac:dyDescent="0.3">
      <c r="B5735" s="9"/>
    </row>
    <row r="5736" spans="2:2" ht="14.4" x14ac:dyDescent="0.3">
      <c r="B5736" s="9"/>
    </row>
    <row r="5737" spans="2:2" ht="14.4" x14ac:dyDescent="0.3">
      <c r="B5737" s="9"/>
    </row>
    <row r="5738" spans="2:2" ht="14.4" x14ac:dyDescent="0.3">
      <c r="B5738" s="9"/>
    </row>
    <row r="5739" spans="2:2" ht="14.4" x14ac:dyDescent="0.3">
      <c r="B5739" s="9"/>
    </row>
    <row r="5740" spans="2:2" ht="14.4" x14ac:dyDescent="0.3">
      <c r="B5740" s="9"/>
    </row>
    <row r="5741" spans="2:2" ht="14.4" x14ac:dyDescent="0.3">
      <c r="B5741" s="9"/>
    </row>
    <row r="5742" spans="2:2" ht="14.4" x14ac:dyDescent="0.3">
      <c r="B5742" s="9"/>
    </row>
    <row r="5743" spans="2:2" ht="14.4" x14ac:dyDescent="0.3">
      <c r="B5743" s="9"/>
    </row>
    <row r="5744" spans="2:2" ht="14.4" x14ac:dyDescent="0.3">
      <c r="B5744" s="9"/>
    </row>
    <row r="5745" spans="2:2" ht="14.4" x14ac:dyDescent="0.3">
      <c r="B5745" s="9"/>
    </row>
    <row r="5746" spans="2:2" ht="14.4" x14ac:dyDescent="0.3">
      <c r="B5746" s="9"/>
    </row>
    <row r="5747" spans="2:2" ht="14.4" x14ac:dyDescent="0.3">
      <c r="B5747" s="9"/>
    </row>
    <row r="5748" spans="2:2" ht="14.4" x14ac:dyDescent="0.3">
      <c r="B5748" s="9"/>
    </row>
    <row r="5749" spans="2:2" ht="14.4" x14ac:dyDescent="0.3">
      <c r="B5749" s="9"/>
    </row>
    <row r="5750" spans="2:2" ht="14.4" x14ac:dyDescent="0.3">
      <c r="B5750" s="9"/>
    </row>
    <row r="5751" spans="2:2" ht="14.4" x14ac:dyDescent="0.3">
      <c r="B5751" s="9"/>
    </row>
    <row r="5752" spans="2:2" ht="14.4" x14ac:dyDescent="0.3">
      <c r="B5752" s="9"/>
    </row>
    <row r="5753" spans="2:2" ht="14.4" x14ac:dyDescent="0.3">
      <c r="B5753" s="9"/>
    </row>
    <row r="5754" spans="2:2" ht="14.4" x14ac:dyDescent="0.3">
      <c r="B5754" s="9"/>
    </row>
    <row r="5755" spans="2:2" ht="14.4" x14ac:dyDescent="0.3">
      <c r="B5755" s="9"/>
    </row>
    <row r="5756" spans="2:2" ht="14.4" x14ac:dyDescent="0.3">
      <c r="B5756" s="9"/>
    </row>
    <row r="5757" spans="2:2" ht="14.4" x14ac:dyDescent="0.3">
      <c r="B5757" s="9"/>
    </row>
    <row r="5758" spans="2:2" ht="14.4" x14ac:dyDescent="0.3">
      <c r="B5758" s="9"/>
    </row>
    <row r="5759" spans="2:2" ht="14.4" x14ac:dyDescent="0.3">
      <c r="B5759" s="9"/>
    </row>
    <row r="5760" spans="2:2" ht="14.4" x14ac:dyDescent="0.3">
      <c r="B5760" s="9"/>
    </row>
    <row r="5761" spans="2:2" ht="14.4" x14ac:dyDescent="0.3">
      <c r="B5761" s="9"/>
    </row>
    <row r="5762" spans="2:2" ht="14.4" x14ac:dyDescent="0.3">
      <c r="B5762" s="9"/>
    </row>
    <row r="5763" spans="2:2" ht="14.4" x14ac:dyDescent="0.3">
      <c r="B5763" s="9"/>
    </row>
    <row r="5764" spans="2:2" ht="14.4" x14ac:dyDescent="0.3">
      <c r="B5764" s="9"/>
    </row>
    <row r="5765" spans="2:2" ht="14.4" x14ac:dyDescent="0.3">
      <c r="B5765" s="9"/>
    </row>
    <row r="5766" spans="2:2" ht="14.4" x14ac:dyDescent="0.3">
      <c r="B5766" s="9"/>
    </row>
    <row r="5767" spans="2:2" ht="14.4" x14ac:dyDescent="0.3">
      <c r="B5767" s="9"/>
    </row>
    <row r="5768" spans="2:2" ht="14.4" x14ac:dyDescent="0.3">
      <c r="B5768" s="9"/>
    </row>
    <row r="5769" spans="2:2" ht="14.4" x14ac:dyDescent="0.3">
      <c r="B5769" s="9"/>
    </row>
    <row r="5770" spans="2:2" ht="14.4" x14ac:dyDescent="0.3">
      <c r="B5770" s="9"/>
    </row>
    <row r="5771" spans="2:2" ht="14.4" x14ac:dyDescent="0.3">
      <c r="B5771" s="9"/>
    </row>
    <row r="5772" spans="2:2" ht="14.4" x14ac:dyDescent="0.3">
      <c r="B5772" s="9"/>
    </row>
    <row r="5773" spans="2:2" ht="14.4" x14ac:dyDescent="0.3">
      <c r="B5773" s="9"/>
    </row>
    <row r="5774" spans="2:2" ht="14.4" x14ac:dyDescent="0.3">
      <c r="B5774" s="9"/>
    </row>
    <row r="5775" spans="2:2" ht="14.4" x14ac:dyDescent="0.3">
      <c r="B5775" s="9"/>
    </row>
    <row r="5776" spans="2:2" ht="14.4" x14ac:dyDescent="0.3">
      <c r="B5776" s="9"/>
    </row>
    <row r="5777" spans="2:2" ht="14.4" x14ac:dyDescent="0.3">
      <c r="B5777" s="9"/>
    </row>
    <row r="5778" spans="2:2" ht="14.4" x14ac:dyDescent="0.3">
      <c r="B5778" s="9"/>
    </row>
    <row r="5779" spans="2:2" ht="14.4" x14ac:dyDescent="0.3">
      <c r="B5779" s="9"/>
    </row>
    <row r="5780" spans="2:2" ht="14.4" x14ac:dyDescent="0.3">
      <c r="B5780" s="9"/>
    </row>
    <row r="5781" spans="2:2" ht="14.4" x14ac:dyDescent="0.3">
      <c r="B5781" s="9"/>
    </row>
    <row r="5782" spans="2:2" ht="14.4" x14ac:dyDescent="0.3">
      <c r="B5782" s="9"/>
    </row>
    <row r="5783" spans="2:2" ht="14.4" x14ac:dyDescent="0.3">
      <c r="B5783" s="9"/>
    </row>
    <row r="5784" spans="2:2" ht="14.4" x14ac:dyDescent="0.3">
      <c r="B5784" s="9"/>
    </row>
    <row r="5785" spans="2:2" ht="14.4" x14ac:dyDescent="0.3">
      <c r="B5785" s="9"/>
    </row>
    <row r="5786" spans="2:2" ht="14.4" x14ac:dyDescent="0.3">
      <c r="B5786" s="9"/>
    </row>
    <row r="5787" spans="2:2" ht="14.4" x14ac:dyDescent="0.3">
      <c r="B5787" s="9"/>
    </row>
    <row r="5788" spans="2:2" ht="14.4" x14ac:dyDescent="0.3">
      <c r="B5788" s="9"/>
    </row>
    <row r="5789" spans="2:2" ht="14.4" x14ac:dyDescent="0.3">
      <c r="B5789" s="9"/>
    </row>
    <row r="5790" spans="2:2" ht="14.4" x14ac:dyDescent="0.3">
      <c r="B5790" s="9"/>
    </row>
    <row r="5791" spans="2:2" ht="14.4" x14ac:dyDescent="0.3">
      <c r="B5791" s="9"/>
    </row>
    <row r="5792" spans="2:2" ht="14.4" x14ac:dyDescent="0.3">
      <c r="B5792" s="9"/>
    </row>
    <row r="5793" spans="2:2" ht="14.4" x14ac:dyDescent="0.3">
      <c r="B5793" s="9"/>
    </row>
    <row r="5794" spans="2:2" ht="14.4" x14ac:dyDescent="0.3">
      <c r="B5794" s="9"/>
    </row>
    <row r="5795" spans="2:2" ht="14.4" x14ac:dyDescent="0.3">
      <c r="B5795" s="9"/>
    </row>
    <row r="5796" spans="2:2" ht="14.4" x14ac:dyDescent="0.3">
      <c r="B5796" s="9"/>
    </row>
    <row r="5797" spans="2:2" ht="14.4" x14ac:dyDescent="0.3">
      <c r="B5797" s="9"/>
    </row>
    <row r="5798" spans="2:2" ht="14.4" x14ac:dyDescent="0.3">
      <c r="B5798" s="9"/>
    </row>
    <row r="5799" spans="2:2" ht="14.4" x14ac:dyDescent="0.3">
      <c r="B5799" s="9"/>
    </row>
    <row r="5800" spans="2:2" ht="14.4" x14ac:dyDescent="0.3">
      <c r="B5800" s="9"/>
    </row>
    <row r="5801" spans="2:2" ht="14.4" x14ac:dyDescent="0.3">
      <c r="B5801" s="9"/>
    </row>
    <row r="5802" spans="2:2" ht="14.4" x14ac:dyDescent="0.3">
      <c r="B5802" s="9"/>
    </row>
    <row r="5803" spans="2:2" ht="14.4" x14ac:dyDescent="0.3">
      <c r="B5803" s="9"/>
    </row>
    <row r="5804" spans="2:2" ht="14.4" x14ac:dyDescent="0.3">
      <c r="B5804" s="9"/>
    </row>
    <row r="5805" spans="2:2" ht="14.4" x14ac:dyDescent="0.3">
      <c r="B5805" s="9"/>
    </row>
    <row r="5806" spans="2:2" ht="14.4" x14ac:dyDescent="0.3">
      <c r="B5806" s="9"/>
    </row>
    <row r="5807" spans="2:2" ht="14.4" x14ac:dyDescent="0.3">
      <c r="B5807" s="9"/>
    </row>
    <row r="5808" spans="2:2" ht="14.4" x14ac:dyDescent="0.3">
      <c r="B5808" s="9"/>
    </row>
    <row r="5809" spans="2:2" ht="14.4" x14ac:dyDescent="0.3">
      <c r="B5809" s="9"/>
    </row>
    <row r="5810" spans="2:2" ht="14.4" x14ac:dyDescent="0.3">
      <c r="B5810" s="9"/>
    </row>
    <row r="5811" spans="2:2" ht="14.4" x14ac:dyDescent="0.3">
      <c r="B5811" s="9"/>
    </row>
    <row r="5812" spans="2:2" ht="14.4" x14ac:dyDescent="0.3">
      <c r="B5812" s="9"/>
    </row>
    <row r="5813" spans="2:2" ht="14.4" x14ac:dyDescent="0.3">
      <c r="B5813" s="9"/>
    </row>
    <row r="5814" spans="2:2" ht="14.4" x14ac:dyDescent="0.3">
      <c r="B5814" s="9"/>
    </row>
    <row r="5815" spans="2:2" ht="14.4" x14ac:dyDescent="0.3">
      <c r="B5815" s="9"/>
    </row>
    <row r="5816" spans="2:2" ht="14.4" x14ac:dyDescent="0.3">
      <c r="B5816" s="9"/>
    </row>
    <row r="5817" spans="2:2" ht="14.4" x14ac:dyDescent="0.3">
      <c r="B5817" s="9"/>
    </row>
    <row r="5818" spans="2:2" ht="14.4" x14ac:dyDescent="0.3">
      <c r="B5818" s="9"/>
    </row>
    <row r="5819" spans="2:2" ht="14.4" x14ac:dyDescent="0.3">
      <c r="B5819" s="9"/>
    </row>
    <row r="5820" spans="2:2" ht="14.4" x14ac:dyDescent="0.3">
      <c r="B5820" s="9"/>
    </row>
    <row r="5821" spans="2:2" ht="14.4" x14ac:dyDescent="0.3">
      <c r="B5821" s="9"/>
    </row>
    <row r="5822" spans="2:2" ht="14.4" x14ac:dyDescent="0.3">
      <c r="B5822" s="9"/>
    </row>
    <row r="5823" spans="2:2" ht="14.4" x14ac:dyDescent="0.3">
      <c r="B5823" s="9"/>
    </row>
    <row r="5824" spans="2:2" ht="14.4" x14ac:dyDescent="0.3">
      <c r="B5824" s="9"/>
    </row>
    <row r="5825" spans="2:2" ht="14.4" x14ac:dyDescent="0.3">
      <c r="B5825" s="9"/>
    </row>
    <row r="5826" spans="2:2" ht="14.4" x14ac:dyDescent="0.3">
      <c r="B5826" s="9"/>
    </row>
    <row r="5827" spans="2:2" ht="14.4" x14ac:dyDescent="0.3">
      <c r="B5827" s="9"/>
    </row>
    <row r="5828" spans="2:2" ht="14.4" x14ac:dyDescent="0.3">
      <c r="B5828" s="9"/>
    </row>
    <row r="5829" spans="2:2" ht="14.4" x14ac:dyDescent="0.3">
      <c r="B5829" s="9"/>
    </row>
    <row r="5830" spans="2:2" ht="14.4" x14ac:dyDescent="0.3">
      <c r="B5830" s="9"/>
    </row>
    <row r="5831" spans="2:2" ht="14.4" x14ac:dyDescent="0.3">
      <c r="B5831" s="9"/>
    </row>
    <row r="5832" spans="2:2" ht="14.4" x14ac:dyDescent="0.3">
      <c r="B5832" s="9"/>
    </row>
    <row r="5833" spans="2:2" ht="14.4" x14ac:dyDescent="0.3">
      <c r="B5833" s="9"/>
    </row>
    <row r="5834" spans="2:2" ht="14.4" x14ac:dyDescent="0.3">
      <c r="B5834" s="9"/>
    </row>
    <row r="5835" spans="2:2" ht="14.4" x14ac:dyDescent="0.3">
      <c r="B5835" s="9"/>
    </row>
    <row r="5836" spans="2:2" ht="14.4" x14ac:dyDescent="0.3">
      <c r="B5836" s="9"/>
    </row>
    <row r="5837" spans="2:2" ht="14.4" x14ac:dyDescent="0.3">
      <c r="B5837" s="9"/>
    </row>
    <row r="5838" spans="2:2" ht="14.4" x14ac:dyDescent="0.3">
      <c r="B5838" s="9"/>
    </row>
    <row r="5839" spans="2:2" ht="14.4" x14ac:dyDescent="0.3">
      <c r="B5839" s="9"/>
    </row>
    <row r="5840" spans="2:2" ht="14.4" x14ac:dyDescent="0.3">
      <c r="B5840" s="9"/>
    </row>
    <row r="5841" spans="2:2" ht="14.4" x14ac:dyDescent="0.3">
      <c r="B5841" s="9"/>
    </row>
    <row r="5842" spans="2:2" ht="14.4" x14ac:dyDescent="0.3">
      <c r="B5842" s="9"/>
    </row>
    <row r="5843" spans="2:2" ht="14.4" x14ac:dyDescent="0.3">
      <c r="B5843" s="9"/>
    </row>
    <row r="5844" spans="2:2" ht="14.4" x14ac:dyDescent="0.3">
      <c r="B5844" s="9"/>
    </row>
    <row r="5845" spans="2:2" ht="14.4" x14ac:dyDescent="0.3">
      <c r="B5845" s="9"/>
    </row>
    <row r="5846" spans="2:2" ht="14.4" x14ac:dyDescent="0.3">
      <c r="B5846" s="9"/>
    </row>
    <row r="5847" spans="2:2" ht="14.4" x14ac:dyDescent="0.3">
      <c r="B5847" s="9"/>
    </row>
    <row r="5848" spans="2:2" ht="14.4" x14ac:dyDescent="0.3">
      <c r="B5848" s="9"/>
    </row>
    <row r="5849" spans="2:2" ht="14.4" x14ac:dyDescent="0.3">
      <c r="B5849" s="9"/>
    </row>
    <row r="5850" spans="2:2" ht="14.4" x14ac:dyDescent="0.3">
      <c r="B5850" s="9"/>
    </row>
    <row r="5851" spans="2:2" ht="14.4" x14ac:dyDescent="0.3">
      <c r="B5851" s="9"/>
    </row>
    <row r="5852" spans="2:2" ht="14.4" x14ac:dyDescent="0.3">
      <c r="B5852" s="9"/>
    </row>
    <row r="5853" spans="2:2" ht="14.4" x14ac:dyDescent="0.3">
      <c r="B5853" s="9"/>
    </row>
    <row r="5854" spans="2:2" ht="14.4" x14ac:dyDescent="0.3">
      <c r="B5854" s="9"/>
    </row>
    <row r="5855" spans="2:2" ht="14.4" x14ac:dyDescent="0.3">
      <c r="B5855" s="9"/>
    </row>
    <row r="5856" spans="2:2" ht="14.4" x14ac:dyDescent="0.3">
      <c r="B5856" s="9"/>
    </row>
    <row r="5857" spans="2:2" ht="14.4" x14ac:dyDescent="0.3">
      <c r="B5857" s="9"/>
    </row>
    <row r="5858" spans="2:2" ht="14.4" x14ac:dyDescent="0.3">
      <c r="B5858" s="9"/>
    </row>
    <row r="5859" spans="2:2" ht="14.4" x14ac:dyDescent="0.3">
      <c r="B5859" s="9"/>
    </row>
    <row r="5860" spans="2:2" ht="14.4" x14ac:dyDescent="0.3">
      <c r="B5860" s="9"/>
    </row>
    <row r="5861" spans="2:2" ht="14.4" x14ac:dyDescent="0.3">
      <c r="B5861" s="9"/>
    </row>
    <row r="5862" spans="2:2" ht="14.4" x14ac:dyDescent="0.3">
      <c r="B5862" s="9"/>
    </row>
    <row r="5863" spans="2:2" ht="14.4" x14ac:dyDescent="0.3">
      <c r="B5863" s="9"/>
    </row>
    <row r="5864" spans="2:2" ht="14.4" x14ac:dyDescent="0.3">
      <c r="B5864" s="9"/>
    </row>
  </sheetData>
  <customSheetViews>
    <customSheetView guid="{E9B94D60-4254-4BF3-8F79-B99F0E126B03}" scale="85" topLeftCell="A55">
      <selection activeCell="J68" sqref="J68"/>
      <pageMargins left="0.7" right="0.7" top="0.75" bottom="0.75" header="0.3" footer="0.3"/>
      <pageSetup orientation="landscape" r:id="rId2"/>
    </customSheetView>
  </customSheetViews>
  <phoneticPr fontId="6" type="noConversion"/>
  <dataValidations xWindow="711" yWindow="387" count="3">
    <dataValidation allowBlank="1" showInputMessage="1" showErrorMessage="1" promptTitle="Output" prompt="Enter quantity produced" sqref="H277 G346:G3358 G67:G143 G13:G14 G48:G64 G17:G40 G42:G46 G198:G344 G4:G11 G145:G196"/>
    <dataValidation type="list" allowBlank="1" showInputMessage="1" showErrorMessage="1" promptTitle="Product type" prompt="Select product type from dropdown list" sqref="I245:I246 I56 J140 F2:F160 F163:F5864">
      <formula1>INDIRECT(E2)</formula1>
    </dataValidation>
    <dataValidation type="list" allowBlank="1" showInputMessage="1" showErrorMessage="1" promptTitle="Product type" prompt="Select product type from dropdown list" sqref="H91:H92">
      <formula1>INDIRECT(G130)</formula1>
    </dataValidation>
  </dataValidations>
  <pageMargins left="0.7" right="0.7" top="0.75" bottom="0.75" header="0.3" footer="0.3"/>
  <pageSetup orientation="landscape" r:id="rId3"/>
  <legacyDrawing r:id="rId4"/>
  <extLst>
    <ext xmlns:x14="http://schemas.microsoft.com/office/spreadsheetml/2009/9/main" uri="{CCE6A557-97BC-4b89-ADB6-D9C93CAAB3DF}">
      <x14:dataValidations xmlns:xm="http://schemas.microsoft.com/office/excel/2006/main" xWindow="711" yWindow="387" count="9">
        <x14:dataValidation type="list" allowBlank="1" showInputMessage="1" showErrorMessage="1" promptTitle="Line" prompt="Select SMT line from dropdown list">
          <x14:formula1>
            <xm:f>Sheet1!$F$23:$F$27</xm:f>
          </x14:formula1>
          <xm:sqref>D1964:D5864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B2:B5864</xm:sqref>
        </x14:dataValidation>
        <x14:dataValidation type="list" allowBlank="1" showInputMessage="1" showErrorMessage="1" promptTitle="Operator" prompt="Select operator from dropdown list">
          <x14:formula1>
            <xm:f>Sheet1!$E$23:$E$47</xm:f>
          </x14:formula1>
          <xm:sqref>I15 C156:C157 C74:C80 C233:C236 C147:C149 C239:C242 C245:C836 C195:C197 C183:C190 C34 C143:C144 C82:C86 C38:C39 C134:C141 C173:C174 C176:C177 C181 C199:C200</xm:sqref>
        </x14:dataValidation>
        <x14:dataValidation type="list" allowBlank="1" showInputMessage="1" showErrorMessage="1" promptTitle="Operator" prompt="Select operator from dropdown list">
          <x14:formula1>
            <xm:f>Sheet1!$E$23:$E$52</xm:f>
          </x14:formula1>
          <xm:sqref>C837:C5864</xm:sqref>
        </x14:dataValidation>
        <x14:dataValidation type="list" allowBlank="1" showInputMessage="1" showErrorMessage="1" promptTitle="Line" prompt="Select SMT line from dropdown list">
          <x14:formula1>
            <xm:f>Sheet1!$F$23:$F$28</xm:f>
          </x14:formula1>
          <xm:sqref>D2:D822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E2:E160 E163:E5864</xm:sqref>
        </x14:dataValidation>
        <x14:dataValidation type="list" allowBlank="1" showInputMessage="1" showErrorMessage="1" promptTitle="Line" prompt="Select SMT line from dropdown list">
          <x14:formula1>
            <xm:f>Sheet1!$F$23:$F$31</xm:f>
          </x14:formula1>
          <xm:sqref>D823:D1963</xm:sqref>
        </x14:dataValidation>
        <x14:dataValidation type="list" allowBlank="1" showInputMessage="1" showErrorMessage="1" promptTitle="Operator" prompt="Select operator from dropdown list">
          <x14:formula1>
            <xm:f>[1]Sheet1!#REF!</xm:f>
          </x14:formula1>
          <xm:sqref>C40:C42 C2:C9 C16:C33 C35:C37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E161:F162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3882"/>
  <sheetViews>
    <sheetView zoomScale="85" zoomScaleNormal="85" workbookViewId="0">
      <selection activeCell="F6" sqref="F6"/>
    </sheetView>
  </sheetViews>
  <sheetFormatPr defaultColWidth="14.5546875" defaultRowHeight="13.2" x14ac:dyDescent="0.25"/>
  <cols>
    <col min="1" max="1" width="11.33203125" style="12" bestFit="1" customWidth="1"/>
    <col min="2" max="2" width="6.5546875" style="3" customWidth="1"/>
    <col min="3" max="3" width="12.5546875" style="3" bestFit="1" customWidth="1"/>
    <col min="4" max="4" width="13.5546875" style="3" bestFit="1" customWidth="1"/>
    <col min="5" max="5" width="11" style="3" bestFit="1" customWidth="1"/>
    <col min="6" max="6" width="27.5546875" style="3" bestFit="1" customWidth="1"/>
    <col min="7" max="7" width="15.44140625" style="4" customWidth="1"/>
    <col min="8" max="8" width="18.5546875" style="3" customWidth="1"/>
    <col min="9" max="9" width="14.109375" style="3" bestFit="1" customWidth="1"/>
    <col min="10" max="10" width="13.109375" style="3" customWidth="1"/>
    <col min="11" max="12" width="10.5546875" style="3" bestFit="1" customWidth="1"/>
    <col min="13" max="13" width="11.6640625" style="3" bestFit="1" customWidth="1"/>
    <col min="14" max="14" width="10.5546875" style="3" customWidth="1"/>
    <col min="15" max="15" width="11.6640625" style="3" customWidth="1"/>
    <col min="16" max="27" width="10.5546875" style="3" customWidth="1"/>
    <col min="28" max="30" width="11.6640625" style="3" customWidth="1"/>
    <col min="31" max="35" width="10.5546875" style="3" customWidth="1"/>
    <col min="36" max="37" width="11.6640625" style="3" customWidth="1"/>
    <col min="38" max="38" width="10.5546875" style="3" customWidth="1"/>
    <col min="39" max="64" width="14.5546875" style="3" bestFit="1" customWidth="1"/>
    <col min="65" max="65" width="14.5546875" style="3" customWidth="1"/>
    <col min="66" max="66" width="14.5546875" style="3" bestFit="1"/>
    <col min="67" max="16384" width="14.5546875" style="3"/>
  </cols>
  <sheetData>
    <row r="1" spans="1:256" x14ac:dyDescent="0.25">
      <c r="A1" s="11" t="s">
        <v>55</v>
      </c>
      <c r="B1" s="1" t="s">
        <v>56</v>
      </c>
      <c r="C1" s="1" t="s">
        <v>57</v>
      </c>
      <c r="D1" s="1" t="s">
        <v>215</v>
      </c>
      <c r="E1" s="1" t="s">
        <v>59</v>
      </c>
      <c r="F1" s="1" t="s">
        <v>60</v>
      </c>
      <c r="G1" s="1" t="s">
        <v>61</v>
      </c>
      <c r="I1" s="94" t="s">
        <v>56</v>
      </c>
      <c r="J1" s="95" t="s">
        <v>63</v>
      </c>
      <c r="BJ1" s="1"/>
      <c r="BK1" s="1"/>
      <c r="BL1" s="1"/>
      <c r="BM1" s="1"/>
    </row>
    <row r="2" spans="1:256" ht="14.4" x14ac:dyDescent="0.3">
      <c r="A2" s="90" t="s">
        <v>485</v>
      </c>
      <c r="B2" s="9" t="s">
        <v>27</v>
      </c>
      <c r="C2" s="3" t="s">
        <v>486</v>
      </c>
      <c r="D2" s="3" t="s">
        <v>65</v>
      </c>
      <c r="E2" s="3" t="s">
        <v>145</v>
      </c>
      <c r="F2" s="3" t="s">
        <v>250</v>
      </c>
      <c r="G2" s="4">
        <f>68*10</f>
        <v>680</v>
      </c>
    </row>
    <row r="3" spans="1:256" s="13" customFormat="1" ht="14.4" x14ac:dyDescent="0.3">
      <c r="A3" s="90" t="s">
        <v>487</v>
      </c>
      <c r="B3" s="9" t="s">
        <v>27</v>
      </c>
      <c r="C3" s="3" t="s">
        <v>399</v>
      </c>
      <c r="D3" s="3" t="s">
        <v>65</v>
      </c>
      <c r="E3" s="3" t="s">
        <v>145</v>
      </c>
      <c r="F3" s="3" t="s">
        <v>250</v>
      </c>
      <c r="G3" s="4">
        <f>65*10</f>
        <v>650</v>
      </c>
      <c r="H3" s="3"/>
      <c r="I3" s="96" t="s">
        <v>115</v>
      </c>
      <c r="J3" s="97"/>
      <c r="K3" s="98" t="s">
        <v>55</v>
      </c>
      <c r="L3" s="97"/>
      <c r="M3" s="99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4.4" x14ac:dyDescent="0.3">
      <c r="A4" s="90"/>
      <c r="B4" s="9"/>
      <c r="G4" s="9"/>
      <c r="I4" s="100" t="s">
        <v>59</v>
      </c>
      <c r="J4" s="101" t="s">
        <v>60</v>
      </c>
      <c r="K4" s="102" t="s">
        <v>485</v>
      </c>
      <c r="L4" s="102" t="s">
        <v>487</v>
      </c>
      <c r="M4" s="103" t="s">
        <v>16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4.4" x14ac:dyDescent="0.3">
      <c r="A5" s="90"/>
      <c r="B5" s="9"/>
      <c r="G5" s="9"/>
      <c r="I5" s="104" t="s">
        <v>145</v>
      </c>
      <c r="J5" s="102" t="s">
        <v>250</v>
      </c>
      <c r="K5" s="102">
        <v>680</v>
      </c>
      <c r="L5" s="102">
        <v>650</v>
      </c>
      <c r="M5" s="103">
        <v>1330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4.4" x14ac:dyDescent="0.3">
      <c r="A6" s="90"/>
      <c r="B6" s="9"/>
      <c r="I6" s="105" t="s">
        <v>16</v>
      </c>
      <c r="J6" s="106"/>
      <c r="K6" s="106">
        <v>680</v>
      </c>
      <c r="L6" s="106">
        <v>650</v>
      </c>
      <c r="M6" s="107">
        <v>1330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4.4" x14ac:dyDescent="0.3">
      <c r="A7" s="90"/>
      <c r="B7" s="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4.4" x14ac:dyDescent="0.3">
      <c r="A8" s="2"/>
      <c r="B8" s="9"/>
      <c r="F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4.4" x14ac:dyDescent="0.3">
      <c r="A9" s="2"/>
      <c r="B9" s="9"/>
      <c r="F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4.4" x14ac:dyDescent="0.3">
      <c r="A10" s="2"/>
      <c r="B10" s="9"/>
      <c r="F10" s="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4.4" x14ac:dyDescent="0.3">
      <c r="A11" s="2"/>
      <c r="B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4.4" x14ac:dyDescent="0.3">
      <c r="A12" s="2"/>
      <c r="B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4.4" x14ac:dyDescent="0.3">
      <c r="A13" s="2"/>
      <c r="B13" s="9"/>
      <c r="F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4.4" x14ac:dyDescent="0.3">
      <c r="A14" s="2"/>
      <c r="B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4.4" x14ac:dyDescent="0.3">
      <c r="A15" s="2"/>
      <c r="B15" s="9"/>
      <c r="I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4.4" x14ac:dyDescent="0.3">
      <c r="A16" s="2"/>
      <c r="B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4.4" x14ac:dyDescent="0.3">
      <c r="A17" s="2"/>
      <c r="B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4.4" x14ac:dyDescent="0.3">
      <c r="A18" s="2"/>
      <c r="B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4.4" x14ac:dyDescent="0.3">
      <c r="A19" s="2"/>
      <c r="B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4.4" x14ac:dyDescent="0.3">
      <c r="A20" s="2"/>
      <c r="B20" s="9"/>
      <c r="F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4.4" x14ac:dyDescent="0.3">
      <c r="A21" s="2"/>
      <c r="B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4.4" x14ac:dyDescent="0.3">
      <c r="A22" s="2"/>
      <c r="B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4.4" x14ac:dyDescent="0.3">
      <c r="A23" s="2"/>
      <c r="B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4.4" x14ac:dyDescent="0.3">
      <c r="A24" s="2"/>
      <c r="B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4.4" x14ac:dyDescent="0.3">
      <c r="A25" s="2"/>
      <c r="B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4.4" x14ac:dyDescent="0.3">
      <c r="A26" s="2"/>
      <c r="B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4.4" x14ac:dyDescent="0.3">
      <c r="A27" s="2"/>
      <c r="B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4.4" x14ac:dyDescent="0.3">
      <c r="A28" s="2"/>
      <c r="B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4.4" x14ac:dyDescent="0.3">
      <c r="A29" s="2"/>
      <c r="B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4.4" x14ac:dyDescent="0.3">
      <c r="A30" s="2"/>
      <c r="B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4.4" x14ac:dyDescent="0.3">
      <c r="A31" s="2"/>
      <c r="B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0" customFormat="1" ht="14.4" x14ac:dyDescent="0.3">
      <c r="A32" s="2"/>
      <c r="B32" s="9"/>
      <c r="C32" s="3"/>
      <c r="D32" s="3"/>
      <c r="E32" s="3"/>
      <c r="F32" s="3"/>
      <c r="G32" s="4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65" ht="14.4" x14ac:dyDescent="0.3">
      <c r="A33" s="2"/>
      <c r="B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5"/>
      <c r="BM33" s="4"/>
    </row>
    <row r="34" spans="1:65" ht="14.4" x14ac:dyDescent="0.3">
      <c r="A34" s="2"/>
      <c r="B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"/>
      <c r="AM34" s="5"/>
      <c r="BM34" s="4"/>
    </row>
    <row r="35" spans="1:65" ht="14.4" x14ac:dyDescent="0.3">
      <c r="A35" s="2"/>
      <c r="B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"/>
      <c r="AM35" s="5"/>
      <c r="BM35" s="4"/>
    </row>
    <row r="36" spans="1:65" ht="14.4" x14ac:dyDescent="0.3">
      <c r="A36" s="2"/>
      <c r="B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"/>
      <c r="AM36" s="5"/>
      <c r="BM36" s="4"/>
    </row>
    <row r="37" spans="1:65" ht="14.4" x14ac:dyDescent="0.3">
      <c r="A37" s="2"/>
      <c r="B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"/>
      <c r="AM37" s="5"/>
      <c r="BM37" s="4"/>
    </row>
    <row r="38" spans="1:65" ht="14.4" x14ac:dyDescent="0.3">
      <c r="A38" s="2"/>
      <c r="B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"/>
      <c r="AM38" s="5"/>
      <c r="BM38" s="4"/>
    </row>
    <row r="39" spans="1:65" ht="14.4" x14ac:dyDescent="0.3">
      <c r="A39" s="2"/>
      <c r="B39" s="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"/>
      <c r="AM39" s="5"/>
      <c r="BM39" s="4"/>
    </row>
    <row r="40" spans="1:65" ht="14.4" x14ac:dyDescent="0.3">
      <c r="A40" s="2"/>
      <c r="B40" s="9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"/>
      <c r="AM40" s="5"/>
      <c r="BM40" s="4"/>
    </row>
    <row r="41" spans="1:65" ht="14.4" x14ac:dyDescent="0.3">
      <c r="A41" s="2"/>
      <c r="B41" s="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"/>
      <c r="AM41" s="5"/>
      <c r="BM41" s="4"/>
    </row>
    <row r="42" spans="1:65" ht="14.4" x14ac:dyDescent="0.3">
      <c r="A42" s="2"/>
      <c r="B42" s="9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"/>
      <c r="AM42" s="5"/>
      <c r="BM42" s="4"/>
    </row>
    <row r="43" spans="1:65" ht="14.4" x14ac:dyDescent="0.3">
      <c r="A43" s="2"/>
      <c r="B43" s="9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"/>
      <c r="AM43" s="5"/>
      <c r="BM43" s="4"/>
    </row>
    <row r="44" spans="1:65" ht="14.4" x14ac:dyDescent="0.3">
      <c r="A44" s="2"/>
      <c r="B44" s="9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"/>
      <c r="AM44" s="5"/>
      <c r="BM44" s="4"/>
    </row>
    <row r="45" spans="1:65" ht="14.4" x14ac:dyDescent="0.3">
      <c r="A45" s="2"/>
      <c r="B45" s="9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"/>
      <c r="AM45" s="5"/>
      <c r="BM45" s="4"/>
    </row>
    <row r="46" spans="1:65" ht="14.4" x14ac:dyDescent="0.3">
      <c r="A46" s="2"/>
      <c r="B46" s="9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"/>
      <c r="AM46" s="5"/>
    </row>
    <row r="47" spans="1:65" ht="14.4" x14ac:dyDescent="0.3">
      <c r="A47" s="2"/>
      <c r="B47" s="9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"/>
      <c r="AM47" s="5"/>
    </row>
    <row r="48" spans="1:65" ht="14.4" x14ac:dyDescent="0.3">
      <c r="A48" s="2"/>
      <c r="B48" s="9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"/>
      <c r="AM48" s="5"/>
    </row>
    <row r="49" spans="1:65" ht="14.4" x14ac:dyDescent="0.3">
      <c r="A49" s="2"/>
      <c r="B49" s="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"/>
      <c r="AM49" s="5"/>
      <c r="BM49" s="8"/>
    </row>
    <row r="50" spans="1:65" ht="14.4" x14ac:dyDescent="0.3">
      <c r="A50" s="2"/>
      <c r="B50" s="9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"/>
      <c r="AM50" s="5"/>
      <c r="BM50" s="8"/>
    </row>
    <row r="51" spans="1:65" ht="14.4" x14ac:dyDescent="0.3">
      <c r="A51" s="2"/>
      <c r="B51" s="9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"/>
      <c r="AM51" s="5"/>
      <c r="BM51" s="8"/>
    </row>
    <row r="52" spans="1:65" ht="14.4" x14ac:dyDescent="0.3">
      <c r="A52" s="2"/>
      <c r="B52" s="9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"/>
      <c r="AM52" s="5"/>
      <c r="BM52" s="8"/>
    </row>
    <row r="53" spans="1:65" ht="14.4" x14ac:dyDescent="0.3">
      <c r="A53" s="2"/>
      <c r="B53" s="9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"/>
      <c r="AM53" s="5"/>
      <c r="BM53" s="8"/>
    </row>
    <row r="54" spans="1:65" ht="14.4" x14ac:dyDescent="0.3">
      <c r="A54" s="2"/>
      <c r="B54" s="9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"/>
      <c r="AM54" s="5"/>
    </row>
    <row r="55" spans="1:65" ht="14.4" x14ac:dyDescent="0.3">
      <c r="A55" s="2"/>
      <c r="B55" s="9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"/>
      <c r="AM55" s="5"/>
      <c r="BM55" s="8"/>
    </row>
    <row r="56" spans="1:65" ht="14.4" x14ac:dyDescent="0.3">
      <c r="A56" s="2"/>
      <c r="B56" s="9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"/>
      <c r="AM56" s="5"/>
      <c r="BM56" s="8"/>
    </row>
    <row r="57" spans="1:65" ht="14.4" x14ac:dyDescent="0.3">
      <c r="A57" s="2"/>
      <c r="B57" s="9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"/>
      <c r="AM57" s="5"/>
      <c r="BM57" s="8"/>
    </row>
    <row r="58" spans="1:65" ht="14.4" x14ac:dyDescent="0.3">
      <c r="A58" s="2"/>
      <c r="B58" s="9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"/>
      <c r="AM58" s="5"/>
      <c r="BM58" s="4"/>
    </row>
    <row r="59" spans="1:65" ht="14.4" x14ac:dyDescent="0.3">
      <c r="A59" s="2"/>
      <c r="B59" s="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"/>
      <c r="AM59" s="5"/>
      <c r="BM59" s="4"/>
    </row>
    <row r="60" spans="1:65" ht="14.4" x14ac:dyDescent="0.3">
      <c r="A60" s="2"/>
      <c r="B60" s="9"/>
      <c r="F60" s="9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5"/>
      <c r="AL60" s="5"/>
      <c r="AM60" s="5"/>
      <c r="BM60" s="4"/>
    </row>
    <row r="61" spans="1:65" ht="14.4" x14ac:dyDescent="0.3">
      <c r="A61" s="2"/>
      <c r="B61" s="9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5"/>
      <c r="AL61" s="5"/>
      <c r="AM61" s="5"/>
      <c r="BM61" s="4"/>
    </row>
    <row r="62" spans="1:65" ht="14.4" x14ac:dyDescent="0.3">
      <c r="A62" s="2"/>
      <c r="B62" s="9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5"/>
      <c r="AL62" s="5"/>
      <c r="AM62" s="5"/>
      <c r="BM62" s="4"/>
    </row>
    <row r="63" spans="1:65" ht="14.4" x14ac:dyDescent="0.3">
      <c r="A63" s="2"/>
      <c r="B63" s="9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5"/>
      <c r="AL63" s="5"/>
      <c r="AM63" s="5"/>
      <c r="BM63" s="4"/>
    </row>
    <row r="64" spans="1:65" ht="14.4" x14ac:dyDescent="0.3">
      <c r="A64" s="2"/>
      <c r="B64" s="9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5"/>
      <c r="AK64" s="5"/>
      <c r="AL64" s="5"/>
      <c r="AM64" s="5"/>
      <c r="BM64" s="4"/>
    </row>
    <row r="65" spans="1:65" ht="14.4" x14ac:dyDescent="0.3">
      <c r="A65" s="2"/>
      <c r="B65" s="9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5"/>
      <c r="AK65" s="5"/>
      <c r="AL65" s="5"/>
      <c r="AM65" s="5"/>
      <c r="BM65" s="4"/>
    </row>
    <row r="66" spans="1:65" ht="14.4" x14ac:dyDescent="0.3">
      <c r="A66" s="2"/>
      <c r="B66" s="9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5"/>
      <c r="AK66" s="5"/>
      <c r="AL66" s="5"/>
      <c r="AM66" s="5"/>
      <c r="BM66" s="4"/>
    </row>
    <row r="67" spans="1:65" ht="14.4" x14ac:dyDescent="0.3">
      <c r="A67" s="2"/>
      <c r="B67" s="9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5"/>
      <c r="AK67" s="5"/>
      <c r="AL67" s="5"/>
      <c r="AM67" s="5"/>
      <c r="BM67" s="4"/>
    </row>
    <row r="68" spans="1:65" ht="14.4" x14ac:dyDescent="0.3">
      <c r="A68" s="2"/>
      <c r="B68" s="9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5"/>
      <c r="AK68" s="5"/>
      <c r="AL68" s="5"/>
      <c r="AM68" s="5"/>
      <c r="BM68" s="4"/>
    </row>
    <row r="69" spans="1:65" ht="14.4" x14ac:dyDescent="0.3">
      <c r="A69" s="2"/>
      <c r="B69" s="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5"/>
      <c r="AK69" s="5"/>
      <c r="AL69" s="5"/>
      <c r="AM69" s="5"/>
      <c r="BM69" s="4"/>
    </row>
    <row r="70" spans="1:65" ht="14.4" x14ac:dyDescent="0.3">
      <c r="A70" s="2"/>
      <c r="B70" s="9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5"/>
      <c r="AK70" s="5"/>
      <c r="AL70" s="5"/>
      <c r="AM70" s="5"/>
      <c r="BM70" s="4"/>
    </row>
    <row r="71" spans="1:65" ht="14.4" x14ac:dyDescent="0.3">
      <c r="A71" s="2"/>
      <c r="B71" s="9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5"/>
      <c r="AK71" s="5"/>
      <c r="AL71" s="5"/>
      <c r="AM71" s="5"/>
      <c r="BM71" s="4"/>
    </row>
    <row r="72" spans="1:65" ht="14.4" x14ac:dyDescent="0.3">
      <c r="A72" s="2"/>
      <c r="B72" s="9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5"/>
      <c r="AK72" s="5"/>
      <c r="AL72" s="5"/>
      <c r="AM72" s="5"/>
      <c r="BM72" s="4"/>
    </row>
    <row r="73" spans="1:65" ht="14.4" x14ac:dyDescent="0.3">
      <c r="A73" s="2"/>
      <c r="B73" s="9"/>
      <c r="Z73"/>
      <c r="AA73"/>
      <c r="AB73"/>
      <c r="AC73"/>
      <c r="AD73"/>
      <c r="AE73"/>
      <c r="AF73"/>
      <c r="AG73"/>
      <c r="AH73" s="5"/>
      <c r="AI73" s="5"/>
      <c r="AJ73" s="5"/>
      <c r="AK73" s="5"/>
      <c r="AL73" s="5"/>
      <c r="AM73" s="5"/>
      <c r="BM73" s="4"/>
    </row>
    <row r="74" spans="1:65" ht="14.4" x14ac:dyDescent="0.3">
      <c r="A74" s="2"/>
      <c r="B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/>
      <c r="AA74"/>
      <c r="AB74"/>
      <c r="AC74"/>
      <c r="AD74"/>
      <c r="AE74"/>
      <c r="AF74"/>
      <c r="AG74"/>
      <c r="AH74" s="5"/>
      <c r="AI74" s="5"/>
      <c r="AJ74" s="5"/>
      <c r="AK74" s="5"/>
      <c r="AL74" s="5"/>
      <c r="AM74" s="5"/>
      <c r="BM74" s="4"/>
    </row>
    <row r="75" spans="1:65" ht="14.4" x14ac:dyDescent="0.3">
      <c r="A75" s="2"/>
      <c r="B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/>
      <c r="AA75"/>
      <c r="AB75"/>
      <c r="AC75"/>
      <c r="AD75"/>
      <c r="AE75"/>
      <c r="AF75"/>
      <c r="AG75"/>
      <c r="AH75" s="5"/>
      <c r="AI75" s="5"/>
      <c r="AJ75" s="5"/>
      <c r="AK75" s="5"/>
      <c r="AL75" s="5"/>
      <c r="AM75" s="5"/>
      <c r="BM75" s="4"/>
    </row>
    <row r="76" spans="1:65" ht="14.4" x14ac:dyDescent="0.3">
      <c r="A76" s="2"/>
      <c r="B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/>
      <c r="AA76"/>
      <c r="AB76"/>
      <c r="AC76"/>
      <c r="AD76"/>
      <c r="AE76"/>
      <c r="AF76"/>
      <c r="AG76"/>
      <c r="AH76" s="5"/>
      <c r="AI76" s="5"/>
      <c r="AJ76" s="5"/>
      <c r="AK76" s="5"/>
      <c r="AL76" s="5"/>
      <c r="AM76" s="5"/>
      <c r="BM76" s="4"/>
    </row>
    <row r="77" spans="1:65" ht="14.4" x14ac:dyDescent="0.3">
      <c r="A77" s="2"/>
      <c r="B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/>
      <c r="AA77"/>
      <c r="AB77"/>
      <c r="AC77"/>
      <c r="AD77"/>
      <c r="AE77"/>
      <c r="AF77"/>
      <c r="AG77"/>
      <c r="AH77" s="5"/>
      <c r="AI77" s="5"/>
      <c r="AJ77" s="5"/>
      <c r="AK77" s="5"/>
      <c r="AL77" s="5"/>
      <c r="AM77" s="5"/>
      <c r="BM77" s="4"/>
    </row>
    <row r="78" spans="1:65" ht="14.4" x14ac:dyDescent="0.3">
      <c r="A78" s="2"/>
      <c r="B78" s="9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/>
      <c r="AI78" s="5"/>
      <c r="AJ78" s="5"/>
      <c r="AK78" s="5"/>
      <c r="AL78" s="5"/>
      <c r="AM78" s="5"/>
    </row>
    <row r="79" spans="1:65" ht="14.4" x14ac:dyDescent="0.3">
      <c r="A79" s="2"/>
      <c r="B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/>
      <c r="AB79" s="5"/>
      <c r="AI79" s="5"/>
      <c r="AJ79" s="5"/>
      <c r="AK79" s="5"/>
      <c r="AL79" s="5"/>
      <c r="AM79" s="5"/>
    </row>
    <row r="80" spans="1:65" ht="14.4" x14ac:dyDescent="0.3">
      <c r="A80" s="2"/>
      <c r="B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/>
      <c r="AB80" s="5"/>
      <c r="AI80" s="5"/>
      <c r="AJ80" s="5"/>
      <c r="AK80" s="5"/>
      <c r="AL80" s="5"/>
      <c r="AM80" s="5"/>
    </row>
    <row r="81" spans="1:39" ht="14.4" x14ac:dyDescent="0.3">
      <c r="A81" s="2"/>
      <c r="B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/>
      <c r="AB81" s="5"/>
      <c r="AI81" s="5"/>
      <c r="AJ81" s="5"/>
      <c r="AK81" s="5"/>
      <c r="AL81" s="5"/>
      <c r="AM81" s="5"/>
    </row>
    <row r="82" spans="1:39" ht="14.25" customHeight="1" x14ac:dyDescent="0.3">
      <c r="A82" s="2"/>
      <c r="B82" s="9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/>
      <c r="AB82" s="5"/>
      <c r="AI82" s="5"/>
      <c r="AJ82" s="5"/>
      <c r="AK82" s="5"/>
      <c r="AL82" s="5"/>
      <c r="AM82" s="5"/>
    </row>
    <row r="83" spans="1:39" ht="14.4" x14ac:dyDescent="0.3">
      <c r="A83" s="2"/>
      <c r="B83" s="9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/>
      <c r="AB83" s="5"/>
      <c r="AI83" s="5"/>
      <c r="AJ83" s="5"/>
      <c r="AK83" s="5"/>
      <c r="AL83" s="5"/>
      <c r="AM83" s="5"/>
    </row>
    <row r="84" spans="1:39" ht="14.4" x14ac:dyDescent="0.3">
      <c r="A84" s="2"/>
      <c r="B84" s="9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/>
      <c r="AB84" s="5"/>
      <c r="AI84" s="5"/>
      <c r="AJ84" s="5"/>
      <c r="AK84" s="5"/>
      <c r="AL84" s="5"/>
      <c r="AM84" s="5"/>
    </row>
    <row r="85" spans="1:39" ht="14.4" x14ac:dyDescent="0.3">
      <c r="A85" s="2"/>
      <c r="B85" s="9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/>
      <c r="AB85" s="5"/>
      <c r="AI85" s="5"/>
      <c r="AJ85" s="5"/>
      <c r="AK85" s="5"/>
      <c r="AL85" s="5"/>
      <c r="AM85" s="5"/>
    </row>
    <row r="86" spans="1:39" ht="14.4" x14ac:dyDescent="0.3">
      <c r="A86" s="2"/>
      <c r="B86" s="9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/>
      <c r="AB86" s="5"/>
      <c r="AI86" s="5"/>
      <c r="AJ86" s="5"/>
      <c r="AK86" s="5"/>
      <c r="AL86" s="5"/>
      <c r="AM86" s="5"/>
    </row>
    <row r="87" spans="1:39" ht="14.4" x14ac:dyDescent="0.3">
      <c r="A87" s="2"/>
      <c r="B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/>
      <c r="AB87" s="5"/>
      <c r="AI87" s="5"/>
      <c r="AJ87" s="5"/>
      <c r="AK87" s="5"/>
      <c r="AL87" s="5"/>
      <c r="AM87" s="5"/>
    </row>
    <row r="88" spans="1:39" ht="14.4" x14ac:dyDescent="0.3">
      <c r="A88" s="2"/>
      <c r="B88" s="9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/>
      <c r="AB88" s="5"/>
      <c r="AI88" s="5"/>
      <c r="AJ88" s="5"/>
      <c r="AK88" s="5"/>
      <c r="AL88" s="5"/>
      <c r="AM88" s="5"/>
    </row>
    <row r="89" spans="1:39" ht="14.4" x14ac:dyDescent="0.3">
      <c r="A89" s="2"/>
      <c r="B89" s="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/>
      <c r="AB89" s="5"/>
      <c r="AI89" s="5"/>
      <c r="AJ89" s="5"/>
      <c r="AK89" s="5"/>
      <c r="AL89" s="5"/>
      <c r="AM89" s="5"/>
    </row>
    <row r="90" spans="1:39" ht="14.4" x14ac:dyDescent="0.3">
      <c r="A90" s="2"/>
      <c r="B90" s="9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/>
      <c r="AB90" s="5"/>
      <c r="AI90" s="5"/>
      <c r="AJ90" s="5"/>
      <c r="AK90" s="5"/>
      <c r="AL90" s="5"/>
      <c r="AM90" s="5"/>
    </row>
    <row r="91" spans="1:39" ht="14.4" x14ac:dyDescent="0.3">
      <c r="A91" s="2"/>
      <c r="B91" s="9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/>
      <c r="AB91" s="5"/>
      <c r="AI91" s="5"/>
      <c r="AJ91" s="5"/>
      <c r="AK91" s="5"/>
      <c r="AL91" s="5"/>
      <c r="AM91" s="5"/>
    </row>
    <row r="92" spans="1:39" ht="14.4" x14ac:dyDescent="0.3">
      <c r="A92" s="2"/>
      <c r="B92" s="9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/>
      <c r="AB92" s="5"/>
      <c r="AI92" s="5"/>
      <c r="AJ92" s="5"/>
      <c r="AK92" s="5"/>
      <c r="AL92" s="5"/>
      <c r="AM92" s="5"/>
    </row>
    <row r="93" spans="1:39" ht="14.4" x14ac:dyDescent="0.3">
      <c r="A93" s="2"/>
      <c r="B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B93" s="5"/>
      <c r="AI93" s="5"/>
      <c r="AJ93" s="5"/>
      <c r="AK93" s="5"/>
      <c r="AL93" s="5"/>
      <c r="AM93" s="5"/>
    </row>
    <row r="94" spans="1:39" ht="14.4" x14ac:dyDescent="0.3">
      <c r="A94" s="2"/>
      <c r="B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B94" s="5"/>
      <c r="AI94" s="5"/>
      <c r="AJ94" s="5"/>
      <c r="AK94" s="5"/>
      <c r="AL94" s="5"/>
      <c r="AM94" s="5"/>
    </row>
    <row r="95" spans="1:39" ht="14.4" x14ac:dyDescent="0.3">
      <c r="A95" s="2"/>
      <c r="B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B95" s="5"/>
      <c r="AI95" s="5"/>
      <c r="AJ95" s="5"/>
      <c r="AK95" s="5"/>
      <c r="AL95" s="5"/>
      <c r="AM95" s="5"/>
    </row>
    <row r="96" spans="1:39" ht="14.4" x14ac:dyDescent="0.3">
      <c r="A96" s="2"/>
      <c r="B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B96" s="5"/>
      <c r="AI96" s="5"/>
      <c r="AJ96" s="5"/>
      <c r="AK96" s="5"/>
      <c r="AL96" s="5"/>
      <c r="AM96" s="5"/>
    </row>
    <row r="97" spans="1:39" ht="14.4" x14ac:dyDescent="0.3">
      <c r="A97" s="2"/>
      <c r="B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B97" s="5"/>
      <c r="AI97" s="5"/>
      <c r="AJ97" s="5"/>
      <c r="AK97" s="5"/>
      <c r="AL97" s="5"/>
      <c r="AM97" s="5"/>
    </row>
    <row r="98" spans="1:39" ht="14.4" x14ac:dyDescent="0.3">
      <c r="A98" s="2"/>
      <c r="B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B98" s="5"/>
      <c r="AI98" s="5"/>
      <c r="AJ98" s="5"/>
      <c r="AK98" s="5"/>
      <c r="AL98" s="5"/>
      <c r="AM98" s="5"/>
    </row>
    <row r="99" spans="1:39" ht="14.4" x14ac:dyDescent="0.3">
      <c r="A99" s="2"/>
      <c r="B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B99" s="5"/>
      <c r="AK99" s="5"/>
      <c r="AL99" s="5"/>
      <c r="AM99" s="5"/>
    </row>
    <row r="100" spans="1:39" ht="14.4" x14ac:dyDescent="0.3">
      <c r="A100" s="2"/>
      <c r="B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B100" s="5"/>
      <c r="AK100" s="5"/>
      <c r="AL100" s="5"/>
      <c r="AM100" s="5"/>
    </row>
    <row r="101" spans="1:39" ht="14.4" x14ac:dyDescent="0.3">
      <c r="A101" s="2"/>
      <c r="B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B101" s="5"/>
      <c r="AK101" s="5"/>
      <c r="AL101" s="5"/>
      <c r="AM101" s="5"/>
    </row>
    <row r="102" spans="1:39" ht="14.4" x14ac:dyDescent="0.3">
      <c r="A102" s="2"/>
      <c r="B102" s="9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B102" s="5"/>
      <c r="AK102" s="5"/>
      <c r="AL102" s="5"/>
      <c r="AM102" s="5"/>
    </row>
    <row r="103" spans="1:39" ht="14.4" x14ac:dyDescent="0.3">
      <c r="A103" s="2"/>
      <c r="B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B103" s="5"/>
      <c r="AK103" s="5"/>
      <c r="AL103" s="5"/>
      <c r="AM103" s="5"/>
    </row>
    <row r="104" spans="1:39" ht="14.4" x14ac:dyDescent="0.3">
      <c r="A104" s="2"/>
      <c r="B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B104" s="5"/>
      <c r="AK104" s="5"/>
      <c r="AL104" s="5"/>
      <c r="AM104" s="5"/>
    </row>
    <row r="105" spans="1:39" ht="14.4" x14ac:dyDescent="0.3">
      <c r="A105" s="2"/>
      <c r="B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AB105" s="5"/>
      <c r="AC105" s="5"/>
      <c r="AD105" s="5"/>
      <c r="AE105" s="5"/>
      <c r="AF105" s="5"/>
      <c r="AG105" s="5"/>
      <c r="AH105" s="5"/>
      <c r="AK105" s="5"/>
      <c r="AL105" s="5"/>
      <c r="AM105" s="5"/>
    </row>
    <row r="106" spans="1:39" ht="14.4" x14ac:dyDescent="0.3">
      <c r="A106" s="2"/>
      <c r="B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AB106" s="5"/>
      <c r="AC106" s="5"/>
      <c r="AD106" s="5"/>
      <c r="AE106" s="5"/>
      <c r="AF106" s="5"/>
      <c r="AG106" s="5"/>
      <c r="AH106" s="5"/>
      <c r="AK106" s="5"/>
      <c r="AL106" s="5"/>
      <c r="AM106" s="5"/>
    </row>
    <row r="107" spans="1:39" ht="14.4" x14ac:dyDescent="0.3">
      <c r="A107" s="2"/>
      <c r="B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AB107" s="5"/>
      <c r="AC107" s="5"/>
      <c r="AD107" s="5"/>
      <c r="AE107" s="5"/>
      <c r="AF107" s="5"/>
      <c r="AG107" s="5"/>
      <c r="AH107" s="5"/>
      <c r="AK107" s="5"/>
      <c r="AL107" s="5"/>
      <c r="AM107" s="5"/>
    </row>
    <row r="108" spans="1:39" ht="14.4" x14ac:dyDescent="0.3">
      <c r="A108" s="2"/>
      <c r="B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AB108" s="5"/>
      <c r="AC108" s="5"/>
      <c r="AD108" s="5"/>
      <c r="AE108" s="5"/>
      <c r="AF108" s="5"/>
      <c r="AG108" s="5"/>
      <c r="AH108" s="5"/>
      <c r="AK108" s="5"/>
      <c r="AL108" s="5"/>
      <c r="AM108" s="5"/>
    </row>
    <row r="109" spans="1:39" ht="14.4" x14ac:dyDescent="0.3">
      <c r="A109" s="2"/>
      <c r="B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AB109" s="5"/>
      <c r="AC109" s="5"/>
      <c r="AD109" s="5"/>
      <c r="AE109" s="5"/>
      <c r="AF109" s="5"/>
      <c r="AG109" s="5"/>
      <c r="AH109" s="5"/>
      <c r="AK109" s="5"/>
      <c r="AL109" s="5"/>
      <c r="AM109" s="5"/>
    </row>
    <row r="110" spans="1:39" ht="14.4" x14ac:dyDescent="0.3">
      <c r="A110" s="2"/>
      <c r="B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AB110" s="5"/>
      <c r="AC110" s="5"/>
      <c r="AD110" s="5"/>
      <c r="AE110" s="5"/>
      <c r="AF110" s="5"/>
      <c r="AG110" s="5"/>
      <c r="AH110" s="5"/>
      <c r="AK110" s="5"/>
      <c r="AL110" s="5"/>
      <c r="AM110" s="5"/>
    </row>
    <row r="111" spans="1:39" ht="14.4" x14ac:dyDescent="0.3">
      <c r="A111" s="2"/>
      <c r="B111" s="9"/>
      <c r="I111" s="5"/>
      <c r="J111" s="6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AB111" s="5"/>
      <c r="AC111" s="5"/>
      <c r="AD111" s="5"/>
      <c r="AE111" s="5"/>
      <c r="AF111" s="5"/>
      <c r="AG111" s="5"/>
      <c r="AH111" s="5"/>
      <c r="AK111" s="5"/>
      <c r="AL111" s="5"/>
      <c r="AM111" s="5"/>
    </row>
    <row r="112" spans="1:39" ht="14.4" x14ac:dyDescent="0.3">
      <c r="A112" s="2"/>
      <c r="B112" s="9"/>
      <c r="I112" s="5"/>
      <c r="J112" s="6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AB112" s="5"/>
      <c r="AC112" s="5"/>
      <c r="AD112" s="5"/>
      <c r="AE112" s="5"/>
      <c r="AF112" s="5"/>
      <c r="AG112" s="5"/>
      <c r="AH112" s="5"/>
      <c r="AK112" s="5"/>
      <c r="AL112" s="5"/>
      <c r="AM112" s="5"/>
    </row>
    <row r="113" spans="1:39" ht="14.4" x14ac:dyDescent="0.3">
      <c r="A113" s="2"/>
      <c r="B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AC113" s="5"/>
      <c r="AD113" s="5"/>
      <c r="AE113" s="5"/>
      <c r="AF113" s="5"/>
      <c r="AG113" s="5"/>
      <c r="AH113" s="5"/>
      <c r="AK113" s="5"/>
      <c r="AL113" s="5"/>
      <c r="AM113" s="5"/>
    </row>
    <row r="114" spans="1:39" ht="14.4" x14ac:dyDescent="0.3">
      <c r="A114" s="2"/>
      <c r="B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AC114" s="5"/>
      <c r="AD114" s="5"/>
      <c r="AE114" s="5"/>
      <c r="AF114" s="5"/>
      <c r="AG114" s="5"/>
      <c r="AH114" s="5"/>
      <c r="AK114" s="5"/>
      <c r="AL114" s="5"/>
      <c r="AM114" s="5"/>
    </row>
    <row r="115" spans="1:39" ht="14.4" x14ac:dyDescent="0.3">
      <c r="A115" s="2"/>
      <c r="B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4.4" x14ac:dyDescent="0.3">
      <c r="A116" s="2"/>
      <c r="B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4.4" x14ac:dyDescent="0.3">
      <c r="A117" s="2"/>
      <c r="B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4.4" x14ac:dyDescent="0.3">
      <c r="A118" s="2"/>
      <c r="B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4.4" x14ac:dyDescent="0.3">
      <c r="A119" s="2"/>
      <c r="B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4.4" x14ac:dyDescent="0.3">
      <c r="A120" s="2"/>
      <c r="B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4.4" x14ac:dyDescent="0.3">
      <c r="A121" s="2"/>
      <c r="B121" s="9"/>
      <c r="H121" s="6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4.4" x14ac:dyDescent="0.3">
      <c r="A122" s="2"/>
      <c r="B122" s="9"/>
      <c r="H122" s="6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4.4" x14ac:dyDescent="0.3">
      <c r="A123" s="2"/>
      <c r="B123" s="9"/>
      <c r="H123" s="63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4.4" x14ac:dyDescent="0.3">
      <c r="A124" s="2"/>
      <c r="B124" s="9"/>
      <c r="H124" s="63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4.4" x14ac:dyDescent="0.3">
      <c r="A125" s="2"/>
      <c r="B125" s="9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4.4" x14ac:dyDescent="0.3">
      <c r="A126" s="2"/>
      <c r="B126" s="9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4.4" x14ac:dyDescent="0.3">
      <c r="A127" s="2"/>
      <c r="B127" s="9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4.4" x14ac:dyDescent="0.3">
      <c r="A128" s="2"/>
      <c r="B128" s="9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4.4" x14ac:dyDescent="0.3">
      <c r="A129" s="2"/>
      <c r="B129" s="9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4.4" x14ac:dyDescent="0.3">
      <c r="A130" s="2"/>
      <c r="B130" s="9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4.4" x14ac:dyDescent="0.3">
      <c r="A131" s="2"/>
      <c r="B131" s="9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4.4" x14ac:dyDescent="0.3">
      <c r="A132" s="2"/>
      <c r="B132" s="9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4.4" x14ac:dyDescent="0.3">
      <c r="A133" s="2"/>
      <c r="B133" s="9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4.4" x14ac:dyDescent="0.3">
      <c r="A134" s="2"/>
      <c r="B134" s="9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4.4" x14ac:dyDescent="0.3">
      <c r="A135" s="2"/>
      <c r="B135" s="9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4.4" x14ac:dyDescent="0.3">
      <c r="A136" s="2"/>
      <c r="B136" s="9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4.4" x14ac:dyDescent="0.3">
      <c r="A137" s="2"/>
      <c r="B137" s="9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4.4" x14ac:dyDescent="0.3">
      <c r="A138" s="2"/>
      <c r="B138" s="9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4.4" x14ac:dyDescent="0.3">
      <c r="A139" s="2"/>
      <c r="B139" s="9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4.4" x14ac:dyDescent="0.3">
      <c r="A140" s="2"/>
      <c r="B140" s="9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4.4" x14ac:dyDescent="0.3">
      <c r="A141" s="2"/>
      <c r="B141" s="9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4.4" x14ac:dyDescent="0.3">
      <c r="A142" s="2"/>
      <c r="B142" s="9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4.4" x14ac:dyDescent="0.3">
      <c r="A143" s="2"/>
      <c r="B143" s="9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4.4" x14ac:dyDescent="0.3">
      <c r="A144" s="2"/>
      <c r="B144" s="9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4.4" x14ac:dyDescent="0.3">
      <c r="A145" s="2"/>
      <c r="B145" s="9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4.4" x14ac:dyDescent="0.3">
      <c r="A146" s="2"/>
      <c r="B146" s="9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4.4" x14ac:dyDescent="0.3">
      <c r="A147" s="2"/>
      <c r="B147" s="9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4.4" x14ac:dyDescent="0.3">
      <c r="A148" s="2"/>
      <c r="B148" s="9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4.4" x14ac:dyDescent="0.3">
      <c r="A149" s="2"/>
      <c r="B149" s="9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4.4" x14ac:dyDescent="0.3">
      <c r="A150" s="2"/>
      <c r="B150" s="9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4.4" x14ac:dyDescent="0.3">
      <c r="A151" s="2"/>
      <c r="B151" s="9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4.4" x14ac:dyDescent="0.3">
      <c r="A152" s="2"/>
      <c r="B152" s="9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4.4" x14ac:dyDescent="0.3">
      <c r="A153" s="2"/>
      <c r="B153" s="9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4.4" x14ac:dyDescent="0.3">
      <c r="A154" s="2"/>
      <c r="B154" s="9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4.4" x14ac:dyDescent="0.3">
      <c r="A155" s="2"/>
      <c r="B155" s="9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4.4" x14ac:dyDescent="0.3">
      <c r="A156" s="2"/>
      <c r="B156" s="9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4.4" x14ac:dyDescent="0.3">
      <c r="A157" s="2"/>
      <c r="B157" s="9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4.4" x14ac:dyDescent="0.3">
      <c r="A158" s="2"/>
      <c r="B158" s="9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4.4" x14ac:dyDescent="0.3">
      <c r="A159" s="2"/>
      <c r="B159" s="9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4.4" x14ac:dyDescent="0.3">
      <c r="A160" s="2"/>
      <c r="B160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4.4" x14ac:dyDescent="0.3">
      <c r="A161" s="2"/>
      <c r="B161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4.4" x14ac:dyDescent="0.3">
      <c r="A162" s="2"/>
      <c r="B162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4.4" x14ac:dyDescent="0.3">
      <c r="A163" s="2"/>
      <c r="B163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4.4" x14ac:dyDescent="0.3">
      <c r="A164" s="2"/>
      <c r="B16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4.4" x14ac:dyDescent="0.3">
      <c r="A165" s="2"/>
      <c r="B16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4.4" x14ac:dyDescent="0.3">
      <c r="A166" s="2"/>
      <c r="B16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4.4" x14ac:dyDescent="0.3">
      <c r="A167" s="2"/>
      <c r="B16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4.4" x14ac:dyDescent="0.3">
      <c r="A168" s="2"/>
      <c r="B168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4.4" x14ac:dyDescent="0.3">
      <c r="A169" s="2"/>
      <c r="B169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4.4" x14ac:dyDescent="0.3">
      <c r="A170" s="2"/>
      <c r="B170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4.4" x14ac:dyDescent="0.3">
      <c r="A171" s="2"/>
      <c r="B171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4.4" x14ac:dyDescent="0.3">
      <c r="A172" s="2"/>
      <c r="B172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4.4" x14ac:dyDescent="0.3">
      <c r="A173" s="2"/>
      <c r="B173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4.4" x14ac:dyDescent="0.3">
      <c r="A174" s="2"/>
      <c r="B17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4.4" x14ac:dyDescent="0.3">
      <c r="A175" s="2"/>
      <c r="B17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4.4" x14ac:dyDescent="0.3">
      <c r="A176" s="2"/>
      <c r="B17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4.4" x14ac:dyDescent="0.3">
      <c r="A177" s="2"/>
      <c r="B17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4.4" x14ac:dyDescent="0.3">
      <c r="A178" s="2"/>
      <c r="B178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4.4" x14ac:dyDescent="0.3">
      <c r="A179" s="2"/>
      <c r="B179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4.4" x14ac:dyDescent="0.3">
      <c r="A180" s="2"/>
      <c r="B180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4.4" x14ac:dyDescent="0.3">
      <c r="A181" s="2"/>
      <c r="B181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4.4" x14ac:dyDescent="0.3">
      <c r="A182" s="2"/>
      <c r="B182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4.4" x14ac:dyDescent="0.3">
      <c r="A183" s="2"/>
      <c r="B183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4.4" x14ac:dyDescent="0.3">
      <c r="A184" s="2"/>
      <c r="B18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4.4" x14ac:dyDescent="0.3">
      <c r="A185" s="2"/>
      <c r="B18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4.4" x14ac:dyDescent="0.3">
      <c r="A186" s="2"/>
      <c r="B18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4.4" x14ac:dyDescent="0.3">
      <c r="A187" s="2"/>
      <c r="B18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4.4" x14ac:dyDescent="0.3">
      <c r="A188" s="2"/>
      <c r="B18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4.4" x14ac:dyDescent="0.3">
      <c r="A189" s="2"/>
      <c r="B189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4.4" x14ac:dyDescent="0.3">
      <c r="A190" s="2"/>
      <c r="B190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2"/>
      <c r="B191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2"/>
      <c r="B192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4.4" x14ac:dyDescent="0.3">
      <c r="A193" s="2"/>
      <c r="B193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2"/>
      <c r="B194"/>
      <c r="AI194" s="5"/>
      <c r="AJ194" s="5"/>
      <c r="AK194" s="5"/>
      <c r="AL194" s="5"/>
      <c r="AM194" s="5"/>
    </row>
    <row r="195" spans="1:39" ht="14.4" x14ac:dyDescent="0.3">
      <c r="A195" s="2"/>
      <c r="B195"/>
      <c r="AI195" s="5"/>
      <c r="AJ195" s="5"/>
      <c r="AK195" s="5"/>
      <c r="AL195" s="5"/>
      <c r="AM195" s="5"/>
    </row>
    <row r="196" spans="1:39" ht="14.4" x14ac:dyDescent="0.3">
      <c r="A196" s="2"/>
      <c r="B196"/>
      <c r="AI196" s="5"/>
      <c r="AJ196" s="5"/>
      <c r="AK196" s="5"/>
      <c r="AL196" s="5"/>
      <c r="AM196" s="5"/>
    </row>
    <row r="197" spans="1:39" ht="14.4" x14ac:dyDescent="0.3">
      <c r="A197" s="2"/>
      <c r="B197"/>
      <c r="AI197" s="5"/>
      <c r="AJ197" s="5"/>
      <c r="AK197" s="5"/>
      <c r="AL197" s="5"/>
      <c r="AM197" s="5"/>
    </row>
    <row r="198" spans="1:39" ht="14.4" x14ac:dyDescent="0.3">
      <c r="A198" s="2"/>
      <c r="B198"/>
      <c r="AI198" s="5"/>
      <c r="AJ198" s="5"/>
      <c r="AK198" s="5"/>
      <c r="AL198" s="5"/>
      <c r="AM198" s="5"/>
    </row>
    <row r="199" spans="1:39" ht="14.4" x14ac:dyDescent="0.3">
      <c r="A199" s="2"/>
      <c r="B199"/>
      <c r="AI199" s="5"/>
      <c r="AJ199" s="5"/>
      <c r="AK199" s="5"/>
      <c r="AL199" s="5"/>
      <c r="AM199" s="5"/>
    </row>
    <row r="200" spans="1:39" ht="14.4" x14ac:dyDescent="0.3">
      <c r="A200" s="2"/>
      <c r="B200"/>
      <c r="AI200" s="5"/>
      <c r="AJ200" s="5"/>
      <c r="AK200" s="5"/>
      <c r="AL200" s="5"/>
      <c r="AM200" s="5"/>
    </row>
    <row r="201" spans="1:39" ht="14.4" x14ac:dyDescent="0.3">
      <c r="A201" s="2"/>
      <c r="B201"/>
      <c r="AI201" s="5"/>
      <c r="AJ201" s="5"/>
      <c r="AK201" s="5"/>
      <c r="AL201" s="5"/>
      <c r="AM201" s="5"/>
    </row>
    <row r="202" spans="1:39" ht="14.4" x14ac:dyDescent="0.3">
      <c r="A202" s="2"/>
      <c r="B202"/>
      <c r="AI202" s="5"/>
      <c r="AJ202" s="5"/>
      <c r="AK202" s="5"/>
      <c r="AL202" s="5"/>
      <c r="AM202" s="5"/>
    </row>
    <row r="203" spans="1:39" ht="14.4" x14ac:dyDescent="0.3">
      <c r="A203" s="2"/>
      <c r="B203"/>
      <c r="AI203" s="5"/>
      <c r="AJ203" s="5"/>
      <c r="AK203" s="5"/>
      <c r="AL203" s="5"/>
      <c r="AM203" s="5"/>
    </row>
    <row r="204" spans="1:39" ht="14.4" x14ac:dyDescent="0.3">
      <c r="A204" s="2"/>
      <c r="B204"/>
      <c r="AI204" s="5"/>
      <c r="AJ204" s="5"/>
      <c r="AK204" s="5"/>
      <c r="AL204" s="5"/>
      <c r="AM204" s="5"/>
    </row>
    <row r="205" spans="1:39" ht="14.4" x14ac:dyDescent="0.3">
      <c r="A205" s="2"/>
      <c r="B205"/>
      <c r="AI205" s="5"/>
      <c r="AJ205" s="5"/>
      <c r="AK205" s="5"/>
      <c r="AL205" s="5"/>
      <c r="AM205" s="5"/>
    </row>
    <row r="206" spans="1:39" ht="14.4" x14ac:dyDescent="0.3">
      <c r="A206" s="2"/>
      <c r="B206"/>
      <c r="AI206" s="5"/>
      <c r="AJ206" s="5"/>
      <c r="AK206" s="5"/>
      <c r="AL206" s="5"/>
      <c r="AM206" s="5"/>
    </row>
    <row r="207" spans="1:39" ht="14.4" x14ac:dyDescent="0.3">
      <c r="A207" s="2"/>
      <c r="B207"/>
      <c r="AI207" s="5"/>
      <c r="AJ207" s="5"/>
      <c r="AK207" s="5"/>
      <c r="AL207" s="5"/>
      <c r="AM207" s="5"/>
    </row>
    <row r="208" spans="1:39" ht="14.4" x14ac:dyDescent="0.3">
      <c r="A208" s="2"/>
      <c r="B208"/>
      <c r="AI208" s="5"/>
      <c r="AJ208" s="5"/>
      <c r="AK208" s="5"/>
      <c r="AL208" s="5"/>
      <c r="AM208" s="5"/>
    </row>
    <row r="209" spans="1:39" ht="14.4" x14ac:dyDescent="0.3">
      <c r="A209" s="2"/>
      <c r="B209"/>
      <c r="AI209" s="5"/>
      <c r="AJ209" s="5"/>
      <c r="AK209" s="5"/>
      <c r="AL209" s="5"/>
      <c r="AM209" s="5"/>
    </row>
    <row r="210" spans="1:39" ht="14.4" x14ac:dyDescent="0.3">
      <c r="A210" s="2"/>
      <c r="B210"/>
      <c r="AI210" s="5"/>
      <c r="AJ210" s="5"/>
      <c r="AK210" s="5"/>
      <c r="AL210" s="5"/>
      <c r="AM210" s="5"/>
    </row>
    <row r="211" spans="1:39" ht="14.4" x14ac:dyDescent="0.3">
      <c r="A211" s="2"/>
      <c r="B211"/>
      <c r="AI211" s="5"/>
      <c r="AJ211" s="5"/>
      <c r="AK211" s="5"/>
      <c r="AL211" s="5"/>
      <c r="AM211" s="5"/>
    </row>
    <row r="212" spans="1:39" ht="14.4" x14ac:dyDescent="0.3">
      <c r="A212" s="2"/>
      <c r="B212"/>
      <c r="AI212" s="5"/>
      <c r="AJ212" s="5"/>
      <c r="AK212" s="5"/>
      <c r="AL212" s="5"/>
      <c r="AM212" s="5"/>
    </row>
    <row r="213" spans="1:39" ht="14.4" x14ac:dyDescent="0.3">
      <c r="A213" s="2"/>
      <c r="B213"/>
      <c r="AI213" s="5"/>
      <c r="AJ213" s="5"/>
      <c r="AK213" s="5"/>
      <c r="AL213" s="5"/>
      <c r="AM213" s="5"/>
    </row>
    <row r="214" spans="1:39" ht="14.4" x14ac:dyDescent="0.3">
      <c r="A214" s="2"/>
      <c r="B214"/>
      <c r="AI214" s="5"/>
      <c r="AJ214" s="5"/>
      <c r="AK214" s="5"/>
      <c r="AL214" s="5"/>
      <c r="AM214" s="5"/>
    </row>
    <row r="215" spans="1:39" ht="14.4" x14ac:dyDescent="0.3">
      <c r="A215" s="2"/>
      <c r="B215"/>
      <c r="AI215" s="5"/>
      <c r="AJ215" s="5"/>
      <c r="AK215" s="5"/>
      <c r="AL215" s="5"/>
      <c r="AM215" s="5"/>
    </row>
    <row r="216" spans="1:39" ht="14.4" x14ac:dyDescent="0.3">
      <c r="A216" s="2"/>
      <c r="B216"/>
      <c r="AI216" s="5"/>
      <c r="AJ216" s="5"/>
      <c r="AK216" s="5"/>
      <c r="AL216" s="5"/>
      <c r="AM216" s="5"/>
    </row>
    <row r="217" spans="1:39" ht="14.4" x14ac:dyDescent="0.3">
      <c r="A217" s="2"/>
      <c r="B217"/>
      <c r="AI217" s="5"/>
      <c r="AJ217" s="5"/>
      <c r="AK217" s="5"/>
      <c r="AL217" s="5"/>
      <c r="AM217" s="5"/>
    </row>
    <row r="218" spans="1:39" ht="14.4" x14ac:dyDescent="0.3">
      <c r="A218" s="2"/>
      <c r="B218"/>
      <c r="AI218" s="5"/>
      <c r="AJ218" s="5"/>
      <c r="AK218" s="5"/>
      <c r="AL218" s="5"/>
      <c r="AM218" s="5"/>
    </row>
    <row r="219" spans="1:39" ht="14.4" x14ac:dyDescent="0.3">
      <c r="A219" s="2"/>
      <c r="B219"/>
      <c r="AI219" s="5"/>
      <c r="AJ219" s="5"/>
      <c r="AK219" s="5"/>
      <c r="AL219" s="5"/>
      <c r="AM219" s="5"/>
    </row>
    <row r="220" spans="1:39" ht="14.4" x14ac:dyDescent="0.3">
      <c r="A220" s="2"/>
      <c r="B220"/>
      <c r="AI220" s="5"/>
      <c r="AJ220" s="5"/>
      <c r="AK220" s="5"/>
      <c r="AL220" s="5"/>
      <c r="AM220" s="5"/>
    </row>
    <row r="221" spans="1:39" ht="14.4" x14ac:dyDescent="0.3">
      <c r="A221" s="2"/>
      <c r="B221"/>
      <c r="AK221" s="5"/>
      <c r="AL221" s="5"/>
      <c r="AM221" s="5"/>
    </row>
    <row r="222" spans="1:39" ht="14.4" x14ac:dyDescent="0.3">
      <c r="A222" s="2"/>
      <c r="B222"/>
      <c r="AK222" s="5"/>
      <c r="AL222" s="5"/>
      <c r="AM222" s="5"/>
    </row>
    <row r="223" spans="1:39" ht="14.4" x14ac:dyDescent="0.3">
      <c r="A223" s="2"/>
      <c r="B223"/>
      <c r="AK223" s="5"/>
      <c r="AL223" s="5"/>
      <c r="AM223" s="5"/>
    </row>
    <row r="224" spans="1:39" ht="14.4" x14ac:dyDescent="0.3">
      <c r="A224" s="2"/>
      <c r="B224"/>
      <c r="AK224" s="5"/>
      <c r="AL224" s="5"/>
      <c r="AM224" s="5"/>
    </row>
    <row r="225" spans="1:39" ht="14.4" x14ac:dyDescent="0.3">
      <c r="A225" s="2"/>
      <c r="B225"/>
      <c r="AK225" s="5"/>
      <c r="AL225" s="5"/>
      <c r="AM225" s="5"/>
    </row>
    <row r="226" spans="1:39" ht="14.4" x14ac:dyDescent="0.3">
      <c r="A226" s="2"/>
      <c r="B226"/>
      <c r="AK226" s="5"/>
      <c r="AL226" s="5"/>
      <c r="AM226" s="5"/>
    </row>
    <row r="227" spans="1:39" ht="14.4" x14ac:dyDescent="0.3">
      <c r="A227" s="2"/>
      <c r="B227"/>
      <c r="AK227" s="5"/>
      <c r="AL227" s="5"/>
      <c r="AM227" s="5"/>
    </row>
    <row r="228" spans="1:39" ht="14.4" x14ac:dyDescent="0.3">
      <c r="A228" s="2"/>
      <c r="B228"/>
      <c r="AK228" s="5"/>
      <c r="AL228" s="5"/>
      <c r="AM228" s="5"/>
    </row>
    <row r="229" spans="1:39" ht="14.4" x14ac:dyDescent="0.3">
      <c r="A229" s="2"/>
      <c r="B229"/>
      <c r="AK229" s="5"/>
      <c r="AL229" s="5"/>
      <c r="AM229" s="5"/>
    </row>
    <row r="230" spans="1:39" ht="14.4" x14ac:dyDescent="0.3">
      <c r="A230" s="2"/>
      <c r="B230"/>
      <c r="AK230" s="5"/>
      <c r="AL230" s="5"/>
      <c r="AM230" s="5"/>
    </row>
    <row r="231" spans="1:39" ht="14.4" x14ac:dyDescent="0.3">
      <c r="A231" s="2"/>
      <c r="B231"/>
      <c r="AK231" s="5"/>
      <c r="AL231" s="5"/>
      <c r="AM231" s="5"/>
    </row>
    <row r="232" spans="1:39" ht="14.4" x14ac:dyDescent="0.3">
      <c r="A232" s="2"/>
      <c r="B232"/>
      <c r="AK232" s="5"/>
      <c r="AL232" s="5"/>
      <c r="AM232" s="5"/>
    </row>
    <row r="233" spans="1:39" ht="14.4" x14ac:dyDescent="0.3">
      <c r="A233" s="2"/>
      <c r="B233"/>
      <c r="AK233" s="5"/>
      <c r="AL233" s="5"/>
      <c r="AM233" s="5"/>
    </row>
    <row r="234" spans="1:39" ht="14.4" x14ac:dyDescent="0.3">
      <c r="A234" s="2"/>
      <c r="B234"/>
      <c r="AK234" s="5"/>
      <c r="AL234" s="5"/>
      <c r="AM234" s="5"/>
    </row>
    <row r="235" spans="1:39" ht="14.4" x14ac:dyDescent="0.3">
      <c r="A235" s="2"/>
      <c r="B235"/>
      <c r="AK235" s="5"/>
      <c r="AL235" s="5"/>
      <c r="AM235" s="5"/>
    </row>
    <row r="236" spans="1:39" ht="14.4" x14ac:dyDescent="0.3">
      <c r="A236" s="2"/>
      <c r="B236"/>
      <c r="AK236" s="5"/>
      <c r="AL236" s="5"/>
      <c r="AM236" s="5"/>
    </row>
    <row r="237" spans="1:39" ht="14.4" x14ac:dyDescent="0.3">
      <c r="A237" s="2"/>
      <c r="B237"/>
      <c r="AL237" s="5"/>
      <c r="AM237" s="5"/>
    </row>
    <row r="238" spans="1:39" ht="14.4" x14ac:dyDescent="0.3">
      <c r="A238" s="2"/>
      <c r="B238"/>
      <c r="AL238" s="5"/>
      <c r="AM238" s="5"/>
    </row>
    <row r="239" spans="1:39" ht="14.4" x14ac:dyDescent="0.3">
      <c r="A239" s="2"/>
      <c r="B239"/>
      <c r="AL239" s="5"/>
      <c r="AM239" s="5"/>
    </row>
    <row r="240" spans="1:39" ht="14.4" x14ac:dyDescent="0.3">
      <c r="A240" s="2"/>
      <c r="B240"/>
      <c r="AL240" s="5"/>
      <c r="AM240" s="5"/>
    </row>
    <row r="241" spans="1:39" ht="14.4" x14ac:dyDescent="0.3">
      <c r="A241" s="2"/>
      <c r="B241"/>
      <c r="AL241" s="5"/>
      <c r="AM241" s="5"/>
    </row>
    <row r="242" spans="1:39" ht="14.4" x14ac:dyDescent="0.3">
      <c r="A242" s="2"/>
      <c r="B242"/>
      <c r="AL242" s="5"/>
      <c r="AM242" s="5"/>
    </row>
    <row r="243" spans="1:39" ht="14.4" x14ac:dyDescent="0.3">
      <c r="A243" s="2"/>
      <c r="B243"/>
      <c r="AL243" s="5"/>
      <c r="AM243" s="5"/>
    </row>
    <row r="244" spans="1:39" ht="14.4" x14ac:dyDescent="0.3">
      <c r="A244" s="2"/>
      <c r="B244"/>
      <c r="AL244" s="5"/>
      <c r="AM244" s="5"/>
    </row>
    <row r="245" spans="1:39" ht="14.4" x14ac:dyDescent="0.3">
      <c r="A245" s="2"/>
      <c r="B245"/>
      <c r="AL245" s="5"/>
    </row>
    <row r="246" spans="1:39" ht="14.4" x14ac:dyDescent="0.3">
      <c r="A246" s="2"/>
      <c r="B246"/>
      <c r="AL246" s="5"/>
    </row>
    <row r="247" spans="1:39" ht="14.4" x14ac:dyDescent="0.3">
      <c r="A247" s="2"/>
      <c r="B247"/>
      <c r="AL247" s="5"/>
    </row>
    <row r="248" spans="1:39" ht="14.4" x14ac:dyDescent="0.3">
      <c r="A248" s="2"/>
      <c r="B248"/>
      <c r="AL248" s="5"/>
    </row>
    <row r="249" spans="1:39" ht="14.4" x14ac:dyDescent="0.3">
      <c r="A249" s="2"/>
      <c r="B249"/>
      <c r="AL249" s="5"/>
    </row>
    <row r="250" spans="1:39" ht="14.4" x14ac:dyDescent="0.3">
      <c r="A250" s="2"/>
      <c r="B250"/>
      <c r="AL250" s="5"/>
    </row>
    <row r="251" spans="1:39" ht="14.4" x14ac:dyDescent="0.3">
      <c r="A251" s="2"/>
      <c r="B251"/>
      <c r="AL251" s="5"/>
    </row>
    <row r="252" spans="1:39" ht="14.4" x14ac:dyDescent="0.3">
      <c r="A252" s="2"/>
      <c r="B252"/>
      <c r="AL252" s="5"/>
    </row>
    <row r="253" spans="1:39" ht="14.4" x14ac:dyDescent="0.3">
      <c r="A253" s="2"/>
      <c r="B253"/>
      <c r="AL253" s="5"/>
    </row>
    <row r="254" spans="1:39" ht="14.4" x14ac:dyDescent="0.3">
      <c r="A254" s="2"/>
      <c r="B254"/>
      <c r="AL254" s="5"/>
    </row>
    <row r="255" spans="1:39" ht="14.4" x14ac:dyDescent="0.3">
      <c r="A255" s="2"/>
      <c r="B255"/>
      <c r="AL255" s="5"/>
    </row>
    <row r="256" spans="1:39" ht="14.4" x14ac:dyDescent="0.3">
      <c r="A256" s="2"/>
      <c r="B256"/>
      <c r="AL256" s="5"/>
    </row>
    <row r="257" spans="1:38" ht="14.4" x14ac:dyDescent="0.3">
      <c r="A257" s="2"/>
      <c r="B257"/>
      <c r="AL257" s="5"/>
    </row>
    <row r="258" spans="1:38" ht="14.4" x14ac:dyDescent="0.3">
      <c r="A258" s="2"/>
      <c r="B258"/>
      <c r="AL258" s="5"/>
    </row>
    <row r="259" spans="1:38" ht="14.4" x14ac:dyDescent="0.3">
      <c r="A259" s="2"/>
      <c r="B259"/>
      <c r="AL259" s="5"/>
    </row>
    <row r="260" spans="1:38" ht="14.4" x14ac:dyDescent="0.3">
      <c r="A260" s="2"/>
      <c r="B260"/>
      <c r="AL260" s="5"/>
    </row>
    <row r="261" spans="1:38" ht="14.4" x14ac:dyDescent="0.3">
      <c r="A261" s="2"/>
      <c r="B261"/>
      <c r="AL261" s="5"/>
    </row>
    <row r="262" spans="1:38" ht="14.4" x14ac:dyDescent="0.3">
      <c r="A262" s="2"/>
      <c r="B262"/>
      <c r="AL262" s="5"/>
    </row>
    <row r="263" spans="1:38" ht="14.4" x14ac:dyDescent="0.3">
      <c r="A263" s="2"/>
      <c r="B263"/>
      <c r="AL263" s="5"/>
    </row>
    <row r="264" spans="1:38" ht="14.4" x14ac:dyDescent="0.3">
      <c r="A264" s="2"/>
      <c r="B264"/>
      <c r="AL264" s="5"/>
    </row>
    <row r="265" spans="1:38" ht="14.4" x14ac:dyDescent="0.3">
      <c r="A265" s="2"/>
      <c r="B265"/>
      <c r="AL265" s="5"/>
    </row>
    <row r="266" spans="1:38" ht="14.4" x14ac:dyDescent="0.3">
      <c r="A266" s="2"/>
      <c r="B266"/>
      <c r="AL266" s="5"/>
    </row>
    <row r="267" spans="1:38" ht="14.4" x14ac:dyDescent="0.3">
      <c r="A267" s="2"/>
      <c r="B267"/>
      <c r="AL267" s="5"/>
    </row>
    <row r="268" spans="1:38" ht="14.4" x14ac:dyDescent="0.3">
      <c r="A268" s="2"/>
      <c r="B268"/>
      <c r="AL268" s="5"/>
    </row>
    <row r="269" spans="1:38" ht="14.4" x14ac:dyDescent="0.3">
      <c r="A269" s="2"/>
      <c r="B269"/>
      <c r="AL269" s="5"/>
    </row>
    <row r="270" spans="1:38" ht="14.4" x14ac:dyDescent="0.3">
      <c r="A270" s="2"/>
      <c r="B270"/>
      <c r="AL270" s="5"/>
    </row>
    <row r="271" spans="1:38" ht="14.4" x14ac:dyDescent="0.3">
      <c r="A271" s="2"/>
      <c r="B271"/>
      <c r="AL271" s="5"/>
    </row>
    <row r="272" spans="1:38" ht="14.4" x14ac:dyDescent="0.3">
      <c r="A272" s="2"/>
      <c r="B272"/>
      <c r="AL272" s="5"/>
    </row>
    <row r="273" spans="1:38" ht="14.4" x14ac:dyDescent="0.3">
      <c r="A273" s="2"/>
      <c r="B273"/>
      <c r="AL273" s="5"/>
    </row>
    <row r="274" spans="1:38" ht="14.4" x14ac:dyDescent="0.3">
      <c r="A274" s="2"/>
      <c r="B274"/>
      <c r="AL274" s="5"/>
    </row>
    <row r="275" spans="1:38" ht="14.4" x14ac:dyDescent="0.3">
      <c r="A275" s="2"/>
      <c r="B275"/>
      <c r="AL275" s="5"/>
    </row>
    <row r="276" spans="1:38" ht="14.4" x14ac:dyDescent="0.3">
      <c r="A276" s="2"/>
      <c r="B276"/>
      <c r="AL276" s="5"/>
    </row>
    <row r="277" spans="1:38" ht="14.4" x14ac:dyDescent="0.3">
      <c r="A277" s="2"/>
      <c r="B277"/>
      <c r="AL277" s="5"/>
    </row>
    <row r="278" spans="1:38" ht="14.4" x14ac:dyDescent="0.3">
      <c r="A278" s="2"/>
      <c r="B278"/>
      <c r="AL278" s="5"/>
    </row>
    <row r="279" spans="1:38" ht="14.4" x14ac:dyDescent="0.3">
      <c r="A279" s="2"/>
      <c r="B279"/>
      <c r="AL279" s="5"/>
    </row>
    <row r="280" spans="1:38" ht="14.4" x14ac:dyDescent="0.3">
      <c r="A280" s="2"/>
      <c r="B280"/>
      <c r="AL280" s="5"/>
    </row>
    <row r="281" spans="1:38" ht="14.4" x14ac:dyDescent="0.3">
      <c r="A281" s="2"/>
      <c r="B281"/>
      <c r="AL281" s="5"/>
    </row>
    <row r="282" spans="1:38" ht="14.4" x14ac:dyDescent="0.3">
      <c r="A282" s="2"/>
      <c r="B282"/>
      <c r="AL282" s="5"/>
    </row>
    <row r="283" spans="1:38" ht="14.4" x14ac:dyDescent="0.3">
      <c r="A283" s="2"/>
      <c r="B283"/>
      <c r="AL283" s="5"/>
    </row>
    <row r="284" spans="1:38" ht="14.4" x14ac:dyDescent="0.3">
      <c r="A284" s="2"/>
      <c r="B284"/>
      <c r="AL284" s="5"/>
    </row>
    <row r="285" spans="1:38" ht="14.4" x14ac:dyDescent="0.3">
      <c r="A285" s="2"/>
      <c r="B285"/>
      <c r="AL285" s="5"/>
    </row>
    <row r="286" spans="1:38" ht="14.4" x14ac:dyDescent="0.3">
      <c r="A286" s="2"/>
      <c r="B286"/>
      <c r="AL286" s="5"/>
    </row>
    <row r="287" spans="1:38" ht="14.4" x14ac:dyDescent="0.3">
      <c r="A287" s="2"/>
      <c r="B287"/>
      <c r="AL287" s="5"/>
    </row>
    <row r="288" spans="1:38" ht="14.4" x14ac:dyDescent="0.3">
      <c r="A288" s="2"/>
      <c r="B288"/>
      <c r="AL288" s="5"/>
    </row>
    <row r="289" spans="1:38" ht="14.4" x14ac:dyDescent="0.3">
      <c r="A289" s="2"/>
      <c r="B289"/>
      <c r="AL289" s="5"/>
    </row>
    <row r="290" spans="1:38" ht="14.4" x14ac:dyDescent="0.3">
      <c r="A290" s="2"/>
      <c r="B290"/>
      <c r="AL290" s="5"/>
    </row>
    <row r="291" spans="1:38" ht="14.4" x14ac:dyDescent="0.3">
      <c r="A291" s="2"/>
      <c r="B291"/>
      <c r="AL291" s="5"/>
    </row>
    <row r="292" spans="1:38" ht="14.4" x14ac:dyDescent="0.3">
      <c r="A292" s="2"/>
      <c r="B292"/>
      <c r="AL292" s="5"/>
    </row>
    <row r="293" spans="1:38" ht="14.4" x14ac:dyDescent="0.3">
      <c r="A293" s="2"/>
      <c r="B293"/>
      <c r="AL293" s="5"/>
    </row>
    <row r="294" spans="1:38" ht="14.4" x14ac:dyDescent="0.3">
      <c r="A294" s="2"/>
      <c r="B294"/>
      <c r="AL294" s="5"/>
    </row>
    <row r="295" spans="1:38" ht="14.4" x14ac:dyDescent="0.3">
      <c r="A295" s="2"/>
      <c r="B295"/>
      <c r="AL295" s="5"/>
    </row>
    <row r="296" spans="1:38" ht="14.4" x14ac:dyDescent="0.3">
      <c r="A296" s="2"/>
      <c r="B296"/>
      <c r="AL296" s="5"/>
    </row>
    <row r="297" spans="1:38" ht="14.4" x14ac:dyDescent="0.3">
      <c r="A297" s="2"/>
      <c r="B297"/>
      <c r="AL297" s="5"/>
    </row>
    <row r="298" spans="1:38" ht="14.4" x14ac:dyDescent="0.3">
      <c r="A298" s="2"/>
      <c r="B298"/>
      <c r="AL298" s="5"/>
    </row>
    <row r="299" spans="1:38" ht="14.4" x14ac:dyDescent="0.3">
      <c r="A299" s="2"/>
      <c r="B299"/>
      <c r="AL299" s="5"/>
    </row>
    <row r="300" spans="1:38" ht="14.4" x14ac:dyDescent="0.3">
      <c r="A300" s="2"/>
      <c r="B300"/>
      <c r="AL300" s="5"/>
    </row>
    <row r="301" spans="1:38" ht="14.4" x14ac:dyDescent="0.3">
      <c r="A301" s="2"/>
      <c r="B301"/>
      <c r="AL301" s="5"/>
    </row>
    <row r="302" spans="1:38" ht="14.4" x14ac:dyDescent="0.3">
      <c r="A302" s="2"/>
      <c r="B302"/>
      <c r="AL302" s="5"/>
    </row>
    <row r="303" spans="1:38" ht="14.4" x14ac:dyDescent="0.3">
      <c r="A303" s="2"/>
      <c r="B303"/>
      <c r="AL303" s="5"/>
    </row>
    <row r="304" spans="1:38" ht="14.4" x14ac:dyDescent="0.3">
      <c r="A304" s="2"/>
      <c r="B304"/>
    </row>
    <row r="305" spans="1:2" ht="14.4" x14ac:dyDescent="0.3">
      <c r="A305" s="2"/>
      <c r="B305"/>
    </row>
    <row r="306" spans="1:2" ht="14.4" x14ac:dyDescent="0.3">
      <c r="A306" s="2"/>
      <c r="B306"/>
    </row>
    <row r="307" spans="1:2" ht="14.4" x14ac:dyDescent="0.3">
      <c r="A307" s="2"/>
      <c r="B307"/>
    </row>
    <row r="308" spans="1:2" ht="14.4" x14ac:dyDescent="0.3">
      <c r="A308" s="2"/>
      <c r="B308"/>
    </row>
    <row r="309" spans="1:2" ht="14.4" x14ac:dyDescent="0.3">
      <c r="A309" s="2"/>
      <c r="B309"/>
    </row>
    <row r="310" spans="1:2" ht="14.4" x14ac:dyDescent="0.3">
      <c r="A310" s="2"/>
      <c r="B310"/>
    </row>
    <row r="311" spans="1:2" ht="14.4" x14ac:dyDescent="0.3">
      <c r="A311" s="2"/>
      <c r="B311"/>
    </row>
    <row r="312" spans="1:2" ht="14.4" x14ac:dyDescent="0.3">
      <c r="A312" s="2"/>
      <c r="B312"/>
    </row>
    <row r="313" spans="1:2" ht="14.4" x14ac:dyDescent="0.3">
      <c r="A313" s="2"/>
      <c r="B313"/>
    </row>
    <row r="314" spans="1:2" ht="14.4" x14ac:dyDescent="0.3">
      <c r="A314" s="2"/>
      <c r="B314"/>
    </row>
    <row r="315" spans="1:2" ht="14.4" x14ac:dyDescent="0.3">
      <c r="A315" s="2"/>
      <c r="B315"/>
    </row>
    <row r="316" spans="1:2" ht="14.4" x14ac:dyDescent="0.3">
      <c r="A316" s="2"/>
      <c r="B316"/>
    </row>
    <row r="317" spans="1:2" ht="14.4" x14ac:dyDescent="0.3">
      <c r="A317" s="2"/>
      <c r="B317"/>
    </row>
    <row r="318" spans="1:2" ht="14.4" x14ac:dyDescent="0.3">
      <c r="A318" s="2"/>
      <c r="B318"/>
    </row>
    <row r="319" spans="1:2" ht="14.4" x14ac:dyDescent="0.3">
      <c r="A319" s="2"/>
      <c r="B319"/>
    </row>
    <row r="320" spans="1:2" ht="14.4" x14ac:dyDescent="0.3">
      <c r="A320" s="2"/>
      <c r="B320"/>
    </row>
    <row r="321" spans="1:2" ht="14.4" x14ac:dyDescent="0.3">
      <c r="A321" s="2"/>
      <c r="B321"/>
    </row>
    <row r="322" spans="1:2" ht="14.4" x14ac:dyDescent="0.3">
      <c r="A322" s="2"/>
      <c r="B322"/>
    </row>
    <row r="323" spans="1:2" ht="14.4" x14ac:dyDescent="0.3">
      <c r="A323" s="2"/>
      <c r="B323"/>
    </row>
    <row r="324" spans="1:2" ht="14.4" x14ac:dyDescent="0.3">
      <c r="A324" s="2"/>
      <c r="B324"/>
    </row>
    <row r="325" spans="1:2" ht="14.4" x14ac:dyDescent="0.3">
      <c r="A325" s="2"/>
      <c r="B325"/>
    </row>
    <row r="326" spans="1:2" ht="14.4" x14ac:dyDescent="0.3">
      <c r="A326" s="2"/>
      <c r="B326"/>
    </row>
    <row r="327" spans="1:2" ht="14.4" x14ac:dyDescent="0.3">
      <c r="A327" s="2"/>
      <c r="B327"/>
    </row>
    <row r="328" spans="1:2" ht="14.4" x14ac:dyDescent="0.3">
      <c r="A328" s="2"/>
      <c r="B328"/>
    </row>
    <row r="329" spans="1:2" ht="14.4" x14ac:dyDescent="0.3">
      <c r="A329" s="2"/>
      <c r="B329"/>
    </row>
    <row r="330" spans="1:2" ht="14.4" x14ac:dyDescent="0.3">
      <c r="A330" s="2"/>
      <c r="B330"/>
    </row>
    <row r="331" spans="1:2" ht="14.4" x14ac:dyDescent="0.3">
      <c r="A331" s="2"/>
      <c r="B331"/>
    </row>
    <row r="332" spans="1:2" ht="14.4" x14ac:dyDescent="0.3">
      <c r="A332" s="2"/>
      <c r="B332"/>
    </row>
    <row r="333" spans="1:2" ht="14.4" x14ac:dyDescent="0.3">
      <c r="A333" s="2"/>
      <c r="B333"/>
    </row>
    <row r="334" spans="1:2" ht="14.4" x14ac:dyDescent="0.3">
      <c r="A334" s="2"/>
      <c r="B334"/>
    </row>
    <row r="335" spans="1:2" ht="14.4" x14ac:dyDescent="0.3">
      <c r="A335" s="2"/>
      <c r="B335"/>
    </row>
    <row r="336" spans="1:2" ht="14.4" x14ac:dyDescent="0.3">
      <c r="A336" s="2"/>
      <c r="B336"/>
    </row>
    <row r="337" spans="1:2" ht="14.4" x14ac:dyDescent="0.3">
      <c r="A337" s="2"/>
      <c r="B337"/>
    </row>
    <row r="338" spans="1:2" ht="14.4" x14ac:dyDescent="0.3">
      <c r="A338" s="2"/>
      <c r="B338"/>
    </row>
    <row r="339" spans="1:2" ht="14.4" x14ac:dyDescent="0.3">
      <c r="A339" s="2"/>
      <c r="B339"/>
    </row>
    <row r="340" spans="1:2" ht="14.4" x14ac:dyDescent="0.3">
      <c r="A340" s="2"/>
      <c r="B340"/>
    </row>
    <row r="341" spans="1:2" ht="14.4" x14ac:dyDescent="0.3">
      <c r="A341" s="2"/>
      <c r="B341"/>
    </row>
    <row r="342" spans="1:2" ht="14.4" x14ac:dyDescent="0.3">
      <c r="A342" s="2"/>
      <c r="B342"/>
    </row>
    <row r="343" spans="1:2" ht="14.4" x14ac:dyDescent="0.3">
      <c r="A343" s="2"/>
      <c r="B343"/>
    </row>
    <row r="344" spans="1:2" ht="14.4" x14ac:dyDescent="0.3">
      <c r="A344" s="2"/>
      <c r="B344"/>
    </row>
    <row r="345" spans="1:2" ht="14.4" x14ac:dyDescent="0.3">
      <c r="A345" s="2"/>
      <c r="B345"/>
    </row>
    <row r="346" spans="1:2" ht="14.4" x14ac:dyDescent="0.3">
      <c r="A346" s="2"/>
      <c r="B346"/>
    </row>
    <row r="347" spans="1:2" ht="14.4" x14ac:dyDescent="0.3">
      <c r="A347" s="2"/>
      <c r="B347"/>
    </row>
    <row r="348" spans="1:2" ht="14.4" x14ac:dyDescent="0.3">
      <c r="A348" s="2"/>
      <c r="B348"/>
    </row>
    <row r="349" spans="1:2" ht="14.4" x14ac:dyDescent="0.3">
      <c r="A349" s="2"/>
      <c r="B349"/>
    </row>
    <row r="350" spans="1:2" ht="14.4" x14ac:dyDescent="0.3">
      <c r="A350" s="2"/>
      <c r="B350"/>
    </row>
    <row r="351" spans="1:2" ht="14.4" x14ac:dyDescent="0.3">
      <c r="A351" s="2"/>
      <c r="B351"/>
    </row>
    <row r="352" spans="1:2" ht="14.4" x14ac:dyDescent="0.3">
      <c r="A352" s="2"/>
      <c r="B352"/>
    </row>
    <row r="353" spans="1:2" ht="14.4" x14ac:dyDescent="0.3">
      <c r="A353" s="2"/>
      <c r="B353"/>
    </row>
    <row r="354" spans="1:2" ht="14.4" x14ac:dyDescent="0.3">
      <c r="A354" s="2"/>
      <c r="B354"/>
    </row>
    <row r="355" spans="1:2" ht="14.4" x14ac:dyDescent="0.3">
      <c r="A355" s="2"/>
      <c r="B355"/>
    </row>
    <row r="356" spans="1:2" ht="14.4" x14ac:dyDescent="0.3">
      <c r="A356" s="2"/>
      <c r="B356"/>
    </row>
    <row r="357" spans="1:2" ht="14.4" x14ac:dyDescent="0.3">
      <c r="A357" s="2"/>
      <c r="B357"/>
    </row>
    <row r="358" spans="1:2" ht="14.4" x14ac:dyDescent="0.3">
      <c r="A358" s="2"/>
      <c r="B358"/>
    </row>
    <row r="359" spans="1:2" ht="14.4" x14ac:dyDescent="0.3">
      <c r="A359" s="2"/>
      <c r="B359"/>
    </row>
    <row r="360" spans="1:2" ht="14.4" x14ac:dyDescent="0.3">
      <c r="A360" s="2"/>
      <c r="B360"/>
    </row>
    <row r="361" spans="1:2" ht="14.4" x14ac:dyDescent="0.3">
      <c r="A361" s="2"/>
      <c r="B361"/>
    </row>
    <row r="362" spans="1:2" ht="14.4" x14ac:dyDescent="0.3">
      <c r="A362" s="2"/>
      <c r="B362"/>
    </row>
    <row r="363" spans="1:2" ht="14.4" x14ac:dyDescent="0.3">
      <c r="A363" s="2"/>
      <c r="B363"/>
    </row>
    <row r="364" spans="1:2" ht="14.4" x14ac:dyDescent="0.3">
      <c r="A364" s="2"/>
      <c r="B364"/>
    </row>
    <row r="365" spans="1:2" ht="14.4" x14ac:dyDescent="0.3">
      <c r="A365" s="2"/>
      <c r="B365"/>
    </row>
    <row r="366" spans="1:2" ht="14.4" x14ac:dyDescent="0.3">
      <c r="A366" s="2"/>
      <c r="B366"/>
    </row>
    <row r="367" spans="1:2" ht="14.4" x14ac:dyDescent="0.3">
      <c r="A367" s="2"/>
      <c r="B367"/>
    </row>
    <row r="368" spans="1:2" ht="14.4" x14ac:dyDescent="0.3">
      <c r="A368" s="2"/>
      <c r="B368"/>
    </row>
    <row r="369" spans="1:2" ht="14.4" x14ac:dyDescent="0.3">
      <c r="A369" s="2"/>
      <c r="B369"/>
    </row>
    <row r="370" spans="1:2" ht="14.4" x14ac:dyDescent="0.3">
      <c r="A370" s="2"/>
      <c r="B370"/>
    </row>
    <row r="371" spans="1:2" ht="14.4" x14ac:dyDescent="0.3">
      <c r="A371" s="2"/>
      <c r="B371"/>
    </row>
    <row r="372" spans="1:2" ht="14.4" x14ac:dyDescent="0.3">
      <c r="A372" s="2"/>
      <c r="B372"/>
    </row>
    <row r="373" spans="1:2" ht="14.4" x14ac:dyDescent="0.3">
      <c r="A373" s="2"/>
      <c r="B373"/>
    </row>
    <row r="374" spans="1:2" ht="14.4" x14ac:dyDescent="0.3">
      <c r="A374" s="2"/>
      <c r="B374"/>
    </row>
    <row r="375" spans="1:2" ht="14.4" x14ac:dyDescent="0.3">
      <c r="A375" s="2"/>
      <c r="B375"/>
    </row>
    <row r="376" spans="1:2" ht="14.4" x14ac:dyDescent="0.3">
      <c r="A376" s="2"/>
      <c r="B376"/>
    </row>
    <row r="377" spans="1:2" ht="14.4" x14ac:dyDescent="0.3">
      <c r="A377" s="2"/>
      <c r="B377"/>
    </row>
    <row r="378" spans="1:2" ht="14.4" x14ac:dyDescent="0.3">
      <c r="A378" s="2"/>
      <c r="B378"/>
    </row>
    <row r="379" spans="1:2" ht="14.4" x14ac:dyDescent="0.3">
      <c r="A379" s="2"/>
      <c r="B379"/>
    </row>
    <row r="380" spans="1:2" ht="14.4" x14ac:dyDescent="0.3">
      <c r="A380" s="2"/>
      <c r="B380"/>
    </row>
    <row r="381" spans="1:2" ht="14.4" x14ac:dyDescent="0.3">
      <c r="A381" s="2"/>
      <c r="B381"/>
    </row>
    <row r="382" spans="1:2" ht="14.4" x14ac:dyDescent="0.3">
      <c r="A382" s="2"/>
      <c r="B382"/>
    </row>
    <row r="383" spans="1:2" ht="14.4" x14ac:dyDescent="0.3">
      <c r="A383" s="2"/>
      <c r="B383"/>
    </row>
    <row r="384" spans="1:2" ht="14.4" x14ac:dyDescent="0.3">
      <c r="A384" s="2"/>
      <c r="B384"/>
    </row>
    <row r="385" spans="1:2" ht="14.4" x14ac:dyDescent="0.3">
      <c r="A385" s="2"/>
      <c r="B385"/>
    </row>
    <row r="386" spans="1:2" ht="14.4" x14ac:dyDescent="0.3">
      <c r="A386" s="2"/>
      <c r="B386"/>
    </row>
    <row r="387" spans="1:2" ht="14.4" x14ac:dyDescent="0.3">
      <c r="A387" s="2"/>
      <c r="B387"/>
    </row>
    <row r="388" spans="1:2" ht="14.4" x14ac:dyDescent="0.3">
      <c r="A388" s="2"/>
      <c r="B388"/>
    </row>
    <row r="389" spans="1:2" ht="14.4" x14ac:dyDescent="0.3">
      <c r="A389" s="2"/>
      <c r="B389"/>
    </row>
    <row r="390" spans="1:2" ht="14.4" x14ac:dyDescent="0.3">
      <c r="A390" s="2"/>
      <c r="B390"/>
    </row>
    <row r="391" spans="1:2" ht="14.4" x14ac:dyDescent="0.3">
      <c r="A391" s="2"/>
      <c r="B391"/>
    </row>
    <row r="392" spans="1:2" ht="14.4" x14ac:dyDescent="0.3">
      <c r="A392" s="2"/>
      <c r="B392"/>
    </row>
    <row r="393" spans="1:2" ht="14.4" x14ac:dyDescent="0.3">
      <c r="A393" s="2"/>
      <c r="B393"/>
    </row>
    <row r="394" spans="1:2" ht="14.4" x14ac:dyDescent="0.3">
      <c r="A394" s="2"/>
      <c r="B394"/>
    </row>
    <row r="395" spans="1:2" ht="14.4" x14ac:dyDescent="0.3">
      <c r="A395" s="2"/>
      <c r="B395"/>
    </row>
    <row r="396" spans="1:2" ht="14.4" x14ac:dyDescent="0.3">
      <c r="A396" s="2"/>
      <c r="B396"/>
    </row>
    <row r="397" spans="1:2" ht="14.4" x14ac:dyDescent="0.3">
      <c r="A397" s="2"/>
      <c r="B397"/>
    </row>
    <row r="398" spans="1:2" ht="14.4" x14ac:dyDescent="0.3">
      <c r="A398" s="2"/>
      <c r="B398"/>
    </row>
    <row r="399" spans="1:2" ht="14.4" x14ac:dyDescent="0.3">
      <c r="A399" s="2"/>
      <c r="B399"/>
    </row>
    <row r="400" spans="1:2" ht="14.4" x14ac:dyDescent="0.3">
      <c r="A400" s="2"/>
      <c r="B400"/>
    </row>
    <row r="401" spans="1:2" ht="14.4" x14ac:dyDescent="0.3">
      <c r="A401" s="2"/>
      <c r="B401"/>
    </row>
    <row r="402" spans="1:2" ht="14.4" x14ac:dyDescent="0.3">
      <c r="A402" s="2"/>
      <c r="B402"/>
    </row>
    <row r="403" spans="1:2" ht="14.4" x14ac:dyDescent="0.3">
      <c r="A403" s="2"/>
      <c r="B403"/>
    </row>
    <row r="404" spans="1:2" ht="14.4" x14ac:dyDescent="0.3">
      <c r="A404" s="2"/>
      <c r="B404"/>
    </row>
    <row r="405" spans="1:2" ht="14.4" x14ac:dyDescent="0.3">
      <c r="A405" s="2"/>
      <c r="B405"/>
    </row>
    <row r="406" spans="1:2" ht="14.4" x14ac:dyDescent="0.3">
      <c r="A406" s="2"/>
      <c r="B406"/>
    </row>
    <row r="407" spans="1:2" ht="14.4" x14ac:dyDescent="0.3">
      <c r="A407" s="2"/>
      <c r="B407"/>
    </row>
    <row r="408" spans="1:2" ht="14.4" x14ac:dyDescent="0.3">
      <c r="A408" s="2"/>
      <c r="B408"/>
    </row>
    <row r="409" spans="1:2" ht="14.4" x14ac:dyDescent="0.3">
      <c r="A409" s="2"/>
      <c r="B409"/>
    </row>
    <row r="410" spans="1:2" ht="14.4" x14ac:dyDescent="0.3">
      <c r="A410" s="2"/>
      <c r="B410"/>
    </row>
    <row r="411" spans="1:2" ht="14.4" x14ac:dyDescent="0.3">
      <c r="A411" s="2"/>
      <c r="B411"/>
    </row>
    <row r="412" spans="1:2" ht="14.4" x14ac:dyDescent="0.3">
      <c r="A412" s="2"/>
      <c r="B412"/>
    </row>
    <row r="413" spans="1:2" ht="14.4" x14ac:dyDescent="0.3">
      <c r="A413" s="2"/>
      <c r="B413"/>
    </row>
    <row r="414" spans="1:2" ht="14.4" x14ac:dyDescent="0.3">
      <c r="A414" s="2"/>
      <c r="B414"/>
    </row>
    <row r="415" spans="1:2" ht="14.4" x14ac:dyDescent="0.3">
      <c r="A415" s="2"/>
      <c r="B415"/>
    </row>
    <row r="416" spans="1:2" ht="14.4" x14ac:dyDescent="0.3">
      <c r="A416" s="2"/>
      <c r="B416"/>
    </row>
    <row r="417" spans="1:2" ht="14.4" x14ac:dyDescent="0.3">
      <c r="A417" s="2"/>
      <c r="B417"/>
    </row>
    <row r="418" spans="1:2" ht="14.4" x14ac:dyDescent="0.3">
      <c r="A418" s="2"/>
      <c r="B418"/>
    </row>
    <row r="419" spans="1:2" ht="14.4" x14ac:dyDescent="0.3">
      <c r="A419" s="2"/>
      <c r="B419"/>
    </row>
    <row r="420" spans="1:2" ht="14.4" x14ac:dyDescent="0.3">
      <c r="A420" s="2"/>
      <c r="B420"/>
    </row>
    <row r="421" spans="1:2" ht="14.4" x14ac:dyDescent="0.3">
      <c r="A421" s="2"/>
      <c r="B421"/>
    </row>
    <row r="422" spans="1:2" ht="14.4" x14ac:dyDescent="0.3">
      <c r="A422" s="2"/>
      <c r="B422"/>
    </row>
    <row r="423" spans="1:2" ht="14.4" x14ac:dyDescent="0.3">
      <c r="A423" s="2"/>
      <c r="B423"/>
    </row>
    <row r="424" spans="1:2" ht="14.4" x14ac:dyDescent="0.3">
      <c r="A424" s="2"/>
      <c r="B424"/>
    </row>
    <row r="425" spans="1:2" ht="14.4" x14ac:dyDescent="0.3">
      <c r="A425" s="2"/>
      <c r="B425"/>
    </row>
    <row r="426" spans="1:2" ht="14.4" x14ac:dyDescent="0.3">
      <c r="A426" s="2"/>
      <c r="B426"/>
    </row>
    <row r="427" spans="1:2" ht="14.4" x14ac:dyDescent="0.3">
      <c r="A427" s="2"/>
      <c r="B427"/>
    </row>
    <row r="428" spans="1:2" ht="14.4" x14ac:dyDescent="0.3">
      <c r="A428" s="2"/>
      <c r="B428"/>
    </row>
    <row r="429" spans="1:2" ht="14.4" x14ac:dyDescent="0.3">
      <c r="A429" s="2"/>
      <c r="B429"/>
    </row>
    <row r="430" spans="1:2" ht="14.4" x14ac:dyDescent="0.3">
      <c r="A430" s="2"/>
      <c r="B430"/>
    </row>
    <row r="431" spans="1:2" ht="14.4" x14ac:dyDescent="0.3">
      <c r="A431" s="2"/>
      <c r="B431"/>
    </row>
    <row r="432" spans="1:2" ht="14.4" x14ac:dyDescent="0.3">
      <c r="A432" s="2"/>
      <c r="B432"/>
    </row>
    <row r="433" spans="1:2" ht="14.4" x14ac:dyDescent="0.3">
      <c r="A433" s="2"/>
      <c r="B433"/>
    </row>
    <row r="434" spans="1:2" ht="14.4" x14ac:dyDescent="0.3">
      <c r="A434" s="2"/>
      <c r="B434"/>
    </row>
    <row r="435" spans="1:2" ht="14.4" x14ac:dyDescent="0.3">
      <c r="A435" s="2"/>
      <c r="B435"/>
    </row>
    <row r="436" spans="1:2" ht="14.4" x14ac:dyDescent="0.3">
      <c r="A436" s="2"/>
      <c r="B436"/>
    </row>
    <row r="437" spans="1:2" ht="14.4" x14ac:dyDescent="0.3">
      <c r="A437" s="2"/>
      <c r="B437"/>
    </row>
    <row r="438" spans="1:2" ht="14.4" x14ac:dyDescent="0.3">
      <c r="A438" s="2"/>
      <c r="B438"/>
    </row>
    <row r="439" spans="1:2" ht="14.4" x14ac:dyDescent="0.3">
      <c r="A439" s="2"/>
      <c r="B439"/>
    </row>
    <row r="440" spans="1:2" ht="14.4" x14ac:dyDescent="0.3">
      <c r="A440" s="2"/>
      <c r="B440"/>
    </row>
    <row r="441" spans="1:2" ht="14.4" x14ac:dyDescent="0.3">
      <c r="A441" s="2"/>
      <c r="B441"/>
    </row>
    <row r="442" spans="1:2" ht="14.4" x14ac:dyDescent="0.3">
      <c r="A442" s="2"/>
      <c r="B442"/>
    </row>
    <row r="443" spans="1:2" ht="14.4" x14ac:dyDescent="0.3">
      <c r="A443" s="2"/>
      <c r="B443"/>
    </row>
    <row r="444" spans="1:2" ht="14.4" x14ac:dyDescent="0.3">
      <c r="A444" s="2"/>
      <c r="B444"/>
    </row>
    <row r="445" spans="1:2" ht="14.4" x14ac:dyDescent="0.3">
      <c r="A445" s="2"/>
      <c r="B445"/>
    </row>
    <row r="446" spans="1:2" ht="14.4" x14ac:dyDescent="0.3">
      <c r="A446" s="2"/>
      <c r="B446"/>
    </row>
    <row r="447" spans="1:2" ht="14.4" x14ac:dyDescent="0.3">
      <c r="A447" s="2"/>
      <c r="B447"/>
    </row>
    <row r="448" spans="1:2" ht="14.4" x14ac:dyDescent="0.3">
      <c r="A448" s="2"/>
      <c r="B448"/>
    </row>
    <row r="449" spans="1:2" ht="14.4" x14ac:dyDescent="0.3">
      <c r="A449" s="2"/>
      <c r="B449"/>
    </row>
    <row r="450" spans="1:2" ht="14.4" x14ac:dyDescent="0.3">
      <c r="A450" s="2"/>
      <c r="B450"/>
    </row>
    <row r="451" spans="1:2" ht="14.4" x14ac:dyDescent="0.3">
      <c r="A451" s="2"/>
      <c r="B451"/>
    </row>
    <row r="452" spans="1:2" ht="14.4" x14ac:dyDescent="0.3">
      <c r="A452" s="2"/>
      <c r="B452"/>
    </row>
    <row r="453" spans="1:2" ht="14.4" x14ac:dyDescent="0.3">
      <c r="A453" s="2"/>
      <c r="B453"/>
    </row>
    <row r="454" spans="1:2" ht="14.4" x14ac:dyDescent="0.3">
      <c r="A454" s="2"/>
      <c r="B454"/>
    </row>
    <row r="455" spans="1:2" ht="14.4" x14ac:dyDescent="0.3">
      <c r="A455" s="2"/>
      <c r="B455"/>
    </row>
    <row r="456" spans="1:2" ht="14.4" x14ac:dyDescent="0.3">
      <c r="A456" s="2"/>
      <c r="B456"/>
    </row>
    <row r="457" spans="1:2" ht="14.4" x14ac:dyDescent="0.3">
      <c r="A457" s="2"/>
      <c r="B457"/>
    </row>
    <row r="458" spans="1:2" ht="14.4" x14ac:dyDescent="0.3">
      <c r="A458" s="2"/>
      <c r="B458"/>
    </row>
    <row r="459" spans="1:2" ht="14.4" x14ac:dyDescent="0.3">
      <c r="A459" s="2"/>
      <c r="B459"/>
    </row>
    <row r="460" spans="1:2" ht="14.4" x14ac:dyDescent="0.3">
      <c r="A460" s="2"/>
      <c r="B460"/>
    </row>
    <row r="461" spans="1:2" ht="14.4" x14ac:dyDescent="0.3">
      <c r="A461" s="2"/>
      <c r="B461"/>
    </row>
    <row r="462" spans="1:2" ht="14.4" x14ac:dyDescent="0.3">
      <c r="A462" s="2"/>
      <c r="B462"/>
    </row>
    <row r="463" spans="1:2" ht="14.4" x14ac:dyDescent="0.3">
      <c r="A463" s="2"/>
      <c r="B463"/>
    </row>
    <row r="464" spans="1:2" ht="14.4" x14ac:dyDescent="0.3">
      <c r="A464" s="2"/>
      <c r="B464"/>
    </row>
    <row r="465" spans="1:2" ht="14.4" x14ac:dyDescent="0.3">
      <c r="A465" s="2"/>
      <c r="B465"/>
    </row>
    <row r="466" spans="1:2" ht="14.4" x14ac:dyDescent="0.3">
      <c r="A466" s="2"/>
      <c r="B466"/>
    </row>
    <row r="467" spans="1:2" ht="14.4" x14ac:dyDescent="0.3">
      <c r="A467" s="2"/>
      <c r="B467"/>
    </row>
    <row r="468" spans="1:2" ht="14.4" x14ac:dyDescent="0.3">
      <c r="A468" s="2"/>
      <c r="B468"/>
    </row>
    <row r="469" spans="1:2" ht="14.4" x14ac:dyDescent="0.3">
      <c r="A469" s="2"/>
      <c r="B469"/>
    </row>
    <row r="470" spans="1:2" ht="14.4" x14ac:dyDescent="0.3">
      <c r="A470" s="2"/>
      <c r="B470"/>
    </row>
    <row r="471" spans="1:2" ht="14.4" x14ac:dyDescent="0.3">
      <c r="A471" s="2"/>
      <c r="B471"/>
    </row>
    <row r="472" spans="1:2" ht="14.4" x14ac:dyDescent="0.3">
      <c r="A472" s="2"/>
      <c r="B472"/>
    </row>
    <row r="473" spans="1:2" ht="14.4" x14ac:dyDescent="0.3">
      <c r="A473" s="2"/>
      <c r="B473"/>
    </row>
    <row r="474" spans="1:2" ht="14.4" x14ac:dyDescent="0.3">
      <c r="A474" s="2"/>
      <c r="B474"/>
    </row>
    <row r="475" spans="1:2" ht="14.4" x14ac:dyDescent="0.3">
      <c r="A475" s="2"/>
      <c r="B475"/>
    </row>
    <row r="476" spans="1:2" ht="14.4" x14ac:dyDescent="0.3">
      <c r="A476" s="2"/>
      <c r="B476"/>
    </row>
    <row r="477" spans="1:2" ht="14.4" x14ac:dyDescent="0.3">
      <c r="A477" s="2"/>
      <c r="B477"/>
    </row>
    <row r="478" spans="1:2" ht="14.4" x14ac:dyDescent="0.3">
      <c r="A478" s="2"/>
      <c r="B478"/>
    </row>
    <row r="479" spans="1:2" ht="14.4" x14ac:dyDescent="0.3">
      <c r="A479" s="2"/>
      <c r="B479"/>
    </row>
    <row r="480" spans="1:2" ht="14.4" x14ac:dyDescent="0.3">
      <c r="A480" s="2"/>
      <c r="B480"/>
    </row>
    <row r="481" spans="1:2" ht="14.4" x14ac:dyDescent="0.3">
      <c r="A481" s="2"/>
      <c r="B481"/>
    </row>
    <row r="482" spans="1:2" ht="14.4" x14ac:dyDescent="0.3">
      <c r="A482" s="2"/>
      <c r="B482"/>
    </row>
    <row r="483" spans="1:2" ht="14.4" x14ac:dyDescent="0.3">
      <c r="A483" s="2"/>
      <c r="B483"/>
    </row>
    <row r="484" spans="1:2" ht="14.4" x14ac:dyDescent="0.3">
      <c r="A484" s="2"/>
      <c r="B484"/>
    </row>
    <row r="485" spans="1:2" ht="14.4" x14ac:dyDescent="0.3">
      <c r="A485" s="2"/>
      <c r="B485"/>
    </row>
    <row r="486" spans="1:2" ht="14.4" x14ac:dyDescent="0.3">
      <c r="A486" s="2"/>
      <c r="B486"/>
    </row>
    <row r="487" spans="1:2" ht="14.4" x14ac:dyDescent="0.3">
      <c r="A487" s="2"/>
      <c r="B487"/>
    </row>
    <row r="488" spans="1:2" ht="14.4" x14ac:dyDescent="0.3">
      <c r="A488" s="2"/>
      <c r="B488"/>
    </row>
    <row r="489" spans="1:2" ht="14.4" x14ac:dyDescent="0.3">
      <c r="A489" s="2"/>
      <c r="B489"/>
    </row>
    <row r="490" spans="1:2" ht="14.4" x14ac:dyDescent="0.3">
      <c r="A490" s="2"/>
      <c r="B490"/>
    </row>
    <row r="491" spans="1:2" ht="14.4" x14ac:dyDescent="0.3">
      <c r="A491" s="2"/>
      <c r="B491"/>
    </row>
    <row r="492" spans="1:2" ht="14.4" x14ac:dyDescent="0.3">
      <c r="A492" s="2"/>
      <c r="B492"/>
    </row>
    <row r="493" spans="1:2" ht="14.4" x14ac:dyDescent="0.3">
      <c r="A493" s="2"/>
      <c r="B493"/>
    </row>
    <row r="494" spans="1:2" ht="14.4" x14ac:dyDescent="0.3">
      <c r="A494" s="2"/>
      <c r="B494"/>
    </row>
    <row r="495" spans="1:2" ht="14.4" x14ac:dyDescent="0.3">
      <c r="A495" s="2"/>
      <c r="B495"/>
    </row>
    <row r="496" spans="1:2" ht="14.4" x14ac:dyDescent="0.3">
      <c r="A496" s="2"/>
      <c r="B496"/>
    </row>
    <row r="497" spans="1:2" ht="14.4" x14ac:dyDescent="0.3">
      <c r="A497" s="2"/>
      <c r="B497"/>
    </row>
    <row r="498" spans="1:2" ht="14.4" x14ac:dyDescent="0.3">
      <c r="A498" s="2"/>
      <c r="B498"/>
    </row>
    <row r="499" spans="1:2" ht="14.4" x14ac:dyDescent="0.3">
      <c r="A499" s="2"/>
      <c r="B499"/>
    </row>
    <row r="500" spans="1:2" ht="14.4" x14ac:dyDescent="0.3">
      <c r="A500" s="2"/>
      <c r="B500"/>
    </row>
    <row r="501" spans="1:2" ht="14.4" x14ac:dyDescent="0.3">
      <c r="A501" s="2"/>
      <c r="B501"/>
    </row>
    <row r="502" spans="1:2" ht="14.4" x14ac:dyDescent="0.3">
      <c r="A502" s="2"/>
      <c r="B502"/>
    </row>
    <row r="503" spans="1:2" ht="14.4" x14ac:dyDescent="0.3">
      <c r="A503" s="2"/>
      <c r="B503"/>
    </row>
    <row r="504" spans="1:2" ht="14.4" x14ac:dyDescent="0.3">
      <c r="A504" s="2"/>
      <c r="B504"/>
    </row>
    <row r="505" spans="1:2" ht="14.4" x14ac:dyDescent="0.3">
      <c r="A505" s="2"/>
      <c r="B505"/>
    </row>
    <row r="506" spans="1:2" ht="14.4" x14ac:dyDescent="0.3">
      <c r="A506" s="2"/>
      <c r="B506"/>
    </row>
    <row r="507" spans="1:2" ht="14.4" x14ac:dyDescent="0.3">
      <c r="A507" s="2"/>
      <c r="B507"/>
    </row>
    <row r="508" spans="1:2" ht="14.4" x14ac:dyDescent="0.3">
      <c r="A508" s="2"/>
      <c r="B508"/>
    </row>
    <row r="509" spans="1:2" ht="14.4" x14ac:dyDescent="0.3">
      <c r="A509" s="2"/>
      <c r="B509"/>
    </row>
    <row r="510" spans="1:2" ht="14.4" x14ac:dyDescent="0.3">
      <c r="A510" s="2"/>
      <c r="B510"/>
    </row>
    <row r="511" spans="1:2" ht="14.4" x14ac:dyDescent="0.3">
      <c r="A511" s="2"/>
      <c r="B511"/>
    </row>
    <row r="512" spans="1:2" ht="14.4" x14ac:dyDescent="0.3">
      <c r="A512" s="2"/>
      <c r="B512"/>
    </row>
    <row r="513" spans="1:2" ht="14.4" x14ac:dyDescent="0.3">
      <c r="A513" s="2"/>
      <c r="B513"/>
    </row>
    <row r="514" spans="1:2" ht="14.4" x14ac:dyDescent="0.3">
      <c r="A514" s="2"/>
      <c r="B514"/>
    </row>
    <row r="515" spans="1:2" ht="14.4" x14ac:dyDescent="0.3">
      <c r="A515" s="2"/>
      <c r="B515"/>
    </row>
    <row r="516" spans="1:2" ht="14.4" x14ac:dyDescent="0.3">
      <c r="A516" s="2"/>
      <c r="B516"/>
    </row>
    <row r="517" spans="1:2" ht="14.4" x14ac:dyDescent="0.3">
      <c r="A517" s="2"/>
      <c r="B517"/>
    </row>
    <row r="518" spans="1:2" ht="14.4" x14ac:dyDescent="0.3">
      <c r="A518" s="2"/>
      <c r="B518"/>
    </row>
    <row r="519" spans="1:2" ht="14.4" x14ac:dyDescent="0.3">
      <c r="A519" s="2"/>
      <c r="B519"/>
    </row>
    <row r="520" spans="1:2" ht="14.4" x14ac:dyDescent="0.3">
      <c r="A520" s="2"/>
      <c r="B520"/>
    </row>
    <row r="521" spans="1:2" ht="14.4" x14ac:dyDescent="0.3">
      <c r="A521" s="2"/>
      <c r="B521"/>
    </row>
    <row r="522" spans="1:2" ht="14.4" x14ac:dyDescent="0.3">
      <c r="A522" s="2"/>
      <c r="B522"/>
    </row>
    <row r="523" spans="1:2" ht="14.4" x14ac:dyDescent="0.3">
      <c r="A523" s="2"/>
      <c r="B523"/>
    </row>
    <row r="524" spans="1:2" ht="14.4" x14ac:dyDescent="0.3">
      <c r="A524" s="2"/>
      <c r="B524"/>
    </row>
    <row r="525" spans="1:2" ht="14.4" x14ac:dyDescent="0.3">
      <c r="A525" s="2"/>
      <c r="B525"/>
    </row>
    <row r="526" spans="1:2" ht="14.4" x14ac:dyDescent="0.3">
      <c r="A526" s="2"/>
      <c r="B526"/>
    </row>
    <row r="527" spans="1:2" ht="14.4" x14ac:dyDescent="0.3">
      <c r="A527" s="2"/>
      <c r="B527"/>
    </row>
    <row r="528" spans="1:2" ht="14.4" x14ac:dyDescent="0.3">
      <c r="A528" s="2"/>
      <c r="B528"/>
    </row>
    <row r="529" spans="1:2" ht="14.4" x14ac:dyDescent="0.3">
      <c r="A529" s="2"/>
      <c r="B529"/>
    </row>
    <row r="530" spans="1:2" ht="14.4" x14ac:dyDescent="0.3">
      <c r="A530" s="2"/>
      <c r="B530"/>
    </row>
    <row r="531" spans="1:2" ht="14.4" x14ac:dyDescent="0.3">
      <c r="A531" s="2"/>
      <c r="B531"/>
    </row>
    <row r="532" spans="1:2" ht="14.4" x14ac:dyDescent="0.3">
      <c r="A532" s="2"/>
      <c r="B532"/>
    </row>
    <row r="533" spans="1:2" ht="14.4" x14ac:dyDescent="0.3">
      <c r="A533" s="2"/>
      <c r="B533"/>
    </row>
    <row r="534" spans="1:2" ht="14.4" x14ac:dyDescent="0.3">
      <c r="A534" s="2"/>
      <c r="B534"/>
    </row>
    <row r="535" spans="1:2" ht="14.4" x14ac:dyDescent="0.3">
      <c r="A535" s="2"/>
      <c r="B535"/>
    </row>
    <row r="536" spans="1:2" ht="14.4" x14ac:dyDescent="0.3">
      <c r="A536" s="2"/>
      <c r="B536"/>
    </row>
    <row r="537" spans="1:2" ht="14.4" x14ac:dyDescent="0.3">
      <c r="A537" s="2"/>
      <c r="B537"/>
    </row>
    <row r="538" spans="1:2" ht="14.4" x14ac:dyDescent="0.3">
      <c r="A538" s="2"/>
      <c r="B538"/>
    </row>
    <row r="539" spans="1:2" ht="14.4" x14ac:dyDescent="0.3">
      <c r="A539" s="2"/>
      <c r="B539"/>
    </row>
    <row r="540" spans="1:2" ht="14.4" x14ac:dyDescent="0.3">
      <c r="A540" s="2"/>
      <c r="B540"/>
    </row>
    <row r="541" spans="1:2" ht="14.4" x14ac:dyDescent="0.3">
      <c r="A541" s="2"/>
      <c r="B541"/>
    </row>
    <row r="542" spans="1:2" ht="14.4" x14ac:dyDescent="0.3">
      <c r="A542" s="2"/>
      <c r="B542"/>
    </row>
    <row r="543" spans="1:2" ht="14.4" x14ac:dyDescent="0.3">
      <c r="A543" s="2"/>
      <c r="B543"/>
    </row>
    <row r="544" spans="1:2" ht="14.4" x14ac:dyDescent="0.3">
      <c r="A544" s="2"/>
      <c r="B544"/>
    </row>
    <row r="545" spans="1:2" ht="14.4" x14ac:dyDescent="0.3">
      <c r="A545" s="2"/>
      <c r="B545"/>
    </row>
    <row r="546" spans="1:2" ht="14.4" x14ac:dyDescent="0.3">
      <c r="A546" s="2"/>
      <c r="B546"/>
    </row>
    <row r="547" spans="1:2" ht="14.4" x14ac:dyDescent="0.3">
      <c r="A547" s="2"/>
      <c r="B547"/>
    </row>
    <row r="548" spans="1:2" ht="14.4" x14ac:dyDescent="0.3">
      <c r="A548" s="2"/>
      <c r="B548"/>
    </row>
    <row r="549" spans="1:2" ht="14.4" x14ac:dyDescent="0.3">
      <c r="A549" s="2"/>
      <c r="B549"/>
    </row>
    <row r="550" spans="1:2" ht="14.4" x14ac:dyDescent="0.3">
      <c r="A550" s="2"/>
      <c r="B550"/>
    </row>
    <row r="551" spans="1:2" ht="14.4" x14ac:dyDescent="0.3">
      <c r="A551" s="2"/>
      <c r="B551"/>
    </row>
    <row r="552" spans="1:2" ht="14.4" x14ac:dyDescent="0.3">
      <c r="A552" s="2"/>
      <c r="B552"/>
    </row>
    <row r="553" spans="1:2" ht="14.4" x14ac:dyDescent="0.3">
      <c r="A553" s="2"/>
      <c r="B553"/>
    </row>
    <row r="554" spans="1:2" ht="14.4" x14ac:dyDescent="0.3">
      <c r="A554" s="2"/>
      <c r="B554"/>
    </row>
    <row r="555" spans="1:2" ht="14.4" x14ac:dyDescent="0.3">
      <c r="A555" s="2"/>
      <c r="B555"/>
    </row>
    <row r="556" spans="1:2" ht="14.4" x14ac:dyDescent="0.3">
      <c r="A556" s="2"/>
      <c r="B556"/>
    </row>
    <row r="557" spans="1:2" ht="14.4" x14ac:dyDescent="0.3">
      <c r="A557" s="2"/>
      <c r="B557"/>
    </row>
    <row r="558" spans="1:2" ht="14.4" x14ac:dyDescent="0.3">
      <c r="A558" s="2"/>
      <c r="B558"/>
    </row>
    <row r="559" spans="1:2" ht="14.4" x14ac:dyDescent="0.3">
      <c r="A559" s="2"/>
      <c r="B559"/>
    </row>
    <row r="560" spans="1:2" ht="14.4" x14ac:dyDescent="0.3">
      <c r="A560" s="2"/>
      <c r="B560"/>
    </row>
    <row r="561" spans="1:2" ht="14.4" x14ac:dyDescent="0.3">
      <c r="A561" s="2"/>
      <c r="B561"/>
    </row>
    <row r="562" spans="1:2" ht="14.4" x14ac:dyDescent="0.3">
      <c r="A562" s="2"/>
      <c r="B562"/>
    </row>
    <row r="563" spans="1:2" ht="14.4" x14ac:dyDescent="0.3">
      <c r="A563" s="2"/>
      <c r="B563"/>
    </row>
    <row r="564" spans="1:2" ht="14.4" x14ac:dyDescent="0.3">
      <c r="A564" s="2"/>
      <c r="B564"/>
    </row>
    <row r="565" spans="1:2" ht="14.4" x14ac:dyDescent="0.3">
      <c r="A565" s="2"/>
      <c r="B565"/>
    </row>
    <row r="566" spans="1:2" ht="14.4" x14ac:dyDescent="0.3">
      <c r="A566" s="2"/>
      <c r="B566"/>
    </row>
    <row r="567" spans="1:2" ht="14.4" x14ac:dyDescent="0.3">
      <c r="A567" s="2"/>
      <c r="B567"/>
    </row>
    <row r="568" spans="1:2" ht="14.4" x14ac:dyDescent="0.3">
      <c r="A568" s="2"/>
      <c r="B568"/>
    </row>
    <row r="569" spans="1:2" ht="14.4" x14ac:dyDescent="0.3">
      <c r="A569" s="2"/>
      <c r="B569"/>
    </row>
    <row r="570" spans="1:2" ht="14.4" x14ac:dyDescent="0.3">
      <c r="A570" s="2"/>
      <c r="B570"/>
    </row>
    <row r="571" spans="1:2" ht="14.4" x14ac:dyDescent="0.3">
      <c r="A571" s="2"/>
      <c r="B571"/>
    </row>
    <row r="572" spans="1:2" ht="14.4" x14ac:dyDescent="0.3">
      <c r="A572" s="2"/>
      <c r="B572"/>
    </row>
    <row r="573" spans="1:2" ht="14.4" x14ac:dyDescent="0.3">
      <c r="A573" s="2"/>
      <c r="B573"/>
    </row>
    <row r="574" spans="1:2" ht="14.4" x14ac:dyDescent="0.3">
      <c r="A574" s="2"/>
      <c r="B574"/>
    </row>
    <row r="575" spans="1:2" ht="14.4" x14ac:dyDescent="0.3">
      <c r="A575" s="2"/>
      <c r="B575"/>
    </row>
    <row r="576" spans="1:2" ht="14.4" x14ac:dyDescent="0.3">
      <c r="A576" s="2"/>
      <c r="B576"/>
    </row>
    <row r="577" spans="1:2" ht="14.4" x14ac:dyDescent="0.3">
      <c r="A577" s="2"/>
      <c r="B577"/>
    </row>
    <row r="578" spans="1:2" ht="14.4" x14ac:dyDescent="0.3">
      <c r="A578" s="2"/>
      <c r="B578"/>
    </row>
    <row r="579" spans="1:2" ht="14.4" x14ac:dyDescent="0.3">
      <c r="A579" s="2"/>
      <c r="B579"/>
    </row>
    <row r="580" spans="1:2" ht="14.4" x14ac:dyDescent="0.3">
      <c r="A580" s="2"/>
      <c r="B580"/>
    </row>
    <row r="581" spans="1:2" ht="14.4" x14ac:dyDescent="0.3">
      <c r="A581" s="2"/>
      <c r="B581"/>
    </row>
    <row r="582" spans="1:2" ht="14.4" x14ac:dyDescent="0.3">
      <c r="A582" s="2"/>
      <c r="B582"/>
    </row>
    <row r="583" spans="1:2" ht="14.4" x14ac:dyDescent="0.3">
      <c r="A583" s="2"/>
      <c r="B583"/>
    </row>
    <row r="584" spans="1:2" ht="14.4" x14ac:dyDescent="0.3">
      <c r="A584" s="2"/>
      <c r="B584"/>
    </row>
    <row r="585" spans="1:2" ht="14.4" x14ac:dyDescent="0.3">
      <c r="A585" s="2"/>
      <c r="B585"/>
    </row>
    <row r="586" spans="1:2" ht="14.4" x14ac:dyDescent="0.3">
      <c r="A586" s="2"/>
      <c r="B586"/>
    </row>
    <row r="587" spans="1:2" ht="14.4" x14ac:dyDescent="0.3">
      <c r="A587" s="2"/>
      <c r="B587"/>
    </row>
    <row r="588" spans="1:2" ht="14.4" x14ac:dyDescent="0.3">
      <c r="A588" s="2"/>
      <c r="B588"/>
    </row>
    <row r="589" spans="1:2" ht="14.4" x14ac:dyDescent="0.3">
      <c r="A589" s="2"/>
      <c r="B589"/>
    </row>
    <row r="590" spans="1:2" ht="14.4" x14ac:dyDescent="0.3">
      <c r="A590" s="2"/>
      <c r="B590"/>
    </row>
    <row r="591" spans="1:2" ht="14.4" x14ac:dyDescent="0.3">
      <c r="A591" s="2"/>
      <c r="B591"/>
    </row>
    <row r="592" spans="1:2" ht="14.4" x14ac:dyDescent="0.3">
      <c r="A592" s="2"/>
      <c r="B592"/>
    </row>
    <row r="593" spans="1:2" ht="14.4" x14ac:dyDescent="0.3">
      <c r="A593" s="2"/>
      <c r="B593"/>
    </row>
    <row r="594" spans="1:2" ht="14.4" x14ac:dyDescent="0.3">
      <c r="A594" s="2"/>
      <c r="B594"/>
    </row>
    <row r="595" spans="1:2" ht="14.4" x14ac:dyDescent="0.3">
      <c r="A595" s="2"/>
      <c r="B595"/>
    </row>
    <row r="596" spans="1:2" ht="14.4" x14ac:dyDescent="0.3">
      <c r="A596" s="2"/>
      <c r="B596"/>
    </row>
    <row r="597" spans="1:2" ht="14.4" x14ac:dyDescent="0.3">
      <c r="A597" s="2"/>
      <c r="B597"/>
    </row>
    <row r="598" spans="1:2" ht="14.4" x14ac:dyDescent="0.3">
      <c r="A598" s="2"/>
      <c r="B598"/>
    </row>
    <row r="599" spans="1:2" ht="14.4" x14ac:dyDescent="0.3">
      <c r="A599" s="2"/>
      <c r="B599"/>
    </row>
    <row r="600" spans="1:2" ht="14.4" x14ac:dyDescent="0.3">
      <c r="A600" s="2"/>
      <c r="B600"/>
    </row>
    <row r="601" spans="1:2" ht="14.4" x14ac:dyDescent="0.3">
      <c r="A601" s="2"/>
      <c r="B601"/>
    </row>
    <row r="602" spans="1:2" ht="14.4" x14ac:dyDescent="0.3">
      <c r="A602" s="2"/>
      <c r="B602"/>
    </row>
    <row r="603" spans="1:2" ht="14.4" x14ac:dyDescent="0.3">
      <c r="A603" s="2"/>
      <c r="B603"/>
    </row>
    <row r="604" spans="1:2" ht="14.4" x14ac:dyDescent="0.3">
      <c r="A604" s="2"/>
      <c r="B604"/>
    </row>
    <row r="605" spans="1:2" ht="14.4" x14ac:dyDescent="0.3">
      <c r="A605" s="2"/>
      <c r="B605"/>
    </row>
    <row r="606" spans="1:2" ht="14.4" x14ac:dyDescent="0.3">
      <c r="A606" s="2"/>
      <c r="B606"/>
    </row>
    <row r="607" spans="1:2" ht="14.4" x14ac:dyDescent="0.3">
      <c r="A607" s="2"/>
      <c r="B607"/>
    </row>
    <row r="608" spans="1:2" ht="14.4" x14ac:dyDescent="0.3">
      <c r="A608" s="2"/>
      <c r="B608"/>
    </row>
    <row r="609" spans="1:2" ht="14.4" x14ac:dyDescent="0.3">
      <c r="A609" s="2"/>
      <c r="B609"/>
    </row>
    <row r="610" spans="1:2" ht="14.4" x14ac:dyDescent="0.3">
      <c r="A610" s="2"/>
      <c r="B610"/>
    </row>
    <row r="611" spans="1:2" ht="14.4" x14ac:dyDescent="0.3">
      <c r="A611" s="2"/>
      <c r="B611"/>
    </row>
    <row r="612" spans="1:2" ht="14.4" x14ac:dyDescent="0.3">
      <c r="A612" s="2"/>
      <c r="B612"/>
    </row>
    <row r="613" spans="1:2" ht="14.4" x14ac:dyDescent="0.3">
      <c r="A613" s="2"/>
      <c r="B613"/>
    </row>
    <row r="614" spans="1:2" ht="14.4" x14ac:dyDescent="0.3">
      <c r="A614" s="2"/>
      <c r="B614"/>
    </row>
    <row r="615" spans="1:2" ht="14.4" x14ac:dyDescent="0.3">
      <c r="A615" s="2"/>
      <c r="B615"/>
    </row>
    <row r="616" spans="1:2" ht="14.4" x14ac:dyDescent="0.3">
      <c r="A616" s="2"/>
      <c r="B616"/>
    </row>
    <row r="617" spans="1:2" ht="14.4" x14ac:dyDescent="0.3">
      <c r="A617" s="2"/>
      <c r="B617"/>
    </row>
    <row r="618" spans="1:2" ht="14.4" x14ac:dyDescent="0.3">
      <c r="A618" s="2"/>
      <c r="B618"/>
    </row>
    <row r="619" spans="1:2" ht="14.4" x14ac:dyDescent="0.3">
      <c r="A619" s="2"/>
      <c r="B619"/>
    </row>
    <row r="620" spans="1:2" ht="14.4" x14ac:dyDescent="0.3">
      <c r="A620" s="2"/>
      <c r="B620"/>
    </row>
    <row r="621" spans="1:2" ht="14.4" x14ac:dyDescent="0.3">
      <c r="A621" s="2"/>
      <c r="B621"/>
    </row>
    <row r="622" spans="1:2" ht="14.4" x14ac:dyDescent="0.3">
      <c r="A622" s="2"/>
      <c r="B622"/>
    </row>
    <row r="623" spans="1:2" ht="14.4" x14ac:dyDescent="0.3">
      <c r="A623" s="2"/>
      <c r="B623"/>
    </row>
    <row r="624" spans="1:2" ht="14.4" x14ac:dyDescent="0.3">
      <c r="A624" s="2"/>
      <c r="B624"/>
    </row>
    <row r="625" spans="1:2" ht="14.4" x14ac:dyDescent="0.3">
      <c r="A625" s="2"/>
      <c r="B625"/>
    </row>
    <row r="626" spans="1:2" ht="14.4" x14ac:dyDescent="0.3">
      <c r="A626" s="2"/>
      <c r="B626"/>
    </row>
    <row r="627" spans="1:2" ht="14.4" x14ac:dyDescent="0.3">
      <c r="A627" s="2"/>
      <c r="B627"/>
    </row>
    <row r="628" spans="1:2" ht="14.4" x14ac:dyDescent="0.3">
      <c r="A628" s="2"/>
      <c r="B628"/>
    </row>
    <row r="629" spans="1:2" ht="14.4" x14ac:dyDescent="0.3">
      <c r="A629" s="2"/>
      <c r="B629"/>
    </row>
    <row r="630" spans="1:2" ht="14.4" x14ac:dyDescent="0.3">
      <c r="A630" s="2"/>
      <c r="B630"/>
    </row>
    <row r="631" spans="1:2" ht="14.4" x14ac:dyDescent="0.3">
      <c r="A631" s="2"/>
      <c r="B631"/>
    </row>
    <row r="632" spans="1:2" ht="14.4" x14ac:dyDescent="0.3">
      <c r="A632" s="2"/>
      <c r="B632"/>
    </row>
    <row r="633" spans="1:2" ht="14.4" x14ac:dyDescent="0.3">
      <c r="A633" s="2"/>
      <c r="B633"/>
    </row>
    <row r="634" spans="1:2" ht="14.4" x14ac:dyDescent="0.3">
      <c r="A634" s="2"/>
      <c r="B634"/>
    </row>
    <row r="635" spans="1:2" ht="14.4" x14ac:dyDescent="0.3">
      <c r="A635" s="2"/>
      <c r="B635"/>
    </row>
    <row r="636" spans="1:2" ht="14.4" x14ac:dyDescent="0.3">
      <c r="A636" s="2"/>
      <c r="B636"/>
    </row>
    <row r="637" spans="1:2" ht="14.4" x14ac:dyDescent="0.3">
      <c r="A637" s="2"/>
      <c r="B637"/>
    </row>
    <row r="638" spans="1:2" ht="14.4" x14ac:dyDescent="0.3">
      <c r="A638" s="2"/>
      <c r="B638"/>
    </row>
    <row r="639" spans="1:2" ht="14.4" x14ac:dyDescent="0.3">
      <c r="A639" s="2"/>
      <c r="B639"/>
    </row>
    <row r="640" spans="1:2" ht="14.4" x14ac:dyDescent="0.3">
      <c r="A640" s="2"/>
      <c r="B640"/>
    </row>
    <row r="641" spans="1:2" ht="14.4" x14ac:dyDescent="0.3">
      <c r="A641" s="2"/>
      <c r="B641"/>
    </row>
    <row r="642" spans="1:2" ht="14.4" x14ac:dyDescent="0.3">
      <c r="A642" s="2"/>
      <c r="B642"/>
    </row>
    <row r="643" spans="1:2" ht="14.4" x14ac:dyDescent="0.3">
      <c r="A643" s="2"/>
      <c r="B643"/>
    </row>
    <row r="644" spans="1:2" ht="14.4" x14ac:dyDescent="0.3">
      <c r="A644" s="2"/>
      <c r="B644"/>
    </row>
    <row r="645" spans="1:2" ht="14.4" x14ac:dyDescent="0.3">
      <c r="A645" s="2"/>
      <c r="B645"/>
    </row>
    <row r="646" spans="1:2" ht="14.4" x14ac:dyDescent="0.3">
      <c r="A646" s="2"/>
      <c r="B646"/>
    </row>
    <row r="647" spans="1:2" ht="14.4" x14ac:dyDescent="0.3">
      <c r="A647" s="2"/>
      <c r="B647"/>
    </row>
    <row r="648" spans="1:2" ht="14.4" x14ac:dyDescent="0.3">
      <c r="A648" s="2"/>
      <c r="B648"/>
    </row>
    <row r="649" spans="1:2" ht="14.4" x14ac:dyDescent="0.3">
      <c r="A649" s="2"/>
      <c r="B649"/>
    </row>
    <row r="650" spans="1:2" ht="14.4" x14ac:dyDescent="0.3">
      <c r="A650" s="2"/>
      <c r="B650"/>
    </row>
    <row r="651" spans="1:2" ht="14.4" x14ac:dyDescent="0.3">
      <c r="A651" s="2"/>
      <c r="B651"/>
    </row>
    <row r="652" spans="1:2" ht="14.4" x14ac:dyDescent="0.3">
      <c r="A652" s="2"/>
      <c r="B652"/>
    </row>
    <row r="653" spans="1:2" ht="14.4" x14ac:dyDescent="0.3">
      <c r="A653" s="2"/>
      <c r="B653"/>
    </row>
    <row r="654" spans="1:2" ht="14.4" x14ac:dyDescent="0.3">
      <c r="A654" s="2"/>
      <c r="B654"/>
    </row>
    <row r="655" spans="1:2" ht="14.4" x14ac:dyDescent="0.3">
      <c r="A655" s="2"/>
      <c r="B655"/>
    </row>
    <row r="656" spans="1:2" ht="14.4" x14ac:dyDescent="0.3">
      <c r="A656" s="2"/>
      <c r="B656"/>
    </row>
    <row r="657" spans="1:2" ht="14.4" x14ac:dyDescent="0.3">
      <c r="A657" s="2"/>
      <c r="B657"/>
    </row>
    <row r="658" spans="1:2" ht="14.4" x14ac:dyDescent="0.3">
      <c r="A658" s="2"/>
      <c r="B658"/>
    </row>
    <row r="659" spans="1:2" ht="14.4" x14ac:dyDescent="0.3">
      <c r="A659" s="2"/>
      <c r="B659"/>
    </row>
    <row r="660" spans="1:2" ht="14.4" x14ac:dyDescent="0.3">
      <c r="A660" s="2"/>
      <c r="B660"/>
    </row>
    <row r="661" spans="1:2" ht="14.4" x14ac:dyDescent="0.3">
      <c r="A661" s="2"/>
      <c r="B661"/>
    </row>
    <row r="662" spans="1:2" ht="14.4" x14ac:dyDescent="0.3">
      <c r="A662" s="2"/>
      <c r="B662"/>
    </row>
    <row r="663" spans="1:2" ht="14.4" x14ac:dyDescent="0.3">
      <c r="A663" s="2"/>
      <c r="B663"/>
    </row>
    <row r="664" spans="1:2" ht="14.4" x14ac:dyDescent="0.3">
      <c r="A664" s="2"/>
      <c r="B664"/>
    </row>
    <row r="665" spans="1:2" ht="14.4" x14ac:dyDescent="0.3">
      <c r="A665" s="2"/>
      <c r="B665"/>
    </row>
    <row r="666" spans="1:2" ht="14.4" x14ac:dyDescent="0.3">
      <c r="A666" s="2"/>
      <c r="B666"/>
    </row>
    <row r="667" spans="1:2" ht="14.4" x14ac:dyDescent="0.3">
      <c r="A667" s="2"/>
      <c r="B667"/>
    </row>
    <row r="668" spans="1:2" ht="14.4" x14ac:dyDescent="0.3">
      <c r="A668" s="2"/>
      <c r="B668"/>
    </row>
    <row r="669" spans="1:2" ht="14.4" x14ac:dyDescent="0.3">
      <c r="A669" s="2"/>
      <c r="B669"/>
    </row>
    <row r="670" spans="1:2" ht="14.4" x14ac:dyDescent="0.3">
      <c r="A670" s="2"/>
      <c r="B670"/>
    </row>
    <row r="671" spans="1:2" ht="14.4" x14ac:dyDescent="0.3">
      <c r="A671" s="2"/>
      <c r="B671"/>
    </row>
    <row r="672" spans="1:2" ht="14.4" x14ac:dyDescent="0.3">
      <c r="A672" s="2"/>
      <c r="B672"/>
    </row>
    <row r="673" spans="1:2" ht="14.4" x14ac:dyDescent="0.3">
      <c r="A673" s="2"/>
      <c r="B673"/>
    </row>
    <row r="674" spans="1:2" ht="14.4" x14ac:dyDescent="0.3">
      <c r="A674" s="2"/>
      <c r="B674"/>
    </row>
    <row r="675" spans="1:2" ht="14.4" x14ac:dyDescent="0.3">
      <c r="A675" s="2"/>
      <c r="B675"/>
    </row>
    <row r="676" spans="1:2" ht="14.4" x14ac:dyDescent="0.3">
      <c r="A676" s="2"/>
      <c r="B676"/>
    </row>
    <row r="677" spans="1:2" ht="14.4" x14ac:dyDescent="0.3">
      <c r="A677" s="2"/>
      <c r="B677"/>
    </row>
    <row r="678" spans="1:2" ht="14.4" x14ac:dyDescent="0.3">
      <c r="A678" s="2"/>
      <c r="B678"/>
    </row>
    <row r="679" spans="1:2" ht="14.4" x14ac:dyDescent="0.3">
      <c r="A679" s="2"/>
      <c r="B679"/>
    </row>
    <row r="680" spans="1:2" ht="14.4" x14ac:dyDescent="0.3">
      <c r="A680" s="2"/>
      <c r="B680"/>
    </row>
    <row r="681" spans="1:2" ht="14.4" x14ac:dyDescent="0.3">
      <c r="A681" s="2"/>
      <c r="B681"/>
    </row>
    <row r="682" spans="1:2" ht="14.4" x14ac:dyDescent="0.3">
      <c r="A682" s="2"/>
      <c r="B682"/>
    </row>
    <row r="683" spans="1:2" ht="14.4" x14ac:dyDescent="0.3">
      <c r="A683" s="2"/>
      <c r="B683"/>
    </row>
    <row r="684" spans="1:2" ht="14.4" x14ac:dyDescent="0.3">
      <c r="A684" s="2"/>
      <c r="B684"/>
    </row>
    <row r="685" spans="1:2" ht="14.4" x14ac:dyDescent="0.3">
      <c r="A685" s="2"/>
      <c r="B685"/>
    </row>
    <row r="686" spans="1:2" ht="14.4" x14ac:dyDescent="0.3">
      <c r="A686" s="2"/>
      <c r="B686"/>
    </row>
    <row r="687" spans="1:2" ht="14.4" x14ac:dyDescent="0.3">
      <c r="A687" s="2"/>
      <c r="B687"/>
    </row>
    <row r="688" spans="1:2" ht="14.4" x14ac:dyDescent="0.3">
      <c r="A688" s="2"/>
      <c r="B688"/>
    </row>
    <row r="689" spans="1:2" ht="14.4" x14ac:dyDescent="0.3">
      <c r="A689" s="2"/>
      <c r="B689"/>
    </row>
    <row r="690" spans="1:2" ht="14.4" x14ac:dyDescent="0.3">
      <c r="A690" s="2"/>
      <c r="B690"/>
    </row>
    <row r="691" spans="1:2" ht="14.4" x14ac:dyDescent="0.3">
      <c r="A691" s="2"/>
      <c r="B691"/>
    </row>
    <row r="692" spans="1:2" ht="14.4" x14ac:dyDescent="0.3">
      <c r="A692" s="2"/>
      <c r="B692"/>
    </row>
    <row r="693" spans="1:2" ht="14.4" x14ac:dyDescent="0.3">
      <c r="A693" s="2"/>
      <c r="B693"/>
    </row>
    <row r="694" spans="1:2" ht="14.4" x14ac:dyDescent="0.3">
      <c r="A694" s="2"/>
      <c r="B694"/>
    </row>
    <row r="695" spans="1:2" ht="14.4" x14ac:dyDescent="0.3">
      <c r="A695" s="2"/>
      <c r="B695"/>
    </row>
    <row r="696" spans="1:2" ht="14.4" x14ac:dyDescent="0.3">
      <c r="A696" s="2"/>
      <c r="B696"/>
    </row>
    <row r="697" spans="1:2" ht="14.4" x14ac:dyDescent="0.3">
      <c r="A697" s="2"/>
      <c r="B697"/>
    </row>
    <row r="698" spans="1:2" ht="14.4" x14ac:dyDescent="0.3">
      <c r="A698" s="2"/>
      <c r="B698"/>
    </row>
    <row r="699" spans="1:2" ht="14.4" x14ac:dyDescent="0.3">
      <c r="A699" s="2"/>
      <c r="B699"/>
    </row>
    <row r="700" spans="1:2" ht="14.4" x14ac:dyDescent="0.3">
      <c r="A700" s="2"/>
      <c r="B700"/>
    </row>
    <row r="701" spans="1:2" ht="14.4" x14ac:dyDescent="0.3">
      <c r="A701" s="2"/>
      <c r="B701"/>
    </row>
    <row r="702" spans="1:2" ht="14.4" x14ac:dyDescent="0.3">
      <c r="A702" s="2"/>
      <c r="B702"/>
    </row>
    <row r="703" spans="1:2" ht="14.4" x14ac:dyDescent="0.3">
      <c r="A703" s="2"/>
      <c r="B703"/>
    </row>
    <row r="704" spans="1:2" ht="14.4" x14ac:dyDescent="0.3">
      <c r="A704" s="2"/>
      <c r="B704"/>
    </row>
    <row r="705" spans="1:2" ht="14.4" x14ac:dyDescent="0.3">
      <c r="A705" s="2"/>
      <c r="B705"/>
    </row>
    <row r="706" spans="1:2" ht="14.4" x14ac:dyDescent="0.3">
      <c r="A706" s="2"/>
      <c r="B706"/>
    </row>
    <row r="707" spans="1:2" ht="14.4" x14ac:dyDescent="0.3">
      <c r="A707" s="2"/>
      <c r="B707"/>
    </row>
    <row r="708" spans="1:2" ht="14.4" x14ac:dyDescent="0.3">
      <c r="A708" s="2"/>
      <c r="B708"/>
    </row>
    <row r="709" spans="1:2" ht="14.4" x14ac:dyDescent="0.3">
      <c r="A709" s="2"/>
      <c r="B709"/>
    </row>
    <row r="710" spans="1:2" ht="14.4" x14ac:dyDescent="0.3">
      <c r="A710" s="2"/>
      <c r="B710"/>
    </row>
    <row r="711" spans="1:2" ht="14.4" x14ac:dyDescent="0.3">
      <c r="A711" s="2"/>
      <c r="B711"/>
    </row>
    <row r="712" spans="1:2" ht="14.4" x14ac:dyDescent="0.3">
      <c r="A712" s="2"/>
      <c r="B712"/>
    </row>
    <row r="713" spans="1:2" ht="14.4" x14ac:dyDescent="0.3">
      <c r="A713" s="2"/>
      <c r="B713"/>
    </row>
    <row r="714" spans="1:2" ht="14.4" x14ac:dyDescent="0.3">
      <c r="A714" s="2"/>
      <c r="B714"/>
    </row>
    <row r="715" spans="1:2" ht="14.4" x14ac:dyDescent="0.3">
      <c r="A715" s="2"/>
      <c r="B715"/>
    </row>
    <row r="716" spans="1:2" ht="14.4" x14ac:dyDescent="0.3">
      <c r="A716" s="2"/>
      <c r="B716"/>
    </row>
    <row r="717" spans="1:2" ht="14.4" x14ac:dyDescent="0.3">
      <c r="A717" s="2"/>
      <c r="B717"/>
    </row>
    <row r="718" spans="1:2" ht="14.4" x14ac:dyDescent="0.3">
      <c r="A718" s="2"/>
      <c r="B718"/>
    </row>
    <row r="719" spans="1:2" ht="14.4" x14ac:dyDescent="0.3">
      <c r="A719" s="2"/>
      <c r="B719"/>
    </row>
    <row r="720" spans="1:2" ht="14.4" x14ac:dyDescent="0.3">
      <c r="A720" s="2"/>
      <c r="B720"/>
    </row>
    <row r="721" spans="1:2" ht="14.4" x14ac:dyDescent="0.3">
      <c r="A721" s="2"/>
      <c r="B721"/>
    </row>
    <row r="722" spans="1:2" ht="14.4" x14ac:dyDescent="0.3">
      <c r="A722" s="2"/>
      <c r="B722"/>
    </row>
    <row r="723" spans="1:2" ht="14.4" x14ac:dyDescent="0.3">
      <c r="A723" s="2"/>
      <c r="B723"/>
    </row>
    <row r="724" spans="1:2" ht="14.4" x14ac:dyDescent="0.3">
      <c r="A724" s="2"/>
      <c r="B724"/>
    </row>
    <row r="725" spans="1:2" ht="14.4" x14ac:dyDescent="0.3">
      <c r="A725" s="2"/>
      <c r="B725"/>
    </row>
    <row r="726" spans="1:2" ht="14.4" x14ac:dyDescent="0.3">
      <c r="A726" s="2"/>
      <c r="B726"/>
    </row>
    <row r="727" spans="1:2" ht="14.4" x14ac:dyDescent="0.3">
      <c r="A727" s="2"/>
      <c r="B727"/>
    </row>
    <row r="728" spans="1:2" ht="14.4" x14ac:dyDescent="0.3">
      <c r="A728" s="2"/>
      <c r="B728"/>
    </row>
    <row r="729" spans="1:2" ht="14.4" x14ac:dyDescent="0.3">
      <c r="A729" s="2"/>
      <c r="B729"/>
    </row>
    <row r="730" spans="1:2" ht="14.4" x14ac:dyDescent="0.3">
      <c r="A730" s="2"/>
      <c r="B730"/>
    </row>
    <row r="731" spans="1:2" ht="14.4" x14ac:dyDescent="0.3">
      <c r="A731" s="2"/>
      <c r="B731"/>
    </row>
    <row r="732" spans="1:2" ht="14.4" x14ac:dyDescent="0.3">
      <c r="A732" s="2"/>
      <c r="B732"/>
    </row>
    <row r="733" spans="1:2" ht="14.4" x14ac:dyDescent="0.3">
      <c r="A733" s="2"/>
      <c r="B733"/>
    </row>
    <row r="734" spans="1:2" ht="14.4" x14ac:dyDescent="0.3">
      <c r="A734" s="2"/>
      <c r="B734"/>
    </row>
    <row r="735" spans="1:2" ht="14.4" x14ac:dyDescent="0.3">
      <c r="A735" s="2"/>
      <c r="B735"/>
    </row>
    <row r="736" spans="1:2" ht="14.4" x14ac:dyDescent="0.3">
      <c r="A736" s="2"/>
      <c r="B736"/>
    </row>
    <row r="737" spans="1:2" ht="14.4" x14ac:dyDescent="0.3">
      <c r="A737" s="2"/>
      <c r="B737"/>
    </row>
    <row r="738" spans="1:2" ht="14.4" x14ac:dyDescent="0.3">
      <c r="A738" s="2"/>
      <c r="B738"/>
    </row>
    <row r="739" spans="1:2" ht="14.4" x14ac:dyDescent="0.3">
      <c r="A739" s="2"/>
      <c r="B739"/>
    </row>
    <row r="740" spans="1:2" ht="14.4" x14ac:dyDescent="0.3">
      <c r="A740" s="2"/>
      <c r="B740"/>
    </row>
    <row r="741" spans="1:2" ht="14.4" x14ac:dyDescent="0.3">
      <c r="A741" s="2"/>
      <c r="B741"/>
    </row>
    <row r="742" spans="1:2" ht="14.4" x14ac:dyDescent="0.3">
      <c r="A742" s="2"/>
      <c r="B742"/>
    </row>
    <row r="743" spans="1:2" ht="14.4" x14ac:dyDescent="0.3">
      <c r="A743" s="2"/>
      <c r="B743"/>
    </row>
    <row r="744" spans="1:2" ht="14.4" x14ac:dyDescent="0.3">
      <c r="A744" s="2"/>
      <c r="B744"/>
    </row>
    <row r="745" spans="1:2" ht="14.4" x14ac:dyDescent="0.3">
      <c r="A745" s="2"/>
      <c r="B745"/>
    </row>
    <row r="746" spans="1:2" ht="14.4" x14ac:dyDescent="0.3">
      <c r="A746" s="2"/>
      <c r="B746"/>
    </row>
    <row r="747" spans="1:2" ht="14.4" x14ac:dyDescent="0.3">
      <c r="A747" s="2"/>
      <c r="B747"/>
    </row>
    <row r="748" spans="1:2" ht="14.4" x14ac:dyDescent="0.3">
      <c r="A748" s="2"/>
      <c r="B748"/>
    </row>
    <row r="749" spans="1:2" ht="14.4" x14ac:dyDescent="0.3">
      <c r="A749" s="2"/>
      <c r="B749"/>
    </row>
    <row r="750" spans="1:2" ht="14.4" x14ac:dyDescent="0.3">
      <c r="A750" s="2"/>
      <c r="B750"/>
    </row>
    <row r="751" spans="1:2" ht="14.4" x14ac:dyDescent="0.3">
      <c r="A751" s="2"/>
      <c r="B751"/>
    </row>
    <row r="752" spans="1:2" ht="14.4" x14ac:dyDescent="0.3">
      <c r="A752" s="2"/>
      <c r="B752"/>
    </row>
    <row r="753" spans="1:2" ht="14.4" x14ac:dyDescent="0.3">
      <c r="A753" s="2"/>
      <c r="B753"/>
    </row>
    <row r="754" spans="1:2" ht="14.4" x14ac:dyDescent="0.3">
      <c r="A754" s="2"/>
      <c r="B754"/>
    </row>
    <row r="755" spans="1:2" ht="14.4" x14ac:dyDescent="0.3">
      <c r="A755" s="2"/>
      <c r="B755"/>
    </row>
    <row r="756" spans="1:2" ht="14.4" x14ac:dyDescent="0.3">
      <c r="A756" s="2"/>
      <c r="B756"/>
    </row>
    <row r="757" spans="1:2" ht="14.4" x14ac:dyDescent="0.3">
      <c r="A757" s="2"/>
      <c r="B757"/>
    </row>
    <row r="758" spans="1:2" ht="14.4" x14ac:dyDescent="0.3">
      <c r="A758" s="2"/>
      <c r="B758"/>
    </row>
    <row r="759" spans="1:2" ht="14.4" x14ac:dyDescent="0.3">
      <c r="A759" s="2"/>
      <c r="B759"/>
    </row>
    <row r="760" spans="1:2" ht="14.4" x14ac:dyDescent="0.3">
      <c r="A760" s="2"/>
      <c r="B760"/>
    </row>
    <row r="761" spans="1:2" ht="14.4" x14ac:dyDescent="0.3">
      <c r="A761" s="2"/>
      <c r="B761"/>
    </row>
    <row r="762" spans="1:2" ht="14.4" x14ac:dyDescent="0.3">
      <c r="A762" s="2"/>
      <c r="B762"/>
    </row>
    <row r="763" spans="1:2" ht="14.4" x14ac:dyDescent="0.3">
      <c r="A763" s="2"/>
      <c r="B763"/>
    </row>
    <row r="764" spans="1:2" ht="14.4" x14ac:dyDescent="0.3">
      <c r="A764" s="2"/>
      <c r="B764"/>
    </row>
    <row r="765" spans="1:2" ht="14.4" x14ac:dyDescent="0.3">
      <c r="A765" s="2"/>
      <c r="B765"/>
    </row>
    <row r="766" spans="1:2" ht="14.4" x14ac:dyDescent="0.3">
      <c r="A766" s="2"/>
      <c r="B766"/>
    </row>
    <row r="767" spans="1:2" ht="14.4" x14ac:dyDescent="0.3">
      <c r="A767" s="2"/>
      <c r="B767"/>
    </row>
    <row r="768" spans="1:2" ht="14.4" x14ac:dyDescent="0.3">
      <c r="A768" s="2"/>
      <c r="B768"/>
    </row>
    <row r="769" spans="1:2" ht="14.4" x14ac:dyDescent="0.3">
      <c r="A769" s="2"/>
      <c r="B769"/>
    </row>
    <row r="770" spans="1:2" ht="14.4" x14ac:dyDescent="0.3">
      <c r="A770" s="2"/>
      <c r="B770"/>
    </row>
    <row r="771" spans="1:2" ht="14.4" x14ac:dyDescent="0.3">
      <c r="A771" s="2"/>
      <c r="B771"/>
    </row>
    <row r="772" spans="1:2" ht="14.4" x14ac:dyDescent="0.3">
      <c r="A772" s="2"/>
      <c r="B772"/>
    </row>
    <row r="773" spans="1:2" ht="14.4" x14ac:dyDescent="0.3">
      <c r="A773" s="2"/>
      <c r="B773"/>
    </row>
    <row r="774" spans="1:2" ht="14.4" x14ac:dyDescent="0.3">
      <c r="A774" s="2"/>
      <c r="B774"/>
    </row>
    <row r="775" spans="1:2" ht="14.4" x14ac:dyDescent="0.3">
      <c r="A775" s="2"/>
      <c r="B775"/>
    </row>
    <row r="776" spans="1:2" ht="14.4" x14ac:dyDescent="0.3">
      <c r="A776" s="2"/>
      <c r="B776"/>
    </row>
    <row r="777" spans="1:2" ht="14.4" x14ac:dyDescent="0.3">
      <c r="A777" s="2"/>
      <c r="B777"/>
    </row>
    <row r="778" spans="1:2" ht="14.4" x14ac:dyDescent="0.3">
      <c r="A778" s="2"/>
      <c r="B778"/>
    </row>
    <row r="779" spans="1:2" ht="14.4" x14ac:dyDescent="0.3">
      <c r="A779" s="2"/>
      <c r="B779"/>
    </row>
    <row r="780" spans="1:2" ht="14.4" x14ac:dyDescent="0.3">
      <c r="A780" s="2"/>
      <c r="B780"/>
    </row>
    <row r="781" spans="1:2" ht="14.4" x14ac:dyDescent="0.3">
      <c r="A781" s="2"/>
      <c r="B781"/>
    </row>
    <row r="782" spans="1:2" ht="14.4" x14ac:dyDescent="0.3">
      <c r="A782" s="2"/>
      <c r="B782"/>
    </row>
    <row r="783" spans="1:2" ht="14.4" x14ac:dyDescent="0.3">
      <c r="A783" s="2"/>
      <c r="B783"/>
    </row>
    <row r="784" spans="1:2" ht="14.4" x14ac:dyDescent="0.3">
      <c r="A784" s="2"/>
      <c r="B784"/>
    </row>
    <row r="785" spans="1:2" ht="14.4" x14ac:dyDescent="0.3">
      <c r="A785" s="2"/>
      <c r="B785"/>
    </row>
    <row r="786" spans="1:2" ht="14.4" x14ac:dyDescent="0.3">
      <c r="A786" s="2"/>
      <c r="B786"/>
    </row>
    <row r="787" spans="1:2" ht="14.4" x14ac:dyDescent="0.3">
      <c r="A787" s="2"/>
      <c r="B787"/>
    </row>
    <row r="788" spans="1:2" ht="14.4" x14ac:dyDescent="0.3">
      <c r="A788" s="2"/>
      <c r="B788"/>
    </row>
    <row r="789" spans="1:2" ht="14.4" x14ac:dyDescent="0.3">
      <c r="A789" s="2"/>
      <c r="B789"/>
    </row>
    <row r="790" spans="1:2" ht="14.4" x14ac:dyDescent="0.3">
      <c r="A790" s="2"/>
      <c r="B790"/>
    </row>
    <row r="791" spans="1:2" ht="14.4" x14ac:dyDescent="0.3">
      <c r="A791" s="2"/>
      <c r="B791"/>
    </row>
    <row r="792" spans="1:2" ht="14.4" x14ac:dyDescent="0.3">
      <c r="A792" s="2"/>
      <c r="B792"/>
    </row>
    <row r="793" spans="1:2" ht="14.4" x14ac:dyDescent="0.3">
      <c r="A793" s="2"/>
      <c r="B793"/>
    </row>
    <row r="794" spans="1:2" ht="14.4" x14ac:dyDescent="0.3">
      <c r="A794" s="2"/>
      <c r="B794"/>
    </row>
    <row r="795" spans="1:2" ht="14.4" x14ac:dyDescent="0.3">
      <c r="A795" s="2"/>
      <c r="B795"/>
    </row>
    <row r="796" spans="1:2" ht="14.4" x14ac:dyDescent="0.3">
      <c r="A796" s="2"/>
      <c r="B796"/>
    </row>
    <row r="797" spans="1:2" ht="14.4" x14ac:dyDescent="0.3">
      <c r="A797" s="2"/>
      <c r="B797"/>
    </row>
    <row r="798" spans="1:2" ht="14.4" x14ac:dyDescent="0.3">
      <c r="A798" s="2"/>
      <c r="B798"/>
    </row>
    <row r="799" spans="1:2" ht="14.4" x14ac:dyDescent="0.3">
      <c r="A799" s="2"/>
      <c r="B799"/>
    </row>
    <row r="800" spans="1:2" ht="14.4" x14ac:dyDescent="0.3">
      <c r="A800" s="2"/>
      <c r="B800"/>
    </row>
    <row r="801" spans="1:2" ht="14.4" x14ac:dyDescent="0.3">
      <c r="A801" s="2"/>
      <c r="B801"/>
    </row>
    <row r="802" spans="1:2" ht="14.4" x14ac:dyDescent="0.3">
      <c r="A802" s="2"/>
      <c r="B802"/>
    </row>
    <row r="803" spans="1:2" ht="14.4" x14ac:dyDescent="0.3">
      <c r="A803" s="2"/>
      <c r="B803"/>
    </row>
    <row r="804" spans="1:2" ht="14.4" x14ac:dyDescent="0.3">
      <c r="A804" s="2"/>
      <c r="B804"/>
    </row>
    <row r="805" spans="1:2" ht="14.4" x14ac:dyDescent="0.3">
      <c r="A805" s="2"/>
      <c r="B805"/>
    </row>
    <row r="806" spans="1:2" ht="14.4" x14ac:dyDescent="0.3">
      <c r="A806" s="2"/>
      <c r="B806"/>
    </row>
    <row r="807" spans="1:2" ht="14.4" x14ac:dyDescent="0.3">
      <c r="A807" s="2"/>
      <c r="B807"/>
    </row>
    <row r="808" spans="1:2" ht="14.4" x14ac:dyDescent="0.3">
      <c r="A808" s="2"/>
      <c r="B808"/>
    </row>
    <row r="809" spans="1:2" ht="14.4" x14ac:dyDescent="0.3">
      <c r="A809" s="2"/>
      <c r="B809"/>
    </row>
    <row r="810" spans="1:2" ht="14.4" x14ac:dyDescent="0.3">
      <c r="A810" s="2"/>
      <c r="B810"/>
    </row>
    <row r="811" spans="1:2" ht="14.4" x14ac:dyDescent="0.3">
      <c r="A811" s="2"/>
      <c r="B811"/>
    </row>
    <row r="812" spans="1:2" ht="14.4" x14ac:dyDescent="0.3">
      <c r="A812" s="2"/>
      <c r="B812"/>
    </row>
    <row r="813" spans="1:2" ht="14.4" x14ac:dyDescent="0.3">
      <c r="A813" s="2"/>
      <c r="B813"/>
    </row>
    <row r="814" spans="1:2" ht="14.4" x14ac:dyDescent="0.3">
      <c r="A814" s="2"/>
      <c r="B814"/>
    </row>
    <row r="815" spans="1:2" ht="14.4" x14ac:dyDescent="0.3">
      <c r="A815" s="2"/>
      <c r="B815"/>
    </row>
    <row r="816" spans="1:2" ht="14.4" x14ac:dyDescent="0.3">
      <c r="A816" s="2"/>
      <c r="B816"/>
    </row>
    <row r="817" spans="1:2" ht="14.4" x14ac:dyDescent="0.3">
      <c r="A817" s="2"/>
      <c r="B817"/>
    </row>
    <row r="818" spans="1:2" ht="14.4" x14ac:dyDescent="0.3">
      <c r="A818" s="2"/>
      <c r="B818"/>
    </row>
    <row r="819" spans="1:2" ht="14.4" x14ac:dyDescent="0.3">
      <c r="A819" s="2"/>
      <c r="B819"/>
    </row>
    <row r="820" spans="1:2" ht="14.4" x14ac:dyDescent="0.3">
      <c r="A820" s="2"/>
      <c r="B820"/>
    </row>
    <row r="821" spans="1:2" ht="14.4" x14ac:dyDescent="0.3">
      <c r="A821" s="2"/>
      <c r="B821"/>
    </row>
    <row r="822" spans="1:2" ht="14.4" x14ac:dyDescent="0.3">
      <c r="A822" s="2"/>
      <c r="B822"/>
    </row>
    <row r="823" spans="1:2" ht="14.4" x14ac:dyDescent="0.3">
      <c r="A823" s="2"/>
      <c r="B823"/>
    </row>
    <row r="824" spans="1:2" ht="14.4" x14ac:dyDescent="0.3">
      <c r="A824" s="2"/>
      <c r="B824"/>
    </row>
    <row r="825" spans="1:2" ht="14.4" x14ac:dyDescent="0.3">
      <c r="A825" s="2"/>
      <c r="B825"/>
    </row>
    <row r="826" spans="1:2" ht="14.4" x14ac:dyDescent="0.3">
      <c r="A826" s="2"/>
      <c r="B826"/>
    </row>
    <row r="827" spans="1:2" ht="14.4" x14ac:dyDescent="0.3">
      <c r="A827" s="2"/>
      <c r="B827"/>
    </row>
    <row r="828" spans="1:2" ht="14.4" x14ac:dyDescent="0.3">
      <c r="A828" s="2"/>
      <c r="B828"/>
    </row>
    <row r="829" spans="1:2" ht="14.4" x14ac:dyDescent="0.3">
      <c r="A829" s="2"/>
      <c r="B829"/>
    </row>
    <row r="830" spans="1:2" ht="14.4" x14ac:dyDescent="0.3">
      <c r="A830" s="2"/>
      <c r="B830"/>
    </row>
    <row r="831" spans="1:2" ht="14.4" x14ac:dyDescent="0.3">
      <c r="A831" s="2"/>
      <c r="B831"/>
    </row>
    <row r="832" spans="1:2" ht="14.4" x14ac:dyDescent="0.3">
      <c r="A832" s="2"/>
      <c r="B832"/>
    </row>
    <row r="833" spans="1:2" ht="14.4" x14ac:dyDescent="0.3">
      <c r="A833" s="2"/>
      <c r="B833"/>
    </row>
    <row r="834" spans="1:2" ht="14.4" x14ac:dyDescent="0.3">
      <c r="A834" s="2"/>
      <c r="B834"/>
    </row>
    <row r="835" spans="1:2" ht="14.4" x14ac:dyDescent="0.3">
      <c r="A835" s="2"/>
      <c r="B835"/>
    </row>
    <row r="836" spans="1:2" ht="14.4" x14ac:dyDescent="0.3">
      <c r="A836" s="2"/>
      <c r="B836"/>
    </row>
    <row r="837" spans="1:2" ht="14.4" x14ac:dyDescent="0.3">
      <c r="A837" s="2"/>
      <c r="B837"/>
    </row>
    <row r="838" spans="1:2" ht="14.4" x14ac:dyDescent="0.3">
      <c r="A838" s="2"/>
      <c r="B838"/>
    </row>
    <row r="839" spans="1:2" ht="14.4" x14ac:dyDescent="0.3">
      <c r="A839" s="2"/>
      <c r="B839"/>
    </row>
    <row r="840" spans="1:2" ht="14.4" x14ac:dyDescent="0.3">
      <c r="A840" s="2"/>
      <c r="B840"/>
    </row>
    <row r="841" spans="1:2" ht="14.4" x14ac:dyDescent="0.3">
      <c r="A841" s="2"/>
      <c r="B841"/>
    </row>
    <row r="842" spans="1:2" ht="14.4" x14ac:dyDescent="0.3">
      <c r="A842" s="2"/>
      <c r="B842"/>
    </row>
    <row r="843" spans="1:2" ht="14.4" x14ac:dyDescent="0.3">
      <c r="A843" s="2"/>
      <c r="B843"/>
    </row>
    <row r="844" spans="1:2" ht="14.4" x14ac:dyDescent="0.3">
      <c r="A844" s="2"/>
      <c r="B844"/>
    </row>
    <row r="845" spans="1:2" ht="14.4" x14ac:dyDescent="0.3">
      <c r="A845" s="2"/>
      <c r="B845"/>
    </row>
    <row r="846" spans="1:2" ht="14.4" x14ac:dyDescent="0.3">
      <c r="A846" s="2"/>
      <c r="B846"/>
    </row>
    <row r="847" spans="1:2" ht="14.4" x14ac:dyDescent="0.3">
      <c r="A847" s="2"/>
      <c r="B847"/>
    </row>
    <row r="848" spans="1:2" ht="14.4" x14ac:dyDescent="0.3">
      <c r="A848" s="2"/>
      <c r="B848"/>
    </row>
    <row r="849" spans="1:2" ht="14.4" x14ac:dyDescent="0.3">
      <c r="A849" s="2"/>
      <c r="B849"/>
    </row>
    <row r="850" spans="1:2" ht="14.4" x14ac:dyDescent="0.3">
      <c r="A850" s="2"/>
      <c r="B850"/>
    </row>
    <row r="851" spans="1:2" ht="14.4" x14ac:dyDescent="0.3">
      <c r="A851" s="2"/>
      <c r="B851"/>
    </row>
    <row r="852" spans="1:2" ht="14.4" x14ac:dyDescent="0.3">
      <c r="A852" s="2"/>
      <c r="B852"/>
    </row>
    <row r="853" spans="1:2" ht="14.4" x14ac:dyDescent="0.3">
      <c r="A853" s="2"/>
      <c r="B853"/>
    </row>
    <row r="854" spans="1:2" ht="14.4" x14ac:dyDescent="0.3">
      <c r="A854" s="2"/>
      <c r="B854"/>
    </row>
    <row r="855" spans="1:2" ht="14.4" x14ac:dyDescent="0.3">
      <c r="A855" s="2"/>
      <c r="B855"/>
    </row>
    <row r="856" spans="1:2" ht="14.4" x14ac:dyDescent="0.3">
      <c r="A856" s="2"/>
      <c r="B856"/>
    </row>
    <row r="857" spans="1:2" ht="14.4" x14ac:dyDescent="0.3">
      <c r="A857" s="2"/>
      <c r="B857"/>
    </row>
    <row r="858" spans="1:2" ht="14.4" x14ac:dyDescent="0.3">
      <c r="A858" s="2"/>
      <c r="B858"/>
    </row>
    <row r="859" spans="1:2" ht="14.4" x14ac:dyDescent="0.3">
      <c r="A859" s="2"/>
      <c r="B859"/>
    </row>
    <row r="860" spans="1:2" ht="14.4" x14ac:dyDescent="0.3">
      <c r="A860" s="2"/>
      <c r="B860"/>
    </row>
    <row r="861" spans="1:2" ht="14.4" x14ac:dyDescent="0.3">
      <c r="A861" s="2"/>
      <c r="B861"/>
    </row>
    <row r="862" spans="1:2" ht="14.4" x14ac:dyDescent="0.3">
      <c r="A862" s="2"/>
      <c r="B862"/>
    </row>
    <row r="863" spans="1:2" ht="14.4" x14ac:dyDescent="0.3">
      <c r="A863" s="2"/>
      <c r="B863"/>
    </row>
    <row r="864" spans="1:2" ht="14.4" x14ac:dyDescent="0.3">
      <c r="A864" s="2"/>
      <c r="B864"/>
    </row>
    <row r="865" spans="1:2" ht="14.4" x14ac:dyDescent="0.3">
      <c r="A865" s="2"/>
      <c r="B865"/>
    </row>
    <row r="866" spans="1:2" ht="14.4" x14ac:dyDescent="0.3">
      <c r="A866" s="2"/>
      <c r="B866"/>
    </row>
    <row r="867" spans="1:2" ht="14.4" x14ac:dyDescent="0.3">
      <c r="A867" s="2"/>
      <c r="B867"/>
    </row>
    <row r="868" spans="1:2" ht="14.4" x14ac:dyDescent="0.3">
      <c r="A868" s="2"/>
      <c r="B868"/>
    </row>
    <row r="869" spans="1:2" ht="14.4" x14ac:dyDescent="0.3">
      <c r="A869" s="2"/>
      <c r="B869"/>
    </row>
    <row r="870" spans="1:2" ht="14.4" x14ac:dyDescent="0.3">
      <c r="A870" s="2"/>
      <c r="B870"/>
    </row>
    <row r="871" spans="1:2" ht="14.4" x14ac:dyDescent="0.3">
      <c r="A871" s="2"/>
      <c r="B871"/>
    </row>
    <row r="872" spans="1:2" ht="14.4" x14ac:dyDescent="0.3">
      <c r="A872" s="2"/>
      <c r="B872"/>
    </row>
    <row r="873" spans="1:2" ht="14.4" x14ac:dyDescent="0.3">
      <c r="A873" s="2"/>
      <c r="B873"/>
    </row>
    <row r="874" spans="1:2" ht="14.4" x14ac:dyDescent="0.3">
      <c r="A874" s="2"/>
      <c r="B874"/>
    </row>
    <row r="875" spans="1:2" ht="14.4" x14ac:dyDescent="0.3">
      <c r="A875" s="2"/>
      <c r="B875"/>
    </row>
    <row r="876" spans="1:2" ht="14.4" x14ac:dyDescent="0.3">
      <c r="A876" s="2"/>
      <c r="B876"/>
    </row>
    <row r="877" spans="1:2" ht="14.4" x14ac:dyDescent="0.3">
      <c r="A877" s="2"/>
      <c r="B877"/>
    </row>
    <row r="878" spans="1:2" ht="14.4" x14ac:dyDescent="0.3">
      <c r="A878" s="2"/>
      <c r="B878"/>
    </row>
    <row r="879" spans="1:2" ht="14.4" x14ac:dyDescent="0.3">
      <c r="A879" s="2"/>
      <c r="B879"/>
    </row>
    <row r="880" spans="1:2" ht="14.4" x14ac:dyDescent="0.3">
      <c r="A880" s="2"/>
      <c r="B880"/>
    </row>
    <row r="881" spans="1:2" ht="14.4" x14ac:dyDescent="0.3">
      <c r="A881" s="2"/>
      <c r="B881"/>
    </row>
    <row r="882" spans="1:2" ht="14.4" x14ac:dyDescent="0.3">
      <c r="A882" s="2"/>
      <c r="B882"/>
    </row>
    <row r="883" spans="1:2" ht="14.4" x14ac:dyDescent="0.3">
      <c r="A883" s="2"/>
      <c r="B883"/>
    </row>
    <row r="884" spans="1:2" ht="14.4" x14ac:dyDescent="0.3">
      <c r="A884" s="2"/>
      <c r="B884"/>
    </row>
    <row r="885" spans="1:2" ht="14.4" x14ac:dyDescent="0.3">
      <c r="A885" s="2"/>
      <c r="B885"/>
    </row>
    <row r="886" spans="1:2" ht="14.4" x14ac:dyDescent="0.3">
      <c r="A886" s="2"/>
      <c r="B886"/>
    </row>
    <row r="887" spans="1:2" ht="14.4" x14ac:dyDescent="0.3">
      <c r="A887" s="2"/>
      <c r="B887"/>
    </row>
    <row r="888" spans="1:2" ht="14.4" x14ac:dyDescent="0.3">
      <c r="A888" s="2"/>
      <c r="B888"/>
    </row>
    <row r="889" spans="1:2" ht="14.4" x14ac:dyDescent="0.3">
      <c r="A889" s="2"/>
      <c r="B889"/>
    </row>
    <row r="890" spans="1:2" ht="14.4" x14ac:dyDescent="0.3">
      <c r="A890" s="2"/>
      <c r="B890"/>
    </row>
    <row r="891" spans="1:2" ht="14.4" x14ac:dyDescent="0.3">
      <c r="A891" s="2"/>
      <c r="B891"/>
    </row>
    <row r="892" spans="1:2" ht="14.4" x14ac:dyDescent="0.3">
      <c r="A892" s="2"/>
      <c r="B892"/>
    </row>
    <row r="893" spans="1:2" ht="14.4" x14ac:dyDescent="0.3">
      <c r="A893" s="2"/>
      <c r="B893"/>
    </row>
    <row r="894" spans="1:2" ht="14.4" x14ac:dyDescent="0.3">
      <c r="A894" s="2"/>
      <c r="B894"/>
    </row>
    <row r="895" spans="1:2" ht="14.4" x14ac:dyDescent="0.3">
      <c r="A895" s="2"/>
      <c r="B895"/>
    </row>
    <row r="896" spans="1:2" ht="14.4" x14ac:dyDescent="0.3">
      <c r="A896" s="2"/>
      <c r="B896"/>
    </row>
    <row r="897" spans="1:2" ht="14.4" x14ac:dyDescent="0.3">
      <c r="A897" s="2"/>
      <c r="B897"/>
    </row>
    <row r="898" spans="1:2" ht="14.4" x14ac:dyDescent="0.3">
      <c r="A898" s="2"/>
      <c r="B898"/>
    </row>
    <row r="899" spans="1:2" ht="14.4" x14ac:dyDescent="0.3">
      <c r="A899" s="2"/>
      <c r="B899"/>
    </row>
    <row r="900" spans="1:2" ht="14.4" x14ac:dyDescent="0.3">
      <c r="A900" s="2"/>
      <c r="B900"/>
    </row>
    <row r="901" spans="1:2" ht="14.4" x14ac:dyDescent="0.3">
      <c r="A901" s="2"/>
      <c r="B901"/>
    </row>
    <row r="902" spans="1:2" ht="14.4" x14ac:dyDescent="0.3">
      <c r="A902" s="2"/>
      <c r="B902"/>
    </row>
    <row r="903" spans="1:2" ht="14.4" x14ac:dyDescent="0.3">
      <c r="A903" s="2"/>
      <c r="B903"/>
    </row>
    <row r="904" spans="1:2" ht="14.4" x14ac:dyDescent="0.3">
      <c r="A904" s="2"/>
      <c r="B904"/>
    </row>
    <row r="905" spans="1:2" ht="14.4" x14ac:dyDescent="0.3">
      <c r="A905" s="2"/>
      <c r="B905"/>
    </row>
    <row r="906" spans="1:2" ht="14.4" x14ac:dyDescent="0.3">
      <c r="A906" s="2"/>
      <c r="B906"/>
    </row>
    <row r="907" spans="1:2" ht="14.4" x14ac:dyDescent="0.3">
      <c r="A907" s="2"/>
      <c r="B907"/>
    </row>
    <row r="908" spans="1:2" ht="14.4" x14ac:dyDescent="0.3">
      <c r="A908" s="2"/>
      <c r="B908"/>
    </row>
    <row r="909" spans="1:2" ht="14.4" x14ac:dyDescent="0.3">
      <c r="A909" s="2"/>
      <c r="B909"/>
    </row>
    <row r="910" spans="1:2" ht="14.4" x14ac:dyDescent="0.3">
      <c r="A910" s="2"/>
      <c r="B910"/>
    </row>
    <row r="911" spans="1:2" ht="14.4" x14ac:dyDescent="0.3">
      <c r="A911" s="2"/>
      <c r="B911"/>
    </row>
    <row r="912" spans="1:2" ht="14.4" x14ac:dyDescent="0.3">
      <c r="A912" s="2"/>
      <c r="B912"/>
    </row>
    <row r="913" spans="1:2" ht="14.4" x14ac:dyDescent="0.3">
      <c r="A913" s="2"/>
      <c r="B913"/>
    </row>
    <row r="914" spans="1:2" ht="14.4" x14ac:dyDescent="0.3">
      <c r="A914" s="2"/>
      <c r="B914"/>
    </row>
    <row r="915" spans="1:2" ht="14.4" x14ac:dyDescent="0.3">
      <c r="A915" s="2"/>
      <c r="B915"/>
    </row>
    <row r="916" spans="1:2" ht="14.4" x14ac:dyDescent="0.3">
      <c r="A916" s="2"/>
      <c r="B916"/>
    </row>
    <row r="917" spans="1:2" ht="14.4" x14ac:dyDescent="0.3">
      <c r="A917" s="2"/>
      <c r="B917"/>
    </row>
    <row r="918" spans="1:2" ht="14.4" x14ac:dyDescent="0.3">
      <c r="A918" s="2"/>
      <c r="B918"/>
    </row>
    <row r="919" spans="1:2" ht="14.4" x14ac:dyDescent="0.3">
      <c r="A919" s="2"/>
      <c r="B919"/>
    </row>
    <row r="920" spans="1:2" ht="14.4" x14ac:dyDescent="0.3">
      <c r="A920" s="2"/>
      <c r="B920"/>
    </row>
    <row r="921" spans="1:2" ht="14.4" x14ac:dyDescent="0.3">
      <c r="A921" s="2"/>
      <c r="B921"/>
    </row>
    <row r="922" spans="1:2" ht="14.4" x14ac:dyDescent="0.3">
      <c r="A922" s="2"/>
      <c r="B922"/>
    </row>
    <row r="923" spans="1:2" ht="14.4" x14ac:dyDescent="0.3">
      <c r="A923" s="2"/>
      <c r="B923"/>
    </row>
    <row r="924" spans="1:2" ht="14.4" x14ac:dyDescent="0.3">
      <c r="A924" s="2"/>
      <c r="B924"/>
    </row>
    <row r="925" spans="1:2" ht="14.4" x14ac:dyDescent="0.3">
      <c r="A925" s="2"/>
      <c r="B925"/>
    </row>
    <row r="926" spans="1:2" ht="14.4" x14ac:dyDescent="0.3">
      <c r="A926" s="2"/>
      <c r="B926"/>
    </row>
    <row r="927" spans="1:2" ht="14.4" x14ac:dyDescent="0.3">
      <c r="A927" s="2"/>
      <c r="B927"/>
    </row>
    <row r="928" spans="1:2" ht="14.4" x14ac:dyDescent="0.3">
      <c r="A928" s="2"/>
      <c r="B928"/>
    </row>
    <row r="929" spans="1:2" ht="14.4" x14ac:dyDescent="0.3">
      <c r="A929" s="2"/>
      <c r="B929"/>
    </row>
    <row r="930" spans="1:2" ht="14.4" x14ac:dyDescent="0.3">
      <c r="A930" s="2"/>
      <c r="B930"/>
    </row>
    <row r="931" spans="1:2" ht="14.4" x14ac:dyDescent="0.3">
      <c r="A931" s="2"/>
      <c r="B931"/>
    </row>
    <row r="932" spans="1:2" ht="14.4" x14ac:dyDescent="0.3">
      <c r="A932" s="2"/>
      <c r="B932"/>
    </row>
    <row r="933" spans="1:2" ht="14.4" x14ac:dyDescent="0.3">
      <c r="A933" s="2"/>
      <c r="B933"/>
    </row>
    <row r="934" spans="1:2" ht="14.4" x14ac:dyDescent="0.3">
      <c r="A934" s="2"/>
      <c r="B934"/>
    </row>
    <row r="935" spans="1:2" ht="14.4" x14ac:dyDescent="0.3">
      <c r="A935" s="2"/>
      <c r="B935"/>
    </row>
    <row r="936" spans="1:2" ht="14.4" x14ac:dyDescent="0.3">
      <c r="A936" s="2"/>
      <c r="B936"/>
    </row>
    <row r="937" spans="1:2" ht="14.4" x14ac:dyDescent="0.3">
      <c r="A937" s="2"/>
      <c r="B937"/>
    </row>
    <row r="938" spans="1:2" ht="14.4" x14ac:dyDescent="0.3">
      <c r="A938" s="2"/>
      <c r="B938"/>
    </row>
    <row r="939" spans="1:2" ht="14.4" x14ac:dyDescent="0.3">
      <c r="A939" s="2"/>
      <c r="B939"/>
    </row>
    <row r="940" spans="1:2" ht="14.4" x14ac:dyDescent="0.3">
      <c r="A940" s="2"/>
      <c r="B940"/>
    </row>
    <row r="941" spans="1:2" ht="14.4" x14ac:dyDescent="0.3">
      <c r="A941" s="2"/>
      <c r="B941"/>
    </row>
    <row r="942" spans="1:2" ht="14.4" x14ac:dyDescent="0.3">
      <c r="A942" s="2"/>
      <c r="B942"/>
    </row>
    <row r="943" spans="1:2" ht="14.4" x14ac:dyDescent="0.3">
      <c r="A943" s="2"/>
      <c r="B943"/>
    </row>
    <row r="944" spans="1:2" ht="14.4" x14ac:dyDescent="0.3">
      <c r="A944" s="2"/>
      <c r="B944"/>
    </row>
    <row r="945" spans="1:2" ht="14.4" x14ac:dyDescent="0.3">
      <c r="A945" s="2"/>
      <c r="B945"/>
    </row>
    <row r="946" spans="1:2" ht="14.4" x14ac:dyDescent="0.3">
      <c r="A946" s="2"/>
      <c r="B946"/>
    </row>
    <row r="947" spans="1:2" ht="14.4" x14ac:dyDescent="0.3">
      <c r="A947" s="2"/>
      <c r="B947"/>
    </row>
    <row r="948" spans="1:2" ht="14.4" x14ac:dyDescent="0.3">
      <c r="A948" s="2"/>
      <c r="B948"/>
    </row>
    <row r="949" spans="1:2" ht="14.4" x14ac:dyDescent="0.3">
      <c r="A949" s="2"/>
      <c r="B949"/>
    </row>
    <row r="950" spans="1:2" ht="14.4" x14ac:dyDescent="0.3">
      <c r="A950" s="2"/>
      <c r="B950"/>
    </row>
    <row r="951" spans="1:2" ht="14.4" x14ac:dyDescent="0.3">
      <c r="A951" s="2"/>
      <c r="B951"/>
    </row>
    <row r="952" spans="1:2" ht="14.4" x14ac:dyDescent="0.3">
      <c r="A952" s="2"/>
      <c r="B952"/>
    </row>
    <row r="953" spans="1:2" ht="14.4" x14ac:dyDescent="0.3">
      <c r="A953" s="2"/>
      <c r="B953"/>
    </row>
    <row r="954" spans="1:2" ht="14.4" x14ac:dyDescent="0.3">
      <c r="A954" s="2"/>
      <c r="B954"/>
    </row>
    <row r="955" spans="1:2" ht="14.4" x14ac:dyDescent="0.3">
      <c r="A955" s="2"/>
      <c r="B955"/>
    </row>
    <row r="956" spans="1:2" ht="14.4" x14ac:dyDescent="0.3">
      <c r="A956" s="2"/>
      <c r="B956"/>
    </row>
    <row r="957" spans="1:2" ht="14.4" x14ac:dyDescent="0.3">
      <c r="A957" s="2"/>
      <c r="B957"/>
    </row>
    <row r="958" spans="1:2" ht="14.4" x14ac:dyDescent="0.3">
      <c r="A958" s="2"/>
      <c r="B958"/>
    </row>
    <row r="959" spans="1:2" ht="14.4" x14ac:dyDescent="0.3">
      <c r="A959" s="2"/>
      <c r="B959"/>
    </row>
    <row r="960" spans="1:2" ht="14.4" x14ac:dyDescent="0.3">
      <c r="A960" s="2"/>
      <c r="B960"/>
    </row>
    <row r="961" spans="1:2" ht="14.4" x14ac:dyDescent="0.3">
      <c r="A961" s="2"/>
      <c r="B961"/>
    </row>
    <row r="962" spans="1:2" ht="14.4" x14ac:dyDescent="0.3">
      <c r="A962" s="2"/>
      <c r="B962"/>
    </row>
    <row r="963" spans="1:2" ht="14.4" x14ac:dyDescent="0.3">
      <c r="A963" s="2"/>
      <c r="B963"/>
    </row>
    <row r="964" spans="1:2" ht="14.4" x14ac:dyDescent="0.3">
      <c r="A964" s="2"/>
      <c r="B964"/>
    </row>
    <row r="965" spans="1:2" ht="14.4" x14ac:dyDescent="0.3">
      <c r="A965" s="2"/>
      <c r="B965"/>
    </row>
    <row r="966" spans="1:2" ht="14.4" x14ac:dyDescent="0.3">
      <c r="A966" s="2"/>
      <c r="B966"/>
    </row>
    <row r="967" spans="1:2" ht="14.4" x14ac:dyDescent="0.3">
      <c r="A967" s="2"/>
      <c r="B967"/>
    </row>
    <row r="968" spans="1:2" ht="14.4" x14ac:dyDescent="0.3">
      <c r="A968" s="2"/>
      <c r="B968"/>
    </row>
    <row r="969" spans="1:2" ht="14.4" x14ac:dyDescent="0.3">
      <c r="A969" s="2"/>
      <c r="B969"/>
    </row>
    <row r="970" spans="1:2" ht="14.4" x14ac:dyDescent="0.3">
      <c r="A970" s="2"/>
      <c r="B970"/>
    </row>
    <row r="971" spans="1:2" ht="14.4" x14ac:dyDescent="0.3">
      <c r="A971" s="2"/>
      <c r="B971"/>
    </row>
    <row r="972" spans="1:2" ht="14.4" x14ac:dyDescent="0.3">
      <c r="A972" s="2"/>
      <c r="B972"/>
    </row>
    <row r="973" spans="1:2" ht="14.4" x14ac:dyDescent="0.3">
      <c r="A973" s="2"/>
      <c r="B973"/>
    </row>
    <row r="974" spans="1:2" ht="14.4" x14ac:dyDescent="0.3">
      <c r="A974" s="2"/>
      <c r="B974"/>
    </row>
    <row r="975" spans="1:2" ht="14.4" x14ac:dyDescent="0.3">
      <c r="A975" s="2"/>
      <c r="B975"/>
    </row>
    <row r="976" spans="1:2" ht="14.4" x14ac:dyDescent="0.3">
      <c r="A976" s="2"/>
      <c r="B976"/>
    </row>
    <row r="977" spans="1:2" ht="14.4" x14ac:dyDescent="0.3">
      <c r="A977" s="2"/>
      <c r="B977"/>
    </row>
    <row r="978" spans="1:2" ht="14.4" x14ac:dyDescent="0.3">
      <c r="A978" s="2"/>
      <c r="B978"/>
    </row>
    <row r="979" spans="1:2" ht="14.4" x14ac:dyDescent="0.3">
      <c r="A979" s="2"/>
      <c r="B979"/>
    </row>
    <row r="980" spans="1:2" ht="14.4" x14ac:dyDescent="0.3">
      <c r="A980" s="2"/>
      <c r="B980"/>
    </row>
    <row r="981" spans="1:2" ht="14.4" x14ac:dyDescent="0.3">
      <c r="A981" s="2"/>
      <c r="B981"/>
    </row>
    <row r="982" spans="1:2" ht="14.4" x14ac:dyDescent="0.3">
      <c r="A982" s="2"/>
      <c r="B982"/>
    </row>
    <row r="983" spans="1:2" ht="14.4" x14ac:dyDescent="0.3">
      <c r="A983" s="2"/>
      <c r="B983"/>
    </row>
    <row r="984" spans="1:2" ht="14.4" x14ac:dyDescent="0.3">
      <c r="A984" s="2"/>
      <c r="B984"/>
    </row>
    <row r="985" spans="1:2" ht="14.4" x14ac:dyDescent="0.3">
      <c r="A985" s="2"/>
      <c r="B985"/>
    </row>
    <row r="986" spans="1:2" ht="14.4" x14ac:dyDescent="0.3">
      <c r="A986" s="2"/>
      <c r="B986"/>
    </row>
    <row r="987" spans="1:2" ht="14.4" x14ac:dyDescent="0.3">
      <c r="A987" s="2"/>
      <c r="B987"/>
    </row>
    <row r="988" spans="1:2" ht="14.4" x14ac:dyDescent="0.3">
      <c r="A988" s="2"/>
      <c r="B988"/>
    </row>
    <row r="989" spans="1:2" ht="14.4" x14ac:dyDescent="0.3">
      <c r="A989" s="2"/>
      <c r="B989"/>
    </row>
    <row r="990" spans="1:2" ht="14.4" x14ac:dyDescent="0.3">
      <c r="A990" s="2"/>
      <c r="B990"/>
    </row>
    <row r="991" spans="1:2" ht="14.4" x14ac:dyDescent="0.3">
      <c r="A991" s="2"/>
      <c r="B991"/>
    </row>
    <row r="992" spans="1:2" ht="14.4" x14ac:dyDescent="0.3">
      <c r="A992" s="2"/>
      <c r="B992"/>
    </row>
    <row r="993" spans="1:2" ht="14.4" x14ac:dyDescent="0.3">
      <c r="A993" s="2"/>
      <c r="B993"/>
    </row>
    <row r="994" spans="1:2" ht="14.4" x14ac:dyDescent="0.3">
      <c r="A994" s="2"/>
      <c r="B994"/>
    </row>
    <row r="995" spans="1:2" ht="14.4" x14ac:dyDescent="0.3">
      <c r="A995" s="2"/>
      <c r="B995"/>
    </row>
    <row r="996" spans="1:2" ht="14.4" x14ac:dyDescent="0.3">
      <c r="A996" s="2"/>
      <c r="B996"/>
    </row>
    <row r="997" spans="1:2" ht="14.4" x14ac:dyDescent="0.3">
      <c r="A997" s="2"/>
      <c r="B997"/>
    </row>
    <row r="998" spans="1:2" ht="14.4" x14ac:dyDescent="0.3">
      <c r="A998" s="2"/>
      <c r="B998"/>
    </row>
    <row r="999" spans="1:2" ht="14.4" x14ac:dyDescent="0.3">
      <c r="A999" s="2"/>
      <c r="B999"/>
    </row>
    <row r="1000" spans="1:2" ht="14.4" x14ac:dyDescent="0.3">
      <c r="A1000" s="2"/>
      <c r="B1000"/>
    </row>
    <row r="1001" spans="1:2" ht="14.4" x14ac:dyDescent="0.3">
      <c r="A1001" s="2"/>
      <c r="B1001"/>
    </row>
    <row r="1002" spans="1:2" ht="14.4" x14ac:dyDescent="0.3">
      <c r="A1002" s="2"/>
      <c r="B1002"/>
    </row>
    <row r="1003" spans="1:2" ht="14.4" x14ac:dyDescent="0.3">
      <c r="A1003" s="2"/>
      <c r="B1003"/>
    </row>
    <row r="1004" spans="1:2" ht="14.4" x14ac:dyDescent="0.3">
      <c r="A1004" s="2"/>
      <c r="B1004"/>
    </row>
    <row r="1005" spans="1:2" ht="14.4" x14ac:dyDescent="0.3">
      <c r="A1005" s="2"/>
      <c r="B1005"/>
    </row>
    <row r="1006" spans="1:2" ht="14.4" x14ac:dyDescent="0.3">
      <c r="A1006" s="2"/>
      <c r="B1006"/>
    </row>
    <row r="1007" spans="1:2" ht="14.4" x14ac:dyDescent="0.3">
      <c r="A1007" s="2"/>
      <c r="B1007"/>
    </row>
    <row r="1008" spans="1:2" ht="14.4" x14ac:dyDescent="0.3">
      <c r="A1008" s="2"/>
      <c r="B1008"/>
    </row>
    <row r="1009" spans="1:2" ht="14.4" x14ac:dyDescent="0.3">
      <c r="A1009" s="2"/>
      <c r="B1009"/>
    </row>
    <row r="1010" spans="1:2" ht="14.4" x14ac:dyDescent="0.3">
      <c r="A1010" s="2"/>
      <c r="B1010"/>
    </row>
    <row r="1011" spans="1:2" ht="14.4" x14ac:dyDescent="0.3">
      <c r="A1011" s="2"/>
      <c r="B1011"/>
    </row>
    <row r="1012" spans="1:2" ht="14.4" x14ac:dyDescent="0.3">
      <c r="A1012" s="2"/>
      <c r="B1012"/>
    </row>
    <row r="1013" spans="1:2" ht="14.4" x14ac:dyDescent="0.3">
      <c r="A1013" s="2"/>
      <c r="B1013"/>
    </row>
    <row r="1014" spans="1:2" ht="14.4" x14ac:dyDescent="0.3">
      <c r="A1014" s="2"/>
      <c r="B1014"/>
    </row>
    <row r="1015" spans="1:2" ht="14.4" x14ac:dyDescent="0.3">
      <c r="A1015" s="2"/>
      <c r="B1015"/>
    </row>
    <row r="1016" spans="1:2" ht="14.4" x14ac:dyDescent="0.3">
      <c r="A1016" s="2"/>
      <c r="B1016"/>
    </row>
    <row r="1017" spans="1:2" ht="14.4" x14ac:dyDescent="0.3">
      <c r="A1017" s="2"/>
      <c r="B1017"/>
    </row>
    <row r="1018" spans="1:2" ht="14.4" x14ac:dyDescent="0.3">
      <c r="A1018" s="2"/>
      <c r="B1018"/>
    </row>
    <row r="1019" spans="1:2" ht="14.4" x14ac:dyDescent="0.3">
      <c r="A1019" s="2"/>
      <c r="B1019"/>
    </row>
    <row r="1020" spans="1:2" ht="14.4" x14ac:dyDescent="0.3">
      <c r="A1020" s="2"/>
      <c r="B1020"/>
    </row>
    <row r="1021" spans="1:2" ht="14.4" x14ac:dyDescent="0.3">
      <c r="A1021" s="2"/>
      <c r="B1021"/>
    </row>
    <row r="1022" spans="1:2" ht="14.4" x14ac:dyDescent="0.3">
      <c r="A1022" s="2"/>
      <c r="B1022"/>
    </row>
    <row r="1023" spans="1:2" ht="14.4" x14ac:dyDescent="0.3">
      <c r="A1023" s="2"/>
      <c r="B1023"/>
    </row>
    <row r="1024" spans="1:2" ht="14.4" x14ac:dyDescent="0.3">
      <c r="A1024" s="2"/>
      <c r="B1024"/>
    </row>
    <row r="1025" spans="1:2" ht="14.4" x14ac:dyDescent="0.3">
      <c r="A1025" s="2"/>
      <c r="B1025"/>
    </row>
    <row r="1026" spans="1:2" ht="14.4" x14ac:dyDescent="0.3">
      <c r="A1026" s="2"/>
      <c r="B1026"/>
    </row>
    <row r="1027" spans="1:2" ht="14.4" x14ac:dyDescent="0.3">
      <c r="A1027" s="2"/>
      <c r="B1027"/>
    </row>
    <row r="1028" spans="1:2" ht="14.4" x14ac:dyDescent="0.3">
      <c r="A1028" s="2"/>
      <c r="B1028"/>
    </row>
    <row r="1029" spans="1:2" ht="14.4" x14ac:dyDescent="0.3">
      <c r="A1029" s="2"/>
      <c r="B1029"/>
    </row>
    <row r="1030" spans="1:2" ht="14.4" x14ac:dyDescent="0.3">
      <c r="A1030" s="2"/>
      <c r="B1030"/>
    </row>
    <row r="1031" spans="1:2" ht="14.4" x14ac:dyDescent="0.3">
      <c r="A1031" s="2"/>
      <c r="B1031"/>
    </row>
    <row r="1032" spans="1:2" ht="14.4" x14ac:dyDescent="0.3">
      <c r="A1032" s="2"/>
      <c r="B1032"/>
    </row>
    <row r="1033" spans="1:2" ht="14.4" x14ac:dyDescent="0.3">
      <c r="A1033" s="2"/>
      <c r="B1033"/>
    </row>
    <row r="1034" spans="1:2" ht="14.4" x14ac:dyDescent="0.3">
      <c r="A1034" s="2"/>
      <c r="B1034"/>
    </row>
    <row r="1035" spans="1:2" ht="14.4" x14ac:dyDescent="0.3">
      <c r="A1035" s="2"/>
      <c r="B1035"/>
    </row>
    <row r="1036" spans="1:2" ht="14.4" x14ac:dyDescent="0.3">
      <c r="A1036" s="2"/>
      <c r="B1036"/>
    </row>
    <row r="1037" spans="1:2" ht="14.4" x14ac:dyDescent="0.3">
      <c r="A1037" s="2"/>
      <c r="B1037"/>
    </row>
    <row r="1038" spans="1:2" ht="14.4" x14ac:dyDescent="0.3">
      <c r="A1038" s="2"/>
      <c r="B1038"/>
    </row>
    <row r="1039" spans="1:2" ht="14.4" x14ac:dyDescent="0.3">
      <c r="A1039" s="2"/>
      <c r="B1039"/>
    </row>
    <row r="1040" spans="1:2" ht="14.4" x14ac:dyDescent="0.3">
      <c r="A1040" s="2"/>
      <c r="B1040"/>
    </row>
    <row r="1041" spans="1:2" ht="14.4" x14ac:dyDescent="0.3">
      <c r="A1041" s="2"/>
      <c r="B1041"/>
    </row>
    <row r="1042" spans="1:2" ht="14.4" x14ac:dyDescent="0.3">
      <c r="A1042" s="2"/>
      <c r="B1042"/>
    </row>
    <row r="1043" spans="1:2" ht="14.4" x14ac:dyDescent="0.3">
      <c r="A1043" s="2"/>
      <c r="B1043"/>
    </row>
    <row r="1044" spans="1:2" ht="14.4" x14ac:dyDescent="0.3">
      <c r="A1044" s="2"/>
      <c r="B1044"/>
    </row>
    <row r="1045" spans="1:2" ht="14.4" x14ac:dyDescent="0.3">
      <c r="A1045" s="2"/>
      <c r="B1045"/>
    </row>
    <row r="1046" spans="1:2" ht="14.4" x14ac:dyDescent="0.3">
      <c r="A1046" s="2"/>
      <c r="B1046"/>
    </row>
    <row r="1047" spans="1:2" ht="14.4" x14ac:dyDescent="0.3">
      <c r="A1047" s="2"/>
      <c r="B1047"/>
    </row>
    <row r="1048" spans="1:2" ht="14.4" x14ac:dyDescent="0.3">
      <c r="A1048" s="2"/>
      <c r="B1048"/>
    </row>
    <row r="1049" spans="1:2" ht="14.4" x14ac:dyDescent="0.3">
      <c r="A1049" s="2"/>
      <c r="B1049"/>
    </row>
    <row r="1050" spans="1:2" ht="14.4" x14ac:dyDescent="0.3">
      <c r="A1050" s="2"/>
      <c r="B1050"/>
    </row>
    <row r="1051" spans="1:2" ht="14.4" x14ac:dyDescent="0.3">
      <c r="A1051" s="2"/>
      <c r="B1051"/>
    </row>
    <row r="1052" spans="1:2" ht="14.4" x14ac:dyDescent="0.3">
      <c r="A1052" s="2"/>
      <c r="B1052"/>
    </row>
    <row r="1053" spans="1:2" ht="14.4" x14ac:dyDescent="0.3">
      <c r="A1053" s="2"/>
      <c r="B1053"/>
    </row>
    <row r="1054" spans="1:2" ht="14.4" x14ac:dyDescent="0.3">
      <c r="A1054" s="2"/>
      <c r="B1054"/>
    </row>
    <row r="1055" spans="1:2" ht="14.4" x14ac:dyDescent="0.3">
      <c r="A1055" s="2"/>
      <c r="B1055"/>
    </row>
    <row r="1056" spans="1:2" ht="14.4" x14ac:dyDescent="0.3">
      <c r="A1056" s="2"/>
      <c r="B1056"/>
    </row>
    <row r="1057" spans="1:2" ht="14.4" x14ac:dyDescent="0.3">
      <c r="A1057" s="2"/>
      <c r="B1057"/>
    </row>
    <row r="1058" spans="1:2" ht="14.4" x14ac:dyDescent="0.3">
      <c r="A1058" s="2"/>
      <c r="B1058"/>
    </row>
    <row r="1059" spans="1:2" ht="14.4" x14ac:dyDescent="0.3">
      <c r="A1059" s="2"/>
      <c r="B1059"/>
    </row>
    <row r="1060" spans="1:2" ht="14.4" x14ac:dyDescent="0.3">
      <c r="A1060" s="2"/>
      <c r="B1060"/>
    </row>
    <row r="1061" spans="1:2" ht="14.4" x14ac:dyDescent="0.3">
      <c r="A1061" s="2"/>
      <c r="B1061"/>
    </row>
    <row r="1062" spans="1:2" ht="14.4" x14ac:dyDescent="0.3">
      <c r="A1062" s="2"/>
      <c r="B1062"/>
    </row>
    <row r="1063" spans="1:2" ht="14.4" x14ac:dyDescent="0.3">
      <c r="A1063" s="2"/>
      <c r="B1063"/>
    </row>
    <row r="1064" spans="1:2" ht="14.4" x14ac:dyDescent="0.3">
      <c r="A1064" s="2"/>
      <c r="B1064"/>
    </row>
    <row r="1065" spans="1:2" ht="14.4" x14ac:dyDescent="0.3">
      <c r="A1065" s="2"/>
      <c r="B1065"/>
    </row>
    <row r="1066" spans="1:2" ht="14.4" x14ac:dyDescent="0.3">
      <c r="A1066" s="2"/>
      <c r="B1066"/>
    </row>
    <row r="1067" spans="1:2" ht="14.4" x14ac:dyDescent="0.3">
      <c r="A1067" s="2"/>
      <c r="B1067"/>
    </row>
    <row r="1068" spans="1:2" ht="14.4" x14ac:dyDescent="0.3">
      <c r="A1068" s="2"/>
      <c r="B1068"/>
    </row>
    <row r="1069" spans="1:2" ht="14.4" x14ac:dyDescent="0.3">
      <c r="A1069" s="2"/>
      <c r="B1069"/>
    </row>
    <row r="1070" spans="1:2" ht="14.4" x14ac:dyDescent="0.3">
      <c r="A1070" s="2"/>
      <c r="B1070"/>
    </row>
    <row r="1071" spans="1:2" ht="14.4" x14ac:dyDescent="0.3">
      <c r="A1071" s="2"/>
      <c r="B1071"/>
    </row>
    <row r="1072" spans="1:2" ht="14.4" x14ac:dyDescent="0.3">
      <c r="A1072" s="2"/>
      <c r="B1072"/>
    </row>
    <row r="1073" spans="1:2" ht="14.4" x14ac:dyDescent="0.3">
      <c r="A1073" s="2"/>
      <c r="B1073"/>
    </row>
    <row r="1074" spans="1:2" ht="14.4" x14ac:dyDescent="0.3">
      <c r="A1074" s="2"/>
      <c r="B1074"/>
    </row>
    <row r="1075" spans="1:2" ht="14.4" x14ac:dyDescent="0.3">
      <c r="A1075" s="2"/>
      <c r="B1075"/>
    </row>
    <row r="1076" spans="1:2" ht="14.4" x14ac:dyDescent="0.3">
      <c r="A1076" s="2"/>
      <c r="B1076"/>
    </row>
    <row r="1077" spans="1:2" ht="14.4" x14ac:dyDescent="0.3">
      <c r="A1077" s="2"/>
      <c r="B1077"/>
    </row>
    <row r="1078" spans="1:2" ht="14.4" x14ac:dyDescent="0.3">
      <c r="A1078" s="2"/>
      <c r="B1078"/>
    </row>
    <row r="1079" spans="1:2" ht="14.4" x14ac:dyDescent="0.3">
      <c r="A1079" s="2"/>
      <c r="B1079"/>
    </row>
    <row r="1080" spans="1:2" ht="14.4" x14ac:dyDescent="0.3">
      <c r="A1080" s="2"/>
      <c r="B1080"/>
    </row>
    <row r="1081" spans="1:2" ht="14.4" x14ac:dyDescent="0.3">
      <c r="A1081" s="2"/>
      <c r="B1081"/>
    </row>
    <row r="1082" spans="1:2" ht="14.4" x14ac:dyDescent="0.3">
      <c r="A1082" s="2"/>
      <c r="B1082"/>
    </row>
    <row r="1083" spans="1:2" ht="14.4" x14ac:dyDescent="0.3">
      <c r="A1083" s="2"/>
      <c r="B1083"/>
    </row>
    <row r="1084" spans="1:2" ht="14.4" x14ac:dyDescent="0.3">
      <c r="A1084" s="2"/>
      <c r="B1084"/>
    </row>
    <row r="1085" spans="1:2" ht="14.4" x14ac:dyDescent="0.3">
      <c r="A1085" s="2"/>
      <c r="B1085"/>
    </row>
    <row r="1086" spans="1:2" ht="14.4" x14ac:dyDescent="0.3">
      <c r="A1086" s="2"/>
      <c r="B1086"/>
    </row>
    <row r="1087" spans="1:2" ht="14.4" x14ac:dyDescent="0.3">
      <c r="A1087" s="2"/>
      <c r="B1087"/>
    </row>
    <row r="1088" spans="1:2" ht="14.4" x14ac:dyDescent="0.3">
      <c r="A1088" s="2"/>
      <c r="B1088"/>
    </row>
    <row r="1089" spans="1:2" ht="14.4" x14ac:dyDescent="0.3">
      <c r="A1089" s="2"/>
      <c r="B1089"/>
    </row>
    <row r="1090" spans="1:2" ht="14.4" x14ac:dyDescent="0.3">
      <c r="A1090" s="2"/>
      <c r="B1090"/>
    </row>
    <row r="1091" spans="1:2" ht="14.4" x14ac:dyDescent="0.3">
      <c r="A1091" s="2"/>
      <c r="B1091"/>
    </row>
    <row r="1092" spans="1:2" ht="14.4" x14ac:dyDescent="0.3">
      <c r="A1092" s="2"/>
      <c r="B1092"/>
    </row>
    <row r="1093" spans="1:2" ht="14.4" x14ac:dyDescent="0.3">
      <c r="A1093" s="2"/>
      <c r="B1093"/>
    </row>
    <row r="1094" spans="1:2" ht="14.4" x14ac:dyDescent="0.3">
      <c r="A1094" s="2"/>
      <c r="B1094"/>
    </row>
    <row r="1095" spans="1:2" ht="14.4" x14ac:dyDescent="0.3">
      <c r="A1095" s="2"/>
      <c r="B1095"/>
    </row>
    <row r="1096" spans="1:2" ht="14.4" x14ac:dyDescent="0.3">
      <c r="A1096" s="2"/>
      <c r="B1096"/>
    </row>
    <row r="1097" spans="1:2" ht="14.4" x14ac:dyDescent="0.3">
      <c r="A1097" s="2"/>
      <c r="B1097"/>
    </row>
    <row r="1098" spans="1:2" ht="14.4" x14ac:dyDescent="0.3">
      <c r="A1098" s="2"/>
      <c r="B1098"/>
    </row>
    <row r="1099" spans="1:2" ht="14.4" x14ac:dyDescent="0.3">
      <c r="A1099" s="2"/>
      <c r="B1099"/>
    </row>
    <row r="1100" spans="1:2" ht="14.4" x14ac:dyDescent="0.3">
      <c r="A1100" s="2"/>
      <c r="B1100"/>
    </row>
    <row r="1101" spans="1:2" ht="14.4" x14ac:dyDescent="0.3">
      <c r="A1101" s="2"/>
      <c r="B1101"/>
    </row>
    <row r="1102" spans="1:2" ht="14.4" x14ac:dyDescent="0.3">
      <c r="A1102" s="2"/>
      <c r="B1102"/>
    </row>
    <row r="1103" spans="1:2" ht="14.4" x14ac:dyDescent="0.3">
      <c r="A1103" s="2"/>
      <c r="B1103"/>
    </row>
    <row r="1104" spans="1:2" ht="14.4" x14ac:dyDescent="0.3">
      <c r="A1104" s="2"/>
      <c r="B1104"/>
    </row>
    <row r="1105" spans="1:2" ht="14.4" x14ac:dyDescent="0.3">
      <c r="A1105" s="2"/>
      <c r="B1105"/>
    </row>
    <row r="1106" spans="1:2" ht="14.4" x14ac:dyDescent="0.3">
      <c r="A1106" s="2"/>
      <c r="B1106"/>
    </row>
    <row r="1107" spans="1:2" ht="14.4" x14ac:dyDescent="0.3">
      <c r="A1107" s="2"/>
      <c r="B1107"/>
    </row>
    <row r="1108" spans="1:2" ht="14.4" x14ac:dyDescent="0.3">
      <c r="A1108" s="2"/>
      <c r="B1108"/>
    </row>
    <row r="1109" spans="1:2" ht="14.4" x14ac:dyDescent="0.3">
      <c r="A1109" s="2"/>
      <c r="B1109"/>
    </row>
    <row r="1110" spans="1:2" ht="14.4" x14ac:dyDescent="0.3">
      <c r="A1110" s="2"/>
      <c r="B1110"/>
    </row>
    <row r="1111" spans="1:2" ht="14.4" x14ac:dyDescent="0.3">
      <c r="A1111" s="2"/>
      <c r="B1111"/>
    </row>
    <row r="1112" spans="1:2" ht="14.4" x14ac:dyDescent="0.3">
      <c r="A1112" s="2"/>
      <c r="B1112"/>
    </row>
    <row r="1113" spans="1:2" ht="14.4" x14ac:dyDescent="0.3">
      <c r="A1113" s="2"/>
      <c r="B1113"/>
    </row>
    <row r="1114" spans="1:2" ht="14.4" x14ac:dyDescent="0.3">
      <c r="A1114" s="2"/>
      <c r="B1114"/>
    </row>
    <row r="1115" spans="1:2" ht="14.4" x14ac:dyDescent="0.3">
      <c r="A1115" s="2"/>
      <c r="B1115"/>
    </row>
    <row r="1116" spans="1:2" ht="14.4" x14ac:dyDescent="0.3">
      <c r="A1116" s="2"/>
      <c r="B1116"/>
    </row>
    <row r="1117" spans="1:2" ht="14.4" x14ac:dyDescent="0.3">
      <c r="A1117" s="2"/>
      <c r="B1117"/>
    </row>
    <row r="1118" spans="1:2" ht="14.4" x14ac:dyDescent="0.3">
      <c r="A1118" s="2"/>
      <c r="B1118"/>
    </row>
    <row r="1119" spans="1:2" ht="14.4" x14ac:dyDescent="0.3">
      <c r="A1119" s="2"/>
      <c r="B1119"/>
    </row>
    <row r="1120" spans="1:2" ht="14.4" x14ac:dyDescent="0.3">
      <c r="A1120" s="2"/>
      <c r="B1120"/>
    </row>
    <row r="1121" spans="1:2" ht="14.4" x14ac:dyDescent="0.3">
      <c r="A1121" s="2"/>
      <c r="B1121"/>
    </row>
    <row r="1122" spans="1:2" ht="14.4" x14ac:dyDescent="0.3">
      <c r="A1122" s="2"/>
      <c r="B1122"/>
    </row>
    <row r="1123" spans="1:2" ht="14.4" x14ac:dyDescent="0.3">
      <c r="A1123" s="2"/>
      <c r="B1123"/>
    </row>
    <row r="1124" spans="1:2" ht="14.4" x14ac:dyDescent="0.3">
      <c r="A1124" s="2"/>
      <c r="B1124"/>
    </row>
    <row r="1125" spans="1:2" ht="14.4" x14ac:dyDescent="0.3">
      <c r="A1125" s="2"/>
      <c r="B1125"/>
    </row>
    <row r="1126" spans="1:2" ht="14.4" x14ac:dyDescent="0.3">
      <c r="A1126" s="2"/>
      <c r="B1126"/>
    </row>
    <row r="1127" spans="1:2" ht="14.4" x14ac:dyDescent="0.3">
      <c r="A1127" s="2"/>
      <c r="B1127"/>
    </row>
    <row r="1128" spans="1:2" ht="14.4" x14ac:dyDescent="0.3">
      <c r="A1128" s="2"/>
      <c r="B1128"/>
    </row>
    <row r="1129" spans="1:2" ht="14.4" x14ac:dyDescent="0.3">
      <c r="A1129" s="2"/>
      <c r="B1129"/>
    </row>
    <row r="1130" spans="1:2" ht="14.4" x14ac:dyDescent="0.3">
      <c r="A1130" s="2"/>
      <c r="B1130"/>
    </row>
    <row r="1131" spans="1:2" ht="14.4" x14ac:dyDescent="0.3">
      <c r="A1131" s="2"/>
      <c r="B1131"/>
    </row>
    <row r="1132" spans="1:2" ht="14.4" x14ac:dyDescent="0.3">
      <c r="A1132" s="2"/>
      <c r="B1132"/>
    </row>
    <row r="1133" spans="1:2" ht="14.4" x14ac:dyDescent="0.3">
      <c r="A1133" s="2"/>
      <c r="B1133"/>
    </row>
    <row r="1134" spans="1:2" ht="14.4" x14ac:dyDescent="0.3">
      <c r="A1134" s="2"/>
      <c r="B1134"/>
    </row>
    <row r="1135" spans="1:2" ht="14.4" x14ac:dyDescent="0.3">
      <c r="A1135" s="2"/>
      <c r="B1135"/>
    </row>
    <row r="1136" spans="1:2" ht="14.4" x14ac:dyDescent="0.3">
      <c r="A1136" s="2"/>
      <c r="B1136"/>
    </row>
    <row r="1137" spans="1:2" ht="14.4" x14ac:dyDescent="0.3">
      <c r="A1137" s="2"/>
      <c r="B1137"/>
    </row>
    <row r="1138" spans="1:2" ht="14.4" x14ac:dyDescent="0.3">
      <c r="A1138" s="2"/>
      <c r="B1138"/>
    </row>
    <row r="1139" spans="1:2" ht="14.4" x14ac:dyDescent="0.3">
      <c r="A1139" s="2"/>
      <c r="B1139"/>
    </row>
    <row r="1140" spans="1:2" ht="14.4" x14ac:dyDescent="0.3">
      <c r="A1140" s="2"/>
      <c r="B1140"/>
    </row>
    <row r="1141" spans="1:2" ht="14.4" x14ac:dyDescent="0.3">
      <c r="A1141" s="2"/>
      <c r="B1141"/>
    </row>
    <row r="1142" spans="1:2" ht="14.4" x14ac:dyDescent="0.3">
      <c r="A1142" s="2"/>
      <c r="B1142"/>
    </row>
    <row r="1143" spans="1:2" ht="14.4" x14ac:dyDescent="0.3">
      <c r="A1143" s="2"/>
      <c r="B1143"/>
    </row>
    <row r="1144" spans="1:2" ht="14.4" x14ac:dyDescent="0.3">
      <c r="A1144" s="2"/>
      <c r="B1144"/>
    </row>
    <row r="1145" spans="1:2" ht="14.4" x14ac:dyDescent="0.3">
      <c r="A1145" s="2"/>
      <c r="B1145"/>
    </row>
    <row r="1146" spans="1:2" ht="14.4" x14ac:dyDescent="0.3">
      <c r="A1146" s="2"/>
      <c r="B1146"/>
    </row>
    <row r="1147" spans="1:2" ht="14.4" x14ac:dyDescent="0.3">
      <c r="A1147" s="2"/>
      <c r="B1147"/>
    </row>
    <row r="1148" spans="1:2" ht="14.4" x14ac:dyDescent="0.3">
      <c r="A1148" s="2"/>
      <c r="B1148"/>
    </row>
    <row r="1149" spans="1:2" ht="14.4" x14ac:dyDescent="0.3">
      <c r="A1149" s="2"/>
      <c r="B1149"/>
    </row>
    <row r="1150" spans="1:2" ht="14.4" x14ac:dyDescent="0.3">
      <c r="A1150" s="2"/>
      <c r="B1150"/>
    </row>
    <row r="1151" spans="1:2" ht="14.4" x14ac:dyDescent="0.3">
      <c r="A1151" s="2"/>
      <c r="B1151"/>
    </row>
    <row r="1152" spans="1:2" ht="14.4" x14ac:dyDescent="0.3">
      <c r="A1152" s="2"/>
      <c r="B1152"/>
    </row>
    <row r="1153" spans="1:2" ht="14.4" x14ac:dyDescent="0.3">
      <c r="A1153" s="2"/>
      <c r="B1153"/>
    </row>
    <row r="1154" spans="1:2" ht="14.4" x14ac:dyDescent="0.3">
      <c r="A1154" s="2"/>
      <c r="B1154"/>
    </row>
    <row r="1155" spans="1:2" ht="14.4" x14ac:dyDescent="0.3">
      <c r="A1155" s="2"/>
      <c r="B1155"/>
    </row>
    <row r="1156" spans="1:2" ht="14.4" x14ac:dyDescent="0.3">
      <c r="A1156" s="2"/>
      <c r="B1156"/>
    </row>
    <row r="1157" spans="1:2" ht="14.4" x14ac:dyDescent="0.3">
      <c r="A1157" s="2"/>
      <c r="B1157"/>
    </row>
    <row r="1158" spans="1:2" ht="14.4" x14ac:dyDescent="0.3">
      <c r="A1158" s="2"/>
      <c r="B1158"/>
    </row>
    <row r="1159" spans="1:2" ht="14.4" x14ac:dyDescent="0.3">
      <c r="A1159" s="2"/>
      <c r="B1159"/>
    </row>
    <row r="1160" spans="1:2" ht="14.4" x14ac:dyDescent="0.3">
      <c r="A1160" s="2"/>
      <c r="B1160"/>
    </row>
    <row r="1161" spans="1:2" ht="14.4" x14ac:dyDescent="0.3">
      <c r="A1161" s="2"/>
      <c r="B1161"/>
    </row>
    <row r="1162" spans="1:2" ht="14.4" x14ac:dyDescent="0.3">
      <c r="A1162" s="2"/>
      <c r="B1162"/>
    </row>
    <row r="1163" spans="1:2" ht="14.4" x14ac:dyDescent="0.3">
      <c r="A1163" s="2"/>
      <c r="B1163"/>
    </row>
    <row r="1164" spans="1:2" ht="14.4" x14ac:dyDescent="0.3">
      <c r="A1164" s="2"/>
      <c r="B1164"/>
    </row>
    <row r="1165" spans="1:2" ht="14.4" x14ac:dyDescent="0.3">
      <c r="A1165" s="2"/>
      <c r="B1165"/>
    </row>
    <row r="1166" spans="1:2" ht="14.4" x14ac:dyDescent="0.3">
      <c r="A1166" s="2"/>
      <c r="B1166"/>
    </row>
    <row r="1167" spans="1:2" ht="14.4" x14ac:dyDescent="0.3">
      <c r="A1167" s="2"/>
      <c r="B1167"/>
    </row>
    <row r="1168" spans="1:2" ht="14.4" x14ac:dyDescent="0.3">
      <c r="A1168" s="2"/>
      <c r="B1168"/>
    </row>
    <row r="1169" spans="1:2" ht="14.4" x14ac:dyDescent="0.3">
      <c r="A1169" s="2"/>
      <c r="B1169"/>
    </row>
    <row r="1170" spans="1:2" ht="14.4" x14ac:dyDescent="0.3">
      <c r="A1170" s="2"/>
      <c r="B1170"/>
    </row>
    <row r="1171" spans="1:2" ht="14.4" x14ac:dyDescent="0.3">
      <c r="A1171" s="2"/>
      <c r="B1171"/>
    </row>
    <row r="1172" spans="1:2" ht="14.4" x14ac:dyDescent="0.3">
      <c r="A1172" s="2"/>
      <c r="B1172"/>
    </row>
    <row r="1173" spans="1:2" ht="14.4" x14ac:dyDescent="0.3">
      <c r="A1173" s="2"/>
      <c r="B1173"/>
    </row>
    <row r="1174" spans="1:2" ht="14.4" x14ac:dyDescent="0.3">
      <c r="A1174" s="2"/>
      <c r="B1174"/>
    </row>
    <row r="1175" spans="1:2" ht="14.4" x14ac:dyDescent="0.3">
      <c r="A1175" s="2"/>
      <c r="B1175"/>
    </row>
    <row r="1176" spans="1:2" ht="14.4" x14ac:dyDescent="0.3">
      <c r="A1176" s="2"/>
      <c r="B1176"/>
    </row>
    <row r="1177" spans="1:2" ht="14.4" x14ac:dyDescent="0.3">
      <c r="A1177" s="2"/>
      <c r="B1177"/>
    </row>
    <row r="1178" spans="1:2" ht="14.4" x14ac:dyDescent="0.3">
      <c r="A1178" s="2"/>
      <c r="B1178"/>
    </row>
    <row r="1179" spans="1:2" ht="14.4" x14ac:dyDescent="0.3">
      <c r="A1179" s="2"/>
      <c r="B1179"/>
    </row>
    <row r="1180" spans="1:2" ht="14.4" x14ac:dyDescent="0.3">
      <c r="A1180" s="2"/>
      <c r="B1180"/>
    </row>
    <row r="1181" spans="1:2" ht="14.4" x14ac:dyDescent="0.3">
      <c r="A1181" s="2"/>
      <c r="B1181"/>
    </row>
    <row r="1182" spans="1:2" ht="14.4" x14ac:dyDescent="0.3">
      <c r="A1182" s="2"/>
      <c r="B1182"/>
    </row>
    <row r="1183" spans="1:2" ht="14.4" x14ac:dyDescent="0.3">
      <c r="A1183" s="2"/>
      <c r="B1183"/>
    </row>
    <row r="1184" spans="1:2" ht="14.4" x14ac:dyDescent="0.3">
      <c r="A1184" s="2"/>
      <c r="B1184"/>
    </row>
    <row r="1185" spans="1:2" ht="14.4" x14ac:dyDescent="0.3">
      <c r="A1185" s="2"/>
      <c r="B1185"/>
    </row>
    <row r="1186" spans="1:2" ht="14.4" x14ac:dyDescent="0.3">
      <c r="A1186" s="2"/>
      <c r="B1186"/>
    </row>
    <row r="1187" spans="1:2" ht="14.4" x14ac:dyDescent="0.3">
      <c r="A1187" s="2"/>
      <c r="B1187"/>
    </row>
    <row r="1188" spans="1:2" ht="14.4" x14ac:dyDescent="0.3">
      <c r="A1188" s="2"/>
      <c r="B1188"/>
    </row>
    <row r="1189" spans="1:2" ht="14.4" x14ac:dyDescent="0.3">
      <c r="A1189" s="2"/>
      <c r="B1189"/>
    </row>
    <row r="1190" spans="1:2" ht="14.4" x14ac:dyDescent="0.3">
      <c r="A1190" s="2"/>
      <c r="B1190"/>
    </row>
    <row r="1191" spans="1:2" ht="14.4" x14ac:dyDescent="0.3">
      <c r="A1191" s="2"/>
      <c r="B1191"/>
    </row>
    <row r="1192" spans="1:2" ht="14.4" x14ac:dyDescent="0.3">
      <c r="A1192" s="2"/>
      <c r="B1192"/>
    </row>
    <row r="1193" spans="1:2" ht="14.4" x14ac:dyDescent="0.3">
      <c r="A1193" s="2"/>
      <c r="B1193"/>
    </row>
    <row r="1194" spans="1:2" ht="14.4" x14ac:dyDescent="0.3">
      <c r="A1194" s="2"/>
      <c r="B1194"/>
    </row>
    <row r="1195" spans="1:2" ht="14.4" x14ac:dyDescent="0.3">
      <c r="A1195" s="2"/>
      <c r="B1195"/>
    </row>
    <row r="1196" spans="1:2" ht="14.4" x14ac:dyDescent="0.3">
      <c r="A1196" s="2"/>
      <c r="B1196"/>
    </row>
    <row r="1197" spans="1:2" ht="14.4" x14ac:dyDescent="0.3">
      <c r="A1197" s="2"/>
      <c r="B1197"/>
    </row>
    <row r="1198" spans="1:2" ht="14.4" x14ac:dyDescent="0.3">
      <c r="A1198" s="2"/>
      <c r="B1198"/>
    </row>
    <row r="1199" spans="1:2" ht="14.4" x14ac:dyDescent="0.3">
      <c r="A1199" s="2"/>
      <c r="B1199"/>
    </row>
    <row r="1200" spans="1:2" ht="14.4" x14ac:dyDescent="0.3">
      <c r="A1200" s="2"/>
      <c r="B1200"/>
    </row>
    <row r="1201" spans="1:2" ht="14.4" x14ac:dyDescent="0.3">
      <c r="A1201" s="2"/>
      <c r="B1201"/>
    </row>
    <row r="1202" spans="1:2" ht="14.4" x14ac:dyDescent="0.3">
      <c r="A1202" s="2"/>
      <c r="B1202"/>
    </row>
    <row r="1203" spans="1:2" ht="14.4" x14ac:dyDescent="0.3">
      <c r="A1203" s="2"/>
      <c r="B1203"/>
    </row>
    <row r="1204" spans="1:2" ht="14.4" x14ac:dyDescent="0.3">
      <c r="A1204" s="2"/>
      <c r="B1204"/>
    </row>
    <row r="1205" spans="1:2" ht="14.4" x14ac:dyDescent="0.3">
      <c r="A1205" s="2"/>
      <c r="B1205"/>
    </row>
    <row r="1206" spans="1:2" ht="14.4" x14ac:dyDescent="0.3">
      <c r="A1206" s="2"/>
      <c r="B1206"/>
    </row>
    <row r="1207" spans="1:2" ht="14.4" x14ac:dyDescent="0.3">
      <c r="A1207" s="2"/>
      <c r="B1207"/>
    </row>
    <row r="1208" spans="1:2" ht="14.4" x14ac:dyDescent="0.3">
      <c r="A1208" s="2"/>
      <c r="B1208"/>
    </row>
    <row r="1209" spans="1:2" ht="14.4" x14ac:dyDescent="0.3">
      <c r="A1209" s="2"/>
      <c r="B1209"/>
    </row>
    <row r="1210" spans="1:2" ht="14.4" x14ac:dyDescent="0.3">
      <c r="A1210" s="2"/>
      <c r="B1210"/>
    </row>
    <row r="1211" spans="1:2" ht="14.4" x14ac:dyDescent="0.3">
      <c r="A1211" s="2"/>
      <c r="B1211"/>
    </row>
    <row r="1212" spans="1:2" ht="14.4" x14ac:dyDescent="0.3">
      <c r="A1212" s="2"/>
      <c r="B1212"/>
    </row>
    <row r="1213" spans="1:2" ht="14.4" x14ac:dyDescent="0.3">
      <c r="A1213" s="2"/>
      <c r="B1213"/>
    </row>
    <row r="1214" spans="1:2" ht="14.4" x14ac:dyDescent="0.3">
      <c r="A1214" s="2"/>
      <c r="B1214"/>
    </row>
    <row r="1215" spans="1:2" ht="14.4" x14ac:dyDescent="0.3">
      <c r="A1215" s="2"/>
      <c r="B1215"/>
    </row>
    <row r="1216" spans="1:2" ht="14.4" x14ac:dyDescent="0.3">
      <c r="A1216" s="2"/>
      <c r="B1216"/>
    </row>
    <row r="1217" spans="1:2" ht="14.4" x14ac:dyDescent="0.3">
      <c r="A1217" s="2"/>
      <c r="B1217"/>
    </row>
    <row r="1218" spans="1:2" ht="14.4" x14ac:dyDescent="0.3">
      <c r="A1218" s="2"/>
      <c r="B1218"/>
    </row>
    <row r="1219" spans="1:2" ht="14.4" x14ac:dyDescent="0.3">
      <c r="A1219" s="2"/>
      <c r="B1219"/>
    </row>
    <row r="1220" spans="1:2" ht="14.4" x14ac:dyDescent="0.3">
      <c r="A1220" s="2"/>
      <c r="B1220"/>
    </row>
    <row r="1221" spans="1:2" ht="14.4" x14ac:dyDescent="0.3">
      <c r="A1221" s="2"/>
      <c r="B1221"/>
    </row>
    <row r="1222" spans="1:2" ht="14.4" x14ac:dyDescent="0.3">
      <c r="A1222" s="2"/>
      <c r="B1222"/>
    </row>
    <row r="1223" spans="1:2" ht="14.4" x14ac:dyDescent="0.3">
      <c r="A1223" s="2"/>
      <c r="B1223"/>
    </row>
    <row r="1224" spans="1:2" ht="14.4" x14ac:dyDescent="0.3">
      <c r="A1224" s="2"/>
      <c r="B1224"/>
    </row>
    <row r="1225" spans="1:2" ht="14.4" x14ac:dyDescent="0.3">
      <c r="A1225" s="2"/>
      <c r="B1225"/>
    </row>
    <row r="1226" spans="1:2" ht="14.4" x14ac:dyDescent="0.3">
      <c r="A1226" s="2"/>
      <c r="B1226"/>
    </row>
    <row r="1227" spans="1:2" ht="14.4" x14ac:dyDescent="0.3">
      <c r="A1227" s="2"/>
      <c r="B1227"/>
    </row>
    <row r="1228" spans="1:2" ht="14.4" x14ac:dyDescent="0.3">
      <c r="A1228" s="2"/>
      <c r="B1228"/>
    </row>
    <row r="1229" spans="1:2" ht="14.4" x14ac:dyDescent="0.3">
      <c r="A1229" s="2"/>
      <c r="B1229"/>
    </row>
    <row r="1230" spans="1:2" ht="14.4" x14ac:dyDescent="0.3">
      <c r="A1230" s="2"/>
      <c r="B1230"/>
    </row>
    <row r="1231" spans="1:2" ht="14.4" x14ac:dyDescent="0.3">
      <c r="A1231" s="2"/>
      <c r="B1231"/>
    </row>
    <row r="1232" spans="1:2" ht="14.4" x14ac:dyDescent="0.3">
      <c r="A1232" s="2"/>
      <c r="B1232"/>
    </row>
    <row r="1233" spans="1:2" ht="14.4" x14ac:dyDescent="0.3">
      <c r="A1233" s="2"/>
      <c r="B1233"/>
    </row>
    <row r="1234" spans="1:2" ht="14.4" x14ac:dyDescent="0.3">
      <c r="A1234" s="2"/>
      <c r="B1234"/>
    </row>
    <row r="1235" spans="1:2" ht="14.4" x14ac:dyDescent="0.3">
      <c r="A1235" s="2"/>
      <c r="B1235"/>
    </row>
    <row r="1236" spans="1:2" ht="14.4" x14ac:dyDescent="0.3">
      <c r="A1236" s="2"/>
      <c r="B1236"/>
    </row>
    <row r="1237" spans="1:2" ht="14.4" x14ac:dyDescent="0.3">
      <c r="A1237" s="2"/>
      <c r="B1237"/>
    </row>
    <row r="1238" spans="1:2" ht="14.4" x14ac:dyDescent="0.3">
      <c r="A1238" s="2"/>
      <c r="B1238"/>
    </row>
    <row r="1239" spans="1:2" ht="14.4" x14ac:dyDescent="0.3">
      <c r="A1239" s="2"/>
      <c r="B1239"/>
    </row>
    <row r="1240" spans="1:2" ht="14.4" x14ac:dyDescent="0.3">
      <c r="A1240" s="2"/>
      <c r="B1240"/>
    </row>
    <row r="1241" spans="1:2" ht="14.4" x14ac:dyDescent="0.3">
      <c r="A1241" s="2"/>
      <c r="B1241"/>
    </row>
    <row r="1242" spans="1:2" ht="14.4" x14ac:dyDescent="0.3">
      <c r="A1242" s="2"/>
      <c r="B1242"/>
    </row>
    <row r="1243" spans="1:2" ht="14.4" x14ac:dyDescent="0.3">
      <c r="A1243" s="2"/>
      <c r="B1243"/>
    </row>
    <row r="1244" spans="1:2" ht="14.4" x14ac:dyDescent="0.3">
      <c r="A1244" s="2"/>
      <c r="B1244"/>
    </row>
    <row r="1245" spans="1:2" ht="14.4" x14ac:dyDescent="0.3">
      <c r="A1245" s="2"/>
      <c r="B1245"/>
    </row>
    <row r="1246" spans="1:2" ht="14.4" x14ac:dyDescent="0.3">
      <c r="A1246" s="2"/>
      <c r="B1246"/>
    </row>
    <row r="1247" spans="1:2" ht="14.4" x14ac:dyDescent="0.3">
      <c r="A1247" s="2"/>
      <c r="B1247"/>
    </row>
    <row r="1248" spans="1:2" ht="14.4" x14ac:dyDescent="0.3">
      <c r="A1248" s="2"/>
      <c r="B1248"/>
    </row>
    <row r="1249" spans="1:2" ht="14.4" x14ac:dyDescent="0.3">
      <c r="A1249" s="2"/>
      <c r="B1249"/>
    </row>
    <row r="1250" spans="1:2" ht="14.4" x14ac:dyDescent="0.3">
      <c r="A1250" s="2"/>
      <c r="B1250"/>
    </row>
    <row r="1251" spans="1:2" ht="14.4" x14ac:dyDescent="0.3">
      <c r="A1251" s="2"/>
      <c r="B1251"/>
    </row>
    <row r="1252" spans="1:2" ht="14.4" x14ac:dyDescent="0.3">
      <c r="A1252" s="2"/>
      <c r="B1252"/>
    </row>
    <row r="1253" spans="1:2" ht="14.4" x14ac:dyDescent="0.3">
      <c r="A1253" s="2"/>
      <c r="B1253"/>
    </row>
    <row r="1254" spans="1:2" ht="14.4" x14ac:dyDescent="0.3">
      <c r="A1254" s="2"/>
      <c r="B1254"/>
    </row>
    <row r="1255" spans="1:2" ht="14.4" x14ac:dyDescent="0.3">
      <c r="A1255" s="2"/>
      <c r="B1255"/>
    </row>
    <row r="1256" spans="1:2" ht="14.4" x14ac:dyDescent="0.3">
      <c r="A1256" s="2"/>
      <c r="B1256"/>
    </row>
    <row r="1257" spans="1:2" ht="14.4" x14ac:dyDescent="0.3">
      <c r="A1257" s="2"/>
      <c r="B1257"/>
    </row>
    <row r="1258" spans="1:2" ht="14.4" x14ac:dyDescent="0.3">
      <c r="A1258" s="2"/>
      <c r="B1258"/>
    </row>
    <row r="1259" spans="1:2" ht="14.4" x14ac:dyDescent="0.3">
      <c r="A1259" s="2"/>
      <c r="B1259"/>
    </row>
    <row r="1260" spans="1:2" ht="14.4" x14ac:dyDescent="0.3">
      <c r="A1260" s="2"/>
      <c r="B1260"/>
    </row>
    <row r="1261" spans="1:2" ht="14.4" x14ac:dyDescent="0.3">
      <c r="A1261" s="2"/>
      <c r="B1261"/>
    </row>
    <row r="1262" spans="1:2" ht="14.4" x14ac:dyDescent="0.3">
      <c r="A1262" s="2"/>
      <c r="B1262"/>
    </row>
    <row r="1263" spans="1:2" ht="14.4" x14ac:dyDescent="0.3">
      <c r="A1263" s="2"/>
      <c r="B1263"/>
    </row>
    <row r="1264" spans="1:2" ht="14.4" x14ac:dyDescent="0.3">
      <c r="A1264" s="2"/>
      <c r="B1264"/>
    </row>
    <row r="1265" spans="1:2" ht="14.4" x14ac:dyDescent="0.3">
      <c r="A1265" s="2"/>
      <c r="B1265"/>
    </row>
    <row r="1266" spans="1:2" ht="14.4" x14ac:dyDescent="0.3">
      <c r="A1266" s="2"/>
      <c r="B1266"/>
    </row>
    <row r="1267" spans="1:2" ht="14.4" x14ac:dyDescent="0.3">
      <c r="A1267" s="2"/>
      <c r="B1267"/>
    </row>
    <row r="1268" spans="1:2" ht="14.4" x14ac:dyDescent="0.3">
      <c r="A1268" s="2"/>
      <c r="B1268"/>
    </row>
    <row r="1269" spans="1:2" ht="14.4" x14ac:dyDescent="0.3">
      <c r="A1269" s="2"/>
      <c r="B1269"/>
    </row>
    <row r="1270" spans="1:2" ht="14.4" x14ac:dyDescent="0.3">
      <c r="A1270" s="2"/>
      <c r="B1270"/>
    </row>
    <row r="1271" spans="1:2" ht="14.4" x14ac:dyDescent="0.3">
      <c r="A1271" s="2"/>
      <c r="B1271"/>
    </row>
    <row r="1272" spans="1:2" ht="14.4" x14ac:dyDescent="0.3">
      <c r="A1272" s="2"/>
      <c r="B1272"/>
    </row>
    <row r="1273" spans="1:2" ht="14.4" x14ac:dyDescent="0.3">
      <c r="A1273" s="2"/>
      <c r="B1273"/>
    </row>
    <row r="1274" spans="1:2" ht="14.4" x14ac:dyDescent="0.3">
      <c r="A1274" s="2"/>
      <c r="B1274"/>
    </row>
    <row r="1275" spans="1:2" ht="14.4" x14ac:dyDescent="0.3">
      <c r="A1275" s="2"/>
      <c r="B1275"/>
    </row>
    <row r="1276" spans="1:2" ht="14.4" x14ac:dyDescent="0.3">
      <c r="A1276" s="2"/>
      <c r="B1276"/>
    </row>
    <row r="1277" spans="1:2" ht="14.4" x14ac:dyDescent="0.3">
      <c r="A1277" s="2"/>
      <c r="B1277"/>
    </row>
    <row r="1278" spans="1:2" ht="14.4" x14ac:dyDescent="0.3">
      <c r="A1278" s="2"/>
      <c r="B1278"/>
    </row>
    <row r="1279" spans="1:2" ht="14.4" x14ac:dyDescent="0.3">
      <c r="A1279" s="2"/>
      <c r="B1279"/>
    </row>
    <row r="1280" spans="1:2" ht="14.4" x14ac:dyDescent="0.3">
      <c r="A1280" s="2"/>
      <c r="B1280"/>
    </row>
    <row r="1281" spans="1:2" ht="14.4" x14ac:dyDescent="0.3">
      <c r="A1281" s="2"/>
      <c r="B1281"/>
    </row>
    <row r="1282" spans="1:2" ht="14.4" x14ac:dyDescent="0.3">
      <c r="A1282" s="2"/>
      <c r="B1282"/>
    </row>
    <row r="1283" spans="1:2" ht="14.4" x14ac:dyDescent="0.3">
      <c r="A1283" s="2"/>
      <c r="B1283"/>
    </row>
    <row r="1284" spans="1:2" ht="14.4" x14ac:dyDescent="0.3">
      <c r="A1284" s="2"/>
      <c r="B1284"/>
    </row>
    <row r="1285" spans="1:2" ht="14.4" x14ac:dyDescent="0.3">
      <c r="A1285" s="2"/>
      <c r="B1285"/>
    </row>
    <row r="1286" spans="1:2" ht="14.4" x14ac:dyDescent="0.3">
      <c r="A1286" s="2"/>
      <c r="B1286"/>
    </row>
    <row r="1287" spans="1:2" ht="14.4" x14ac:dyDescent="0.3">
      <c r="A1287" s="2"/>
      <c r="B1287"/>
    </row>
    <row r="1288" spans="1:2" ht="14.4" x14ac:dyDescent="0.3">
      <c r="A1288" s="2"/>
      <c r="B1288"/>
    </row>
    <row r="1289" spans="1:2" ht="14.4" x14ac:dyDescent="0.3">
      <c r="A1289" s="2"/>
      <c r="B1289"/>
    </row>
    <row r="1290" spans="1:2" ht="14.4" x14ac:dyDescent="0.3">
      <c r="A1290" s="2"/>
      <c r="B1290"/>
    </row>
    <row r="1291" spans="1:2" ht="14.4" x14ac:dyDescent="0.3">
      <c r="A1291" s="2"/>
      <c r="B1291"/>
    </row>
    <row r="1292" spans="1:2" ht="14.4" x14ac:dyDescent="0.3">
      <c r="A1292" s="2"/>
      <c r="B1292"/>
    </row>
    <row r="1293" spans="1:2" ht="14.4" x14ac:dyDescent="0.3">
      <c r="A1293" s="2"/>
      <c r="B1293"/>
    </row>
    <row r="1294" spans="1:2" ht="14.4" x14ac:dyDescent="0.3">
      <c r="A1294" s="2"/>
      <c r="B1294"/>
    </row>
    <row r="1295" spans="1:2" ht="14.4" x14ac:dyDescent="0.3">
      <c r="A1295" s="2"/>
      <c r="B1295"/>
    </row>
    <row r="1296" spans="1:2" ht="14.4" x14ac:dyDescent="0.3">
      <c r="A1296" s="2"/>
      <c r="B1296"/>
    </row>
    <row r="1297" spans="1:2" ht="14.4" x14ac:dyDescent="0.3">
      <c r="A1297" s="2"/>
      <c r="B1297"/>
    </row>
    <row r="1298" spans="1:2" ht="14.4" x14ac:dyDescent="0.3">
      <c r="A1298" s="2"/>
      <c r="B1298"/>
    </row>
    <row r="1299" spans="1:2" ht="14.4" x14ac:dyDescent="0.3">
      <c r="A1299" s="2"/>
      <c r="B1299"/>
    </row>
    <row r="1300" spans="1:2" ht="14.4" x14ac:dyDescent="0.3">
      <c r="A1300" s="2"/>
      <c r="B1300"/>
    </row>
    <row r="1301" spans="1:2" ht="14.4" x14ac:dyDescent="0.3">
      <c r="A1301" s="2"/>
      <c r="B1301"/>
    </row>
    <row r="1302" spans="1:2" ht="14.4" x14ac:dyDescent="0.3">
      <c r="A1302" s="2"/>
      <c r="B1302"/>
    </row>
    <row r="1303" spans="1:2" ht="14.4" x14ac:dyDescent="0.3">
      <c r="A1303" s="2"/>
      <c r="B1303"/>
    </row>
    <row r="1304" spans="1:2" ht="14.4" x14ac:dyDescent="0.3">
      <c r="A1304" s="2"/>
      <c r="B1304"/>
    </row>
    <row r="1305" spans="1:2" ht="14.4" x14ac:dyDescent="0.3">
      <c r="A1305" s="2"/>
      <c r="B1305"/>
    </row>
    <row r="1306" spans="1:2" ht="14.4" x14ac:dyDescent="0.3">
      <c r="A1306" s="2"/>
      <c r="B1306"/>
    </row>
    <row r="1307" spans="1:2" ht="14.4" x14ac:dyDescent="0.3">
      <c r="A1307" s="2"/>
      <c r="B1307"/>
    </row>
    <row r="1308" spans="1:2" ht="14.4" x14ac:dyDescent="0.3">
      <c r="A1308" s="2"/>
      <c r="B1308"/>
    </row>
    <row r="1309" spans="1:2" ht="14.4" x14ac:dyDescent="0.3">
      <c r="A1309" s="2"/>
      <c r="B1309"/>
    </row>
    <row r="1310" spans="1:2" ht="14.4" x14ac:dyDescent="0.3">
      <c r="A1310" s="2"/>
      <c r="B1310"/>
    </row>
    <row r="1311" spans="1:2" ht="14.4" x14ac:dyDescent="0.3">
      <c r="A1311" s="2"/>
      <c r="B1311"/>
    </row>
    <row r="1312" spans="1:2" ht="14.4" x14ac:dyDescent="0.3">
      <c r="A1312" s="2"/>
      <c r="B1312"/>
    </row>
    <row r="1313" spans="1:2" ht="14.4" x14ac:dyDescent="0.3">
      <c r="A1313" s="2"/>
      <c r="B1313"/>
    </row>
    <row r="1314" spans="1:2" ht="14.4" x14ac:dyDescent="0.3">
      <c r="A1314" s="2"/>
      <c r="B1314"/>
    </row>
    <row r="1315" spans="1:2" ht="14.4" x14ac:dyDescent="0.3">
      <c r="A1315" s="2"/>
      <c r="B1315"/>
    </row>
    <row r="1316" spans="1:2" ht="14.4" x14ac:dyDescent="0.3">
      <c r="A1316" s="2"/>
      <c r="B1316"/>
    </row>
    <row r="1317" spans="1:2" ht="14.4" x14ac:dyDescent="0.3">
      <c r="A1317" s="2"/>
      <c r="B1317"/>
    </row>
    <row r="1318" spans="1:2" ht="14.4" x14ac:dyDescent="0.3">
      <c r="A1318" s="2"/>
      <c r="B1318"/>
    </row>
    <row r="1319" spans="1:2" ht="14.4" x14ac:dyDescent="0.3">
      <c r="A1319" s="2"/>
      <c r="B1319"/>
    </row>
    <row r="1320" spans="1:2" ht="14.4" x14ac:dyDescent="0.3">
      <c r="A1320" s="2"/>
      <c r="B1320"/>
    </row>
    <row r="1321" spans="1:2" ht="14.4" x14ac:dyDescent="0.3">
      <c r="A1321" s="2"/>
      <c r="B1321"/>
    </row>
    <row r="1322" spans="1:2" ht="14.4" x14ac:dyDescent="0.3">
      <c r="A1322" s="2"/>
      <c r="B1322"/>
    </row>
    <row r="1323" spans="1:2" ht="14.4" x14ac:dyDescent="0.3">
      <c r="A1323" s="2"/>
      <c r="B1323"/>
    </row>
    <row r="1324" spans="1:2" ht="14.4" x14ac:dyDescent="0.3">
      <c r="A1324" s="2"/>
      <c r="B1324"/>
    </row>
    <row r="1325" spans="1:2" ht="14.4" x14ac:dyDescent="0.3">
      <c r="A1325" s="2"/>
      <c r="B1325"/>
    </row>
    <row r="1326" spans="1:2" ht="14.4" x14ac:dyDescent="0.3">
      <c r="A1326" s="2"/>
      <c r="B1326"/>
    </row>
    <row r="1327" spans="1:2" ht="14.4" x14ac:dyDescent="0.3">
      <c r="A1327" s="2"/>
      <c r="B1327"/>
    </row>
    <row r="1328" spans="1:2" ht="14.4" x14ac:dyDescent="0.3">
      <c r="A1328" s="2"/>
      <c r="B1328"/>
    </row>
    <row r="1329" spans="1:2" ht="14.4" x14ac:dyDescent="0.3">
      <c r="A1329" s="2"/>
      <c r="B1329"/>
    </row>
    <row r="1330" spans="1:2" ht="14.4" x14ac:dyDescent="0.3">
      <c r="A1330" s="2"/>
      <c r="B1330"/>
    </row>
    <row r="1331" spans="1:2" ht="14.4" x14ac:dyDescent="0.3">
      <c r="A1331" s="2"/>
      <c r="B1331"/>
    </row>
    <row r="1332" spans="1:2" ht="14.4" x14ac:dyDescent="0.3">
      <c r="A1332" s="2"/>
      <c r="B1332"/>
    </row>
    <row r="1333" spans="1:2" ht="14.4" x14ac:dyDescent="0.3">
      <c r="A1333" s="2"/>
      <c r="B1333"/>
    </row>
    <row r="1334" spans="1:2" ht="14.4" x14ac:dyDescent="0.3">
      <c r="A1334" s="2"/>
      <c r="B1334"/>
    </row>
    <row r="1335" spans="1:2" ht="14.4" x14ac:dyDescent="0.3">
      <c r="A1335" s="2"/>
      <c r="B1335"/>
    </row>
    <row r="1336" spans="1:2" ht="14.4" x14ac:dyDescent="0.3">
      <c r="A1336" s="2"/>
      <c r="B1336"/>
    </row>
    <row r="1337" spans="1:2" ht="14.4" x14ac:dyDescent="0.3">
      <c r="A1337" s="2"/>
      <c r="B1337"/>
    </row>
    <row r="1338" spans="1:2" ht="14.4" x14ac:dyDescent="0.3">
      <c r="A1338" s="2"/>
      <c r="B1338"/>
    </row>
    <row r="1339" spans="1:2" ht="14.4" x14ac:dyDescent="0.3">
      <c r="A1339" s="2"/>
      <c r="B1339"/>
    </row>
    <row r="1340" spans="1:2" ht="14.4" x14ac:dyDescent="0.3">
      <c r="A1340" s="2"/>
      <c r="B1340"/>
    </row>
    <row r="1341" spans="1:2" ht="14.4" x14ac:dyDescent="0.3">
      <c r="A1341" s="2"/>
      <c r="B1341"/>
    </row>
    <row r="1342" spans="1:2" ht="14.4" x14ac:dyDescent="0.3">
      <c r="A1342" s="2"/>
      <c r="B1342"/>
    </row>
    <row r="1343" spans="1:2" ht="14.4" x14ac:dyDescent="0.3">
      <c r="A1343" s="2"/>
      <c r="B1343"/>
    </row>
    <row r="1344" spans="1:2" ht="14.4" x14ac:dyDescent="0.3">
      <c r="A1344" s="2"/>
      <c r="B1344"/>
    </row>
    <row r="1345" spans="1:2" ht="14.4" x14ac:dyDescent="0.3">
      <c r="A1345" s="2"/>
      <c r="B1345"/>
    </row>
    <row r="1346" spans="1:2" ht="14.4" x14ac:dyDescent="0.3">
      <c r="A1346" s="2"/>
      <c r="B1346"/>
    </row>
    <row r="1347" spans="1:2" ht="14.4" x14ac:dyDescent="0.3">
      <c r="A1347" s="2"/>
      <c r="B1347"/>
    </row>
    <row r="1348" spans="1:2" ht="14.4" x14ac:dyDescent="0.3">
      <c r="A1348" s="2"/>
      <c r="B1348"/>
    </row>
    <row r="1349" spans="1:2" ht="14.4" x14ac:dyDescent="0.3">
      <c r="A1349" s="2"/>
      <c r="B1349"/>
    </row>
    <row r="1350" spans="1:2" ht="14.4" x14ac:dyDescent="0.3">
      <c r="A1350" s="2"/>
      <c r="B1350"/>
    </row>
    <row r="1351" spans="1:2" ht="14.4" x14ac:dyDescent="0.3">
      <c r="A1351" s="2"/>
      <c r="B1351"/>
    </row>
    <row r="1352" spans="1:2" ht="14.4" x14ac:dyDescent="0.3">
      <c r="A1352" s="2"/>
      <c r="B1352"/>
    </row>
    <row r="1353" spans="1:2" ht="14.4" x14ac:dyDescent="0.3">
      <c r="A1353" s="2"/>
      <c r="B1353"/>
    </row>
    <row r="1354" spans="1:2" ht="14.4" x14ac:dyDescent="0.3">
      <c r="A1354" s="2"/>
      <c r="B1354"/>
    </row>
    <row r="1355" spans="1:2" ht="14.4" x14ac:dyDescent="0.3">
      <c r="A1355" s="2"/>
      <c r="B1355"/>
    </row>
    <row r="1356" spans="1:2" ht="14.4" x14ac:dyDescent="0.3">
      <c r="A1356" s="2"/>
      <c r="B1356"/>
    </row>
    <row r="1357" spans="1:2" ht="14.4" x14ac:dyDescent="0.3">
      <c r="A1357" s="2"/>
      <c r="B1357"/>
    </row>
    <row r="1358" spans="1:2" ht="14.4" x14ac:dyDescent="0.3">
      <c r="A1358" s="2"/>
      <c r="B1358"/>
    </row>
    <row r="1359" spans="1:2" ht="14.4" x14ac:dyDescent="0.3">
      <c r="A1359" s="2"/>
      <c r="B1359"/>
    </row>
    <row r="1360" spans="1:2" ht="14.4" x14ac:dyDescent="0.3">
      <c r="A1360" s="2"/>
      <c r="B1360"/>
    </row>
    <row r="1361" spans="1:2" ht="14.4" x14ac:dyDescent="0.3">
      <c r="A1361" s="2"/>
      <c r="B1361"/>
    </row>
    <row r="1362" spans="1:2" ht="14.4" x14ac:dyDescent="0.3">
      <c r="A1362" s="2"/>
      <c r="B1362"/>
    </row>
    <row r="1363" spans="1:2" ht="14.4" x14ac:dyDescent="0.3">
      <c r="A1363" s="2"/>
      <c r="B1363"/>
    </row>
    <row r="1364" spans="1:2" ht="14.4" x14ac:dyDescent="0.3">
      <c r="A1364" s="2"/>
      <c r="B1364"/>
    </row>
    <row r="1365" spans="1:2" ht="14.4" x14ac:dyDescent="0.3">
      <c r="A1365" s="2"/>
      <c r="B1365"/>
    </row>
    <row r="1366" spans="1:2" ht="14.4" x14ac:dyDescent="0.3">
      <c r="A1366" s="2"/>
      <c r="B1366"/>
    </row>
    <row r="1367" spans="1:2" ht="14.4" x14ac:dyDescent="0.3">
      <c r="A1367" s="2"/>
      <c r="B1367"/>
    </row>
    <row r="1368" spans="1:2" ht="14.4" x14ac:dyDescent="0.3">
      <c r="A1368" s="2"/>
      <c r="B1368"/>
    </row>
    <row r="1369" spans="1:2" ht="14.4" x14ac:dyDescent="0.3">
      <c r="A1369" s="2"/>
      <c r="B1369"/>
    </row>
    <row r="1370" spans="1:2" ht="14.4" x14ac:dyDescent="0.3">
      <c r="A1370" s="2"/>
      <c r="B1370"/>
    </row>
    <row r="1371" spans="1:2" ht="14.4" x14ac:dyDescent="0.3">
      <c r="A1371" s="2"/>
      <c r="B1371"/>
    </row>
    <row r="1372" spans="1:2" ht="14.4" x14ac:dyDescent="0.3">
      <c r="A1372" s="2"/>
      <c r="B1372"/>
    </row>
    <row r="1373" spans="1:2" ht="14.4" x14ac:dyDescent="0.3">
      <c r="A1373" s="2"/>
      <c r="B1373"/>
    </row>
    <row r="1374" spans="1:2" ht="14.4" x14ac:dyDescent="0.3">
      <c r="A1374" s="2"/>
      <c r="B1374"/>
    </row>
    <row r="1375" spans="1:2" ht="14.4" x14ac:dyDescent="0.3">
      <c r="A1375" s="2"/>
      <c r="B1375"/>
    </row>
    <row r="1376" spans="1:2" ht="14.4" x14ac:dyDescent="0.3">
      <c r="A1376" s="2"/>
      <c r="B1376"/>
    </row>
    <row r="1377" spans="1:2" ht="14.4" x14ac:dyDescent="0.3">
      <c r="A1377" s="2"/>
      <c r="B1377"/>
    </row>
    <row r="1378" spans="1:2" ht="14.4" x14ac:dyDescent="0.3">
      <c r="A1378" s="2"/>
      <c r="B1378"/>
    </row>
    <row r="1379" spans="1:2" ht="14.4" x14ac:dyDescent="0.3">
      <c r="A1379" s="2"/>
      <c r="B1379"/>
    </row>
    <row r="1380" spans="1:2" ht="14.4" x14ac:dyDescent="0.3">
      <c r="A1380" s="2"/>
      <c r="B1380"/>
    </row>
    <row r="1381" spans="1:2" ht="14.4" x14ac:dyDescent="0.3">
      <c r="A1381" s="2"/>
      <c r="B1381"/>
    </row>
    <row r="1382" spans="1:2" ht="14.4" x14ac:dyDescent="0.3">
      <c r="A1382" s="2"/>
      <c r="B1382"/>
    </row>
    <row r="1383" spans="1:2" ht="14.4" x14ac:dyDescent="0.3">
      <c r="A1383" s="2"/>
      <c r="B1383"/>
    </row>
    <row r="1384" spans="1:2" ht="14.4" x14ac:dyDescent="0.3">
      <c r="A1384" s="2"/>
      <c r="B1384"/>
    </row>
    <row r="1385" spans="1:2" ht="14.4" x14ac:dyDescent="0.3">
      <c r="A1385" s="2"/>
      <c r="B1385"/>
    </row>
    <row r="1386" spans="1:2" ht="14.4" x14ac:dyDescent="0.3">
      <c r="A1386" s="2"/>
      <c r="B1386"/>
    </row>
    <row r="1387" spans="1:2" ht="14.4" x14ac:dyDescent="0.3">
      <c r="A1387" s="2"/>
      <c r="B1387"/>
    </row>
    <row r="1388" spans="1:2" ht="14.4" x14ac:dyDescent="0.3">
      <c r="A1388" s="2"/>
      <c r="B1388"/>
    </row>
    <row r="1389" spans="1:2" ht="14.4" x14ac:dyDescent="0.3">
      <c r="A1389" s="2"/>
      <c r="B1389"/>
    </row>
    <row r="1390" spans="1:2" ht="14.4" x14ac:dyDescent="0.3">
      <c r="A1390" s="2"/>
      <c r="B1390"/>
    </row>
    <row r="1391" spans="1:2" ht="14.4" x14ac:dyDescent="0.3">
      <c r="A1391" s="2"/>
      <c r="B1391"/>
    </row>
    <row r="1392" spans="1:2" ht="14.4" x14ac:dyDescent="0.3">
      <c r="A1392" s="2"/>
      <c r="B1392"/>
    </row>
    <row r="1393" spans="1:2" ht="14.4" x14ac:dyDescent="0.3">
      <c r="A1393" s="2"/>
      <c r="B1393"/>
    </row>
    <row r="1394" spans="1:2" ht="14.4" x14ac:dyDescent="0.3">
      <c r="A1394" s="2"/>
      <c r="B1394"/>
    </row>
    <row r="1395" spans="1:2" ht="14.4" x14ac:dyDescent="0.3">
      <c r="A1395" s="2"/>
      <c r="B1395"/>
    </row>
    <row r="1396" spans="1:2" ht="14.4" x14ac:dyDescent="0.3">
      <c r="A1396" s="2"/>
      <c r="B1396"/>
    </row>
    <row r="1397" spans="1:2" ht="14.4" x14ac:dyDescent="0.3">
      <c r="A1397" s="2"/>
      <c r="B1397"/>
    </row>
    <row r="1398" spans="1:2" ht="14.4" x14ac:dyDescent="0.3">
      <c r="A1398" s="2"/>
      <c r="B1398"/>
    </row>
    <row r="1399" spans="1:2" ht="14.4" x14ac:dyDescent="0.3">
      <c r="A1399" s="2"/>
      <c r="B1399"/>
    </row>
    <row r="1400" spans="1:2" ht="14.4" x14ac:dyDescent="0.3">
      <c r="A1400" s="2"/>
      <c r="B1400"/>
    </row>
    <row r="1401" spans="1:2" ht="14.4" x14ac:dyDescent="0.3">
      <c r="A1401" s="2"/>
      <c r="B1401"/>
    </row>
    <row r="1402" spans="1:2" ht="14.4" x14ac:dyDescent="0.3">
      <c r="A1402" s="2"/>
      <c r="B1402"/>
    </row>
    <row r="1403" spans="1:2" ht="14.4" x14ac:dyDescent="0.3">
      <c r="A1403" s="2"/>
      <c r="B1403"/>
    </row>
    <row r="1404" spans="1:2" ht="14.4" x14ac:dyDescent="0.3">
      <c r="A1404" s="2"/>
      <c r="B1404"/>
    </row>
    <row r="1405" spans="1:2" ht="14.4" x14ac:dyDescent="0.3">
      <c r="A1405" s="2"/>
      <c r="B1405"/>
    </row>
    <row r="1406" spans="1:2" ht="14.4" x14ac:dyDescent="0.3">
      <c r="A1406" s="2"/>
      <c r="B1406"/>
    </row>
    <row r="1407" spans="1:2" ht="14.4" x14ac:dyDescent="0.3">
      <c r="A1407" s="2"/>
      <c r="B1407"/>
    </row>
    <row r="1408" spans="1:2" ht="14.4" x14ac:dyDescent="0.3">
      <c r="A1408" s="2"/>
      <c r="B1408"/>
    </row>
    <row r="1409" spans="1:2" ht="14.4" x14ac:dyDescent="0.3">
      <c r="A1409" s="2"/>
      <c r="B1409"/>
    </row>
    <row r="1410" spans="1:2" ht="14.4" x14ac:dyDescent="0.3">
      <c r="A1410" s="2"/>
      <c r="B1410"/>
    </row>
    <row r="1411" spans="1:2" ht="14.4" x14ac:dyDescent="0.3">
      <c r="A1411" s="2"/>
      <c r="B1411"/>
    </row>
    <row r="1412" spans="1:2" ht="14.4" x14ac:dyDescent="0.3">
      <c r="A1412" s="2"/>
      <c r="B1412"/>
    </row>
    <row r="1413" spans="1:2" ht="14.4" x14ac:dyDescent="0.3">
      <c r="A1413" s="2"/>
      <c r="B1413"/>
    </row>
    <row r="1414" spans="1:2" ht="14.4" x14ac:dyDescent="0.3">
      <c r="A1414" s="2"/>
      <c r="B1414"/>
    </row>
    <row r="1415" spans="1:2" ht="14.4" x14ac:dyDescent="0.3">
      <c r="A1415" s="2"/>
      <c r="B1415"/>
    </row>
    <row r="1416" spans="1:2" ht="14.4" x14ac:dyDescent="0.3">
      <c r="A1416" s="2"/>
      <c r="B1416"/>
    </row>
    <row r="1417" spans="1:2" ht="14.4" x14ac:dyDescent="0.3">
      <c r="A1417" s="2"/>
      <c r="B1417"/>
    </row>
    <row r="1418" spans="1:2" ht="14.4" x14ac:dyDescent="0.3">
      <c r="A1418" s="2"/>
      <c r="B1418"/>
    </row>
    <row r="1419" spans="1:2" ht="14.4" x14ac:dyDescent="0.3">
      <c r="A1419" s="2"/>
      <c r="B1419"/>
    </row>
    <row r="1420" spans="1:2" ht="14.4" x14ac:dyDescent="0.3">
      <c r="A1420" s="2"/>
      <c r="B1420"/>
    </row>
    <row r="1421" spans="1:2" ht="14.4" x14ac:dyDescent="0.3">
      <c r="A1421" s="2"/>
      <c r="B1421"/>
    </row>
    <row r="1422" spans="1:2" ht="14.4" x14ac:dyDescent="0.3">
      <c r="A1422" s="2"/>
      <c r="B1422"/>
    </row>
    <row r="1423" spans="1:2" ht="14.4" x14ac:dyDescent="0.3">
      <c r="A1423" s="2"/>
      <c r="B1423"/>
    </row>
    <row r="1424" spans="1:2" ht="14.4" x14ac:dyDescent="0.3">
      <c r="A1424" s="2"/>
      <c r="B1424"/>
    </row>
    <row r="1425" spans="1:2" ht="14.4" x14ac:dyDescent="0.3">
      <c r="A1425" s="2"/>
      <c r="B1425"/>
    </row>
    <row r="1426" spans="1:2" ht="14.4" x14ac:dyDescent="0.3">
      <c r="A1426" s="2"/>
      <c r="B1426"/>
    </row>
    <row r="1427" spans="1:2" ht="14.4" x14ac:dyDescent="0.3">
      <c r="A1427" s="2"/>
      <c r="B1427"/>
    </row>
    <row r="1428" spans="1:2" ht="14.4" x14ac:dyDescent="0.3">
      <c r="A1428" s="2"/>
      <c r="B1428"/>
    </row>
    <row r="1429" spans="1:2" ht="14.4" x14ac:dyDescent="0.3">
      <c r="A1429" s="2"/>
      <c r="B1429"/>
    </row>
    <row r="1430" spans="1:2" ht="14.4" x14ac:dyDescent="0.3">
      <c r="A1430" s="2"/>
      <c r="B1430"/>
    </row>
    <row r="1431" spans="1:2" ht="14.4" x14ac:dyDescent="0.3">
      <c r="A1431" s="2"/>
      <c r="B1431"/>
    </row>
    <row r="1432" spans="1:2" ht="14.4" x14ac:dyDescent="0.3">
      <c r="A1432" s="2"/>
      <c r="B1432"/>
    </row>
    <row r="1433" spans="1:2" ht="14.4" x14ac:dyDescent="0.3">
      <c r="A1433" s="2"/>
      <c r="B1433"/>
    </row>
    <row r="1434" spans="1:2" ht="14.4" x14ac:dyDescent="0.3">
      <c r="A1434" s="2"/>
      <c r="B1434"/>
    </row>
    <row r="1435" spans="1:2" ht="14.4" x14ac:dyDescent="0.3">
      <c r="A1435" s="2"/>
      <c r="B1435"/>
    </row>
    <row r="1436" spans="1:2" ht="14.4" x14ac:dyDescent="0.3">
      <c r="A1436" s="2"/>
      <c r="B1436"/>
    </row>
    <row r="1437" spans="1:2" ht="14.4" x14ac:dyDescent="0.3">
      <c r="A1437" s="2"/>
      <c r="B1437"/>
    </row>
    <row r="1438" spans="1:2" ht="14.4" x14ac:dyDescent="0.3">
      <c r="A1438" s="2"/>
      <c r="B1438"/>
    </row>
    <row r="1439" spans="1:2" ht="14.4" x14ac:dyDescent="0.3">
      <c r="A1439" s="2"/>
      <c r="B1439"/>
    </row>
    <row r="1440" spans="1:2" ht="14.4" x14ac:dyDescent="0.3">
      <c r="A1440" s="2"/>
      <c r="B1440"/>
    </row>
    <row r="1441" spans="1:2" ht="14.4" x14ac:dyDescent="0.3">
      <c r="A1441" s="2"/>
      <c r="B1441"/>
    </row>
    <row r="1442" spans="1:2" ht="14.4" x14ac:dyDescent="0.3">
      <c r="A1442" s="2"/>
      <c r="B1442"/>
    </row>
    <row r="1443" spans="1:2" ht="14.4" x14ac:dyDescent="0.3">
      <c r="A1443" s="2"/>
      <c r="B1443"/>
    </row>
    <row r="1444" spans="1:2" ht="14.4" x14ac:dyDescent="0.3">
      <c r="A1444" s="2"/>
      <c r="B1444"/>
    </row>
    <row r="1445" spans="1:2" ht="14.4" x14ac:dyDescent="0.3">
      <c r="A1445" s="2"/>
      <c r="B1445"/>
    </row>
    <row r="1446" spans="1:2" ht="14.4" x14ac:dyDescent="0.3">
      <c r="A1446" s="2"/>
      <c r="B1446"/>
    </row>
    <row r="1447" spans="1:2" ht="14.4" x14ac:dyDescent="0.3">
      <c r="A1447" s="2"/>
      <c r="B1447"/>
    </row>
    <row r="1448" spans="1:2" ht="14.4" x14ac:dyDescent="0.3">
      <c r="A1448" s="2"/>
      <c r="B1448"/>
    </row>
    <row r="1449" spans="1:2" ht="14.4" x14ac:dyDescent="0.3">
      <c r="A1449" s="2"/>
      <c r="B1449"/>
    </row>
    <row r="1450" spans="1:2" ht="14.4" x14ac:dyDescent="0.3">
      <c r="A1450" s="2"/>
      <c r="B1450"/>
    </row>
    <row r="1451" spans="1:2" ht="14.4" x14ac:dyDescent="0.3">
      <c r="A1451" s="2"/>
      <c r="B1451"/>
    </row>
    <row r="1452" spans="1:2" ht="14.4" x14ac:dyDescent="0.3">
      <c r="A1452" s="2"/>
      <c r="B1452"/>
    </row>
    <row r="1453" spans="1:2" ht="14.4" x14ac:dyDescent="0.3">
      <c r="A1453" s="2"/>
      <c r="B1453"/>
    </row>
    <row r="1454" spans="1:2" ht="14.4" x14ac:dyDescent="0.3">
      <c r="A1454" s="2"/>
      <c r="B1454"/>
    </row>
    <row r="1455" spans="1:2" ht="14.4" x14ac:dyDescent="0.3">
      <c r="A1455" s="2"/>
      <c r="B1455"/>
    </row>
    <row r="1456" spans="1:2" ht="14.4" x14ac:dyDescent="0.3">
      <c r="A1456" s="2"/>
      <c r="B1456"/>
    </row>
    <row r="1457" spans="1:2" ht="14.4" x14ac:dyDescent="0.3">
      <c r="A1457" s="2"/>
      <c r="B1457"/>
    </row>
    <row r="1458" spans="1:2" ht="14.4" x14ac:dyDescent="0.3">
      <c r="A1458" s="2"/>
      <c r="B1458"/>
    </row>
    <row r="1459" spans="1:2" ht="14.4" x14ac:dyDescent="0.3">
      <c r="A1459" s="2"/>
      <c r="B1459"/>
    </row>
    <row r="1460" spans="1:2" ht="14.4" x14ac:dyDescent="0.3">
      <c r="A1460" s="2"/>
      <c r="B1460"/>
    </row>
    <row r="1461" spans="1:2" ht="14.4" x14ac:dyDescent="0.3">
      <c r="A1461" s="2"/>
      <c r="B1461"/>
    </row>
    <row r="1462" spans="1:2" ht="14.4" x14ac:dyDescent="0.3">
      <c r="A1462" s="2"/>
      <c r="B1462"/>
    </row>
    <row r="1463" spans="1:2" ht="14.4" x14ac:dyDescent="0.3">
      <c r="A1463" s="2"/>
      <c r="B1463"/>
    </row>
    <row r="1464" spans="1:2" ht="14.4" x14ac:dyDescent="0.3">
      <c r="A1464" s="2"/>
      <c r="B1464"/>
    </row>
    <row r="1465" spans="1:2" ht="14.4" x14ac:dyDescent="0.3">
      <c r="A1465" s="2"/>
      <c r="B1465"/>
    </row>
    <row r="1466" spans="1:2" ht="14.4" x14ac:dyDescent="0.3">
      <c r="A1466" s="2"/>
      <c r="B1466"/>
    </row>
    <row r="1467" spans="1:2" ht="14.4" x14ac:dyDescent="0.3">
      <c r="A1467" s="2"/>
      <c r="B1467"/>
    </row>
    <row r="1468" spans="1:2" ht="14.4" x14ac:dyDescent="0.3">
      <c r="A1468" s="2"/>
      <c r="B1468"/>
    </row>
    <row r="1469" spans="1:2" ht="14.4" x14ac:dyDescent="0.3">
      <c r="A1469" s="2"/>
      <c r="B1469"/>
    </row>
    <row r="1470" spans="1:2" ht="14.4" x14ac:dyDescent="0.3">
      <c r="A1470" s="2"/>
      <c r="B1470"/>
    </row>
    <row r="1471" spans="1:2" ht="14.4" x14ac:dyDescent="0.3">
      <c r="A1471" s="2"/>
      <c r="B1471"/>
    </row>
    <row r="1472" spans="1:2" ht="14.4" x14ac:dyDescent="0.3">
      <c r="A1472" s="2"/>
      <c r="B1472"/>
    </row>
    <row r="1473" spans="1:2" ht="14.4" x14ac:dyDescent="0.3">
      <c r="A1473" s="2"/>
      <c r="B1473"/>
    </row>
    <row r="1474" spans="1:2" ht="14.4" x14ac:dyDescent="0.3">
      <c r="A1474" s="2"/>
      <c r="B1474"/>
    </row>
    <row r="1475" spans="1:2" ht="14.4" x14ac:dyDescent="0.3">
      <c r="A1475" s="2"/>
      <c r="B1475"/>
    </row>
    <row r="1476" spans="1:2" ht="14.4" x14ac:dyDescent="0.3">
      <c r="A1476" s="2"/>
      <c r="B1476"/>
    </row>
    <row r="1477" spans="1:2" ht="14.4" x14ac:dyDescent="0.3">
      <c r="A1477" s="2"/>
      <c r="B1477"/>
    </row>
    <row r="1478" spans="1:2" ht="14.4" x14ac:dyDescent="0.3">
      <c r="A1478" s="2"/>
      <c r="B1478"/>
    </row>
    <row r="1479" spans="1:2" ht="14.4" x14ac:dyDescent="0.3">
      <c r="A1479" s="2"/>
      <c r="B1479"/>
    </row>
    <row r="1480" spans="1:2" ht="14.4" x14ac:dyDescent="0.3">
      <c r="A1480" s="2"/>
      <c r="B1480"/>
    </row>
    <row r="1481" spans="1:2" ht="14.4" x14ac:dyDescent="0.3">
      <c r="A1481" s="2"/>
      <c r="B1481"/>
    </row>
    <row r="1482" spans="1:2" ht="14.4" x14ac:dyDescent="0.3">
      <c r="A1482" s="2"/>
      <c r="B1482"/>
    </row>
    <row r="1483" spans="1:2" ht="14.4" x14ac:dyDescent="0.3">
      <c r="A1483" s="2"/>
      <c r="B1483"/>
    </row>
    <row r="1484" spans="1:2" ht="14.4" x14ac:dyDescent="0.3">
      <c r="A1484" s="2"/>
      <c r="B1484"/>
    </row>
    <row r="1485" spans="1:2" ht="14.4" x14ac:dyDescent="0.3">
      <c r="A1485" s="2"/>
      <c r="B1485"/>
    </row>
    <row r="1486" spans="1:2" ht="14.4" x14ac:dyDescent="0.3">
      <c r="A1486" s="2"/>
      <c r="B1486"/>
    </row>
    <row r="1487" spans="1:2" ht="14.4" x14ac:dyDescent="0.3">
      <c r="A1487" s="2"/>
      <c r="B1487"/>
    </row>
    <row r="1488" spans="1:2" ht="14.4" x14ac:dyDescent="0.3">
      <c r="A1488" s="2"/>
      <c r="B1488"/>
    </row>
    <row r="1489" spans="1:2" ht="14.4" x14ac:dyDescent="0.3">
      <c r="A1489" s="2"/>
      <c r="B1489"/>
    </row>
    <row r="1490" spans="1:2" ht="14.4" x14ac:dyDescent="0.3">
      <c r="A1490" s="2"/>
      <c r="B1490"/>
    </row>
    <row r="1491" spans="1:2" ht="14.4" x14ac:dyDescent="0.3">
      <c r="A1491" s="2"/>
      <c r="B1491"/>
    </row>
    <row r="1492" spans="1:2" ht="14.4" x14ac:dyDescent="0.3">
      <c r="A1492" s="2"/>
      <c r="B1492"/>
    </row>
    <row r="1493" spans="1:2" ht="14.4" x14ac:dyDescent="0.3">
      <c r="A1493" s="2"/>
      <c r="B1493"/>
    </row>
    <row r="1494" spans="1:2" ht="14.4" x14ac:dyDescent="0.3">
      <c r="A1494" s="2"/>
      <c r="B1494"/>
    </row>
    <row r="1495" spans="1:2" ht="14.4" x14ac:dyDescent="0.3">
      <c r="A1495" s="2"/>
      <c r="B1495"/>
    </row>
    <row r="1496" spans="1:2" ht="14.4" x14ac:dyDescent="0.3">
      <c r="A1496" s="2"/>
      <c r="B1496"/>
    </row>
    <row r="1497" spans="1:2" ht="14.4" x14ac:dyDescent="0.3">
      <c r="A1497" s="2"/>
      <c r="B1497"/>
    </row>
    <row r="1498" spans="1:2" ht="14.4" x14ac:dyDescent="0.3">
      <c r="A1498" s="2"/>
      <c r="B1498"/>
    </row>
    <row r="1499" spans="1:2" ht="14.4" x14ac:dyDescent="0.3">
      <c r="A1499" s="2"/>
      <c r="B1499"/>
    </row>
    <row r="1500" spans="1:2" ht="14.4" x14ac:dyDescent="0.3">
      <c r="A1500" s="2"/>
      <c r="B1500"/>
    </row>
    <row r="1501" spans="1:2" ht="14.4" x14ac:dyDescent="0.3">
      <c r="A1501" s="2"/>
      <c r="B1501"/>
    </row>
    <row r="1502" spans="1:2" ht="14.4" x14ac:dyDescent="0.3">
      <c r="A1502" s="2"/>
      <c r="B1502"/>
    </row>
    <row r="1503" spans="1:2" ht="14.4" x14ac:dyDescent="0.3">
      <c r="A1503" s="2"/>
      <c r="B1503"/>
    </row>
    <row r="1504" spans="1:2" ht="14.4" x14ac:dyDescent="0.3">
      <c r="A1504" s="2"/>
      <c r="B1504"/>
    </row>
    <row r="1505" spans="1:2" ht="14.4" x14ac:dyDescent="0.3">
      <c r="A1505" s="2"/>
      <c r="B1505"/>
    </row>
    <row r="1506" spans="1:2" ht="14.4" x14ac:dyDescent="0.3">
      <c r="A1506" s="2"/>
      <c r="B1506"/>
    </row>
    <row r="1507" spans="1:2" ht="14.4" x14ac:dyDescent="0.3">
      <c r="A1507" s="2"/>
      <c r="B1507"/>
    </row>
    <row r="1508" spans="1:2" ht="14.4" x14ac:dyDescent="0.3">
      <c r="A1508" s="2"/>
      <c r="B1508"/>
    </row>
    <row r="1509" spans="1:2" ht="14.4" x14ac:dyDescent="0.3">
      <c r="A1509" s="2"/>
      <c r="B1509"/>
    </row>
    <row r="1510" spans="1:2" ht="14.4" x14ac:dyDescent="0.3">
      <c r="A1510" s="2"/>
      <c r="B1510"/>
    </row>
    <row r="1511" spans="1:2" ht="14.4" x14ac:dyDescent="0.3">
      <c r="A1511" s="2"/>
      <c r="B1511"/>
    </row>
    <row r="1512" spans="1:2" ht="14.4" x14ac:dyDescent="0.3">
      <c r="A1512" s="2"/>
      <c r="B1512"/>
    </row>
    <row r="1513" spans="1:2" ht="14.4" x14ac:dyDescent="0.3">
      <c r="A1513" s="2"/>
      <c r="B1513"/>
    </row>
    <row r="1514" spans="1:2" ht="14.4" x14ac:dyDescent="0.3">
      <c r="A1514" s="2"/>
      <c r="B1514"/>
    </row>
    <row r="1515" spans="1:2" ht="14.4" x14ac:dyDescent="0.3">
      <c r="A1515" s="2"/>
      <c r="B1515"/>
    </row>
    <row r="1516" spans="1:2" ht="14.4" x14ac:dyDescent="0.3">
      <c r="A1516" s="2"/>
      <c r="B1516"/>
    </row>
    <row r="1517" spans="1:2" ht="14.4" x14ac:dyDescent="0.3">
      <c r="A1517" s="2"/>
      <c r="B1517"/>
    </row>
    <row r="1518" spans="1:2" ht="14.4" x14ac:dyDescent="0.3">
      <c r="A1518" s="2"/>
      <c r="B1518"/>
    </row>
    <row r="1519" spans="1:2" ht="14.4" x14ac:dyDescent="0.3">
      <c r="A1519" s="2"/>
      <c r="B1519"/>
    </row>
    <row r="1520" spans="1:2" ht="14.4" x14ac:dyDescent="0.3">
      <c r="A1520" s="2"/>
      <c r="B1520"/>
    </row>
    <row r="1521" spans="1:2" ht="14.4" x14ac:dyDescent="0.3">
      <c r="A1521" s="2"/>
      <c r="B1521"/>
    </row>
    <row r="1522" spans="1:2" ht="14.4" x14ac:dyDescent="0.3">
      <c r="A1522" s="2"/>
      <c r="B1522"/>
    </row>
    <row r="1523" spans="1:2" ht="14.4" x14ac:dyDescent="0.3">
      <c r="A1523" s="2"/>
      <c r="B1523"/>
    </row>
    <row r="1524" spans="1:2" ht="14.4" x14ac:dyDescent="0.3">
      <c r="A1524" s="2"/>
      <c r="B1524"/>
    </row>
    <row r="1525" spans="1:2" ht="14.4" x14ac:dyDescent="0.3">
      <c r="A1525" s="2"/>
      <c r="B1525"/>
    </row>
    <row r="1526" spans="1:2" ht="14.4" x14ac:dyDescent="0.3">
      <c r="A1526" s="2"/>
      <c r="B1526"/>
    </row>
    <row r="1527" spans="1:2" ht="14.4" x14ac:dyDescent="0.3">
      <c r="A1527" s="2"/>
      <c r="B1527"/>
    </row>
    <row r="1528" spans="1:2" ht="14.4" x14ac:dyDescent="0.3">
      <c r="A1528" s="2"/>
      <c r="B1528"/>
    </row>
    <row r="1529" spans="1:2" ht="14.4" x14ac:dyDescent="0.3">
      <c r="A1529" s="2"/>
      <c r="B1529"/>
    </row>
    <row r="1530" spans="1:2" ht="14.4" x14ac:dyDescent="0.3">
      <c r="A1530" s="2"/>
      <c r="B1530"/>
    </row>
    <row r="1531" spans="1:2" ht="14.4" x14ac:dyDescent="0.3">
      <c r="A1531" s="2"/>
      <c r="B1531"/>
    </row>
    <row r="1532" spans="1:2" ht="14.4" x14ac:dyDescent="0.3">
      <c r="A1532" s="2"/>
      <c r="B1532"/>
    </row>
    <row r="1533" spans="1:2" ht="14.4" x14ac:dyDescent="0.3">
      <c r="A1533" s="2"/>
      <c r="B1533"/>
    </row>
    <row r="1534" spans="1:2" ht="14.4" x14ac:dyDescent="0.3">
      <c r="A1534" s="2"/>
      <c r="B1534"/>
    </row>
    <row r="1535" spans="1:2" ht="14.4" x14ac:dyDescent="0.3">
      <c r="A1535" s="2"/>
      <c r="B1535"/>
    </row>
    <row r="1536" spans="1:2" ht="14.4" x14ac:dyDescent="0.3">
      <c r="A1536" s="2"/>
      <c r="B1536"/>
    </row>
    <row r="1537" spans="1:2" ht="14.4" x14ac:dyDescent="0.3">
      <c r="A1537" s="2"/>
      <c r="B1537"/>
    </row>
    <row r="1538" spans="1:2" ht="14.4" x14ac:dyDescent="0.3">
      <c r="A1538" s="2"/>
      <c r="B1538"/>
    </row>
    <row r="1539" spans="1:2" ht="14.4" x14ac:dyDescent="0.3">
      <c r="A1539" s="2"/>
      <c r="B1539"/>
    </row>
    <row r="1540" spans="1:2" ht="14.4" x14ac:dyDescent="0.3">
      <c r="A1540" s="2"/>
      <c r="B1540"/>
    </row>
    <row r="1541" spans="1:2" ht="14.4" x14ac:dyDescent="0.3">
      <c r="A1541" s="2"/>
      <c r="B1541"/>
    </row>
    <row r="1542" spans="1:2" ht="14.4" x14ac:dyDescent="0.3">
      <c r="A1542" s="2"/>
      <c r="B1542"/>
    </row>
    <row r="1543" spans="1:2" ht="14.4" x14ac:dyDescent="0.3">
      <c r="A1543" s="2"/>
      <c r="B1543"/>
    </row>
    <row r="1544" spans="1:2" ht="14.4" x14ac:dyDescent="0.3">
      <c r="A1544" s="2"/>
      <c r="B1544"/>
    </row>
    <row r="1545" spans="1:2" ht="14.4" x14ac:dyDescent="0.3">
      <c r="A1545" s="2"/>
      <c r="B1545"/>
    </row>
    <row r="1546" spans="1:2" ht="14.4" x14ac:dyDescent="0.3">
      <c r="A1546" s="2"/>
      <c r="B1546"/>
    </row>
    <row r="1547" spans="1:2" ht="14.4" x14ac:dyDescent="0.3">
      <c r="A1547" s="2"/>
      <c r="B1547"/>
    </row>
    <row r="1548" spans="1:2" ht="14.4" x14ac:dyDescent="0.3">
      <c r="A1548" s="2"/>
      <c r="B1548"/>
    </row>
    <row r="1549" spans="1:2" ht="14.4" x14ac:dyDescent="0.3">
      <c r="A1549" s="2"/>
      <c r="B1549"/>
    </row>
    <row r="1550" spans="1:2" ht="14.4" x14ac:dyDescent="0.3">
      <c r="A1550" s="2"/>
      <c r="B1550"/>
    </row>
    <row r="1551" spans="1:2" ht="14.4" x14ac:dyDescent="0.3">
      <c r="A1551" s="2"/>
      <c r="B1551"/>
    </row>
    <row r="1552" spans="1:2" ht="14.4" x14ac:dyDescent="0.3">
      <c r="A1552" s="2"/>
      <c r="B1552"/>
    </row>
    <row r="1553" spans="1:2" ht="14.4" x14ac:dyDescent="0.3">
      <c r="A1553" s="2"/>
      <c r="B1553"/>
    </row>
    <row r="1554" spans="1:2" ht="14.4" x14ac:dyDescent="0.3">
      <c r="A1554" s="2"/>
      <c r="B1554"/>
    </row>
    <row r="1555" spans="1:2" ht="14.4" x14ac:dyDescent="0.3">
      <c r="A1555" s="2"/>
      <c r="B1555"/>
    </row>
    <row r="1556" spans="1:2" ht="14.4" x14ac:dyDescent="0.3">
      <c r="A1556" s="2"/>
      <c r="B1556"/>
    </row>
    <row r="1557" spans="1:2" ht="14.4" x14ac:dyDescent="0.3">
      <c r="A1557" s="2"/>
      <c r="B1557"/>
    </row>
    <row r="1558" spans="1:2" ht="14.4" x14ac:dyDescent="0.3">
      <c r="A1558" s="2"/>
      <c r="B1558"/>
    </row>
    <row r="1559" spans="1:2" ht="14.4" x14ac:dyDescent="0.3">
      <c r="A1559" s="2"/>
      <c r="B1559"/>
    </row>
    <row r="1560" spans="1:2" ht="14.4" x14ac:dyDescent="0.3">
      <c r="A1560" s="2"/>
      <c r="B1560"/>
    </row>
    <row r="1561" spans="1:2" ht="14.4" x14ac:dyDescent="0.3">
      <c r="A1561" s="2"/>
      <c r="B1561"/>
    </row>
    <row r="1562" spans="1:2" ht="14.4" x14ac:dyDescent="0.3">
      <c r="A1562" s="2"/>
      <c r="B1562"/>
    </row>
    <row r="1563" spans="1:2" ht="14.4" x14ac:dyDescent="0.3">
      <c r="A1563" s="2"/>
      <c r="B1563"/>
    </row>
    <row r="1564" spans="1:2" ht="14.4" x14ac:dyDescent="0.3">
      <c r="A1564" s="2"/>
      <c r="B1564"/>
    </row>
    <row r="1565" spans="1:2" ht="14.4" x14ac:dyDescent="0.3">
      <c r="A1565" s="2"/>
      <c r="B1565"/>
    </row>
    <row r="1566" spans="1:2" ht="14.4" x14ac:dyDescent="0.3">
      <c r="A1566" s="2"/>
      <c r="B1566"/>
    </row>
    <row r="1567" spans="1:2" ht="14.4" x14ac:dyDescent="0.3">
      <c r="A1567" s="2"/>
      <c r="B1567"/>
    </row>
    <row r="1568" spans="1:2" ht="14.4" x14ac:dyDescent="0.3">
      <c r="A1568" s="2"/>
      <c r="B1568"/>
    </row>
    <row r="1569" spans="1:2" ht="14.4" x14ac:dyDescent="0.3">
      <c r="A1569" s="2"/>
      <c r="B1569"/>
    </row>
    <row r="1570" spans="1:2" ht="14.4" x14ac:dyDescent="0.3">
      <c r="A1570" s="2"/>
      <c r="B1570"/>
    </row>
    <row r="1571" spans="1:2" ht="14.4" x14ac:dyDescent="0.3">
      <c r="A1571" s="2"/>
      <c r="B1571"/>
    </row>
    <row r="1572" spans="1:2" ht="14.4" x14ac:dyDescent="0.3">
      <c r="A1572" s="2"/>
      <c r="B1572"/>
    </row>
    <row r="1573" spans="1:2" ht="14.4" x14ac:dyDescent="0.3">
      <c r="A1573" s="2"/>
      <c r="B1573"/>
    </row>
    <row r="1574" spans="1:2" ht="14.4" x14ac:dyDescent="0.3">
      <c r="A1574" s="2"/>
      <c r="B1574"/>
    </row>
    <row r="1575" spans="1:2" ht="14.4" x14ac:dyDescent="0.3">
      <c r="A1575" s="2"/>
      <c r="B1575"/>
    </row>
    <row r="1576" spans="1:2" ht="14.4" x14ac:dyDescent="0.3">
      <c r="A1576" s="2"/>
      <c r="B1576"/>
    </row>
    <row r="1577" spans="1:2" ht="14.4" x14ac:dyDescent="0.3">
      <c r="A1577" s="2"/>
      <c r="B1577"/>
    </row>
    <row r="1578" spans="1:2" ht="14.4" x14ac:dyDescent="0.3">
      <c r="A1578" s="2"/>
      <c r="B1578"/>
    </row>
    <row r="1579" spans="1:2" ht="14.4" x14ac:dyDescent="0.3">
      <c r="A1579" s="2"/>
      <c r="B1579"/>
    </row>
    <row r="1580" spans="1:2" ht="14.4" x14ac:dyDescent="0.3">
      <c r="A1580" s="2"/>
      <c r="B1580"/>
    </row>
    <row r="1581" spans="1:2" ht="14.4" x14ac:dyDescent="0.3">
      <c r="A1581" s="2"/>
      <c r="B1581"/>
    </row>
    <row r="1582" spans="1:2" ht="14.4" x14ac:dyDescent="0.3">
      <c r="A1582" s="2"/>
      <c r="B1582"/>
    </row>
    <row r="1583" spans="1:2" ht="14.4" x14ac:dyDescent="0.3">
      <c r="A1583" s="2"/>
      <c r="B1583"/>
    </row>
    <row r="1584" spans="1:2" ht="14.4" x14ac:dyDescent="0.3">
      <c r="A1584" s="2"/>
      <c r="B1584"/>
    </row>
    <row r="1585" spans="1:2" ht="14.4" x14ac:dyDescent="0.3">
      <c r="A1585" s="2"/>
      <c r="B1585"/>
    </row>
    <row r="1586" spans="1:2" ht="14.4" x14ac:dyDescent="0.3">
      <c r="A1586" s="2"/>
      <c r="B1586"/>
    </row>
    <row r="1587" spans="1:2" ht="14.4" x14ac:dyDescent="0.3">
      <c r="A1587" s="2"/>
      <c r="B1587"/>
    </row>
    <row r="1588" spans="1:2" ht="14.4" x14ac:dyDescent="0.3">
      <c r="A1588" s="2"/>
      <c r="B1588"/>
    </row>
    <row r="1589" spans="1:2" ht="14.4" x14ac:dyDescent="0.3">
      <c r="A1589" s="2"/>
      <c r="B1589"/>
    </row>
    <row r="1590" spans="1:2" ht="14.4" x14ac:dyDescent="0.3">
      <c r="A1590" s="2"/>
      <c r="B1590"/>
    </row>
    <row r="1591" spans="1:2" ht="14.4" x14ac:dyDescent="0.3">
      <c r="A1591" s="2"/>
      <c r="B1591"/>
    </row>
    <row r="1592" spans="1:2" ht="14.4" x14ac:dyDescent="0.3">
      <c r="A1592" s="2"/>
      <c r="B1592"/>
    </row>
    <row r="1593" spans="1:2" ht="14.4" x14ac:dyDescent="0.3">
      <c r="A1593" s="2"/>
      <c r="B1593"/>
    </row>
    <row r="1594" spans="1:2" ht="14.4" x14ac:dyDescent="0.3">
      <c r="A1594" s="2"/>
      <c r="B1594"/>
    </row>
    <row r="1595" spans="1:2" ht="14.4" x14ac:dyDescent="0.3">
      <c r="A1595" s="2"/>
      <c r="B1595"/>
    </row>
    <row r="1596" spans="1:2" ht="14.4" x14ac:dyDescent="0.3">
      <c r="A1596" s="2"/>
      <c r="B1596"/>
    </row>
    <row r="1597" spans="1:2" ht="14.4" x14ac:dyDescent="0.3">
      <c r="A1597" s="2"/>
      <c r="B1597"/>
    </row>
    <row r="1598" spans="1:2" ht="14.4" x14ac:dyDescent="0.3">
      <c r="A1598" s="2"/>
      <c r="B1598"/>
    </row>
    <row r="1599" spans="1:2" ht="14.4" x14ac:dyDescent="0.3">
      <c r="A1599" s="2"/>
      <c r="B1599"/>
    </row>
    <row r="1600" spans="1:2" ht="14.4" x14ac:dyDescent="0.3">
      <c r="A1600" s="2"/>
      <c r="B1600"/>
    </row>
    <row r="1601" spans="1:2" ht="14.4" x14ac:dyDescent="0.3">
      <c r="A1601" s="2"/>
      <c r="B1601"/>
    </row>
    <row r="1602" spans="1:2" ht="14.4" x14ac:dyDescent="0.3">
      <c r="A1602" s="2"/>
      <c r="B1602"/>
    </row>
    <row r="1603" spans="1:2" ht="14.4" x14ac:dyDescent="0.3">
      <c r="A1603" s="2"/>
      <c r="B1603"/>
    </row>
    <row r="1604" spans="1:2" ht="14.4" x14ac:dyDescent="0.3">
      <c r="A1604" s="2"/>
      <c r="B1604"/>
    </row>
    <row r="1605" spans="1:2" ht="14.4" x14ac:dyDescent="0.3">
      <c r="A1605" s="2"/>
      <c r="B1605"/>
    </row>
    <row r="1606" spans="1:2" ht="14.4" x14ac:dyDescent="0.3">
      <c r="A1606" s="2"/>
      <c r="B1606"/>
    </row>
    <row r="1607" spans="1:2" ht="14.4" x14ac:dyDescent="0.3">
      <c r="A1607" s="2"/>
      <c r="B1607"/>
    </row>
    <row r="1608" spans="1:2" ht="14.4" x14ac:dyDescent="0.3">
      <c r="A1608" s="2"/>
      <c r="B1608"/>
    </row>
    <row r="1609" spans="1:2" ht="14.4" x14ac:dyDescent="0.3">
      <c r="A1609" s="2"/>
      <c r="B1609"/>
    </row>
    <row r="1610" spans="1:2" ht="14.4" x14ac:dyDescent="0.3">
      <c r="A1610" s="2"/>
      <c r="B1610"/>
    </row>
    <row r="1611" spans="1:2" ht="14.4" x14ac:dyDescent="0.3">
      <c r="A1611" s="2"/>
      <c r="B1611"/>
    </row>
    <row r="1612" spans="1:2" ht="14.4" x14ac:dyDescent="0.3">
      <c r="A1612" s="2"/>
      <c r="B1612"/>
    </row>
    <row r="1613" spans="1:2" ht="14.4" x14ac:dyDescent="0.3">
      <c r="A1613" s="2"/>
      <c r="B1613"/>
    </row>
    <row r="1614" spans="1:2" ht="14.4" x14ac:dyDescent="0.3">
      <c r="A1614" s="2"/>
      <c r="B1614"/>
    </row>
    <row r="1615" spans="1:2" ht="14.4" x14ac:dyDescent="0.3">
      <c r="A1615" s="2"/>
      <c r="B1615"/>
    </row>
    <row r="1616" spans="1:2" ht="14.4" x14ac:dyDescent="0.3">
      <c r="A1616" s="2"/>
      <c r="B1616"/>
    </row>
    <row r="1617" spans="1:2" ht="14.4" x14ac:dyDescent="0.3">
      <c r="A1617" s="2"/>
      <c r="B1617"/>
    </row>
    <row r="1618" spans="1:2" ht="14.4" x14ac:dyDescent="0.3">
      <c r="A1618" s="2"/>
      <c r="B1618"/>
    </row>
    <row r="1619" spans="1:2" ht="14.4" x14ac:dyDescent="0.3">
      <c r="A1619" s="2"/>
      <c r="B1619"/>
    </row>
    <row r="1620" spans="1:2" ht="14.4" x14ac:dyDescent="0.3">
      <c r="A1620" s="2"/>
      <c r="B1620"/>
    </row>
    <row r="1621" spans="1:2" ht="14.4" x14ac:dyDescent="0.3">
      <c r="A1621" s="2"/>
      <c r="B1621"/>
    </row>
    <row r="1622" spans="1:2" ht="14.4" x14ac:dyDescent="0.3">
      <c r="A1622" s="2"/>
      <c r="B1622"/>
    </row>
    <row r="1623" spans="1:2" ht="14.4" x14ac:dyDescent="0.3">
      <c r="A1623" s="2"/>
      <c r="B1623"/>
    </row>
    <row r="1624" spans="1:2" ht="14.4" x14ac:dyDescent="0.3">
      <c r="A1624" s="2"/>
      <c r="B1624"/>
    </row>
    <row r="1625" spans="1:2" ht="14.4" x14ac:dyDescent="0.3">
      <c r="A1625" s="2"/>
      <c r="B1625"/>
    </row>
    <row r="1626" spans="1:2" ht="14.4" x14ac:dyDescent="0.3">
      <c r="A1626" s="2"/>
      <c r="B1626"/>
    </row>
    <row r="1627" spans="1:2" ht="14.4" x14ac:dyDescent="0.3">
      <c r="A1627" s="2"/>
      <c r="B1627"/>
    </row>
    <row r="1628" spans="1:2" ht="14.4" x14ac:dyDescent="0.3">
      <c r="A1628" s="2"/>
      <c r="B1628"/>
    </row>
    <row r="1629" spans="1:2" ht="14.4" x14ac:dyDescent="0.3">
      <c r="A1629" s="2"/>
      <c r="B1629"/>
    </row>
    <row r="1630" spans="1:2" ht="14.4" x14ac:dyDescent="0.3">
      <c r="A1630" s="2"/>
      <c r="B1630"/>
    </row>
    <row r="1631" spans="1:2" ht="14.4" x14ac:dyDescent="0.3">
      <c r="A1631" s="2"/>
      <c r="B1631"/>
    </row>
    <row r="1632" spans="1:2" ht="14.4" x14ac:dyDescent="0.3">
      <c r="A1632" s="2"/>
      <c r="B1632"/>
    </row>
    <row r="1633" spans="1:2" ht="14.4" x14ac:dyDescent="0.3">
      <c r="A1633" s="2"/>
      <c r="B1633"/>
    </row>
    <row r="1634" spans="1:2" ht="14.4" x14ac:dyDescent="0.3">
      <c r="A1634" s="2"/>
      <c r="B1634"/>
    </row>
    <row r="1635" spans="1:2" ht="14.4" x14ac:dyDescent="0.3">
      <c r="A1635" s="2"/>
      <c r="B1635"/>
    </row>
    <row r="1636" spans="1:2" ht="14.4" x14ac:dyDescent="0.3">
      <c r="A1636" s="2"/>
      <c r="B1636"/>
    </row>
    <row r="1637" spans="1:2" ht="14.4" x14ac:dyDescent="0.3">
      <c r="A1637" s="2"/>
      <c r="B1637"/>
    </row>
    <row r="1638" spans="1:2" ht="14.4" x14ac:dyDescent="0.3">
      <c r="A1638" s="2"/>
      <c r="B1638"/>
    </row>
    <row r="1639" spans="1:2" ht="14.4" x14ac:dyDescent="0.3">
      <c r="A1639" s="2"/>
      <c r="B1639"/>
    </row>
    <row r="1640" spans="1:2" ht="14.4" x14ac:dyDescent="0.3">
      <c r="A1640" s="2"/>
      <c r="B1640"/>
    </row>
    <row r="1641" spans="1:2" ht="14.4" x14ac:dyDescent="0.3">
      <c r="A1641" s="2"/>
      <c r="B1641"/>
    </row>
    <row r="1642" spans="1:2" ht="14.4" x14ac:dyDescent="0.3">
      <c r="A1642" s="2"/>
      <c r="B1642"/>
    </row>
    <row r="1643" spans="1:2" ht="14.4" x14ac:dyDescent="0.3">
      <c r="A1643" s="2"/>
      <c r="B1643"/>
    </row>
    <row r="1644" spans="1:2" ht="14.4" x14ac:dyDescent="0.3">
      <c r="A1644" s="2"/>
      <c r="B1644"/>
    </row>
    <row r="1645" spans="1:2" ht="14.4" x14ac:dyDescent="0.3">
      <c r="A1645" s="2"/>
      <c r="B1645"/>
    </row>
    <row r="1646" spans="1:2" ht="14.4" x14ac:dyDescent="0.3">
      <c r="A1646" s="2"/>
      <c r="B1646"/>
    </row>
    <row r="1647" spans="1:2" ht="14.4" x14ac:dyDescent="0.3">
      <c r="A1647" s="2"/>
      <c r="B1647"/>
    </row>
    <row r="1648" spans="1:2" ht="14.4" x14ac:dyDescent="0.3">
      <c r="A1648" s="2"/>
      <c r="B1648"/>
    </row>
    <row r="1649" spans="1:2" ht="14.4" x14ac:dyDescent="0.3">
      <c r="A1649" s="2"/>
      <c r="B1649"/>
    </row>
    <row r="1650" spans="1:2" ht="14.4" x14ac:dyDescent="0.3">
      <c r="A1650" s="2"/>
      <c r="B1650"/>
    </row>
    <row r="1651" spans="1:2" ht="14.4" x14ac:dyDescent="0.3">
      <c r="A1651" s="2"/>
      <c r="B1651"/>
    </row>
    <row r="1652" spans="1:2" ht="14.4" x14ac:dyDescent="0.3">
      <c r="A1652" s="2"/>
      <c r="B1652"/>
    </row>
    <row r="1653" spans="1:2" ht="14.4" x14ac:dyDescent="0.3">
      <c r="A1653" s="2"/>
      <c r="B1653"/>
    </row>
    <row r="1654" spans="1:2" ht="14.4" x14ac:dyDescent="0.3">
      <c r="A1654" s="2"/>
      <c r="B1654"/>
    </row>
    <row r="1655" spans="1:2" ht="14.4" x14ac:dyDescent="0.3">
      <c r="A1655" s="2"/>
      <c r="B1655"/>
    </row>
    <row r="1656" spans="1:2" ht="14.4" x14ac:dyDescent="0.3">
      <c r="A1656" s="2"/>
      <c r="B1656"/>
    </row>
    <row r="1657" spans="1:2" ht="14.4" x14ac:dyDescent="0.3">
      <c r="A1657" s="2"/>
      <c r="B1657"/>
    </row>
    <row r="1658" spans="1:2" ht="14.4" x14ac:dyDescent="0.3">
      <c r="A1658" s="2"/>
      <c r="B1658"/>
    </row>
    <row r="1659" spans="1:2" ht="14.4" x14ac:dyDescent="0.3">
      <c r="A1659" s="2"/>
      <c r="B1659"/>
    </row>
    <row r="1660" spans="1:2" ht="14.4" x14ac:dyDescent="0.3">
      <c r="A1660" s="2"/>
      <c r="B1660"/>
    </row>
    <row r="1661" spans="1:2" ht="14.4" x14ac:dyDescent="0.3">
      <c r="A1661" s="2"/>
      <c r="B1661"/>
    </row>
    <row r="1662" spans="1:2" ht="14.4" x14ac:dyDescent="0.3">
      <c r="A1662" s="2"/>
      <c r="B1662"/>
    </row>
    <row r="1663" spans="1:2" ht="14.4" x14ac:dyDescent="0.3">
      <c r="A1663" s="2"/>
      <c r="B1663"/>
    </row>
    <row r="1664" spans="1:2" ht="14.4" x14ac:dyDescent="0.3">
      <c r="A1664" s="2"/>
      <c r="B1664"/>
    </row>
    <row r="1665" spans="1:2" ht="14.4" x14ac:dyDescent="0.3">
      <c r="A1665" s="2"/>
      <c r="B1665"/>
    </row>
    <row r="1666" spans="1:2" ht="14.4" x14ac:dyDescent="0.3">
      <c r="A1666" s="2"/>
      <c r="B1666"/>
    </row>
    <row r="1667" spans="1:2" ht="14.4" x14ac:dyDescent="0.3">
      <c r="A1667" s="2"/>
      <c r="B1667"/>
    </row>
    <row r="1668" spans="1:2" ht="14.4" x14ac:dyDescent="0.3">
      <c r="A1668" s="2"/>
      <c r="B1668"/>
    </row>
    <row r="1669" spans="1:2" ht="14.4" x14ac:dyDescent="0.3">
      <c r="A1669" s="2"/>
      <c r="B1669"/>
    </row>
    <row r="1670" spans="1:2" ht="14.4" x14ac:dyDescent="0.3">
      <c r="A1670" s="2"/>
      <c r="B1670"/>
    </row>
    <row r="1671" spans="1:2" ht="14.4" x14ac:dyDescent="0.3">
      <c r="A1671" s="2"/>
      <c r="B1671"/>
    </row>
    <row r="1672" spans="1:2" ht="14.4" x14ac:dyDescent="0.3">
      <c r="A1672" s="2"/>
      <c r="B1672"/>
    </row>
    <row r="1673" spans="1:2" ht="14.4" x14ac:dyDescent="0.3">
      <c r="A1673" s="2"/>
      <c r="B1673"/>
    </row>
    <row r="1674" spans="1:2" ht="14.4" x14ac:dyDescent="0.3">
      <c r="A1674" s="2"/>
      <c r="B1674"/>
    </row>
    <row r="1675" spans="1:2" ht="14.4" x14ac:dyDescent="0.3">
      <c r="A1675" s="2"/>
      <c r="B1675"/>
    </row>
    <row r="1676" spans="1:2" ht="14.4" x14ac:dyDescent="0.3">
      <c r="A1676" s="2"/>
      <c r="B1676"/>
    </row>
    <row r="1677" spans="1:2" ht="14.4" x14ac:dyDescent="0.3">
      <c r="A1677" s="2"/>
      <c r="B1677"/>
    </row>
    <row r="1678" spans="1:2" ht="14.4" x14ac:dyDescent="0.3">
      <c r="A1678" s="2"/>
      <c r="B1678"/>
    </row>
    <row r="1679" spans="1:2" ht="14.4" x14ac:dyDescent="0.3">
      <c r="A1679" s="2"/>
      <c r="B1679"/>
    </row>
    <row r="1680" spans="1:2" ht="14.4" x14ac:dyDescent="0.3">
      <c r="A1680" s="2"/>
      <c r="B1680"/>
    </row>
    <row r="1681" spans="1:2" ht="14.4" x14ac:dyDescent="0.3">
      <c r="A1681" s="2"/>
      <c r="B1681"/>
    </row>
    <row r="1682" spans="1:2" ht="14.4" x14ac:dyDescent="0.3">
      <c r="A1682" s="2"/>
      <c r="B1682"/>
    </row>
    <row r="1683" spans="1:2" ht="14.4" x14ac:dyDescent="0.3">
      <c r="A1683" s="2"/>
      <c r="B1683"/>
    </row>
    <row r="1684" spans="1:2" ht="14.4" x14ac:dyDescent="0.3">
      <c r="A1684" s="2"/>
      <c r="B1684"/>
    </row>
    <row r="1685" spans="1:2" ht="14.4" x14ac:dyDescent="0.3">
      <c r="A1685" s="2"/>
      <c r="B1685"/>
    </row>
    <row r="1686" spans="1:2" ht="14.4" x14ac:dyDescent="0.3">
      <c r="A1686" s="2"/>
      <c r="B1686"/>
    </row>
    <row r="1687" spans="1:2" ht="14.4" x14ac:dyDescent="0.3">
      <c r="A1687" s="2"/>
      <c r="B1687"/>
    </row>
    <row r="1688" spans="1:2" ht="14.4" x14ac:dyDescent="0.3">
      <c r="A1688" s="2"/>
      <c r="B1688"/>
    </row>
    <row r="1689" spans="1:2" ht="14.4" x14ac:dyDescent="0.3">
      <c r="A1689" s="2"/>
      <c r="B1689"/>
    </row>
    <row r="1690" spans="1:2" ht="14.4" x14ac:dyDescent="0.3">
      <c r="A1690" s="2"/>
      <c r="B1690"/>
    </row>
    <row r="1691" spans="1:2" ht="14.4" x14ac:dyDescent="0.3">
      <c r="A1691" s="2"/>
      <c r="B1691"/>
    </row>
    <row r="1692" spans="1:2" ht="14.4" x14ac:dyDescent="0.3">
      <c r="A1692" s="2"/>
      <c r="B1692"/>
    </row>
    <row r="1693" spans="1:2" ht="14.4" x14ac:dyDescent="0.3">
      <c r="A1693" s="2"/>
      <c r="B1693"/>
    </row>
    <row r="1694" spans="1:2" ht="14.4" x14ac:dyDescent="0.3">
      <c r="A1694" s="2"/>
      <c r="B1694"/>
    </row>
    <row r="1695" spans="1:2" ht="14.4" x14ac:dyDescent="0.3">
      <c r="A1695" s="2"/>
      <c r="B1695"/>
    </row>
    <row r="1696" spans="1:2" ht="14.4" x14ac:dyDescent="0.3">
      <c r="A1696" s="2"/>
      <c r="B1696"/>
    </row>
    <row r="1697" spans="1:2" ht="14.4" x14ac:dyDescent="0.3">
      <c r="A1697" s="2"/>
      <c r="B1697"/>
    </row>
    <row r="1698" spans="1:2" ht="14.4" x14ac:dyDescent="0.3">
      <c r="A1698" s="2"/>
      <c r="B1698"/>
    </row>
    <row r="1699" spans="1:2" ht="14.4" x14ac:dyDescent="0.3">
      <c r="A1699" s="2"/>
      <c r="B1699"/>
    </row>
    <row r="1700" spans="1:2" ht="14.4" x14ac:dyDescent="0.3">
      <c r="A1700" s="2"/>
      <c r="B1700"/>
    </row>
    <row r="1701" spans="1:2" ht="14.4" x14ac:dyDescent="0.3">
      <c r="A1701" s="2"/>
      <c r="B1701"/>
    </row>
    <row r="1702" spans="1:2" ht="14.4" x14ac:dyDescent="0.3">
      <c r="A1702" s="2"/>
      <c r="B1702"/>
    </row>
    <row r="1703" spans="1:2" ht="14.4" x14ac:dyDescent="0.3">
      <c r="A1703" s="2"/>
      <c r="B1703"/>
    </row>
    <row r="1704" spans="1:2" ht="14.4" x14ac:dyDescent="0.3">
      <c r="A1704" s="2"/>
      <c r="B1704"/>
    </row>
    <row r="1705" spans="1:2" ht="14.4" x14ac:dyDescent="0.3">
      <c r="A1705" s="2"/>
      <c r="B1705"/>
    </row>
    <row r="1706" spans="1:2" ht="14.4" x14ac:dyDescent="0.3">
      <c r="A1706" s="2"/>
      <c r="B1706"/>
    </row>
    <row r="1707" spans="1:2" ht="14.4" x14ac:dyDescent="0.3">
      <c r="A1707" s="2"/>
      <c r="B1707"/>
    </row>
    <row r="1708" spans="1:2" ht="14.4" x14ac:dyDescent="0.3">
      <c r="A1708" s="2"/>
      <c r="B1708"/>
    </row>
    <row r="1709" spans="1:2" ht="14.4" x14ac:dyDescent="0.3">
      <c r="A1709" s="2"/>
      <c r="B1709"/>
    </row>
    <row r="1710" spans="1:2" ht="14.4" x14ac:dyDescent="0.3">
      <c r="A1710" s="2"/>
      <c r="B1710"/>
    </row>
    <row r="1711" spans="1:2" ht="14.4" x14ac:dyDescent="0.3">
      <c r="A1711" s="2"/>
      <c r="B1711"/>
    </row>
    <row r="1712" spans="1:2" ht="14.4" x14ac:dyDescent="0.3">
      <c r="A1712" s="2"/>
      <c r="B1712"/>
    </row>
    <row r="1713" spans="1:2" ht="14.4" x14ac:dyDescent="0.3">
      <c r="A1713" s="2"/>
      <c r="B1713"/>
    </row>
    <row r="1714" spans="1:2" ht="14.4" x14ac:dyDescent="0.3">
      <c r="A1714" s="2"/>
      <c r="B1714"/>
    </row>
    <row r="1715" spans="1:2" ht="14.4" x14ac:dyDescent="0.3">
      <c r="A1715" s="2"/>
      <c r="B1715"/>
    </row>
    <row r="1716" spans="1:2" ht="14.4" x14ac:dyDescent="0.3">
      <c r="A1716" s="2"/>
      <c r="B1716"/>
    </row>
    <row r="1717" spans="1:2" ht="14.4" x14ac:dyDescent="0.3">
      <c r="A1717" s="2"/>
      <c r="B1717"/>
    </row>
    <row r="1718" spans="1:2" ht="14.4" x14ac:dyDescent="0.3">
      <c r="A1718" s="2"/>
      <c r="B1718"/>
    </row>
    <row r="1719" spans="1:2" ht="14.4" x14ac:dyDescent="0.3">
      <c r="A1719" s="2"/>
      <c r="B1719"/>
    </row>
    <row r="1720" spans="1:2" ht="14.4" x14ac:dyDescent="0.3">
      <c r="A1720" s="2"/>
      <c r="B1720"/>
    </row>
    <row r="1721" spans="1:2" ht="14.4" x14ac:dyDescent="0.3">
      <c r="A1721" s="2"/>
      <c r="B1721"/>
    </row>
    <row r="1722" spans="1:2" ht="14.4" x14ac:dyDescent="0.3">
      <c r="A1722" s="2"/>
      <c r="B1722"/>
    </row>
    <row r="1723" spans="1:2" ht="14.4" x14ac:dyDescent="0.3">
      <c r="A1723" s="2"/>
      <c r="B1723"/>
    </row>
    <row r="1724" spans="1:2" ht="14.4" x14ac:dyDescent="0.3">
      <c r="A1724" s="2"/>
      <c r="B1724"/>
    </row>
    <row r="1725" spans="1:2" ht="14.4" x14ac:dyDescent="0.3">
      <c r="A1725" s="2"/>
      <c r="B1725"/>
    </row>
    <row r="1726" spans="1:2" ht="14.4" x14ac:dyDescent="0.3">
      <c r="A1726" s="2"/>
      <c r="B1726"/>
    </row>
    <row r="1727" spans="1:2" ht="14.4" x14ac:dyDescent="0.3">
      <c r="A1727" s="2"/>
      <c r="B1727"/>
    </row>
    <row r="1728" spans="1:2" ht="14.4" x14ac:dyDescent="0.3">
      <c r="A1728" s="2"/>
      <c r="B1728"/>
    </row>
    <row r="1729" spans="1:2" ht="14.4" x14ac:dyDescent="0.3">
      <c r="A1729" s="2"/>
      <c r="B1729"/>
    </row>
    <row r="1730" spans="1:2" ht="14.4" x14ac:dyDescent="0.3">
      <c r="A1730" s="2"/>
      <c r="B1730"/>
    </row>
    <row r="1731" spans="1:2" ht="14.4" x14ac:dyDescent="0.3">
      <c r="A1731" s="2"/>
      <c r="B1731"/>
    </row>
    <row r="1732" spans="1:2" ht="14.4" x14ac:dyDescent="0.3">
      <c r="A1732" s="2"/>
      <c r="B1732"/>
    </row>
    <row r="1733" spans="1:2" ht="14.4" x14ac:dyDescent="0.3">
      <c r="A1733" s="2"/>
      <c r="B1733"/>
    </row>
    <row r="1734" spans="1:2" ht="14.4" x14ac:dyDescent="0.3">
      <c r="A1734" s="2"/>
      <c r="B1734"/>
    </row>
    <row r="1735" spans="1:2" ht="14.4" x14ac:dyDescent="0.3">
      <c r="A1735" s="2"/>
      <c r="B1735"/>
    </row>
    <row r="1736" spans="1:2" ht="14.4" x14ac:dyDescent="0.3">
      <c r="A1736" s="2"/>
      <c r="B1736"/>
    </row>
    <row r="1737" spans="1:2" ht="14.4" x14ac:dyDescent="0.3">
      <c r="A1737" s="2"/>
      <c r="B1737"/>
    </row>
    <row r="1738" spans="1:2" ht="14.4" x14ac:dyDescent="0.3">
      <c r="A1738" s="2"/>
      <c r="B1738"/>
    </row>
    <row r="1739" spans="1:2" ht="14.4" x14ac:dyDescent="0.3">
      <c r="A1739" s="2"/>
      <c r="B1739"/>
    </row>
    <row r="1740" spans="1:2" ht="14.4" x14ac:dyDescent="0.3">
      <c r="A1740" s="2"/>
      <c r="B1740"/>
    </row>
    <row r="1741" spans="1:2" ht="14.4" x14ac:dyDescent="0.3">
      <c r="A1741" s="2"/>
      <c r="B1741"/>
    </row>
    <row r="1742" spans="1:2" ht="14.4" x14ac:dyDescent="0.3">
      <c r="A1742" s="2"/>
      <c r="B1742"/>
    </row>
    <row r="1743" spans="1:2" ht="14.4" x14ac:dyDescent="0.3">
      <c r="A1743" s="2"/>
      <c r="B1743"/>
    </row>
    <row r="1744" spans="1:2" ht="14.4" x14ac:dyDescent="0.3">
      <c r="A1744" s="2"/>
      <c r="B1744"/>
    </row>
    <row r="1745" spans="1:2" ht="14.4" x14ac:dyDescent="0.3">
      <c r="A1745" s="2"/>
      <c r="B1745"/>
    </row>
    <row r="1746" spans="1:2" ht="14.4" x14ac:dyDescent="0.3">
      <c r="A1746" s="2"/>
      <c r="B1746"/>
    </row>
    <row r="1747" spans="1:2" ht="14.4" x14ac:dyDescent="0.3">
      <c r="A1747" s="2"/>
      <c r="B1747"/>
    </row>
    <row r="1748" spans="1:2" ht="14.4" x14ac:dyDescent="0.3">
      <c r="A1748" s="2"/>
      <c r="B1748"/>
    </row>
    <row r="1749" spans="1:2" ht="14.4" x14ac:dyDescent="0.3">
      <c r="A1749" s="2"/>
      <c r="B1749"/>
    </row>
    <row r="1750" spans="1:2" ht="14.4" x14ac:dyDescent="0.3">
      <c r="A1750" s="2"/>
      <c r="B1750"/>
    </row>
    <row r="1751" spans="1:2" ht="14.4" x14ac:dyDescent="0.3">
      <c r="A1751" s="2"/>
      <c r="B1751"/>
    </row>
    <row r="1752" spans="1:2" ht="14.4" x14ac:dyDescent="0.3">
      <c r="A1752" s="2"/>
      <c r="B1752"/>
    </row>
    <row r="1753" spans="1:2" ht="14.4" x14ac:dyDescent="0.3">
      <c r="A1753" s="2"/>
      <c r="B1753"/>
    </row>
    <row r="1754" spans="1:2" ht="14.4" x14ac:dyDescent="0.3">
      <c r="A1754" s="2"/>
      <c r="B1754"/>
    </row>
    <row r="1755" spans="1:2" ht="14.4" x14ac:dyDescent="0.3">
      <c r="A1755" s="2"/>
      <c r="B1755"/>
    </row>
    <row r="1756" spans="1:2" ht="14.4" x14ac:dyDescent="0.3">
      <c r="A1756" s="2"/>
      <c r="B1756"/>
    </row>
    <row r="1757" spans="1:2" ht="14.4" x14ac:dyDescent="0.3">
      <c r="A1757" s="2"/>
      <c r="B1757"/>
    </row>
    <row r="1758" spans="1:2" ht="14.4" x14ac:dyDescent="0.3">
      <c r="A1758" s="2"/>
      <c r="B1758"/>
    </row>
    <row r="1759" spans="1:2" ht="14.4" x14ac:dyDescent="0.3">
      <c r="A1759" s="2"/>
      <c r="B1759"/>
    </row>
    <row r="1760" spans="1:2" ht="14.4" x14ac:dyDescent="0.3">
      <c r="A1760" s="2"/>
      <c r="B1760"/>
    </row>
    <row r="1761" spans="1:2" ht="14.4" x14ac:dyDescent="0.3">
      <c r="A1761" s="2"/>
      <c r="B1761"/>
    </row>
    <row r="1762" spans="1:2" ht="14.4" x14ac:dyDescent="0.3">
      <c r="A1762" s="2"/>
      <c r="B1762"/>
    </row>
    <row r="1763" spans="1:2" ht="14.4" x14ac:dyDescent="0.3">
      <c r="A1763" s="2"/>
      <c r="B1763"/>
    </row>
    <row r="1764" spans="1:2" ht="14.4" x14ac:dyDescent="0.3">
      <c r="A1764" s="2"/>
      <c r="B1764"/>
    </row>
    <row r="1765" spans="1:2" ht="14.4" x14ac:dyDescent="0.3">
      <c r="A1765" s="2"/>
      <c r="B1765"/>
    </row>
    <row r="1766" spans="1:2" ht="14.4" x14ac:dyDescent="0.3">
      <c r="A1766" s="2"/>
      <c r="B1766"/>
    </row>
    <row r="1767" spans="1:2" ht="14.4" x14ac:dyDescent="0.3">
      <c r="A1767" s="2"/>
      <c r="B1767"/>
    </row>
    <row r="1768" spans="1:2" ht="14.4" x14ac:dyDescent="0.3">
      <c r="A1768" s="2"/>
      <c r="B1768"/>
    </row>
    <row r="1769" spans="1:2" ht="14.4" x14ac:dyDescent="0.3">
      <c r="A1769" s="2"/>
      <c r="B1769"/>
    </row>
    <row r="1770" spans="1:2" ht="14.4" x14ac:dyDescent="0.3">
      <c r="A1770" s="2"/>
      <c r="B1770"/>
    </row>
    <row r="1771" spans="1:2" ht="14.4" x14ac:dyDescent="0.3">
      <c r="A1771" s="2"/>
      <c r="B1771"/>
    </row>
    <row r="1772" spans="1:2" ht="14.4" x14ac:dyDescent="0.3">
      <c r="A1772" s="2"/>
      <c r="B1772"/>
    </row>
    <row r="1773" spans="1:2" ht="14.4" x14ac:dyDescent="0.3">
      <c r="A1773" s="2"/>
      <c r="B1773"/>
    </row>
    <row r="1774" spans="1:2" ht="14.4" x14ac:dyDescent="0.3">
      <c r="A1774" s="2"/>
      <c r="B1774"/>
    </row>
    <row r="1775" spans="1:2" ht="14.4" x14ac:dyDescent="0.3">
      <c r="A1775" s="2"/>
      <c r="B1775"/>
    </row>
    <row r="1776" spans="1:2" ht="14.4" x14ac:dyDescent="0.3">
      <c r="A1776" s="2"/>
      <c r="B1776"/>
    </row>
    <row r="1777" spans="1:2" ht="14.4" x14ac:dyDescent="0.3">
      <c r="A1777" s="2"/>
      <c r="B1777"/>
    </row>
    <row r="1778" spans="1:2" ht="14.4" x14ac:dyDescent="0.3">
      <c r="A1778" s="2"/>
      <c r="B1778"/>
    </row>
    <row r="1779" spans="1:2" ht="14.4" x14ac:dyDescent="0.3">
      <c r="A1779" s="2"/>
      <c r="B1779"/>
    </row>
    <row r="1780" spans="1:2" ht="14.4" x14ac:dyDescent="0.3">
      <c r="A1780" s="2"/>
      <c r="B1780"/>
    </row>
    <row r="1781" spans="1:2" ht="14.4" x14ac:dyDescent="0.3">
      <c r="A1781" s="2"/>
      <c r="B1781"/>
    </row>
    <row r="1782" spans="1:2" ht="14.4" x14ac:dyDescent="0.3">
      <c r="A1782" s="2"/>
      <c r="B1782"/>
    </row>
    <row r="1783" spans="1:2" ht="14.4" x14ac:dyDescent="0.3">
      <c r="A1783" s="2"/>
      <c r="B1783"/>
    </row>
    <row r="1784" spans="1:2" ht="14.4" x14ac:dyDescent="0.3">
      <c r="A1784" s="2"/>
      <c r="B1784"/>
    </row>
    <row r="1785" spans="1:2" ht="14.4" x14ac:dyDescent="0.3">
      <c r="A1785" s="2"/>
      <c r="B1785"/>
    </row>
    <row r="1786" spans="1:2" ht="14.4" x14ac:dyDescent="0.3">
      <c r="A1786" s="2"/>
      <c r="B1786"/>
    </row>
    <row r="1787" spans="1:2" ht="14.4" x14ac:dyDescent="0.3">
      <c r="A1787" s="2"/>
      <c r="B1787"/>
    </row>
    <row r="1788" spans="1:2" ht="14.4" x14ac:dyDescent="0.3">
      <c r="A1788" s="2"/>
      <c r="B1788"/>
    </row>
    <row r="1789" spans="1:2" ht="14.4" x14ac:dyDescent="0.3">
      <c r="A1789" s="2"/>
      <c r="B1789"/>
    </row>
    <row r="1790" spans="1:2" ht="14.4" x14ac:dyDescent="0.3">
      <c r="A1790" s="2"/>
      <c r="B1790"/>
    </row>
    <row r="1791" spans="1:2" ht="14.4" x14ac:dyDescent="0.3">
      <c r="A1791" s="2"/>
      <c r="B1791"/>
    </row>
    <row r="1792" spans="1:2" ht="14.4" x14ac:dyDescent="0.3">
      <c r="A1792" s="2"/>
      <c r="B1792"/>
    </row>
    <row r="1793" spans="1:2" ht="14.4" x14ac:dyDescent="0.3">
      <c r="A1793" s="2"/>
      <c r="B1793"/>
    </row>
    <row r="1794" spans="1:2" ht="14.4" x14ac:dyDescent="0.3">
      <c r="A1794" s="2"/>
      <c r="B1794"/>
    </row>
    <row r="1795" spans="1:2" ht="14.4" x14ac:dyDescent="0.3">
      <c r="A1795" s="2"/>
      <c r="B1795"/>
    </row>
    <row r="1796" spans="1:2" ht="14.4" x14ac:dyDescent="0.3">
      <c r="A1796" s="2"/>
      <c r="B1796"/>
    </row>
    <row r="1797" spans="1:2" ht="14.4" x14ac:dyDescent="0.3">
      <c r="A1797" s="2"/>
      <c r="B1797"/>
    </row>
    <row r="1798" spans="1:2" ht="14.4" x14ac:dyDescent="0.3">
      <c r="A1798" s="2"/>
      <c r="B1798"/>
    </row>
    <row r="1799" spans="1:2" ht="14.4" x14ac:dyDescent="0.3">
      <c r="A1799" s="2"/>
      <c r="B1799"/>
    </row>
    <row r="1800" spans="1:2" ht="14.4" x14ac:dyDescent="0.3">
      <c r="A1800" s="2"/>
      <c r="B1800"/>
    </row>
    <row r="1801" spans="1:2" ht="14.4" x14ac:dyDescent="0.3">
      <c r="A1801" s="2"/>
      <c r="B1801"/>
    </row>
    <row r="1802" spans="1:2" ht="14.4" x14ac:dyDescent="0.3">
      <c r="A1802" s="2"/>
      <c r="B1802"/>
    </row>
    <row r="1803" spans="1:2" ht="14.4" x14ac:dyDescent="0.3">
      <c r="A1803" s="2"/>
      <c r="B1803"/>
    </row>
    <row r="1804" spans="1:2" ht="14.4" x14ac:dyDescent="0.3">
      <c r="A1804" s="2"/>
      <c r="B1804"/>
    </row>
    <row r="1805" spans="1:2" ht="14.4" x14ac:dyDescent="0.3">
      <c r="A1805" s="2"/>
      <c r="B1805"/>
    </row>
    <row r="1806" spans="1:2" ht="14.4" x14ac:dyDescent="0.3">
      <c r="A1806" s="2"/>
      <c r="B1806"/>
    </row>
    <row r="1807" spans="1:2" ht="14.4" x14ac:dyDescent="0.3">
      <c r="A1807" s="2"/>
      <c r="B1807"/>
    </row>
    <row r="1808" spans="1:2" ht="14.4" x14ac:dyDescent="0.3">
      <c r="A1808" s="2"/>
      <c r="B1808"/>
    </row>
    <row r="1809" spans="1:2" ht="14.4" x14ac:dyDescent="0.3">
      <c r="A1809" s="2"/>
      <c r="B1809"/>
    </row>
    <row r="1810" spans="1:2" ht="14.4" x14ac:dyDescent="0.3">
      <c r="A1810" s="2"/>
      <c r="B1810"/>
    </row>
    <row r="1811" spans="1:2" ht="14.4" x14ac:dyDescent="0.3">
      <c r="A1811" s="2"/>
      <c r="B1811"/>
    </row>
    <row r="1812" spans="1:2" ht="14.4" x14ac:dyDescent="0.3">
      <c r="A1812" s="2"/>
      <c r="B1812"/>
    </row>
    <row r="1813" spans="1:2" ht="14.4" x14ac:dyDescent="0.3">
      <c r="A1813" s="2"/>
      <c r="B1813"/>
    </row>
    <row r="1814" spans="1:2" ht="14.4" x14ac:dyDescent="0.3">
      <c r="A1814" s="2"/>
      <c r="B1814"/>
    </row>
    <row r="1815" spans="1:2" ht="14.4" x14ac:dyDescent="0.3">
      <c r="A1815" s="2"/>
      <c r="B1815"/>
    </row>
    <row r="1816" spans="1:2" ht="14.4" x14ac:dyDescent="0.3">
      <c r="A1816" s="2"/>
      <c r="B1816"/>
    </row>
    <row r="1817" spans="1:2" ht="14.4" x14ac:dyDescent="0.3">
      <c r="A1817" s="2"/>
      <c r="B1817"/>
    </row>
    <row r="1818" spans="1:2" ht="14.4" x14ac:dyDescent="0.3">
      <c r="A1818" s="2"/>
      <c r="B1818"/>
    </row>
    <row r="1819" spans="1:2" ht="14.4" x14ac:dyDescent="0.3">
      <c r="A1819" s="2"/>
      <c r="B1819"/>
    </row>
    <row r="1820" spans="1:2" ht="14.4" x14ac:dyDescent="0.3">
      <c r="A1820" s="2"/>
      <c r="B1820"/>
    </row>
    <row r="1821" spans="1:2" ht="14.4" x14ac:dyDescent="0.3">
      <c r="A1821" s="2"/>
      <c r="B1821"/>
    </row>
    <row r="1822" spans="1:2" ht="14.4" x14ac:dyDescent="0.3">
      <c r="A1822" s="2"/>
      <c r="B1822"/>
    </row>
    <row r="1823" spans="1:2" ht="14.4" x14ac:dyDescent="0.3">
      <c r="A1823" s="2"/>
      <c r="B1823"/>
    </row>
    <row r="1824" spans="1:2" ht="14.4" x14ac:dyDescent="0.3">
      <c r="A1824" s="2"/>
      <c r="B1824"/>
    </row>
    <row r="1825" spans="1:2" ht="14.4" x14ac:dyDescent="0.3">
      <c r="A1825" s="2"/>
      <c r="B1825"/>
    </row>
    <row r="1826" spans="1:2" ht="14.4" x14ac:dyDescent="0.3">
      <c r="A1826" s="2"/>
      <c r="B1826"/>
    </row>
    <row r="1827" spans="1:2" ht="14.4" x14ac:dyDescent="0.3">
      <c r="A1827" s="2"/>
      <c r="B1827"/>
    </row>
    <row r="1828" spans="1:2" ht="14.4" x14ac:dyDescent="0.3">
      <c r="A1828" s="2"/>
      <c r="B1828"/>
    </row>
    <row r="1829" spans="1:2" ht="14.4" x14ac:dyDescent="0.3">
      <c r="A1829" s="2"/>
      <c r="B1829"/>
    </row>
    <row r="1830" spans="1:2" ht="14.4" x14ac:dyDescent="0.3">
      <c r="A1830" s="2"/>
      <c r="B1830"/>
    </row>
    <row r="1831" spans="1:2" ht="14.4" x14ac:dyDescent="0.3">
      <c r="A1831" s="2"/>
      <c r="B1831"/>
    </row>
    <row r="1832" spans="1:2" ht="14.4" x14ac:dyDescent="0.3">
      <c r="A1832" s="2"/>
      <c r="B1832"/>
    </row>
    <row r="1833" spans="1:2" ht="14.4" x14ac:dyDescent="0.3">
      <c r="A1833" s="2"/>
      <c r="B1833"/>
    </row>
    <row r="1834" spans="1:2" ht="14.4" x14ac:dyDescent="0.3">
      <c r="A1834" s="2"/>
      <c r="B1834"/>
    </row>
    <row r="1835" spans="1:2" ht="14.4" x14ac:dyDescent="0.3">
      <c r="A1835" s="2"/>
      <c r="B1835"/>
    </row>
    <row r="1836" spans="1:2" ht="14.4" x14ac:dyDescent="0.3">
      <c r="A1836" s="2"/>
      <c r="B1836"/>
    </row>
    <row r="1837" spans="1:2" ht="14.4" x14ac:dyDescent="0.3">
      <c r="A1837" s="2"/>
      <c r="B1837"/>
    </row>
    <row r="1838" spans="1:2" ht="14.4" x14ac:dyDescent="0.3">
      <c r="A1838" s="2"/>
      <c r="B1838"/>
    </row>
    <row r="1839" spans="1:2" ht="14.4" x14ac:dyDescent="0.3">
      <c r="A1839" s="2"/>
      <c r="B1839"/>
    </row>
    <row r="1840" spans="1:2" ht="14.4" x14ac:dyDescent="0.3">
      <c r="A1840" s="2"/>
      <c r="B1840"/>
    </row>
    <row r="1841" spans="1:2" ht="14.4" x14ac:dyDescent="0.3">
      <c r="A1841" s="2"/>
      <c r="B1841"/>
    </row>
    <row r="1842" spans="1:2" ht="14.4" x14ac:dyDescent="0.3">
      <c r="A1842" s="2"/>
      <c r="B1842"/>
    </row>
    <row r="1843" spans="1:2" ht="14.4" x14ac:dyDescent="0.3">
      <c r="A1843" s="2"/>
      <c r="B1843"/>
    </row>
    <row r="1844" spans="1:2" ht="14.4" x14ac:dyDescent="0.3">
      <c r="A1844" s="2"/>
      <c r="B1844"/>
    </row>
    <row r="1845" spans="1:2" ht="14.4" x14ac:dyDescent="0.3">
      <c r="A1845" s="2"/>
      <c r="B1845"/>
    </row>
    <row r="1846" spans="1:2" ht="14.4" x14ac:dyDescent="0.3">
      <c r="A1846" s="2"/>
      <c r="B1846"/>
    </row>
    <row r="1847" spans="1:2" ht="14.4" x14ac:dyDescent="0.3">
      <c r="A1847" s="2"/>
      <c r="B1847"/>
    </row>
    <row r="1848" spans="1:2" ht="14.4" x14ac:dyDescent="0.3">
      <c r="A1848" s="2"/>
      <c r="B1848"/>
    </row>
    <row r="1849" spans="1:2" ht="14.4" x14ac:dyDescent="0.3">
      <c r="A1849" s="2"/>
      <c r="B1849"/>
    </row>
    <row r="1850" spans="1:2" ht="14.4" x14ac:dyDescent="0.3">
      <c r="A1850" s="2"/>
      <c r="B1850"/>
    </row>
    <row r="1851" spans="1:2" ht="14.4" x14ac:dyDescent="0.3">
      <c r="A1851" s="2"/>
      <c r="B1851"/>
    </row>
    <row r="1852" spans="1:2" ht="14.4" x14ac:dyDescent="0.3">
      <c r="A1852" s="2"/>
      <c r="B1852"/>
    </row>
    <row r="1853" spans="1:2" ht="14.4" x14ac:dyDescent="0.3">
      <c r="A1853" s="2"/>
      <c r="B1853"/>
    </row>
    <row r="1854" spans="1:2" ht="14.4" x14ac:dyDescent="0.3">
      <c r="A1854" s="2"/>
      <c r="B1854"/>
    </row>
    <row r="1855" spans="1:2" ht="14.4" x14ac:dyDescent="0.3">
      <c r="A1855" s="2"/>
      <c r="B1855"/>
    </row>
    <row r="1856" spans="1:2" ht="14.4" x14ac:dyDescent="0.3">
      <c r="A1856" s="2"/>
      <c r="B1856"/>
    </row>
    <row r="1857" spans="1:2" ht="14.4" x14ac:dyDescent="0.3">
      <c r="A1857" s="2"/>
      <c r="B1857"/>
    </row>
    <row r="1858" spans="1:2" ht="14.4" x14ac:dyDescent="0.3">
      <c r="A1858" s="2"/>
      <c r="B1858"/>
    </row>
    <row r="1859" spans="1:2" ht="14.4" x14ac:dyDescent="0.3">
      <c r="A1859" s="2"/>
      <c r="B1859"/>
    </row>
    <row r="1860" spans="1:2" ht="14.4" x14ac:dyDescent="0.3">
      <c r="A1860" s="2"/>
      <c r="B1860"/>
    </row>
    <row r="1861" spans="1:2" ht="14.4" x14ac:dyDescent="0.3">
      <c r="A1861" s="2"/>
      <c r="B1861"/>
    </row>
    <row r="1862" spans="1:2" ht="14.4" x14ac:dyDescent="0.3">
      <c r="A1862" s="2"/>
      <c r="B1862"/>
    </row>
    <row r="1863" spans="1:2" ht="14.4" x14ac:dyDescent="0.3">
      <c r="A1863" s="2"/>
      <c r="B1863"/>
    </row>
    <row r="1864" spans="1:2" ht="14.4" x14ac:dyDescent="0.3">
      <c r="A1864" s="2"/>
      <c r="B1864"/>
    </row>
    <row r="1865" spans="1:2" ht="14.4" x14ac:dyDescent="0.3">
      <c r="A1865" s="2"/>
      <c r="B1865"/>
    </row>
    <row r="1866" spans="1:2" ht="14.4" x14ac:dyDescent="0.3">
      <c r="A1866" s="2"/>
      <c r="B1866"/>
    </row>
    <row r="1867" spans="1:2" ht="14.4" x14ac:dyDescent="0.3">
      <c r="A1867" s="2"/>
      <c r="B1867"/>
    </row>
    <row r="1868" spans="1:2" ht="14.4" x14ac:dyDescent="0.3">
      <c r="A1868" s="2"/>
      <c r="B1868"/>
    </row>
    <row r="1869" spans="1:2" ht="14.4" x14ac:dyDescent="0.3">
      <c r="A1869" s="2"/>
      <c r="B1869"/>
    </row>
    <row r="1870" spans="1:2" ht="14.4" x14ac:dyDescent="0.3">
      <c r="A1870" s="2"/>
      <c r="B1870"/>
    </row>
    <row r="1871" spans="1:2" ht="14.4" x14ac:dyDescent="0.3">
      <c r="A1871" s="2"/>
      <c r="B1871"/>
    </row>
    <row r="1872" spans="1:2" ht="14.4" x14ac:dyDescent="0.3">
      <c r="A1872" s="2"/>
      <c r="B1872"/>
    </row>
    <row r="1873" spans="1:2" ht="14.4" x14ac:dyDescent="0.3">
      <c r="A1873" s="2"/>
      <c r="B1873"/>
    </row>
    <row r="1874" spans="1:2" ht="14.4" x14ac:dyDescent="0.3">
      <c r="A1874" s="2"/>
      <c r="B1874"/>
    </row>
    <row r="1875" spans="1:2" ht="14.4" x14ac:dyDescent="0.3">
      <c r="A1875" s="2"/>
      <c r="B1875"/>
    </row>
    <row r="1876" spans="1:2" ht="14.4" x14ac:dyDescent="0.3">
      <c r="A1876" s="2"/>
      <c r="B1876"/>
    </row>
    <row r="1877" spans="1:2" ht="14.4" x14ac:dyDescent="0.3">
      <c r="A1877" s="2"/>
      <c r="B1877"/>
    </row>
    <row r="1878" spans="1:2" ht="14.4" x14ac:dyDescent="0.3">
      <c r="A1878" s="2"/>
      <c r="B1878"/>
    </row>
    <row r="1879" spans="1:2" ht="14.4" x14ac:dyDescent="0.3">
      <c r="A1879" s="2"/>
      <c r="B1879"/>
    </row>
    <row r="1880" spans="1:2" ht="14.4" x14ac:dyDescent="0.3">
      <c r="A1880" s="2"/>
      <c r="B1880"/>
    </row>
    <row r="1881" spans="1:2" ht="14.4" x14ac:dyDescent="0.3">
      <c r="A1881" s="2"/>
      <c r="B1881"/>
    </row>
    <row r="1882" spans="1:2" ht="14.4" x14ac:dyDescent="0.3">
      <c r="A1882" s="2"/>
      <c r="B1882"/>
    </row>
    <row r="1883" spans="1:2" ht="14.4" x14ac:dyDescent="0.3">
      <c r="A1883" s="2"/>
      <c r="B1883"/>
    </row>
    <row r="1884" spans="1:2" ht="14.4" x14ac:dyDescent="0.3">
      <c r="A1884" s="2"/>
      <c r="B1884"/>
    </row>
    <row r="1885" spans="1:2" ht="14.4" x14ac:dyDescent="0.3">
      <c r="A1885" s="2"/>
      <c r="B1885"/>
    </row>
    <row r="1886" spans="1:2" ht="14.4" x14ac:dyDescent="0.3">
      <c r="A1886" s="2"/>
      <c r="B1886"/>
    </row>
    <row r="1887" spans="1:2" ht="14.4" x14ac:dyDescent="0.3">
      <c r="A1887" s="2"/>
      <c r="B1887"/>
    </row>
    <row r="1888" spans="1:2" ht="14.4" x14ac:dyDescent="0.3">
      <c r="A1888" s="2"/>
      <c r="B1888"/>
    </row>
    <row r="1889" spans="1:2" ht="14.4" x14ac:dyDescent="0.3">
      <c r="A1889" s="2"/>
      <c r="B1889"/>
    </row>
    <row r="1890" spans="1:2" ht="14.4" x14ac:dyDescent="0.3">
      <c r="A1890" s="2"/>
      <c r="B1890"/>
    </row>
    <row r="1891" spans="1:2" ht="14.4" x14ac:dyDescent="0.3">
      <c r="A1891" s="2"/>
      <c r="B1891"/>
    </row>
    <row r="1892" spans="1:2" ht="14.4" x14ac:dyDescent="0.3">
      <c r="A1892" s="2"/>
      <c r="B1892"/>
    </row>
    <row r="1893" spans="1:2" ht="14.4" x14ac:dyDescent="0.3">
      <c r="A1893" s="2"/>
      <c r="B1893"/>
    </row>
    <row r="1894" spans="1:2" ht="14.4" x14ac:dyDescent="0.3">
      <c r="A1894" s="2"/>
      <c r="B1894"/>
    </row>
    <row r="1895" spans="1:2" ht="14.4" x14ac:dyDescent="0.3">
      <c r="A1895" s="2"/>
      <c r="B1895"/>
    </row>
    <row r="1896" spans="1:2" ht="14.4" x14ac:dyDescent="0.3">
      <c r="A1896" s="2"/>
      <c r="B1896"/>
    </row>
    <row r="1897" spans="1:2" ht="14.4" x14ac:dyDescent="0.3">
      <c r="A1897" s="2"/>
      <c r="B1897"/>
    </row>
    <row r="1898" spans="1:2" ht="14.4" x14ac:dyDescent="0.3">
      <c r="A1898" s="2"/>
      <c r="B1898"/>
    </row>
    <row r="1899" spans="1:2" ht="14.4" x14ac:dyDescent="0.3">
      <c r="A1899" s="2"/>
      <c r="B1899"/>
    </row>
    <row r="1900" spans="1:2" ht="14.4" x14ac:dyDescent="0.3">
      <c r="A1900" s="2"/>
      <c r="B1900"/>
    </row>
    <row r="1901" spans="1:2" ht="14.4" x14ac:dyDescent="0.3">
      <c r="A1901" s="2"/>
      <c r="B1901"/>
    </row>
    <row r="1902" spans="1:2" ht="14.4" x14ac:dyDescent="0.3">
      <c r="A1902" s="2"/>
      <c r="B1902"/>
    </row>
    <row r="1903" spans="1:2" ht="14.4" x14ac:dyDescent="0.3">
      <c r="A1903" s="2"/>
      <c r="B1903"/>
    </row>
    <row r="1904" spans="1:2" ht="14.4" x14ac:dyDescent="0.3">
      <c r="A1904" s="2"/>
      <c r="B1904"/>
    </row>
    <row r="1905" spans="1:2" ht="14.4" x14ac:dyDescent="0.3">
      <c r="A1905" s="2"/>
      <c r="B1905"/>
    </row>
    <row r="1906" spans="1:2" ht="14.4" x14ac:dyDescent="0.3">
      <c r="A1906" s="2"/>
      <c r="B1906"/>
    </row>
    <row r="1907" spans="1:2" ht="14.4" x14ac:dyDescent="0.3">
      <c r="A1907" s="2"/>
      <c r="B1907"/>
    </row>
    <row r="1908" spans="1:2" ht="14.4" x14ac:dyDescent="0.3">
      <c r="A1908" s="2"/>
      <c r="B1908"/>
    </row>
    <row r="1909" spans="1:2" ht="14.4" x14ac:dyDescent="0.3">
      <c r="A1909" s="2"/>
      <c r="B1909"/>
    </row>
    <row r="1910" spans="1:2" ht="14.4" x14ac:dyDescent="0.3">
      <c r="A1910" s="2"/>
      <c r="B1910"/>
    </row>
    <row r="1911" spans="1:2" ht="14.4" x14ac:dyDescent="0.3">
      <c r="A1911" s="2"/>
      <c r="B1911"/>
    </row>
    <row r="1912" spans="1:2" ht="14.4" x14ac:dyDescent="0.3">
      <c r="A1912" s="2"/>
      <c r="B1912"/>
    </row>
    <row r="1913" spans="1:2" ht="14.4" x14ac:dyDescent="0.3">
      <c r="A1913" s="2"/>
      <c r="B1913"/>
    </row>
    <row r="1914" spans="1:2" ht="14.4" x14ac:dyDescent="0.3">
      <c r="A1914" s="2"/>
      <c r="B1914"/>
    </row>
    <row r="1915" spans="1:2" ht="14.4" x14ac:dyDescent="0.3">
      <c r="A1915" s="2"/>
      <c r="B1915"/>
    </row>
    <row r="1916" spans="1:2" ht="14.4" x14ac:dyDescent="0.3">
      <c r="A1916" s="2"/>
      <c r="B1916"/>
    </row>
    <row r="1917" spans="1:2" ht="14.4" x14ac:dyDescent="0.3">
      <c r="A1917" s="2"/>
      <c r="B1917"/>
    </row>
    <row r="1918" spans="1:2" ht="14.4" x14ac:dyDescent="0.3">
      <c r="A1918" s="2"/>
      <c r="B1918"/>
    </row>
    <row r="1919" spans="1:2" ht="14.4" x14ac:dyDescent="0.3">
      <c r="A1919" s="2"/>
      <c r="B1919"/>
    </row>
    <row r="1920" spans="1:2" ht="14.4" x14ac:dyDescent="0.3">
      <c r="A1920" s="2"/>
      <c r="B1920"/>
    </row>
    <row r="1921" spans="1:2" ht="14.4" x14ac:dyDescent="0.3">
      <c r="A1921" s="2"/>
      <c r="B1921"/>
    </row>
    <row r="1922" spans="1:2" ht="14.4" x14ac:dyDescent="0.3">
      <c r="A1922" s="2"/>
      <c r="B1922"/>
    </row>
    <row r="1923" spans="1:2" ht="14.4" x14ac:dyDescent="0.3">
      <c r="A1923" s="2"/>
      <c r="B1923"/>
    </row>
    <row r="1924" spans="1:2" ht="14.4" x14ac:dyDescent="0.3">
      <c r="A1924" s="2"/>
      <c r="B1924"/>
    </row>
    <row r="1925" spans="1:2" ht="14.4" x14ac:dyDescent="0.3">
      <c r="A1925" s="2"/>
      <c r="B1925"/>
    </row>
    <row r="1926" spans="1:2" ht="14.4" x14ac:dyDescent="0.3">
      <c r="A1926" s="2"/>
      <c r="B1926"/>
    </row>
    <row r="1927" spans="1:2" ht="14.4" x14ac:dyDescent="0.3">
      <c r="A1927" s="2"/>
      <c r="B1927"/>
    </row>
    <row r="1928" spans="1:2" ht="14.4" x14ac:dyDescent="0.3">
      <c r="A1928" s="2"/>
      <c r="B1928"/>
    </row>
    <row r="1929" spans="1:2" ht="14.4" x14ac:dyDescent="0.3">
      <c r="A1929" s="2"/>
      <c r="B1929"/>
    </row>
    <row r="1930" spans="1:2" ht="14.4" x14ac:dyDescent="0.3">
      <c r="A1930" s="2"/>
      <c r="B1930"/>
    </row>
    <row r="1931" spans="1:2" ht="14.4" x14ac:dyDescent="0.3">
      <c r="A1931" s="2"/>
      <c r="B1931"/>
    </row>
    <row r="1932" spans="1:2" ht="14.4" x14ac:dyDescent="0.3">
      <c r="A1932" s="2"/>
      <c r="B1932"/>
    </row>
    <row r="1933" spans="1:2" ht="14.4" x14ac:dyDescent="0.3">
      <c r="A1933" s="2"/>
      <c r="B1933"/>
    </row>
    <row r="1934" spans="1:2" ht="14.4" x14ac:dyDescent="0.3">
      <c r="A1934" s="2"/>
      <c r="B1934"/>
    </row>
    <row r="1935" spans="1:2" ht="14.4" x14ac:dyDescent="0.3">
      <c r="A1935" s="2"/>
      <c r="B1935"/>
    </row>
    <row r="1936" spans="1:2" ht="14.4" x14ac:dyDescent="0.3">
      <c r="A1936" s="2"/>
      <c r="B1936"/>
    </row>
    <row r="1937" spans="1:2" ht="14.4" x14ac:dyDescent="0.3">
      <c r="A1937" s="2"/>
      <c r="B1937"/>
    </row>
    <row r="1938" spans="1:2" ht="14.4" x14ac:dyDescent="0.3">
      <c r="A1938" s="2"/>
      <c r="B1938"/>
    </row>
    <row r="1939" spans="1:2" ht="14.4" x14ac:dyDescent="0.3">
      <c r="A1939" s="2"/>
      <c r="B1939"/>
    </row>
    <row r="1940" spans="1:2" ht="14.4" x14ac:dyDescent="0.3">
      <c r="A1940" s="2"/>
      <c r="B1940"/>
    </row>
    <row r="1941" spans="1:2" ht="14.4" x14ac:dyDescent="0.3">
      <c r="A1941" s="2"/>
      <c r="B1941"/>
    </row>
    <row r="1942" spans="1:2" ht="14.4" x14ac:dyDescent="0.3">
      <c r="A1942" s="2"/>
      <c r="B1942"/>
    </row>
    <row r="1943" spans="1:2" ht="14.4" x14ac:dyDescent="0.3">
      <c r="A1943" s="2"/>
      <c r="B1943"/>
    </row>
    <row r="1944" spans="1:2" ht="14.4" x14ac:dyDescent="0.3">
      <c r="A1944" s="2"/>
      <c r="B1944"/>
    </row>
    <row r="1945" spans="1:2" ht="14.4" x14ac:dyDescent="0.3">
      <c r="A1945" s="2"/>
      <c r="B1945"/>
    </row>
    <row r="1946" spans="1:2" ht="14.4" x14ac:dyDescent="0.3">
      <c r="A1946" s="2"/>
      <c r="B1946"/>
    </row>
    <row r="1947" spans="1:2" ht="14.4" x14ac:dyDescent="0.3">
      <c r="A1947" s="2"/>
      <c r="B1947"/>
    </row>
    <row r="1948" spans="1:2" ht="14.4" x14ac:dyDescent="0.3">
      <c r="A1948" s="2"/>
      <c r="B1948"/>
    </row>
    <row r="1949" spans="1:2" ht="14.4" x14ac:dyDescent="0.3">
      <c r="A1949" s="2"/>
      <c r="B1949"/>
    </row>
    <row r="1950" spans="1:2" ht="14.4" x14ac:dyDescent="0.3">
      <c r="A1950" s="2"/>
      <c r="B1950"/>
    </row>
    <row r="1951" spans="1:2" ht="14.4" x14ac:dyDescent="0.3">
      <c r="A1951" s="2"/>
      <c r="B1951"/>
    </row>
    <row r="1952" spans="1:2" ht="14.4" x14ac:dyDescent="0.3">
      <c r="A1952" s="2"/>
      <c r="B1952"/>
    </row>
    <row r="1953" spans="1:2" ht="14.4" x14ac:dyDescent="0.3">
      <c r="A1953" s="2"/>
      <c r="B1953"/>
    </row>
    <row r="1954" spans="1:2" ht="14.4" x14ac:dyDescent="0.3">
      <c r="A1954" s="2"/>
      <c r="B1954"/>
    </row>
    <row r="1955" spans="1:2" ht="14.4" x14ac:dyDescent="0.3">
      <c r="A1955" s="2"/>
      <c r="B1955"/>
    </row>
    <row r="1956" spans="1:2" ht="14.4" x14ac:dyDescent="0.3">
      <c r="A1956" s="2"/>
      <c r="B1956"/>
    </row>
    <row r="1957" spans="1:2" ht="14.4" x14ac:dyDescent="0.3">
      <c r="A1957" s="2"/>
      <c r="B1957"/>
    </row>
    <row r="1958" spans="1:2" ht="14.4" x14ac:dyDescent="0.3">
      <c r="A1958" s="2"/>
      <c r="B1958"/>
    </row>
    <row r="1959" spans="1:2" ht="14.4" x14ac:dyDescent="0.3">
      <c r="A1959" s="2"/>
      <c r="B1959"/>
    </row>
    <row r="1960" spans="1:2" ht="14.4" x14ac:dyDescent="0.3">
      <c r="A1960" s="2"/>
      <c r="B1960"/>
    </row>
    <row r="1961" spans="1:2" ht="14.4" x14ac:dyDescent="0.3">
      <c r="A1961" s="2"/>
      <c r="B1961"/>
    </row>
    <row r="1962" spans="1:2" ht="14.4" x14ac:dyDescent="0.3">
      <c r="A1962" s="2"/>
      <c r="B1962"/>
    </row>
    <row r="1963" spans="1:2" ht="14.4" x14ac:dyDescent="0.3">
      <c r="A1963" s="2"/>
      <c r="B1963"/>
    </row>
    <row r="1964" spans="1:2" ht="14.4" x14ac:dyDescent="0.3">
      <c r="A1964" s="2"/>
      <c r="B1964"/>
    </row>
    <row r="1965" spans="1:2" ht="14.4" x14ac:dyDescent="0.3">
      <c r="A1965" s="2"/>
      <c r="B1965"/>
    </row>
    <row r="1966" spans="1:2" ht="14.4" x14ac:dyDescent="0.3">
      <c r="A1966" s="2"/>
      <c r="B1966"/>
    </row>
    <row r="1967" spans="1:2" ht="14.4" x14ac:dyDescent="0.3">
      <c r="A1967" s="2"/>
      <c r="B1967"/>
    </row>
    <row r="1968" spans="1:2" ht="14.4" x14ac:dyDescent="0.3">
      <c r="A1968" s="2"/>
      <c r="B1968"/>
    </row>
    <row r="1969" spans="1:2" ht="14.4" x14ac:dyDescent="0.3">
      <c r="A1969" s="2"/>
      <c r="B1969"/>
    </row>
    <row r="1970" spans="1:2" ht="14.4" x14ac:dyDescent="0.3">
      <c r="A1970" s="2"/>
      <c r="B1970"/>
    </row>
    <row r="1971" spans="1:2" ht="14.4" x14ac:dyDescent="0.3">
      <c r="A1971" s="2"/>
      <c r="B1971"/>
    </row>
    <row r="1972" spans="1:2" ht="14.4" x14ac:dyDescent="0.3">
      <c r="A1972" s="2"/>
      <c r="B1972"/>
    </row>
    <row r="1973" spans="1:2" ht="14.4" x14ac:dyDescent="0.3">
      <c r="A1973" s="2"/>
      <c r="B1973"/>
    </row>
    <row r="1974" spans="1:2" ht="14.4" x14ac:dyDescent="0.3">
      <c r="A1974" s="2"/>
      <c r="B1974"/>
    </row>
    <row r="1975" spans="1:2" ht="14.4" x14ac:dyDescent="0.3">
      <c r="A1975" s="2"/>
      <c r="B1975"/>
    </row>
    <row r="1976" spans="1:2" ht="14.4" x14ac:dyDescent="0.3">
      <c r="A1976" s="2"/>
      <c r="B1976"/>
    </row>
    <row r="1977" spans="1:2" ht="14.4" x14ac:dyDescent="0.3">
      <c r="A1977" s="2"/>
      <c r="B1977"/>
    </row>
    <row r="1978" spans="1:2" ht="14.4" x14ac:dyDescent="0.3">
      <c r="A1978" s="2"/>
      <c r="B1978"/>
    </row>
    <row r="1979" spans="1:2" ht="14.4" x14ac:dyDescent="0.3">
      <c r="A1979" s="2"/>
      <c r="B1979"/>
    </row>
    <row r="1980" spans="1:2" ht="14.4" x14ac:dyDescent="0.3">
      <c r="A1980" s="2"/>
      <c r="B1980"/>
    </row>
    <row r="1981" spans="1:2" ht="14.4" x14ac:dyDescent="0.3">
      <c r="A1981" s="2"/>
      <c r="B1981"/>
    </row>
    <row r="1982" spans="1:2" ht="14.4" x14ac:dyDescent="0.3">
      <c r="A1982" s="2"/>
      <c r="B1982"/>
    </row>
    <row r="1983" spans="1:2" ht="14.4" x14ac:dyDescent="0.3">
      <c r="A1983" s="2"/>
      <c r="B1983"/>
    </row>
    <row r="1984" spans="1:2" ht="14.4" x14ac:dyDescent="0.3">
      <c r="A1984" s="2"/>
      <c r="B1984"/>
    </row>
    <row r="1985" spans="1:2" ht="14.4" x14ac:dyDescent="0.3">
      <c r="A1985" s="2"/>
      <c r="B1985"/>
    </row>
    <row r="1986" spans="1:2" ht="14.4" x14ac:dyDescent="0.3">
      <c r="A1986" s="2"/>
      <c r="B1986"/>
    </row>
    <row r="1987" spans="1:2" ht="14.4" x14ac:dyDescent="0.3">
      <c r="A1987" s="2"/>
      <c r="B1987"/>
    </row>
    <row r="1988" spans="1:2" ht="14.4" x14ac:dyDescent="0.3">
      <c r="A1988" s="2"/>
      <c r="B1988"/>
    </row>
    <row r="1989" spans="1:2" ht="14.4" x14ac:dyDescent="0.3">
      <c r="A1989" s="2"/>
      <c r="B1989"/>
    </row>
    <row r="1990" spans="1:2" ht="14.4" x14ac:dyDescent="0.3">
      <c r="A1990" s="2"/>
      <c r="B1990"/>
    </row>
    <row r="1991" spans="1:2" ht="14.4" x14ac:dyDescent="0.3">
      <c r="A1991" s="2"/>
      <c r="B1991"/>
    </row>
    <row r="1992" spans="1:2" ht="14.4" x14ac:dyDescent="0.3">
      <c r="A1992" s="2"/>
      <c r="B1992"/>
    </row>
    <row r="1993" spans="1:2" ht="14.4" x14ac:dyDescent="0.3">
      <c r="A1993" s="2"/>
      <c r="B1993"/>
    </row>
    <row r="1994" spans="1:2" ht="14.4" x14ac:dyDescent="0.3">
      <c r="A1994" s="2"/>
      <c r="B1994"/>
    </row>
    <row r="1995" spans="1:2" ht="14.4" x14ac:dyDescent="0.3">
      <c r="A1995" s="2"/>
      <c r="B1995"/>
    </row>
    <row r="1996" spans="1:2" ht="14.4" x14ac:dyDescent="0.3">
      <c r="A1996" s="2"/>
      <c r="B1996"/>
    </row>
    <row r="1997" spans="1:2" ht="14.4" x14ac:dyDescent="0.3">
      <c r="A1997" s="2"/>
      <c r="B1997"/>
    </row>
    <row r="1998" spans="1:2" ht="14.4" x14ac:dyDescent="0.3">
      <c r="A1998" s="2"/>
      <c r="B1998"/>
    </row>
    <row r="1999" spans="1:2" ht="14.4" x14ac:dyDescent="0.3">
      <c r="A1999" s="2"/>
      <c r="B1999"/>
    </row>
    <row r="2000" spans="1:2" ht="14.4" x14ac:dyDescent="0.3">
      <c r="A2000" s="2"/>
      <c r="B2000"/>
    </row>
    <row r="2001" spans="1:2" ht="14.4" x14ac:dyDescent="0.3">
      <c r="A2001" s="2"/>
      <c r="B2001"/>
    </row>
    <row r="2002" spans="1:2" ht="14.4" x14ac:dyDescent="0.3">
      <c r="A2002" s="2"/>
      <c r="B2002"/>
    </row>
    <row r="2003" spans="1:2" ht="14.4" x14ac:dyDescent="0.3">
      <c r="A2003" s="2"/>
      <c r="B2003"/>
    </row>
    <row r="2004" spans="1:2" ht="14.4" x14ac:dyDescent="0.3">
      <c r="A2004" s="2"/>
      <c r="B2004"/>
    </row>
    <row r="2005" spans="1:2" ht="14.4" x14ac:dyDescent="0.3">
      <c r="A2005" s="2"/>
      <c r="B2005"/>
    </row>
    <row r="2006" spans="1:2" ht="14.4" x14ac:dyDescent="0.3">
      <c r="A2006" s="2"/>
      <c r="B2006"/>
    </row>
    <row r="2007" spans="1:2" ht="14.4" x14ac:dyDescent="0.3">
      <c r="A2007" s="2"/>
      <c r="B2007"/>
    </row>
    <row r="2008" spans="1:2" ht="14.4" x14ac:dyDescent="0.3">
      <c r="A2008" s="2"/>
      <c r="B2008"/>
    </row>
    <row r="2009" spans="1:2" ht="14.4" x14ac:dyDescent="0.3">
      <c r="A2009" s="2"/>
      <c r="B2009"/>
    </row>
    <row r="2010" spans="1:2" ht="14.4" x14ac:dyDescent="0.3">
      <c r="A2010" s="2"/>
      <c r="B2010"/>
    </row>
    <row r="2011" spans="1:2" ht="14.4" x14ac:dyDescent="0.3">
      <c r="A2011" s="2"/>
      <c r="B2011"/>
    </row>
    <row r="2012" spans="1:2" ht="14.4" x14ac:dyDescent="0.3">
      <c r="A2012" s="2"/>
      <c r="B2012"/>
    </row>
    <row r="2013" spans="1:2" ht="14.4" x14ac:dyDescent="0.3">
      <c r="A2013" s="2"/>
      <c r="B2013"/>
    </row>
    <row r="2014" spans="1:2" ht="14.4" x14ac:dyDescent="0.3">
      <c r="A2014" s="2"/>
      <c r="B2014"/>
    </row>
    <row r="2015" spans="1:2" ht="14.4" x14ac:dyDescent="0.3">
      <c r="A2015" s="2"/>
      <c r="B2015"/>
    </row>
    <row r="2016" spans="1:2" ht="14.4" x14ac:dyDescent="0.3">
      <c r="A2016" s="2"/>
      <c r="B2016"/>
    </row>
    <row r="2017" spans="1:2" ht="14.4" x14ac:dyDescent="0.3">
      <c r="A2017" s="2"/>
      <c r="B2017"/>
    </row>
    <row r="2018" spans="1:2" ht="14.4" x14ac:dyDescent="0.3">
      <c r="A2018" s="2"/>
      <c r="B2018"/>
    </row>
    <row r="2019" spans="1:2" ht="14.4" x14ac:dyDescent="0.3">
      <c r="A2019" s="2"/>
      <c r="B2019"/>
    </row>
    <row r="2020" spans="1:2" ht="14.4" x14ac:dyDescent="0.3">
      <c r="A2020" s="2"/>
      <c r="B2020"/>
    </row>
    <row r="2021" spans="1:2" ht="14.4" x14ac:dyDescent="0.3">
      <c r="A2021" s="2"/>
      <c r="B2021"/>
    </row>
    <row r="2022" spans="1:2" ht="14.4" x14ac:dyDescent="0.3">
      <c r="A2022" s="2"/>
      <c r="B2022"/>
    </row>
    <row r="2023" spans="1:2" ht="14.4" x14ac:dyDescent="0.3">
      <c r="A2023" s="2"/>
      <c r="B2023"/>
    </row>
    <row r="2024" spans="1:2" ht="14.4" x14ac:dyDescent="0.3">
      <c r="A2024" s="2"/>
      <c r="B2024"/>
    </row>
    <row r="2025" spans="1:2" ht="14.4" x14ac:dyDescent="0.3">
      <c r="A2025" s="2"/>
      <c r="B2025"/>
    </row>
    <row r="2026" spans="1:2" ht="14.4" x14ac:dyDescent="0.3">
      <c r="A2026" s="2"/>
      <c r="B2026"/>
    </row>
    <row r="2027" spans="1:2" ht="14.4" x14ac:dyDescent="0.3">
      <c r="A2027" s="2"/>
      <c r="B2027"/>
    </row>
    <row r="2028" spans="1:2" ht="14.4" x14ac:dyDescent="0.3">
      <c r="A2028" s="2"/>
      <c r="B2028"/>
    </row>
    <row r="2029" spans="1:2" ht="14.4" x14ac:dyDescent="0.3">
      <c r="A2029" s="2"/>
      <c r="B2029"/>
    </row>
    <row r="2030" spans="1:2" ht="14.4" x14ac:dyDescent="0.3">
      <c r="A2030" s="2"/>
      <c r="B2030"/>
    </row>
    <row r="2031" spans="1:2" ht="14.4" x14ac:dyDescent="0.3">
      <c r="A2031" s="2"/>
      <c r="B2031"/>
    </row>
    <row r="2032" spans="1:2" ht="14.4" x14ac:dyDescent="0.3">
      <c r="A2032" s="2"/>
      <c r="B2032"/>
    </row>
    <row r="2033" spans="1:2" ht="14.4" x14ac:dyDescent="0.3">
      <c r="A2033" s="2"/>
      <c r="B2033"/>
    </row>
    <row r="2034" spans="1:2" ht="14.4" x14ac:dyDescent="0.3">
      <c r="A2034" s="2"/>
      <c r="B2034"/>
    </row>
    <row r="2035" spans="1:2" ht="14.4" x14ac:dyDescent="0.3">
      <c r="A2035" s="2"/>
      <c r="B2035"/>
    </row>
    <row r="2036" spans="1:2" ht="14.4" x14ac:dyDescent="0.3">
      <c r="A2036" s="2"/>
      <c r="B2036"/>
    </row>
    <row r="2037" spans="1:2" ht="14.4" x14ac:dyDescent="0.3">
      <c r="A2037" s="2"/>
      <c r="B2037"/>
    </row>
    <row r="2038" spans="1:2" ht="14.4" x14ac:dyDescent="0.3">
      <c r="A2038" s="2"/>
      <c r="B2038"/>
    </row>
    <row r="2039" spans="1:2" ht="14.4" x14ac:dyDescent="0.3">
      <c r="A2039" s="2"/>
      <c r="B2039"/>
    </row>
    <row r="2040" spans="1:2" ht="14.4" x14ac:dyDescent="0.3">
      <c r="A2040" s="2"/>
      <c r="B2040"/>
    </row>
    <row r="2041" spans="1:2" ht="14.4" x14ac:dyDescent="0.3">
      <c r="A2041" s="2"/>
      <c r="B2041"/>
    </row>
    <row r="2042" spans="1:2" ht="14.4" x14ac:dyDescent="0.3">
      <c r="A2042" s="2"/>
      <c r="B2042"/>
    </row>
    <row r="2043" spans="1:2" ht="14.4" x14ac:dyDescent="0.3">
      <c r="A2043" s="2"/>
      <c r="B2043"/>
    </row>
    <row r="2044" spans="1:2" ht="14.4" x14ac:dyDescent="0.3">
      <c r="A2044" s="2"/>
      <c r="B2044"/>
    </row>
    <row r="2045" spans="1:2" ht="14.4" x14ac:dyDescent="0.3">
      <c r="A2045" s="2"/>
      <c r="B2045"/>
    </row>
    <row r="2046" spans="1:2" ht="14.4" x14ac:dyDescent="0.3">
      <c r="A2046" s="2"/>
      <c r="B2046"/>
    </row>
    <row r="2047" spans="1:2" ht="14.4" x14ac:dyDescent="0.3">
      <c r="A2047" s="2"/>
      <c r="B2047"/>
    </row>
    <row r="2048" spans="1:2" ht="14.4" x14ac:dyDescent="0.3">
      <c r="A2048" s="2"/>
      <c r="B2048"/>
    </row>
    <row r="2049" spans="1:2" ht="14.4" x14ac:dyDescent="0.3">
      <c r="A2049" s="2"/>
      <c r="B2049"/>
    </row>
    <row r="2050" spans="1:2" ht="14.4" x14ac:dyDescent="0.3">
      <c r="A2050" s="2"/>
      <c r="B2050"/>
    </row>
    <row r="2051" spans="1:2" ht="14.4" x14ac:dyDescent="0.3">
      <c r="A2051" s="2"/>
      <c r="B2051"/>
    </row>
    <row r="2052" spans="1:2" ht="14.4" x14ac:dyDescent="0.3">
      <c r="A2052" s="2"/>
      <c r="B2052"/>
    </row>
    <row r="2053" spans="1:2" ht="14.4" x14ac:dyDescent="0.3">
      <c r="A2053" s="2"/>
      <c r="B2053"/>
    </row>
    <row r="2054" spans="1:2" ht="14.4" x14ac:dyDescent="0.3">
      <c r="A2054" s="2"/>
      <c r="B2054"/>
    </row>
    <row r="2055" spans="1:2" ht="14.4" x14ac:dyDescent="0.3">
      <c r="A2055" s="2"/>
      <c r="B2055"/>
    </row>
    <row r="2056" spans="1:2" ht="14.4" x14ac:dyDescent="0.3">
      <c r="A2056" s="2"/>
      <c r="B2056"/>
    </row>
    <row r="2057" spans="1:2" ht="14.4" x14ac:dyDescent="0.3">
      <c r="A2057" s="2"/>
      <c r="B2057"/>
    </row>
    <row r="2058" spans="1:2" ht="14.4" x14ac:dyDescent="0.3">
      <c r="A2058" s="2"/>
      <c r="B2058"/>
    </row>
    <row r="2059" spans="1:2" ht="14.4" x14ac:dyDescent="0.3">
      <c r="A2059" s="2"/>
      <c r="B2059"/>
    </row>
    <row r="2060" spans="1:2" ht="14.4" x14ac:dyDescent="0.3">
      <c r="A2060" s="2"/>
      <c r="B2060"/>
    </row>
    <row r="2061" spans="1:2" ht="14.4" x14ac:dyDescent="0.3">
      <c r="A2061" s="2"/>
      <c r="B2061"/>
    </row>
    <row r="2062" spans="1:2" ht="14.4" x14ac:dyDescent="0.3">
      <c r="A2062" s="2"/>
      <c r="B2062"/>
    </row>
    <row r="2063" spans="1:2" ht="14.4" x14ac:dyDescent="0.3">
      <c r="A2063" s="2"/>
      <c r="B2063"/>
    </row>
    <row r="2064" spans="1:2" ht="14.4" x14ac:dyDescent="0.3">
      <c r="A2064" s="2"/>
      <c r="B2064"/>
    </row>
    <row r="2065" spans="1:2" ht="14.4" x14ac:dyDescent="0.3">
      <c r="A2065" s="2"/>
      <c r="B2065"/>
    </row>
    <row r="2066" spans="1:2" ht="14.4" x14ac:dyDescent="0.3">
      <c r="A2066" s="2"/>
      <c r="B2066"/>
    </row>
    <row r="2067" spans="1:2" ht="14.4" x14ac:dyDescent="0.3">
      <c r="A2067" s="2"/>
      <c r="B2067"/>
    </row>
    <row r="2068" spans="1:2" ht="14.4" x14ac:dyDescent="0.3">
      <c r="A2068" s="2"/>
      <c r="B2068"/>
    </row>
    <row r="2069" spans="1:2" ht="14.4" x14ac:dyDescent="0.3">
      <c r="A2069" s="2"/>
      <c r="B2069"/>
    </row>
    <row r="2070" spans="1:2" ht="14.4" x14ac:dyDescent="0.3">
      <c r="A2070" s="2"/>
      <c r="B2070"/>
    </row>
    <row r="2071" spans="1:2" ht="14.4" x14ac:dyDescent="0.3">
      <c r="A2071" s="2"/>
      <c r="B2071"/>
    </row>
    <row r="2072" spans="1:2" ht="14.4" x14ac:dyDescent="0.3">
      <c r="A2072" s="2"/>
      <c r="B2072"/>
    </row>
    <row r="2073" spans="1:2" ht="14.4" x14ac:dyDescent="0.3">
      <c r="A2073" s="2"/>
      <c r="B2073"/>
    </row>
    <row r="2074" spans="1:2" ht="14.4" x14ac:dyDescent="0.3">
      <c r="A2074" s="2"/>
      <c r="B2074"/>
    </row>
    <row r="2075" spans="1:2" ht="14.4" x14ac:dyDescent="0.3">
      <c r="A2075" s="2"/>
      <c r="B2075"/>
    </row>
    <row r="2076" spans="1:2" ht="14.4" x14ac:dyDescent="0.3">
      <c r="A2076" s="2"/>
      <c r="B2076"/>
    </row>
    <row r="2077" spans="1:2" ht="14.4" x14ac:dyDescent="0.3">
      <c r="A2077" s="2"/>
      <c r="B2077"/>
    </row>
    <row r="2078" spans="1:2" ht="14.4" x14ac:dyDescent="0.3">
      <c r="A2078" s="2"/>
      <c r="B2078"/>
    </row>
    <row r="2079" spans="1:2" ht="14.4" x14ac:dyDescent="0.3">
      <c r="A2079" s="2"/>
      <c r="B2079"/>
    </row>
    <row r="2080" spans="1:2" ht="14.4" x14ac:dyDescent="0.3">
      <c r="A2080" s="2"/>
      <c r="B2080"/>
    </row>
    <row r="2081" spans="1:2" ht="14.4" x14ac:dyDescent="0.3">
      <c r="A2081" s="2"/>
      <c r="B2081"/>
    </row>
    <row r="2082" spans="1:2" ht="14.4" x14ac:dyDescent="0.3">
      <c r="A2082" s="2"/>
      <c r="B2082"/>
    </row>
    <row r="2083" spans="1:2" ht="14.4" x14ac:dyDescent="0.3">
      <c r="A2083" s="2"/>
      <c r="B2083"/>
    </row>
    <row r="2084" spans="1:2" ht="14.4" x14ac:dyDescent="0.3">
      <c r="A2084" s="2"/>
      <c r="B2084"/>
    </row>
    <row r="2085" spans="1:2" ht="14.4" x14ac:dyDescent="0.3">
      <c r="A2085" s="2"/>
      <c r="B2085"/>
    </row>
    <row r="2086" spans="1:2" ht="14.4" x14ac:dyDescent="0.3">
      <c r="A2086" s="2"/>
      <c r="B2086"/>
    </row>
    <row r="2087" spans="1:2" ht="14.4" x14ac:dyDescent="0.3">
      <c r="A2087" s="2"/>
      <c r="B2087"/>
    </row>
    <row r="2088" spans="1:2" ht="14.4" x14ac:dyDescent="0.3">
      <c r="A2088" s="2"/>
      <c r="B2088"/>
    </row>
    <row r="2089" spans="1:2" ht="14.4" x14ac:dyDescent="0.3">
      <c r="A2089" s="2"/>
      <c r="B2089"/>
    </row>
    <row r="2090" spans="1:2" ht="14.4" x14ac:dyDescent="0.3">
      <c r="A2090" s="2"/>
      <c r="B2090"/>
    </row>
    <row r="2091" spans="1:2" ht="14.4" x14ac:dyDescent="0.3">
      <c r="A2091" s="2"/>
      <c r="B2091"/>
    </row>
    <row r="2092" spans="1:2" ht="14.4" x14ac:dyDescent="0.3">
      <c r="A2092" s="2"/>
      <c r="B2092"/>
    </row>
    <row r="2093" spans="1:2" ht="14.4" x14ac:dyDescent="0.3">
      <c r="A2093" s="2"/>
      <c r="B2093"/>
    </row>
    <row r="2094" spans="1:2" ht="14.4" x14ac:dyDescent="0.3">
      <c r="A2094" s="2"/>
      <c r="B2094"/>
    </row>
    <row r="2095" spans="1:2" ht="14.4" x14ac:dyDescent="0.3">
      <c r="A2095" s="2"/>
      <c r="B2095"/>
    </row>
    <row r="2096" spans="1:2" ht="14.4" x14ac:dyDescent="0.3">
      <c r="A2096" s="2"/>
      <c r="B2096"/>
    </row>
    <row r="2097" spans="1:2" ht="14.4" x14ac:dyDescent="0.3">
      <c r="A2097" s="2"/>
      <c r="B2097"/>
    </row>
    <row r="2098" spans="1:2" ht="14.4" x14ac:dyDescent="0.3">
      <c r="A2098" s="2"/>
      <c r="B2098"/>
    </row>
    <row r="2099" spans="1:2" ht="14.4" x14ac:dyDescent="0.3">
      <c r="A2099" s="2"/>
      <c r="B2099"/>
    </row>
    <row r="2100" spans="1:2" ht="14.4" x14ac:dyDescent="0.3">
      <c r="A2100" s="2"/>
      <c r="B2100"/>
    </row>
    <row r="2101" spans="1:2" ht="14.4" x14ac:dyDescent="0.3">
      <c r="A2101" s="2"/>
      <c r="B2101"/>
    </row>
    <row r="2102" spans="1:2" ht="14.4" x14ac:dyDescent="0.3">
      <c r="A2102" s="2"/>
      <c r="B2102"/>
    </row>
    <row r="2103" spans="1:2" ht="14.4" x14ac:dyDescent="0.3">
      <c r="A2103" s="2"/>
      <c r="B2103"/>
    </row>
    <row r="2104" spans="1:2" ht="14.4" x14ac:dyDescent="0.3">
      <c r="A2104" s="2"/>
      <c r="B2104"/>
    </row>
    <row r="2105" spans="1:2" ht="14.4" x14ac:dyDescent="0.3">
      <c r="A2105" s="2"/>
      <c r="B2105"/>
    </row>
    <row r="2106" spans="1:2" ht="14.4" x14ac:dyDescent="0.3">
      <c r="A2106" s="2"/>
      <c r="B2106"/>
    </row>
    <row r="2107" spans="1:2" ht="14.4" x14ac:dyDescent="0.3">
      <c r="A2107" s="2"/>
      <c r="B2107"/>
    </row>
    <row r="2108" spans="1:2" ht="14.4" x14ac:dyDescent="0.3">
      <c r="A2108" s="2"/>
      <c r="B2108"/>
    </row>
    <row r="2109" spans="1:2" ht="14.4" x14ac:dyDescent="0.3">
      <c r="A2109" s="2"/>
      <c r="B2109"/>
    </row>
    <row r="2110" spans="1:2" ht="14.4" x14ac:dyDescent="0.3">
      <c r="A2110" s="2"/>
      <c r="B2110"/>
    </row>
    <row r="2111" spans="1:2" ht="14.4" x14ac:dyDescent="0.3">
      <c r="A2111" s="2"/>
      <c r="B2111"/>
    </row>
    <row r="2112" spans="1:2" ht="14.4" x14ac:dyDescent="0.3">
      <c r="A2112" s="2"/>
      <c r="B2112"/>
    </row>
    <row r="2113" spans="1:2" ht="14.4" x14ac:dyDescent="0.3">
      <c r="A2113" s="2"/>
      <c r="B2113"/>
    </row>
    <row r="2114" spans="1:2" ht="14.4" x14ac:dyDescent="0.3">
      <c r="A2114" s="2"/>
      <c r="B2114"/>
    </row>
    <row r="2115" spans="1:2" ht="14.4" x14ac:dyDescent="0.3">
      <c r="A2115" s="2"/>
      <c r="B2115"/>
    </row>
    <row r="2116" spans="1:2" ht="14.4" x14ac:dyDescent="0.3">
      <c r="A2116" s="2"/>
      <c r="B2116"/>
    </row>
    <row r="2117" spans="1:2" ht="14.4" x14ac:dyDescent="0.3">
      <c r="A2117" s="2"/>
      <c r="B2117"/>
    </row>
    <row r="2118" spans="1:2" ht="14.4" x14ac:dyDescent="0.3">
      <c r="A2118" s="2"/>
      <c r="B2118"/>
    </row>
    <row r="2119" spans="1:2" ht="14.4" x14ac:dyDescent="0.3">
      <c r="A2119" s="2"/>
      <c r="B2119"/>
    </row>
    <row r="2120" spans="1:2" ht="14.4" x14ac:dyDescent="0.3">
      <c r="A2120" s="2"/>
      <c r="B2120"/>
    </row>
    <row r="2121" spans="1:2" ht="14.4" x14ac:dyDescent="0.3">
      <c r="A2121" s="2"/>
      <c r="B2121"/>
    </row>
    <row r="2122" spans="1:2" ht="14.4" x14ac:dyDescent="0.3">
      <c r="A2122" s="2"/>
      <c r="B2122"/>
    </row>
    <row r="2123" spans="1:2" ht="14.4" x14ac:dyDescent="0.3">
      <c r="A2123" s="2"/>
      <c r="B2123"/>
    </row>
    <row r="2124" spans="1:2" ht="14.4" x14ac:dyDescent="0.3">
      <c r="A2124" s="2"/>
      <c r="B2124"/>
    </row>
    <row r="2125" spans="1:2" ht="14.4" x14ac:dyDescent="0.3">
      <c r="A2125" s="2"/>
      <c r="B2125"/>
    </row>
    <row r="2126" spans="1:2" ht="14.4" x14ac:dyDescent="0.3">
      <c r="A2126" s="2"/>
      <c r="B2126"/>
    </row>
    <row r="2127" spans="1:2" ht="14.4" x14ac:dyDescent="0.3">
      <c r="A2127" s="2"/>
      <c r="B2127"/>
    </row>
    <row r="2128" spans="1:2" ht="14.4" x14ac:dyDescent="0.3">
      <c r="A2128" s="2"/>
      <c r="B2128"/>
    </row>
    <row r="2129" spans="1:2" ht="14.4" x14ac:dyDescent="0.3">
      <c r="A2129" s="2"/>
      <c r="B2129"/>
    </row>
    <row r="2130" spans="1:2" ht="14.4" x14ac:dyDescent="0.3">
      <c r="A2130" s="2"/>
      <c r="B2130"/>
    </row>
    <row r="2131" spans="1:2" ht="14.4" x14ac:dyDescent="0.3">
      <c r="A2131" s="2"/>
      <c r="B2131"/>
    </row>
    <row r="2132" spans="1:2" ht="14.4" x14ac:dyDescent="0.3">
      <c r="A2132" s="2"/>
      <c r="B2132"/>
    </row>
    <row r="2133" spans="1:2" ht="14.4" x14ac:dyDescent="0.3">
      <c r="A2133" s="2"/>
      <c r="B2133"/>
    </row>
    <row r="2134" spans="1:2" ht="14.4" x14ac:dyDescent="0.3">
      <c r="A2134" s="2"/>
      <c r="B2134"/>
    </row>
    <row r="2135" spans="1:2" ht="14.4" x14ac:dyDescent="0.3">
      <c r="A2135" s="2"/>
      <c r="B2135"/>
    </row>
    <row r="2136" spans="1:2" ht="14.4" x14ac:dyDescent="0.3">
      <c r="A2136" s="2"/>
      <c r="B2136"/>
    </row>
    <row r="2137" spans="1:2" ht="14.4" x14ac:dyDescent="0.3">
      <c r="A2137" s="2"/>
      <c r="B2137"/>
    </row>
    <row r="2138" spans="1:2" ht="14.4" x14ac:dyDescent="0.3">
      <c r="A2138" s="2"/>
      <c r="B2138"/>
    </row>
    <row r="2139" spans="1:2" ht="14.4" x14ac:dyDescent="0.3">
      <c r="A2139" s="2"/>
      <c r="B2139"/>
    </row>
    <row r="2140" spans="1:2" ht="14.4" x14ac:dyDescent="0.3">
      <c r="A2140" s="2"/>
      <c r="B2140"/>
    </row>
    <row r="2141" spans="1:2" ht="14.4" x14ac:dyDescent="0.3">
      <c r="A2141" s="2"/>
      <c r="B2141"/>
    </row>
    <row r="2142" spans="1:2" ht="14.4" x14ac:dyDescent="0.3">
      <c r="A2142" s="2"/>
      <c r="B2142"/>
    </row>
    <row r="2143" spans="1:2" ht="14.4" x14ac:dyDescent="0.3">
      <c r="A2143" s="2"/>
      <c r="B2143"/>
    </row>
    <row r="2144" spans="1:2" ht="14.4" x14ac:dyDescent="0.3">
      <c r="A2144" s="2"/>
      <c r="B2144"/>
    </row>
    <row r="2145" spans="1:2" ht="14.4" x14ac:dyDescent="0.3">
      <c r="A2145" s="2"/>
      <c r="B2145"/>
    </row>
    <row r="2146" spans="1:2" ht="14.4" x14ac:dyDescent="0.3">
      <c r="A2146" s="2"/>
      <c r="B2146"/>
    </row>
    <row r="2147" spans="1:2" ht="14.4" x14ac:dyDescent="0.3">
      <c r="A2147" s="2"/>
      <c r="B2147"/>
    </row>
    <row r="2148" spans="1:2" ht="14.4" x14ac:dyDescent="0.3">
      <c r="A2148" s="2"/>
      <c r="B2148"/>
    </row>
    <row r="2149" spans="1:2" ht="14.4" x14ac:dyDescent="0.3">
      <c r="A2149" s="2"/>
      <c r="B2149"/>
    </row>
    <row r="2150" spans="1:2" ht="14.4" x14ac:dyDescent="0.3">
      <c r="A2150" s="2"/>
      <c r="B2150"/>
    </row>
    <row r="2151" spans="1:2" ht="14.4" x14ac:dyDescent="0.3">
      <c r="A2151" s="2"/>
      <c r="B2151"/>
    </row>
    <row r="2152" spans="1:2" ht="14.4" x14ac:dyDescent="0.3">
      <c r="A2152" s="2"/>
      <c r="B2152"/>
    </row>
    <row r="2153" spans="1:2" ht="14.4" x14ac:dyDescent="0.3">
      <c r="A2153" s="2"/>
      <c r="B2153"/>
    </row>
    <row r="2154" spans="1:2" ht="14.4" x14ac:dyDescent="0.3">
      <c r="A2154" s="2"/>
      <c r="B2154"/>
    </row>
    <row r="2155" spans="1:2" ht="14.4" x14ac:dyDescent="0.3">
      <c r="A2155" s="2"/>
      <c r="B2155"/>
    </row>
    <row r="2156" spans="1:2" ht="14.4" x14ac:dyDescent="0.3">
      <c r="A2156" s="2"/>
      <c r="B2156"/>
    </row>
    <row r="2157" spans="1:2" ht="14.4" x14ac:dyDescent="0.3">
      <c r="A2157" s="2"/>
      <c r="B2157"/>
    </row>
    <row r="2158" spans="1:2" ht="14.4" x14ac:dyDescent="0.3">
      <c r="A2158" s="2"/>
      <c r="B2158"/>
    </row>
    <row r="2159" spans="1:2" ht="14.4" x14ac:dyDescent="0.3">
      <c r="A2159" s="2"/>
      <c r="B2159"/>
    </row>
    <row r="2160" spans="1:2" ht="14.4" x14ac:dyDescent="0.3">
      <c r="A2160" s="2"/>
      <c r="B2160"/>
    </row>
    <row r="2161" spans="1:2" ht="14.4" x14ac:dyDescent="0.3">
      <c r="A2161" s="2"/>
      <c r="B2161"/>
    </row>
    <row r="2162" spans="1:2" ht="14.4" x14ac:dyDescent="0.3">
      <c r="A2162" s="2"/>
      <c r="B2162"/>
    </row>
    <row r="2163" spans="1:2" ht="14.4" x14ac:dyDescent="0.3">
      <c r="A2163" s="2"/>
      <c r="B2163"/>
    </row>
    <row r="2164" spans="1:2" ht="14.4" x14ac:dyDescent="0.3">
      <c r="A2164" s="2"/>
      <c r="B2164"/>
    </row>
    <row r="2165" spans="1:2" ht="14.4" x14ac:dyDescent="0.3">
      <c r="A2165" s="2"/>
      <c r="B2165"/>
    </row>
    <row r="2166" spans="1:2" ht="14.4" x14ac:dyDescent="0.3">
      <c r="A2166" s="2"/>
      <c r="B2166"/>
    </row>
    <row r="2167" spans="1:2" ht="14.4" x14ac:dyDescent="0.3">
      <c r="A2167" s="2"/>
      <c r="B2167"/>
    </row>
    <row r="2168" spans="1:2" ht="14.4" x14ac:dyDescent="0.3">
      <c r="A2168" s="2"/>
      <c r="B2168"/>
    </row>
    <row r="2169" spans="1:2" ht="14.4" x14ac:dyDescent="0.3">
      <c r="A2169" s="2"/>
      <c r="B2169"/>
    </row>
    <row r="2170" spans="1:2" ht="14.4" x14ac:dyDescent="0.3">
      <c r="A2170" s="2"/>
      <c r="B2170"/>
    </row>
    <row r="2171" spans="1:2" ht="14.4" x14ac:dyDescent="0.3">
      <c r="A2171" s="2"/>
      <c r="B2171"/>
    </row>
    <row r="2172" spans="1:2" ht="14.4" x14ac:dyDescent="0.3">
      <c r="A2172" s="2"/>
      <c r="B2172"/>
    </row>
    <row r="2173" spans="1:2" ht="14.4" x14ac:dyDescent="0.3">
      <c r="A2173" s="2"/>
      <c r="B2173"/>
    </row>
    <row r="2174" spans="1:2" ht="14.4" x14ac:dyDescent="0.3">
      <c r="A2174" s="2"/>
      <c r="B2174"/>
    </row>
    <row r="2175" spans="1:2" ht="14.4" x14ac:dyDescent="0.3">
      <c r="A2175" s="2"/>
      <c r="B2175"/>
    </row>
    <row r="2176" spans="1:2" ht="14.4" x14ac:dyDescent="0.3">
      <c r="A2176" s="2"/>
      <c r="B2176"/>
    </row>
    <row r="2177" spans="1:2" ht="14.4" x14ac:dyDescent="0.3">
      <c r="A2177" s="2"/>
      <c r="B2177"/>
    </row>
    <row r="2178" spans="1:2" ht="14.4" x14ac:dyDescent="0.3">
      <c r="A2178" s="2"/>
      <c r="B2178"/>
    </row>
    <row r="2179" spans="1:2" ht="14.4" x14ac:dyDescent="0.3">
      <c r="A2179" s="2"/>
      <c r="B2179"/>
    </row>
    <row r="2180" spans="1:2" ht="14.4" x14ac:dyDescent="0.3">
      <c r="A2180" s="2"/>
      <c r="B2180"/>
    </row>
    <row r="2181" spans="1:2" ht="14.4" x14ac:dyDescent="0.3">
      <c r="A2181" s="2"/>
      <c r="B2181"/>
    </row>
    <row r="2182" spans="1:2" ht="14.4" x14ac:dyDescent="0.3">
      <c r="A2182" s="2"/>
      <c r="B2182"/>
    </row>
    <row r="2183" spans="1:2" ht="14.4" x14ac:dyDescent="0.3">
      <c r="A2183" s="2"/>
      <c r="B2183"/>
    </row>
    <row r="2184" spans="1:2" ht="14.4" x14ac:dyDescent="0.3">
      <c r="A2184" s="2"/>
      <c r="B2184"/>
    </row>
    <row r="2185" spans="1:2" ht="14.4" x14ac:dyDescent="0.3">
      <c r="A2185" s="2"/>
      <c r="B2185"/>
    </row>
    <row r="2186" spans="1:2" ht="14.4" x14ac:dyDescent="0.3">
      <c r="A2186" s="2"/>
      <c r="B2186"/>
    </row>
    <row r="2187" spans="1:2" ht="14.4" x14ac:dyDescent="0.3">
      <c r="A2187" s="2"/>
      <c r="B2187"/>
    </row>
    <row r="2188" spans="1:2" ht="14.4" x14ac:dyDescent="0.3">
      <c r="A2188" s="2"/>
      <c r="B2188"/>
    </row>
    <row r="2189" spans="1:2" ht="14.4" x14ac:dyDescent="0.3">
      <c r="A2189" s="2"/>
      <c r="B2189"/>
    </row>
    <row r="2190" spans="1:2" ht="14.4" x14ac:dyDescent="0.3">
      <c r="A2190" s="2"/>
      <c r="B2190"/>
    </row>
    <row r="2191" spans="1:2" ht="14.4" x14ac:dyDescent="0.3">
      <c r="A2191" s="2"/>
      <c r="B2191"/>
    </row>
    <row r="2192" spans="1:2" ht="14.4" x14ac:dyDescent="0.3">
      <c r="A2192" s="2"/>
      <c r="B2192"/>
    </row>
    <row r="2193" spans="1:2" ht="14.4" x14ac:dyDescent="0.3">
      <c r="A2193" s="2"/>
      <c r="B2193"/>
    </row>
    <row r="2194" spans="1:2" ht="14.4" x14ac:dyDescent="0.3">
      <c r="A2194" s="2"/>
      <c r="B2194"/>
    </row>
    <row r="2195" spans="1:2" ht="14.4" x14ac:dyDescent="0.3">
      <c r="A2195" s="2"/>
      <c r="B2195"/>
    </row>
    <row r="2196" spans="1:2" ht="14.4" x14ac:dyDescent="0.3">
      <c r="A2196" s="2"/>
      <c r="B2196"/>
    </row>
    <row r="2197" spans="1:2" ht="14.4" x14ac:dyDescent="0.3">
      <c r="A2197" s="2"/>
      <c r="B2197"/>
    </row>
    <row r="2198" spans="1:2" ht="14.4" x14ac:dyDescent="0.3">
      <c r="A2198" s="2"/>
      <c r="B2198"/>
    </row>
    <row r="2199" spans="1:2" ht="14.4" x14ac:dyDescent="0.3">
      <c r="A2199" s="2"/>
      <c r="B2199"/>
    </row>
    <row r="2200" spans="1:2" ht="14.4" x14ac:dyDescent="0.3">
      <c r="A2200" s="2"/>
      <c r="B2200"/>
    </row>
    <row r="2201" spans="1:2" ht="14.4" x14ac:dyDescent="0.3">
      <c r="A2201" s="2"/>
      <c r="B2201"/>
    </row>
    <row r="2202" spans="1:2" ht="14.4" x14ac:dyDescent="0.3">
      <c r="A2202" s="2"/>
      <c r="B2202"/>
    </row>
    <row r="2203" spans="1:2" ht="14.4" x14ac:dyDescent="0.3">
      <c r="A2203" s="2"/>
      <c r="B2203"/>
    </row>
    <row r="2204" spans="1:2" ht="14.4" x14ac:dyDescent="0.3">
      <c r="A2204" s="2"/>
      <c r="B2204"/>
    </row>
    <row r="2205" spans="1:2" ht="14.4" x14ac:dyDescent="0.3">
      <c r="A2205" s="2"/>
      <c r="B2205"/>
    </row>
    <row r="2206" spans="1:2" ht="14.4" x14ac:dyDescent="0.3">
      <c r="A2206" s="2"/>
      <c r="B2206"/>
    </row>
    <row r="2207" spans="1:2" ht="14.4" x14ac:dyDescent="0.3">
      <c r="A2207" s="2"/>
      <c r="B2207"/>
    </row>
    <row r="2208" spans="1:2" ht="14.4" x14ac:dyDescent="0.3">
      <c r="A2208" s="2"/>
      <c r="B2208"/>
    </row>
    <row r="2209" spans="1:2" ht="14.4" x14ac:dyDescent="0.3">
      <c r="A2209" s="2"/>
      <c r="B2209"/>
    </row>
    <row r="2210" spans="1:2" ht="14.4" x14ac:dyDescent="0.3">
      <c r="A2210" s="2"/>
      <c r="B2210"/>
    </row>
    <row r="2211" spans="1:2" ht="14.4" x14ac:dyDescent="0.3">
      <c r="A2211" s="2"/>
      <c r="B2211"/>
    </row>
    <row r="2212" spans="1:2" ht="14.4" x14ac:dyDescent="0.3">
      <c r="A2212" s="2"/>
      <c r="B2212"/>
    </row>
    <row r="2213" spans="1:2" ht="14.4" x14ac:dyDescent="0.3">
      <c r="A2213" s="2"/>
      <c r="B2213"/>
    </row>
    <row r="2214" spans="1:2" ht="14.4" x14ac:dyDescent="0.3">
      <c r="A2214" s="2"/>
      <c r="B2214"/>
    </row>
    <row r="2215" spans="1:2" ht="14.4" x14ac:dyDescent="0.3">
      <c r="A2215" s="2"/>
      <c r="B2215"/>
    </row>
    <row r="2216" spans="1:2" ht="14.4" x14ac:dyDescent="0.3">
      <c r="A2216" s="2"/>
      <c r="B2216"/>
    </row>
    <row r="2217" spans="1:2" ht="14.4" x14ac:dyDescent="0.3">
      <c r="A2217" s="2"/>
      <c r="B2217"/>
    </row>
    <row r="2218" spans="1:2" ht="14.4" x14ac:dyDescent="0.3">
      <c r="A2218" s="2"/>
      <c r="B2218"/>
    </row>
    <row r="2219" spans="1:2" ht="14.4" x14ac:dyDescent="0.3">
      <c r="A2219" s="2"/>
      <c r="B2219"/>
    </row>
    <row r="2220" spans="1:2" ht="14.4" x14ac:dyDescent="0.3">
      <c r="A2220" s="2"/>
      <c r="B2220"/>
    </row>
    <row r="2221" spans="1:2" ht="14.4" x14ac:dyDescent="0.3">
      <c r="A2221" s="2"/>
      <c r="B2221"/>
    </row>
    <row r="2222" spans="1:2" ht="14.4" x14ac:dyDescent="0.3">
      <c r="A2222" s="2"/>
      <c r="B2222"/>
    </row>
    <row r="2223" spans="1:2" ht="14.4" x14ac:dyDescent="0.3">
      <c r="A2223" s="2"/>
      <c r="B2223"/>
    </row>
    <row r="2224" spans="1:2" ht="14.4" x14ac:dyDescent="0.3">
      <c r="A2224" s="2"/>
      <c r="B2224"/>
    </row>
    <row r="2225" spans="1:2" ht="14.4" x14ac:dyDescent="0.3">
      <c r="A2225" s="2"/>
      <c r="B2225"/>
    </row>
    <row r="2226" spans="1:2" ht="14.4" x14ac:dyDescent="0.3">
      <c r="A2226" s="2"/>
      <c r="B2226"/>
    </row>
    <row r="2227" spans="1:2" ht="14.4" x14ac:dyDescent="0.3">
      <c r="A2227" s="2"/>
      <c r="B2227"/>
    </row>
    <row r="2228" spans="1:2" ht="14.4" x14ac:dyDescent="0.3">
      <c r="A2228" s="2"/>
      <c r="B2228"/>
    </row>
    <row r="2229" spans="1:2" ht="14.4" x14ac:dyDescent="0.3">
      <c r="A2229" s="2"/>
      <c r="B2229"/>
    </row>
    <row r="2230" spans="1:2" ht="14.4" x14ac:dyDescent="0.3">
      <c r="A2230" s="2"/>
      <c r="B2230"/>
    </row>
    <row r="2231" spans="1:2" ht="14.4" x14ac:dyDescent="0.3">
      <c r="A2231" s="2"/>
      <c r="B2231"/>
    </row>
    <row r="2232" spans="1:2" ht="14.4" x14ac:dyDescent="0.3">
      <c r="A2232" s="2"/>
      <c r="B2232"/>
    </row>
    <row r="2233" spans="1:2" ht="14.4" x14ac:dyDescent="0.3">
      <c r="A2233" s="2"/>
      <c r="B2233"/>
    </row>
    <row r="2234" spans="1:2" ht="14.4" x14ac:dyDescent="0.3">
      <c r="A2234" s="2"/>
      <c r="B2234"/>
    </row>
    <row r="2235" spans="1:2" ht="14.4" x14ac:dyDescent="0.3">
      <c r="A2235" s="2"/>
      <c r="B2235"/>
    </row>
    <row r="2236" spans="1:2" ht="14.4" x14ac:dyDescent="0.3">
      <c r="A2236" s="2"/>
      <c r="B2236"/>
    </row>
    <row r="2237" spans="1:2" ht="14.4" x14ac:dyDescent="0.3">
      <c r="A2237" s="2"/>
      <c r="B2237"/>
    </row>
    <row r="2238" spans="1:2" ht="14.4" x14ac:dyDescent="0.3">
      <c r="A2238" s="2"/>
      <c r="B2238"/>
    </row>
    <row r="2239" spans="1:2" ht="14.4" x14ac:dyDescent="0.3">
      <c r="A2239" s="2"/>
      <c r="B2239"/>
    </row>
    <row r="2240" spans="1:2" ht="14.4" x14ac:dyDescent="0.3">
      <c r="A2240" s="2"/>
      <c r="B2240"/>
    </row>
    <row r="2241" spans="1:2" ht="14.4" x14ac:dyDescent="0.3">
      <c r="A2241" s="2"/>
      <c r="B2241"/>
    </row>
    <row r="2242" spans="1:2" ht="14.4" x14ac:dyDescent="0.3">
      <c r="A2242" s="2"/>
      <c r="B2242"/>
    </row>
    <row r="2243" spans="1:2" ht="14.4" x14ac:dyDescent="0.3">
      <c r="A2243" s="2"/>
      <c r="B2243"/>
    </row>
    <row r="2244" spans="1:2" ht="14.4" x14ac:dyDescent="0.3">
      <c r="A2244" s="2"/>
      <c r="B2244"/>
    </row>
    <row r="2245" spans="1:2" ht="14.4" x14ac:dyDescent="0.3">
      <c r="A2245" s="2"/>
      <c r="B2245"/>
    </row>
    <row r="2246" spans="1:2" ht="14.4" x14ac:dyDescent="0.3">
      <c r="A2246" s="2"/>
      <c r="B2246"/>
    </row>
    <row r="2247" spans="1:2" ht="14.4" x14ac:dyDescent="0.3">
      <c r="A2247" s="2"/>
      <c r="B2247"/>
    </row>
    <row r="2248" spans="1:2" ht="14.4" x14ac:dyDescent="0.3">
      <c r="A2248" s="2"/>
      <c r="B2248"/>
    </row>
    <row r="2249" spans="1:2" ht="14.4" x14ac:dyDescent="0.3">
      <c r="A2249" s="2"/>
      <c r="B2249"/>
    </row>
    <row r="2250" spans="1:2" ht="14.4" x14ac:dyDescent="0.3">
      <c r="A2250" s="2"/>
      <c r="B2250"/>
    </row>
    <row r="2251" spans="1:2" ht="14.4" x14ac:dyDescent="0.3">
      <c r="A2251" s="2"/>
      <c r="B2251"/>
    </row>
    <row r="2252" spans="1:2" ht="14.4" x14ac:dyDescent="0.3">
      <c r="A2252" s="2"/>
      <c r="B2252"/>
    </row>
    <row r="2253" spans="1:2" ht="14.4" x14ac:dyDescent="0.3">
      <c r="A2253" s="2"/>
      <c r="B2253"/>
    </row>
    <row r="2254" spans="1:2" ht="14.4" x14ac:dyDescent="0.3">
      <c r="A2254" s="2"/>
      <c r="B2254"/>
    </row>
    <row r="2255" spans="1:2" ht="14.4" x14ac:dyDescent="0.3">
      <c r="A2255" s="2"/>
      <c r="B2255"/>
    </row>
    <row r="2256" spans="1:2" ht="14.4" x14ac:dyDescent="0.3">
      <c r="A2256" s="2"/>
      <c r="B2256"/>
    </row>
    <row r="2257" spans="1:2" ht="14.4" x14ac:dyDescent="0.3">
      <c r="A2257" s="2"/>
      <c r="B2257"/>
    </row>
    <row r="2258" spans="1:2" ht="14.4" x14ac:dyDescent="0.3">
      <c r="A2258" s="2"/>
      <c r="B2258"/>
    </row>
    <row r="2259" spans="1:2" ht="14.4" x14ac:dyDescent="0.3">
      <c r="A2259" s="2"/>
      <c r="B2259"/>
    </row>
    <row r="2260" spans="1:2" ht="14.4" x14ac:dyDescent="0.3">
      <c r="A2260" s="2"/>
      <c r="B2260"/>
    </row>
    <row r="2261" spans="1:2" ht="14.4" x14ac:dyDescent="0.3">
      <c r="A2261" s="2"/>
      <c r="B2261"/>
    </row>
    <row r="2262" spans="1:2" ht="14.4" x14ac:dyDescent="0.3">
      <c r="A2262" s="2"/>
      <c r="B2262"/>
    </row>
    <row r="2263" spans="1:2" ht="14.4" x14ac:dyDescent="0.3">
      <c r="A2263" s="2"/>
      <c r="B2263"/>
    </row>
    <row r="2264" spans="1:2" ht="14.4" x14ac:dyDescent="0.3">
      <c r="A2264" s="2"/>
      <c r="B2264"/>
    </row>
    <row r="2265" spans="1:2" ht="14.4" x14ac:dyDescent="0.3">
      <c r="A2265" s="2"/>
      <c r="B2265"/>
    </row>
    <row r="2266" spans="1:2" ht="14.4" x14ac:dyDescent="0.3">
      <c r="A2266" s="2"/>
      <c r="B2266"/>
    </row>
    <row r="2267" spans="1:2" ht="14.4" x14ac:dyDescent="0.3">
      <c r="A2267" s="2"/>
      <c r="B2267"/>
    </row>
    <row r="2268" spans="1:2" ht="14.4" x14ac:dyDescent="0.3">
      <c r="A2268" s="2"/>
      <c r="B2268"/>
    </row>
    <row r="2269" spans="1:2" ht="14.4" x14ac:dyDescent="0.3">
      <c r="A2269" s="2"/>
      <c r="B2269"/>
    </row>
    <row r="2270" spans="1:2" ht="14.4" x14ac:dyDescent="0.3">
      <c r="A2270" s="2"/>
      <c r="B2270"/>
    </row>
    <row r="2271" spans="1:2" ht="14.4" x14ac:dyDescent="0.3">
      <c r="A2271" s="2"/>
      <c r="B2271"/>
    </row>
    <row r="2272" spans="1:2" ht="14.4" x14ac:dyDescent="0.3">
      <c r="A2272" s="2"/>
      <c r="B2272"/>
    </row>
    <row r="2273" spans="1:2" ht="14.4" x14ac:dyDescent="0.3">
      <c r="A2273" s="2"/>
      <c r="B2273"/>
    </row>
    <row r="2274" spans="1:2" ht="14.4" x14ac:dyDescent="0.3">
      <c r="A2274" s="2"/>
      <c r="B2274"/>
    </row>
    <row r="2275" spans="1:2" ht="14.4" x14ac:dyDescent="0.3">
      <c r="A2275" s="2"/>
      <c r="B2275"/>
    </row>
    <row r="2276" spans="1:2" ht="14.4" x14ac:dyDescent="0.3">
      <c r="A2276" s="2"/>
      <c r="B2276"/>
    </row>
    <row r="2277" spans="1:2" ht="14.4" x14ac:dyDescent="0.3">
      <c r="A2277" s="2"/>
      <c r="B2277"/>
    </row>
    <row r="2278" spans="1:2" ht="14.4" x14ac:dyDescent="0.3">
      <c r="A2278" s="2"/>
      <c r="B2278"/>
    </row>
    <row r="2279" spans="1:2" ht="14.4" x14ac:dyDescent="0.3">
      <c r="A2279" s="2"/>
      <c r="B2279"/>
    </row>
    <row r="2280" spans="1:2" ht="14.4" x14ac:dyDescent="0.3">
      <c r="A2280" s="2"/>
      <c r="B2280"/>
    </row>
    <row r="2281" spans="1:2" ht="14.4" x14ac:dyDescent="0.3">
      <c r="A2281" s="2"/>
      <c r="B2281"/>
    </row>
    <row r="2282" spans="1:2" ht="14.4" x14ac:dyDescent="0.3">
      <c r="A2282" s="2"/>
      <c r="B2282"/>
    </row>
    <row r="2283" spans="1:2" ht="14.4" x14ac:dyDescent="0.3">
      <c r="A2283" s="2"/>
      <c r="B2283"/>
    </row>
    <row r="2284" spans="1:2" ht="14.4" x14ac:dyDescent="0.3">
      <c r="A2284" s="2"/>
      <c r="B2284"/>
    </row>
    <row r="2285" spans="1:2" ht="14.4" x14ac:dyDescent="0.3">
      <c r="A2285" s="2"/>
      <c r="B2285"/>
    </row>
    <row r="2286" spans="1:2" ht="14.4" x14ac:dyDescent="0.3">
      <c r="A2286" s="2"/>
      <c r="B2286"/>
    </row>
    <row r="2287" spans="1:2" ht="14.4" x14ac:dyDescent="0.3">
      <c r="A2287" s="2"/>
      <c r="B2287"/>
    </row>
    <row r="2288" spans="1:2" ht="14.4" x14ac:dyDescent="0.3">
      <c r="A2288" s="2"/>
      <c r="B2288"/>
    </row>
    <row r="2289" spans="1:2" ht="14.4" x14ac:dyDescent="0.3">
      <c r="A2289" s="2"/>
      <c r="B2289"/>
    </row>
    <row r="2290" spans="1:2" ht="14.4" x14ac:dyDescent="0.3">
      <c r="A2290" s="2"/>
      <c r="B2290"/>
    </row>
    <row r="2291" spans="1:2" ht="14.4" x14ac:dyDescent="0.3">
      <c r="A2291" s="2"/>
      <c r="B2291"/>
    </row>
    <row r="2292" spans="1:2" ht="14.4" x14ac:dyDescent="0.3">
      <c r="A2292" s="2"/>
      <c r="B2292"/>
    </row>
    <row r="2293" spans="1:2" ht="14.4" x14ac:dyDescent="0.3">
      <c r="A2293" s="2"/>
      <c r="B2293"/>
    </row>
    <row r="2294" spans="1:2" ht="14.4" x14ac:dyDescent="0.3">
      <c r="A2294" s="2"/>
      <c r="B2294"/>
    </row>
    <row r="2295" spans="1:2" ht="14.4" x14ac:dyDescent="0.3">
      <c r="A2295" s="2"/>
      <c r="B2295"/>
    </row>
    <row r="2296" spans="1:2" ht="14.4" x14ac:dyDescent="0.3">
      <c r="A2296" s="2"/>
      <c r="B2296"/>
    </row>
    <row r="2297" spans="1:2" ht="14.4" x14ac:dyDescent="0.3">
      <c r="A2297" s="2"/>
      <c r="B2297"/>
    </row>
    <row r="2298" spans="1:2" ht="14.4" x14ac:dyDescent="0.3">
      <c r="A2298" s="2"/>
      <c r="B2298"/>
    </row>
    <row r="2299" spans="1:2" ht="14.4" x14ac:dyDescent="0.3">
      <c r="A2299" s="2"/>
      <c r="B2299"/>
    </row>
    <row r="2300" spans="1:2" ht="14.4" x14ac:dyDescent="0.3">
      <c r="A2300" s="2"/>
      <c r="B2300"/>
    </row>
    <row r="2301" spans="1:2" ht="14.4" x14ac:dyDescent="0.3">
      <c r="A2301" s="2"/>
      <c r="B2301"/>
    </row>
    <row r="2302" spans="1:2" ht="14.4" x14ac:dyDescent="0.3">
      <c r="A2302" s="2"/>
      <c r="B2302"/>
    </row>
    <row r="2303" spans="1:2" ht="14.4" x14ac:dyDescent="0.3">
      <c r="A2303" s="2"/>
      <c r="B2303"/>
    </row>
    <row r="2304" spans="1:2" ht="14.4" x14ac:dyDescent="0.3">
      <c r="A2304" s="2"/>
      <c r="B2304"/>
    </row>
    <row r="2305" spans="1:2" ht="14.4" x14ac:dyDescent="0.3">
      <c r="A2305" s="2"/>
      <c r="B2305"/>
    </row>
    <row r="2306" spans="1:2" ht="14.4" x14ac:dyDescent="0.3">
      <c r="A2306" s="2"/>
      <c r="B2306"/>
    </row>
    <row r="2307" spans="1:2" ht="14.4" x14ac:dyDescent="0.3">
      <c r="A2307" s="2"/>
      <c r="B2307"/>
    </row>
    <row r="2308" spans="1:2" ht="14.4" x14ac:dyDescent="0.3">
      <c r="A2308" s="2"/>
      <c r="B2308"/>
    </row>
    <row r="2309" spans="1:2" ht="14.4" x14ac:dyDescent="0.3">
      <c r="A2309" s="2"/>
      <c r="B2309"/>
    </row>
    <row r="2310" spans="1:2" ht="14.4" x14ac:dyDescent="0.3">
      <c r="A2310" s="2"/>
      <c r="B2310"/>
    </row>
    <row r="2311" spans="1:2" ht="14.4" x14ac:dyDescent="0.3">
      <c r="A2311" s="2"/>
      <c r="B2311"/>
    </row>
    <row r="2312" spans="1:2" ht="14.4" x14ac:dyDescent="0.3">
      <c r="A2312" s="2"/>
      <c r="B2312"/>
    </row>
    <row r="2313" spans="1:2" ht="14.4" x14ac:dyDescent="0.3">
      <c r="A2313" s="2"/>
      <c r="B2313"/>
    </row>
    <row r="2314" spans="1:2" ht="14.4" x14ac:dyDescent="0.3">
      <c r="A2314" s="2"/>
      <c r="B2314"/>
    </row>
    <row r="2315" spans="1:2" ht="14.4" x14ac:dyDescent="0.3">
      <c r="A2315" s="2"/>
      <c r="B2315"/>
    </row>
    <row r="2316" spans="1:2" ht="14.4" x14ac:dyDescent="0.3">
      <c r="A2316" s="2"/>
      <c r="B2316"/>
    </row>
    <row r="2317" spans="1:2" ht="14.4" x14ac:dyDescent="0.3">
      <c r="A2317" s="2"/>
      <c r="B2317"/>
    </row>
    <row r="2318" spans="1:2" ht="14.4" x14ac:dyDescent="0.3">
      <c r="A2318" s="2"/>
      <c r="B2318"/>
    </row>
    <row r="2319" spans="1:2" ht="14.4" x14ac:dyDescent="0.3">
      <c r="A2319" s="2"/>
      <c r="B2319"/>
    </row>
    <row r="2320" spans="1:2" ht="14.4" x14ac:dyDescent="0.3">
      <c r="A2320" s="2"/>
      <c r="B2320"/>
    </row>
    <row r="2321" spans="1:2" ht="14.4" x14ac:dyDescent="0.3">
      <c r="A2321" s="2"/>
      <c r="B2321"/>
    </row>
    <row r="2322" spans="1:2" ht="14.4" x14ac:dyDescent="0.3">
      <c r="A2322" s="2"/>
      <c r="B2322"/>
    </row>
    <row r="2323" spans="1:2" ht="14.4" x14ac:dyDescent="0.3">
      <c r="A2323" s="2"/>
      <c r="B2323"/>
    </row>
    <row r="2324" spans="1:2" ht="14.4" x14ac:dyDescent="0.3">
      <c r="A2324" s="2"/>
      <c r="B2324"/>
    </row>
    <row r="2325" spans="1:2" ht="14.4" x14ac:dyDescent="0.3">
      <c r="A2325" s="2"/>
      <c r="B2325"/>
    </row>
    <row r="2326" spans="1:2" ht="14.4" x14ac:dyDescent="0.3">
      <c r="A2326" s="2"/>
      <c r="B2326"/>
    </row>
    <row r="2327" spans="1:2" ht="14.4" x14ac:dyDescent="0.3">
      <c r="A2327" s="2"/>
      <c r="B2327"/>
    </row>
    <row r="2328" spans="1:2" ht="14.4" x14ac:dyDescent="0.3">
      <c r="A2328" s="2"/>
      <c r="B2328"/>
    </row>
    <row r="2329" spans="1:2" ht="14.4" x14ac:dyDescent="0.3">
      <c r="A2329" s="2"/>
      <c r="B2329"/>
    </row>
    <row r="2330" spans="1:2" ht="14.4" x14ac:dyDescent="0.3">
      <c r="A2330" s="2"/>
      <c r="B2330"/>
    </row>
    <row r="2331" spans="1:2" ht="14.4" x14ac:dyDescent="0.3">
      <c r="A2331" s="2"/>
      <c r="B2331"/>
    </row>
    <row r="2332" spans="1:2" ht="14.4" x14ac:dyDescent="0.3">
      <c r="A2332" s="2"/>
      <c r="B2332"/>
    </row>
    <row r="2333" spans="1:2" ht="14.4" x14ac:dyDescent="0.3">
      <c r="A2333" s="2"/>
      <c r="B2333"/>
    </row>
    <row r="2334" spans="1:2" ht="14.4" x14ac:dyDescent="0.3">
      <c r="A2334" s="2"/>
      <c r="B2334"/>
    </row>
    <row r="2335" spans="1:2" ht="14.4" x14ac:dyDescent="0.3">
      <c r="A2335" s="2"/>
      <c r="B2335"/>
    </row>
    <row r="2336" spans="1:2" ht="14.4" x14ac:dyDescent="0.3">
      <c r="A2336" s="2"/>
      <c r="B2336"/>
    </row>
    <row r="2337" spans="1:2" ht="14.4" x14ac:dyDescent="0.3">
      <c r="A2337" s="2"/>
      <c r="B2337"/>
    </row>
    <row r="2338" spans="1:2" ht="14.4" x14ac:dyDescent="0.3">
      <c r="A2338" s="2"/>
      <c r="B2338"/>
    </row>
    <row r="2339" spans="1:2" ht="14.4" x14ac:dyDescent="0.3">
      <c r="A2339" s="2"/>
      <c r="B2339"/>
    </row>
    <row r="2340" spans="1:2" ht="14.4" x14ac:dyDescent="0.3">
      <c r="A2340" s="2"/>
      <c r="B2340"/>
    </row>
    <row r="2341" spans="1:2" ht="14.4" x14ac:dyDescent="0.3">
      <c r="A2341" s="2"/>
      <c r="B2341"/>
    </row>
    <row r="2342" spans="1:2" ht="14.4" x14ac:dyDescent="0.3">
      <c r="A2342" s="2"/>
      <c r="B2342"/>
    </row>
    <row r="2343" spans="1:2" ht="14.4" x14ac:dyDescent="0.3">
      <c r="A2343" s="2"/>
      <c r="B2343"/>
    </row>
    <row r="2344" spans="1:2" ht="14.4" x14ac:dyDescent="0.3">
      <c r="A2344" s="2"/>
      <c r="B2344"/>
    </row>
    <row r="2345" spans="1:2" ht="14.4" x14ac:dyDescent="0.3">
      <c r="A2345" s="2"/>
      <c r="B2345"/>
    </row>
    <row r="2346" spans="1:2" ht="14.4" x14ac:dyDescent="0.3">
      <c r="A2346" s="2"/>
      <c r="B2346"/>
    </row>
    <row r="2347" spans="1:2" ht="14.4" x14ac:dyDescent="0.3">
      <c r="A2347" s="2"/>
      <c r="B2347"/>
    </row>
    <row r="2348" spans="1:2" ht="14.4" x14ac:dyDescent="0.3">
      <c r="A2348" s="2"/>
      <c r="B2348"/>
    </row>
    <row r="2349" spans="1:2" ht="14.4" x14ac:dyDescent="0.3">
      <c r="A2349" s="2"/>
      <c r="B2349"/>
    </row>
    <row r="2350" spans="1:2" ht="14.4" x14ac:dyDescent="0.3">
      <c r="A2350" s="2"/>
      <c r="B2350"/>
    </row>
    <row r="2351" spans="1:2" ht="14.4" x14ac:dyDescent="0.3">
      <c r="A2351" s="2"/>
      <c r="B2351"/>
    </row>
    <row r="2352" spans="1:2" ht="14.4" x14ac:dyDescent="0.3">
      <c r="A2352" s="2"/>
      <c r="B2352"/>
    </row>
    <row r="2353" spans="1:2" ht="14.4" x14ac:dyDescent="0.3">
      <c r="A2353" s="2"/>
      <c r="B2353"/>
    </row>
    <row r="2354" spans="1:2" ht="14.4" x14ac:dyDescent="0.3">
      <c r="A2354" s="2"/>
      <c r="B2354"/>
    </row>
    <row r="2355" spans="1:2" ht="14.4" x14ac:dyDescent="0.3">
      <c r="A2355" s="2"/>
      <c r="B2355"/>
    </row>
    <row r="2356" spans="1:2" ht="14.4" x14ac:dyDescent="0.3">
      <c r="A2356" s="2"/>
      <c r="B2356"/>
    </row>
    <row r="2357" spans="1:2" ht="14.4" x14ac:dyDescent="0.3">
      <c r="A2357" s="2"/>
      <c r="B2357"/>
    </row>
    <row r="2358" spans="1:2" ht="14.4" x14ac:dyDescent="0.3">
      <c r="A2358" s="2"/>
      <c r="B2358"/>
    </row>
    <row r="2359" spans="1:2" ht="14.4" x14ac:dyDescent="0.3">
      <c r="A2359" s="2"/>
      <c r="B2359"/>
    </row>
    <row r="2360" spans="1:2" ht="14.4" x14ac:dyDescent="0.3">
      <c r="A2360" s="2"/>
      <c r="B2360"/>
    </row>
    <row r="2361" spans="1:2" ht="14.4" x14ac:dyDescent="0.3">
      <c r="A2361" s="2"/>
      <c r="B2361"/>
    </row>
    <row r="2362" spans="1:2" ht="14.4" x14ac:dyDescent="0.3">
      <c r="A2362" s="2"/>
      <c r="B2362"/>
    </row>
    <row r="2363" spans="1:2" ht="14.4" x14ac:dyDescent="0.3">
      <c r="A2363" s="2"/>
      <c r="B2363"/>
    </row>
    <row r="2364" spans="1:2" ht="14.4" x14ac:dyDescent="0.3">
      <c r="A2364" s="2"/>
      <c r="B2364"/>
    </row>
    <row r="2365" spans="1:2" ht="14.4" x14ac:dyDescent="0.3">
      <c r="A2365" s="2"/>
      <c r="B2365"/>
    </row>
    <row r="2366" spans="1:2" ht="14.4" x14ac:dyDescent="0.3">
      <c r="A2366" s="2"/>
      <c r="B2366"/>
    </row>
    <row r="2367" spans="1:2" ht="14.4" x14ac:dyDescent="0.3">
      <c r="A2367" s="2"/>
      <c r="B2367"/>
    </row>
    <row r="2368" spans="1:2" ht="14.4" x14ac:dyDescent="0.3">
      <c r="A2368" s="2"/>
      <c r="B2368"/>
    </row>
    <row r="2369" spans="1:2" ht="14.4" x14ac:dyDescent="0.3">
      <c r="A2369" s="2"/>
      <c r="B2369"/>
    </row>
    <row r="2370" spans="1:2" ht="14.4" x14ac:dyDescent="0.3">
      <c r="A2370" s="2"/>
      <c r="B2370"/>
    </row>
    <row r="2371" spans="1:2" ht="14.4" x14ac:dyDescent="0.3">
      <c r="A2371" s="2"/>
      <c r="B2371"/>
    </row>
    <row r="2372" spans="1:2" ht="14.4" x14ac:dyDescent="0.3">
      <c r="A2372" s="2"/>
      <c r="B2372"/>
    </row>
    <row r="2373" spans="1:2" ht="14.4" x14ac:dyDescent="0.3">
      <c r="A2373" s="2"/>
      <c r="B2373"/>
    </row>
    <row r="2374" spans="1:2" ht="14.4" x14ac:dyDescent="0.3">
      <c r="A2374" s="2"/>
      <c r="B2374"/>
    </row>
    <row r="2375" spans="1:2" ht="14.4" x14ac:dyDescent="0.3">
      <c r="A2375" s="2"/>
      <c r="B2375"/>
    </row>
    <row r="2376" spans="1:2" ht="14.4" x14ac:dyDescent="0.3">
      <c r="A2376" s="2"/>
      <c r="B2376"/>
    </row>
    <row r="2377" spans="1:2" ht="14.4" x14ac:dyDescent="0.3">
      <c r="A2377" s="2"/>
      <c r="B2377"/>
    </row>
    <row r="2378" spans="1:2" ht="14.4" x14ac:dyDescent="0.3">
      <c r="A2378" s="2"/>
      <c r="B2378"/>
    </row>
    <row r="2379" spans="1:2" ht="14.4" x14ac:dyDescent="0.3">
      <c r="A2379" s="2"/>
      <c r="B2379"/>
    </row>
    <row r="2380" spans="1:2" ht="14.4" x14ac:dyDescent="0.3">
      <c r="A2380" s="2"/>
      <c r="B2380"/>
    </row>
    <row r="2381" spans="1:2" ht="14.4" x14ac:dyDescent="0.3">
      <c r="A2381" s="2"/>
      <c r="B2381"/>
    </row>
    <row r="2382" spans="1:2" ht="14.4" x14ac:dyDescent="0.3">
      <c r="A2382" s="2"/>
      <c r="B2382"/>
    </row>
    <row r="2383" spans="1:2" ht="14.4" x14ac:dyDescent="0.3">
      <c r="A2383" s="2"/>
      <c r="B2383"/>
    </row>
    <row r="2384" spans="1:2" ht="14.4" x14ac:dyDescent="0.3">
      <c r="A2384" s="2"/>
      <c r="B2384"/>
    </row>
    <row r="2385" spans="1:2" ht="14.4" x14ac:dyDescent="0.3">
      <c r="A2385" s="2"/>
      <c r="B2385"/>
    </row>
    <row r="2386" spans="1:2" ht="14.4" x14ac:dyDescent="0.3">
      <c r="A2386" s="2"/>
      <c r="B2386"/>
    </row>
    <row r="2387" spans="1:2" ht="14.4" x14ac:dyDescent="0.3">
      <c r="A2387" s="2"/>
      <c r="B2387"/>
    </row>
    <row r="2388" spans="1:2" ht="14.4" x14ac:dyDescent="0.3">
      <c r="A2388" s="2"/>
      <c r="B2388"/>
    </row>
    <row r="2389" spans="1:2" ht="14.4" x14ac:dyDescent="0.3">
      <c r="A2389" s="2"/>
      <c r="B2389"/>
    </row>
    <row r="2390" spans="1:2" ht="14.4" x14ac:dyDescent="0.3">
      <c r="A2390" s="2"/>
      <c r="B2390"/>
    </row>
    <row r="2391" spans="1:2" ht="14.4" x14ac:dyDescent="0.3">
      <c r="A2391" s="2"/>
      <c r="B2391"/>
    </row>
    <row r="2392" spans="1:2" ht="14.4" x14ac:dyDescent="0.3">
      <c r="A2392" s="2"/>
      <c r="B2392"/>
    </row>
    <row r="2393" spans="1:2" ht="14.4" x14ac:dyDescent="0.3">
      <c r="A2393" s="2"/>
      <c r="B2393"/>
    </row>
    <row r="2394" spans="1:2" ht="14.4" x14ac:dyDescent="0.3">
      <c r="A2394" s="2"/>
      <c r="B2394"/>
    </row>
    <row r="2395" spans="1:2" ht="14.4" x14ac:dyDescent="0.3">
      <c r="A2395" s="2"/>
      <c r="B2395"/>
    </row>
    <row r="2396" spans="1:2" ht="14.4" x14ac:dyDescent="0.3">
      <c r="A2396" s="2"/>
      <c r="B2396"/>
    </row>
    <row r="2397" spans="1:2" ht="14.4" x14ac:dyDescent="0.3">
      <c r="A2397" s="2"/>
      <c r="B2397"/>
    </row>
    <row r="2398" spans="1:2" ht="14.4" x14ac:dyDescent="0.3">
      <c r="A2398" s="2"/>
      <c r="B2398"/>
    </row>
    <row r="2399" spans="1:2" ht="14.4" x14ac:dyDescent="0.3">
      <c r="A2399" s="2"/>
      <c r="B2399"/>
    </row>
    <row r="2400" spans="1:2" ht="14.4" x14ac:dyDescent="0.3">
      <c r="A2400" s="2"/>
      <c r="B2400"/>
    </row>
    <row r="2401" spans="1:2" ht="14.4" x14ac:dyDescent="0.3">
      <c r="A2401" s="2"/>
      <c r="B2401"/>
    </row>
    <row r="2402" spans="1:2" ht="14.4" x14ac:dyDescent="0.3">
      <c r="A2402" s="2"/>
      <c r="B2402"/>
    </row>
    <row r="2403" spans="1:2" ht="14.4" x14ac:dyDescent="0.3">
      <c r="A2403" s="2"/>
      <c r="B2403"/>
    </row>
    <row r="2404" spans="1:2" ht="14.4" x14ac:dyDescent="0.3">
      <c r="A2404" s="2"/>
      <c r="B2404"/>
    </row>
    <row r="2405" spans="1:2" ht="14.4" x14ac:dyDescent="0.3">
      <c r="A2405" s="2"/>
      <c r="B2405"/>
    </row>
    <row r="2406" spans="1:2" ht="14.4" x14ac:dyDescent="0.3">
      <c r="A2406" s="2"/>
      <c r="B2406"/>
    </row>
    <row r="2407" spans="1:2" ht="14.4" x14ac:dyDescent="0.3">
      <c r="A2407" s="2"/>
      <c r="B2407"/>
    </row>
    <row r="2408" spans="1:2" ht="14.4" x14ac:dyDescent="0.3">
      <c r="A2408" s="2"/>
      <c r="B2408"/>
    </row>
    <row r="2409" spans="1:2" ht="14.4" x14ac:dyDescent="0.3">
      <c r="A2409" s="2"/>
      <c r="B2409"/>
    </row>
    <row r="2410" spans="1:2" ht="14.4" x14ac:dyDescent="0.3">
      <c r="A2410" s="2"/>
      <c r="B2410"/>
    </row>
    <row r="2411" spans="1:2" ht="14.4" x14ac:dyDescent="0.3">
      <c r="A2411" s="2"/>
      <c r="B2411"/>
    </row>
    <row r="2412" spans="1:2" ht="14.4" x14ac:dyDescent="0.3">
      <c r="A2412" s="2"/>
      <c r="B2412"/>
    </row>
    <row r="2413" spans="1:2" ht="14.4" x14ac:dyDescent="0.3">
      <c r="A2413" s="2"/>
      <c r="B2413"/>
    </row>
    <row r="2414" spans="1:2" ht="14.4" x14ac:dyDescent="0.3">
      <c r="A2414" s="2"/>
      <c r="B2414"/>
    </row>
    <row r="2415" spans="1:2" ht="14.4" x14ac:dyDescent="0.3">
      <c r="A2415" s="2"/>
      <c r="B2415"/>
    </row>
    <row r="2416" spans="1:2" ht="14.4" x14ac:dyDescent="0.3">
      <c r="A2416" s="2"/>
      <c r="B2416"/>
    </row>
    <row r="2417" spans="1:2" ht="14.4" x14ac:dyDescent="0.3">
      <c r="A2417" s="2"/>
      <c r="B2417"/>
    </row>
    <row r="2418" spans="1:2" ht="14.4" x14ac:dyDescent="0.3">
      <c r="A2418" s="2"/>
      <c r="B2418"/>
    </row>
    <row r="2419" spans="1:2" ht="14.4" x14ac:dyDescent="0.3">
      <c r="A2419" s="2"/>
      <c r="B2419"/>
    </row>
    <row r="2420" spans="1:2" ht="14.4" x14ac:dyDescent="0.3">
      <c r="A2420" s="2"/>
      <c r="B2420"/>
    </row>
    <row r="2421" spans="1:2" ht="14.4" x14ac:dyDescent="0.3">
      <c r="A2421" s="2"/>
      <c r="B2421"/>
    </row>
    <row r="2422" spans="1:2" ht="14.4" x14ac:dyDescent="0.3">
      <c r="A2422" s="2"/>
      <c r="B2422"/>
    </row>
    <row r="2423" spans="1:2" ht="14.4" x14ac:dyDescent="0.3">
      <c r="A2423" s="2"/>
      <c r="B2423"/>
    </row>
    <row r="2424" spans="1:2" ht="14.4" x14ac:dyDescent="0.3">
      <c r="A2424" s="2"/>
      <c r="B2424"/>
    </row>
    <row r="2425" spans="1:2" ht="14.4" x14ac:dyDescent="0.3">
      <c r="A2425" s="2"/>
      <c r="B2425"/>
    </row>
    <row r="2426" spans="1:2" ht="14.4" x14ac:dyDescent="0.3">
      <c r="A2426" s="2"/>
      <c r="B2426"/>
    </row>
    <row r="2427" spans="1:2" ht="14.4" x14ac:dyDescent="0.3">
      <c r="A2427" s="2"/>
      <c r="B2427"/>
    </row>
    <row r="2428" spans="1:2" ht="14.4" x14ac:dyDescent="0.3">
      <c r="A2428" s="2"/>
      <c r="B2428"/>
    </row>
    <row r="2429" spans="1:2" ht="14.4" x14ac:dyDescent="0.3">
      <c r="A2429" s="2"/>
      <c r="B2429"/>
    </row>
    <row r="2430" spans="1:2" ht="14.4" x14ac:dyDescent="0.3">
      <c r="A2430" s="2"/>
      <c r="B2430"/>
    </row>
    <row r="2431" spans="1:2" ht="14.4" x14ac:dyDescent="0.3">
      <c r="A2431" s="2"/>
      <c r="B2431"/>
    </row>
    <row r="2432" spans="1:2" ht="14.4" x14ac:dyDescent="0.3">
      <c r="A2432" s="2"/>
      <c r="B2432"/>
    </row>
    <row r="2433" spans="1:2" ht="14.4" x14ac:dyDescent="0.3">
      <c r="A2433" s="2"/>
      <c r="B2433"/>
    </row>
    <row r="2434" spans="1:2" ht="14.4" x14ac:dyDescent="0.3">
      <c r="A2434" s="2"/>
      <c r="B2434"/>
    </row>
    <row r="2435" spans="1:2" ht="14.4" x14ac:dyDescent="0.3">
      <c r="A2435" s="2"/>
      <c r="B2435"/>
    </row>
    <row r="2436" spans="1:2" ht="14.4" x14ac:dyDescent="0.3">
      <c r="A2436" s="2"/>
      <c r="B2436"/>
    </row>
    <row r="2437" spans="1:2" ht="14.4" x14ac:dyDescent="0.3">
      <c r="A2437" s="2"/>
      <c r="B2437"/>
    </row>
    <row r="2438" spans="1:2" ht="14.4" x14ac:dyDescent="0.3">
      <c r="A2438" s="2"/>
      <c r="B2438"/>
    </row>
    <row r="2439" spans="1:2" ht="14.4" x14ac:dyDescent="0.3">
      <c r="A2439" s="2"/>
      <c r="B2439"/>
    </row>
    <row r="2440" spans="1:2" ht="14.4" x14ac:dyDescent="0.3">
      <c r="A2440" s="2"/>
      <c r="B2440"/>
    </row>
    <row r="2441" spans="1:2" ht="14.4" x14ac:dyDescent="0.3">
      <c r="A2441" s="2"/>
      <c r="B2441"/>
    </row>
    <row r="2442" spans="1:2" ht="14.4" x14ac:dyDescent="0.3">
      <c r="A2442" s="2"/>
      <c r="B2442"/>
    </row>
    <row r="2443" spans="1:2" ht="14.4" x14ac:dyDescent="0.3">
      <c r="A2443" s="2"/>
      <c r="B2443"/>
    </row>
    <row r="2444" spans="1:2" ht="14.4" x14ac:dyDescent="0.3">
      <c r="A2444" s="2"/>
      <c r="B2444"/>
    </row>
    <row r="2445" spans="1:2" ht="14.4" x14ac:dyDescent="0.3">
      <c r="A2445" s="2"/>
      <c r="B2445"/>
    </row>
    <row r="2446" spans="1:2" ht="14.4" x14ac:dyDescent="0.3">
      <c r="A2446" s="2"/>
      <c r="B2446"/>
    </row>
    <row r="2447" spans="1:2" ht="14.4" x14ac:dyDescent="0.3">
      <c r="A2447" s="2"/>
      <c r="B2447"/>
    </row>
    <row r="2448" spans="1:2" ht="14.4" x14ac:dyDescent="0.3">
      <c r="A2448" s="2"/>
      <c r="B2448"/>
    </row>
    <row r="2449" spans="1:2" ht="14.4" x14ac:dyDescent="0.3">
      <c r="A2449" s="2"/>
      <c r="B2449"/>
    </row>
    <row r="2450" spans="1:2" ht="14.4" x14ac:dyDescent="0.3">
      <c r="A2450" s="2"/>
      <c r="B2450"/>
    </row>
    <row r="2451" spans="1:2" ht="14.4" x14ac:dyDescent="0.3">
      <c r="A2451" s="2"/>
      <c r="B2451"/>
    </row>
    <row r="2452" spans="1:2" ht="14.4" x14ac:dyDescent="0.3">
      <c r="A2452" s="2"/>
      <c r="B2452"/>
    </row>
    <row r="2453" spans="1:2" ht="14.4" x14ac:dyDescent="0.3">
      <c r="A2453" s="2"/>
      <c r="B2453"/>
    </row>
    <row r="2454" spans="1:2" ht="14.4" x14ac:dyDescent="0.3">
      <c r="A2454" s="2"/>
      <c r="B2454"/>
    </row>
    <row r="2455" spans="1:2" ht="14.4" x14ac:dyDescent="0.3">
      <c r="A2455" s="2"/>
      <c r="B2455"/>
    </row>
    <row r="2456" spans="1:2" ht="14.4" x14ac:dyDescent="0.3">
      <c r="A2456" s="2"/>
      <c r="B2456"/>
    </row>
    <row r="2457" spans="1:2" ht="14.4" x14ac:dyDescent="0.3">
      <c r="A2457" s="2"/>
      <c r="B2457"/>
    </row>
    <row r="2458" spans="1:2" ht="14.4" x14ac:dyDescent="0.3">
      <c r="A2458" s="2"/>
      <c r="B2458"/>
    </row>
    <row r="2459" spans="1:2" ht="14.4" x14ac:dyDescent="0.3">
      <c r="A2459" s="2"/>
      <c r="B2459"/>
    </row>
    <row r="2460" spans="1:2" ht="14.4" x14ac:dyDescent="0.3">
      <c r="A2460" s="2"/>
      <c r="B2460"/>
    </row>
    <row r="2461" spans="1:2" ht="14.4" x14ac:dyDescent="0.3">
      <c r="A2461" s="2"/>
      <c r="B2461"/>
    </row>
    <row r="2462" spans="1:2" ht="14.4" x14ac:dyDescent="0.3">
      <c r="A2462" s="2"/>
      <c r="B2462"/>
    </row>
    <row r="2463" spans="1:2" ht="14.4" x14ac:dyDescent="0.3">
      <c r="A2463" s="2"/>
      <c r="B2463"/>
    </row>
    <row r="2464" spans="1:2" ht="14.4" x14ac:dyDescent="0.3">
      <c r="A2464" s="2"/>
      <c r="B2464"/>
    </row>
    <row r="2465" spans="1:2" ht="14.4" x14ac:dyDescent="0.3">
      <c r="A2465" s="2"/>
      <c r="B2465"/>
    </row>
    <row r="2466" spans="1:2" ht="14.4" x14ac:dyDescent="0.3">
      <c r="A2466" s="2"/>
      <c r="B2466"/>
    </row>
    <row r="2467" spans="1:2" ht="14.4" x14ac:dyDescent="0.3">
      <c r="A2467" s="2"/>
      <c r="B2467"/>
    </row>
    <row r="2468" spans="1:2" ht="14.4" x14ac:dyDescent="0.3">
      <c r="A2468" s="2"/>
      <c r="B2468"/>
    </row>
    <row r="2469" spans="1:2" ht="14.4" x14ac:dyDescent="0.3">
      <c r="A2469" s="2"/>
      <c r="B2469"/>
    </row>
    <row r="2470" spans="1:2" ht="14.4" x14ac:dyDescent="0.3">
      <c r="A2470" s="2"/>
      <c r="B2470"/>
    </row>
    <row r="2471" spans="1:2" ht="14.4" x14ac:dyDescent="0.3">
      <c r="A2471" s="2"/>
      <c r="B2471"/>
    </row>
    <row r="2472" spans="1:2" ht="14.4" x14ac:dyDescent="0.3">
      <c r="A2472" s="2"/>
      <c r="B2472"/>
    </row>
    <row r="2473" spans="1:2" ht="14.4" x14ac:dyDescent="0.3">
      <c r="A2473" s="2"/>
      <c r="B2473"/>
    </row>
    <row r="2474" spans="1:2" ht="14.4" x14ac:dyDescent="0.3">
      <c r="A2474" s="2"/>
      <c r="B2474"/>
    </row>
    <row r="2475" spans="1:2" ht="14.4" x14ac:dyDescent="0.3">
      <c r="A2475" s="2"/>
      <c r="B2475"/>
    </row>
    <row r="2476" spans="1:2" ht="14.4" x14ac:dyDescent="0.3">
      <c r="A2476" s="2"/>
      <c r="B2476"/>
    </row>
    <row r="2477" spans="1:2" ht="14.4" x14ac:dyDescent="0.3">
      <c r="A2477" s="2"/>
      <c r="B2477"/>
    </row>
    <row r="2478" spans="1:2" ht="14.4" x14ac:dyDescent="0.3">
      <c r="A2478" s="2"/>
      <c r="B2478"/>
    </row>
    <row r="2479" spans="1:2" ht="14.4" x14ac:dyDescent="0.3">
      <c r="A2479" s="2"/>
      <c r="B2479"/>
    </row>
    <row r="2480" spans="1:2" ht="14.4" x14ac:dyDescent="0.3">
      <c r="A2480" s="2"/>
      <c r="B2480"/>
    </row>
    <row r="2481" spans="1:2" ht="14.4" x14ac:dyDescent="0.3">
      <c r="A2481" s="2"/>
      <c r="B2481"/>
    </row>
    <row r="2482" spans="1:2" ht="14.4" x14ac:dyDescent="0.3">
      <c r="A2482" s="2"/>
      <c r="B2482"/>
    </row>
    <row r="2483" spans="1:2" ht="14.4" x14ac:dyDescent="0.3">
      <c r="A2483" s="2"/>
      <c r="B2483"/>
    </row>
    <row r="2484" spans="1:2" ht="14.4" x14ac:dyDescent="0.3">
      <c r="A2484" s="2"/>
      <c r="B2484"/>
    </row>
    <row r="2485" spans="1:2" ht="14.4" x14ac:dyDescent="0.3">
      <c r="A2485" s="2"/>
      <c r="B2485"/>
    </row>
    <row r="2486" spans="1:2" ht="14.4" x14ac:dyDescent="0.3">
      <c r="A2486" s="2"/>
      <c r="B2486"/>
    </row>
    <row r="2487" spans="1:2" ht="14.4" x14ac:dyDescent="0.3">
      <c r="A2487" s="2"/>
      <c r="B2487"/>
    </row>
    <row r="2488" spans="1:2" ht="14.4" x14ac:dyDescent="0.3">
      <c r="A2488" s="2"/>
      <c r="B2488"/>
    </row>
    <row r="2489" spans="1:2" ht="14.4" x14ac:dyDescent="0.3">
      <c r="A2489" s="2"/>
      <c r="B2489"/>
    </row>
    <row r="2490" spans="1:2" ht="14.4" x14ac:dyDescent="0.3">
      <c r="A2490" s="2"/>
      <c r="B2490"/>
    </row>
    <row r="2491" spans="1:2" ht="14.4" x14ac:dyDescent="0.3">
      <c r="A2491" s="2"/>
      <c r="B2491"/>
    </row>
    <row r="2492" spans="1:2" ht="14.4" x14ac:dyDescent="0.3">
      <c r="A2492" s="2"/>
      <c r="B2492"/>
    </row>
    <row r="2493" spans="1:2" ht="14.4" x14ac:dyDescent="0.3">
      <c r="A2493" s="2"/>
      <c r="B2493"/>
    </row>
    <row r="2494" spans="1:2" ht="14.4" x14ac:dyDescent="0.3">
      <c r="A2494" s="2"/>
      <c r="B2494"/>
    </row>
    <row r="2495" spans="1:2" ht="14.4" x14ac:dyDescent="0.3">
      <c r="A2495" s="2"/>
      <c r="B2495"/>
    </row>
    <row r="2496" spans="1:2" ht="14.4" x14ac:dyDescent="0.3">
      <c r="A2496" s="2"/>
      <c r="B2496"/>
    </row>
    <row r="2497" spans="1:2" ht="14.4" x14ac:dyDescent="0.3">
      <c r="A2497" s="2"/>
      <c r="B2497"/>
    </row>
    <row r="2498" spans="1:2" ht="14.4" x14ac:dyDescent="0.3">
      <c r="A2498" s="2"/>
      <c r="B2498"/>
    </row>
    <row r="2499" spans="1:2" ht="14.4" x14ac:dyDescent="0.3">
      <c r="A2499" s="2"/>
      <c r="B2499"/>
    </row>
    <row r="2500" spans="1:2" ht="14.4" x14ac:dyDescent="0.3">
      <c r="A2500" s="2"/>
      <c r="B2500"/>
    </row>
    <row r="2501" spans="1:2" ht="14.4" x14ac:dyDescent="0.3">
      <c r="A2501" s="2"/>
      <c r="B2501"/>
    </row>
    <row r="2502" spans="1:2" ht="14.4" x14ac:dyDescent="0.3">
      <c r="A2502" s="2"/>
      <c r="B2502"/>
    </row>
    <row r="2503" spans="1:2" ht="14.4" x14ac:dyDescent="0.3">
      <c r="A2503" s="2"/>
      <c r="B2503"/>
    </row>
    <row r="2504" spans="1:2" ht="14.4" x14ac:dyDescent="0.3">
      <c r="A2504" s="2"/>
      <c r="B2504"/>
    </row>
    <row r="2505" spans="1:2" ht="14.4" x14ac:dyDescent="0.3">
      <c r="A2505" s="2"/>
      <c r="B2505"/>
    </row>
    <row r="2506" spans="1:2" ht="14.4" x14ac:dyDescent="0.3">
      <c r="A2506" s="2"/>
      <c r="B2506"/>
    </row>
    <row r="2507" spans="1:2" ht="14.4" x14ac:dyDescent="0.3">
      <c r="A2507" s="2"/>
      <c r="B2507"/>
    </row>
    <row r="2508" spans="1:2" ht="14.4" x14ac:dyDescent="0.3">
      <c r="A2508" s="2"/>
      <c r="B2508"/>
    </row>
    <row r="2509" spans="1:2" ht="14.4" x14ac:dyDescent="0.3">
      <c r="A2509" s="2"/>
      <c r="B2509"/>
    </row>
    <row r="2510" spans="1:2" ht="14.4" x14ac:dyDescent="0.3">
      <c r="A2510" s="2"/>
      <c r="B2510"/>
    </row>
    <row r="2511" spans="1:2" ht="14.4" x14ac:dyDescent="0.3">
      <c r="A2511" s="2"/>
      <c r="B2511"/>
    </row>
    <row r="2512" spans="1:2" ht="14.4" x14ac:dyDescent="0.3">
      <c r="A2512" s="2"/>
      <c r="B2512"/>
    </row>
    <row r="2513" spans="1:2" ht="14.4" x14ac:dyDescent="0.3">
      <c r="A2513" s="2"/>
      <c r="B2513"/>
    </row>
    <row r="2514" spans="1:2" ht="14.4" x14ac:dyDescent="0.3">
      <c r="A2514" s="2"/>
      <c r="B2514"/>
    </row>
    <row r="2515" spans="1:2" ht="14.4" x14ac:dyDescent="0.3">
      <c r="A2515" s="2"/>
      <c r="B2515"/>
    </row>
    <row r="2516" spans="1:2" ht="14.4" x14ac:dyDescent="0.3">
      <c r="A2516" s="2"/>
      <c r="B2516"/>
    </row>
    <row r="2517" spans="1:2" ht="14.4" x14ac:dyDescent="0.3">
      <c r="A2517" s="2"/>
      <c r="B2517"/>
    </row>
    <row r="2518" spans="1:2" ht="14.4" x14ac:dyDescent="0.3">
      <c r="A2518" s="2"/>
      <c r="B2518"/>
    </row>
    <row r="2519" spans="1:2" ht="14.4" x14ac:dyDescent="0.3">
      <c r="A2519" s="2"/>
      <c r="B2519"/>
    </row>
    <row r="2520" spans="1:2" ht="14.4" x14ac:dyDescent="0.3">
      <c r="A2520" s="2"/>
      <c r="B2520"/>
    </row>
    <row r="2521" spans="1:2" ht="14.4" x14ac:dyDescent="0.3">
      <c r="A2521" s="2"/>
      <c r="B2521"/>
    </row>
    <row r="2522" spans="1:2" ht="14.4" x14ac:dyDescent="0.3">
      <c r="A2522" s="2"/>
      <c r="B2522"/>
    </row>
    <row r="2523" spans="1:2" ht="14.4" x14ac:dyDescent="0.3">
      <c r="A2523" s="2"/>
      <c r="B2523"/>
    </row>
    <row r="2524" spans="1:2" ht="14.4" x14ac:dyDescent="0.3">
      <c r="A2524" s="2"/>
      <c r="B2524"/>
    </row>
    <row r="2525" spans="1:2" ht="14.4" x14ac:dyDescent="0.3">
      <c r="A2525" s="2"/>
      <c r="B2525"/>
    </row>
    <row r="2526" spans="1:2" ht="14.4" x14ac:dyDescent="0.3">
      <c r="A2526" s="2"/>
      <c r="B2526"/>
    </row>
    <row r="2527" spans="1:2" ht="14.4" x14ac:dyDescent="0.3">
      <c r="A2527" s="2"/>
      <c r="B2527"/>
    </row>
    <row r="2528" spans="1:2" ht="14.4" x14ac:dyDescent="0.3">
      <c r="A2528" s="2"/>
      <c r="B2528"/>
    </row>
    <row r="2529" spans="1:2" ht="14.4" x14ac:dyDescent="0.3">
      <c r="A2529" s="2"/>
      <c r="B2529"/>
    </row>
    <row r="2530" spans="1:2" ht="14.4" x14ac:dyDescent="0.3">
      <c r="A2530" s="2"/>
      <c r="B2530"/>
    </row>
    <row r="2531" spans="1:2" ht="14.4" x14ac:dyDescent="0.3">
      <c r="A2531" s="2"/>
      <c r="B2531"/>
    </row>
    <row r="2532" spans="1:2" ht="14.4" x14ac:dyDescent="0.3">
      <c r="A2532" s="2"/>
      <c r="B2532"/>
    </row>
    <row r="2533" spans="1:2" ht="14.4" x14ac:dyDescent="0.3">
      <c r="A2533" s="2"/>
      <c r="B2533"/>
    </row>
    <row r="2534" spans="1:2" ht="14.4" x14ac:dyDescent="0.3">
      <c r="A2534" s="2"/>
      <c r="B2534"/>
    </row>
    <row r="2535" spans="1:2" ht="14.4" x14ac:dyDescent="0.3">
      <c r="A2535" s="2"/>
      <c r="B2535"/>
    </row>
    <row r="2536" spans="1:2" ht="14.4" x14ac:dyDescent="0.3">
      <c r="A2536" s="2"/>
      <c r="B2536"/>
    </row>
    <row r="2537" spans="1:2" ht="14.4" x14ac:dyDescent="0.3">
      <c r="A2537" s="2"/>
      <c r="B2537"/>
    </row>
    <row r="2538" spans="1:2" ht="14.4" x14ac:dyDescent="0.3">
      <c r="A2538" s="2"/>
      <c r="B2538"/>
    </row>
    <row r="2539" spans="1:2" ht="14.4" x14ac:dyDescent="0.3">
      <c r="A2539" s="2"/>
      <c r="B2539"/>
    </row>
    <row r="2540" spans="1:2" ht="14.4" x14ac:dyDescent="0.3">
      <c r="A2540" s="2"/>
      <c r="B2540"/>
    </row>
    <row r="2541" spans="1:2" ht="14.4" x14ac:dyDescent="0.3">
      <c r="A2541" s="2"/>
      <c r="B2541"/>
    </row>
    <row r="2542" spans="1:2" ht="14.4" x14ac:dyDescent="0.3">
      <c r="A2542" s="2"/>
      <c r="B2542"/>
    </row>
    <row r="2543" spans="1:2" ht="14.4" x14ac:dyDescent="0.3">
      <c r="A2543" s="2"/>
      <c r="B2543"/>
    </row>
    <row r="2544" spans="1:2" ht="14.4" x14ac:dyDescent="0.3">
      <c r="A2544" s="2"/>
      <c r="B2544"/>
    </row>
    <row r="2545" spans="1:2" ht="14.4" x14ac:dyDescent="0.3">
      <c r="A2545" s="2"/>
      <c r="B2545"/>
    </row>
    <row r="2546" spans="1:2" ht="14.4" x14ac:dyDescent="0.3">
      <c r="A2546" s="2"/>
      <c r="B2546"/>
    </row>
    <row r="2547" spans="1:2" ht="14.4" x14ac:dyDescent="0.3">
      <c r="A2547" s="2"/>
      <c r="B2547"/>
    </row>
    <row r="2548" spans="1:2" ht="14.4" x14ac:dyDescent="0.3">
      <c r="A2548" s="2"/>
      <c r="B2548"/>
    </row>
    <row r="2549" spans="1:2" ht="14.4" x14ac:dyDescent="0.3">
      <c r="A2549" s="2"/>
      <c r="B2549"/>
    </row>
    <row r="2550" spans="1:2" ht="14.4" x14ac:dyDescent="0.3">
      <c r="A2550" s="2"/>
      <c r="B2550"/>
    </row>
    <row r="2551" spans="1:2" ht="14.4" x14ac:dyDescent="0.3">
      <c r="A2551" s="2"/>
      <c r="B2551"/>
    </row>
    <row r="2552" spans="1:2" ht="14.4" x14ac:dyDescent="0.3">
      <c r="A2552" s="2"/>
      <c r="B2552"/>
    </row>
    <row r="2553" spans="1:2" ht="14.4" x14ac:dyDescent="0.3">
      <c r="A2553" s="2"/>
      <c r="B2553"/>
    </row>
    <row r="2554" spans="1:2" ht="14.4" x14ac:dyDescent="0.3">
      <c r="A2554" s="2"/>
      <c r="B2554"/>
    </row>
    <row r="2555" spans="1:2" ht="14.4" x14ac:dyDescent="0.3">
      <c r="A2555" s="2"/>
      <c r="B2555"/>
    </row>
    <row r="2556" spans="1:2" ht="14.4" x14ac:dyDescent="0.3">
      <c r="A2556" s="2"/>
      <c r="B2556"/>
    </row>
    <row r="2557" spans="1:2" ht="14.4" x14ac:dyDescent="0.3">
      <c r="A2557" s="2"/>
      <c r="B2557"/>
    </row>
    <row r="2558" spans="1:2" ht="14.4" x14ac:dyDescent="0.3">
      <c r="A2558" s="2"/>
      <c r="B2558"/>
    </row>
    <row r="2559" spans="1:2" ht="14.4" x14ac:dyDescent="0.3">
      <c r="A2559" s="2"/>
      <c r="B2559"/>
    </row>
    <row r="2560" spans="1:2" ht="14.4" x14ac:dyDescent="0.3">
      <c r="A2560" s="2"/>
      <c r="B2560"/>
    </row>
    <row r="2561" spans="1:2" ht="14.4" x14ac:dyDescent="0.3">
      <c r="A2561" s="2"/>
      <c r="B2561"/>
    </row>
    <row r="2562" spans="1:2" ht="14.4" x14ac:dyDescent="0.3">
      <c r="A2562" s="2"/>
      <c r="B2562"/>
    </row>
    <row r="2563" spans="1:2" ht="14.4" x14ac:dyDescent="0.3">
      <c r="A2563" s="2"/>
      <c r="B2563"/>
    </row>
    <row r="2564" spans="1:2" ht="14.4" x14ac:dyDescent="0.3">
      <c r="A2564" s="2"/>
      <c r="B2564"/>
    </row>
    <row r="2565" spans="1:2" ht="14.4" x14ac:dyDescent="0.3">
      <c r="A2565" s="2"/>
      <c r="B2565"/>
    </row>
    <row r="2566" spans="1:2" ht="14.4" x14ac:dyDescent="0.3">
      <c r="A2566" s="2"/>
      <c r="B2566"/>
    </row>
    <row r="2567" spans="1:2" ht="14.4" x14ac:dyDescent="0.3">
      <c r="A2567" s="2"/>
      <c r="B2567"/>
    </row>
    <row r="2568" spans="1:2" ht="14.4" x14ac:dyDescent="0.3">
      <c r="A2568" s="2"/>
      <c r="B2568"/>
    </row>
    <row r="2569" spans="1:2" ht="14.4" x14ac:dyDescent="0.3">
      <c r="A2569" s="2"/>
      <c r="B2569"/>
    </row>
    <row r="2570" spans="1:2" ht="14.4" x14ac:dyDescent="0.3">
      <c r="A2570" s="2"/>
      <c r="B2570"/>
    </row>
    <row r="2571" spans="1:2" ht="14.4" x14ac:dyDescent="0.3">
      <c r="A2571" s="2"/>
      <c r="B2571"/>
    </row>
    <row r="2572" spans="1:2" ht="14.4" x14ac:dyDescent="0.3">
      <c r="A2572" s="2"/>
      <c r="B2572"/>
    </row>
    <row r="2573" spans="1:2" ht="14.4" x14ac:dyDescent="0.3">
      <c r="A2573" s="2"/>
      <c r="B2573"/>
    </row>
    <row r="2574" spans="1:2" ht="14.4" x14ac:dyDescent="0.3">
      <c r="A2574" s="2"/>
      <c r="B2574"/>
    </row>
    <row r="2575" spans="1:2" ht="14.4" x14ac:dyDescent="0.3">
      <c r="A2575" s="2"/>
      <c r="B2575"/>
    </row>
    <row r="2576" spans="1:2" ht="14.4" x14ac:dyDescent="0.3">
      <c r="A2576" s="2"/>
      <c r="B2576"/>
    </row>
    <row r="2577" spans="1:2" ht="14.4" x14ac:dyDescent="0.3">
      <c r="A2577" s="2"/>
      <c r="B2577"/>
    </row>
    <row r="2578" spans="1:2" ht="14.4" x14ac:dyDescent="0.3">
      <c r="A2578" s="2"/>
      <c r="B2578"/>
    </row>
    <row r="2579" spans="1:2" ht="14.4" x14ac:dyDescent="0.3">
      <c r="A2579" s="2"/>
      <c r="B2579"/>
    </row>
    <row r="2580" spans="1:2" ht="14.4" x14ac:dyDescent="0.3">
      <c r="A2580" s="2"/>
      <c r="B2580"/>
    </row>
    <row r="2581" spans="1:2" ht="14.4" x14ac:dyDescent="0.3">
      <c r="A2581" s="2"/>
      <c r="B2581"/>
    </row>
    <row r="2582" spans="1:2" ht="14.4" x14ac:dyDescent="0.3">
      <c r="A2582" s="2"/>
      <c r="B2582"/>
    </row>
    <row r="2583" spans="1:2" ht="14.4" x14ac:dyDescent="0.3">
      <c r="A2583" s="2"/>
      <c r="B2583"/>
    </row>
    <row r="2584" spans="1:2" ht="14.4" x14ac:dyDescent="0.3">
      <c r="A2584" s="2"/>
      <c r="B2584"/>
    </row>
    <row r="2585" spans="1:2" ht="14.4" x14ac:dyDescent="0.3">
      <c r="A2585" s="2"/>
      <c r="B2585"/>
    </row>
    <row r="2586" spans="1:2" ht="14.4" x14ac:dyDescent="0.3">
      <c r="A2586" s="2"/>
      <c r="B2586"/>
    </row>
    <row r="2587" spans="1:2" ht="14.4" x14ac:dyDescent="0.3">
      <c r="A2587" s="2"/>
      <c r="B2587"/>
    </row>
    <row r="2588" spans="1:2" ht="14.4" x14ac:dyDescent="0.3">
      <c r="A2588" s="2"/>
      <c r="B2588"/>
    </row>
    <row r="2589" spans="1:2" ht="14.4" x14ac:dyDescent="0.3">
      <c r="A2589" s="2"/>
      <c r="B2589"/>
    </row>
    <row r="2590" spans="1:2" ht="14.4" x14ac:dyDescent="0.3">
      <c r="A2590" s="2"/>
      <c r="B2590"/>
    </row>
    <row r="2591" spans="1:2" ht="14.4" x14ac:dyDescent="0.3">
      <c r="A2591" s="2"/>
      <c r="B2591"/>
    </row>
    <row r="2592" spans="1:2" ht="14.4" x14ac:dyDescent="0.3">
      <c r="A2592" s="2"/>
      <c r="B2592"/>
    </row>
    <row r="2593" spans="1:2" ht="14.4" x14ac:dyDescent="0.3">
      <c r="A2593" s="2"/>
      <c r="B2593"/>
    </row>
    <row r="2594" spans="1:2" ht="14.4" x14ac:dyDescent="0.3">
      <c r="A2594" s="2"/>
      <c r="B2594"/>
    </row>
    <row r="2595" spans="1:2" ht="14.4" x14ac:dyDescent="0.3">
      <c r="A2595" s="2"/>
      <c r="B2595"/>
    </row>
    <row r="2596" spans="1:2" ht="14.4" x14ac:dyDescent="0.3">
      <c r="A2596" s="2"/>
      <c r="B2596"/>
    </row>
    <row r="2597" spans="1:2" ht="14.4" x14ac:dyDescent="0.3">
      <c r="A2597" s="2"/>
      <c r="B2597"/>
    </row>
    <row r="2598" spans="1:2" ht="14.4" x14ac:dyDescent="0.3">
      <c r="A2598" s="2"/>
      <c r="B2598"/>
    </row>
    <row r="2599" spans="1:2" ht="14.4" x14ac:dyDescent="0.3">
      <c r="A2599" s="2"/>
      <c r="B2599"/>
    </row>
    <row r="2600" spans="1:2" ht="14.4" x14ac:dyDescent="0.3">
      <c r="A2600" s="2"/>
      <c r="B2600"/>
    </row>
    <row r="2601" spans="1:2" ht="14.4" x14ac:dyDescent="0.3">
      <c r="A2601" s="2"/>
      <c r="B2601"/>
    </row>
    <row r="2602" spans="1:2" ht="14.4" x14ac:dyDescent="0.3">
      <c r="A2602" s="2"/>
      <c r="B2602"/>
    </row>
    <row r="2603" spans="1:2" ht="14.4" x14ac:dyDescent="0.3">
      <c r="A2603" s="2"/>
      <c r="B2603"/>
    </row>
    <row r="2604" spans="1:2" ht="14.4" x14ac:dyDescent="0.3">
      <c r="A2604" s="2"/>
      <c r="B2604"/>
    </row>
    <row r="2605" spans="1:2" ht="14.4" x14ac:dyDescent="0.3">
      <c r="A2605" s="2"/>
      <c r="B2605"/>
    </row>
    <row r="2606" spans="1:2" ht="14.4" x14ac:dyDescent="0.3">
      <c r="A2606" s="2"/>
      <c r="B2606"/>
    </row>
    <row r="2607" spans="1:2" ht="14.4" x14ac:dyDescent="0.3">
      <c r="A2607" s="2"/>
      <c r="B2607"/>
    </row>
    <row r="2608" spans="1:2" ht="14.4" x14ac:dyDescent="0.3">
      <c r="A2608" s="2"/>
      <c r="B2608"/>
    </row>
    <row r="2609" spans="1:2" ht="14.4" x14ac:dyDescent="0.3">
      <c r="A2609" s="2"/>
      <c r="B2609"/>
    </row>
    <row r="2610" spans="1:2" ht="14.4" x14ac:dyDescent="0.3">
      <c r="A2610" s="2"/>
      <c r="B2610"/>
    </row>
    <row r="2611" spans="1:2" ht="14.4" x14ac:dyDescent="0.3">
      <c r="A2611" s="2"/>
      <c r="B2611"/>
    </row>
    <row r="2612" spans="1:2" ht="14.4" x14ac:dyDescent="0.3">
      <c r="A2612" s="2"/>
      <c r="B2612"/>
    </row>
    <row r="2613" spans="1:2" ht="14.4" x14ac:dyDescent="0.3">
      <c r="A2613" s="2"/>
      <c r="B2613"/>
    </row>
    <row r="2614" spans="1:2" ht="14.4" x14ac:dyDescent="0.3">
      <c r="A2614" s="2"/>
      <c r="B2614"/>
    </row>
    <row r="2615" spans="1:2" ht="14.4" x14ac:dyDescent="0.3">
      <c r="A2615" s="2"/>
      <c r="B2615"/>
    </row>
    <row r="2616" spans="1:2" ht="14.4" x14ac:dyDescent="0.3">
      <c r="A2616" s="2"/>
      <c r="B2616"/>
    </row>
    <row r="2617" spans="1:2" ht="14.4" x14ac:dyDescent="0.3">
      <c r="A2617" s="2"/>
      <c r="B2617"/>
    </row>
    <row r="2618" spans="1:2" ht="14.4" x14ac:dyDescent="0.3">
      <c r="A2618" s="2"/>
      <c r="B2618"/>
    </row>
    <row r="2619" spans="1:2" ht="14.4" x14ac:dyDescent="0.3">
      <c r="A2619" s="2"/>
      <c r="B2619"/>
    </row>
    <row r="2620" spans="1:2" ht="14.4" x14ac:dyDescent="0.3">
      <c r="A2620" s="2"/>
      <c r="B2620"/>
    </row>
    <row r="2621" spans="1:2" ht="14.4" x14ac:dyDescent="0.3">
      <c r="A2621" s="2"/>
      <c r="B2621"/>
    </row>
    <row r="2622" spans="1:2" ht="14.4" x14ac:dyDescent="0.3">
      <c r="A2622" s="2"/>
      <c r="B2622"/>
    </row>
    <row r="2623" spans="1:2" ht="14.4" x14ac:dyDescent="0.3">
      <c r="A2623" s="2"/>
      <c r="B2623"/>
    </row>
    <row r="2624" spans="1:2" ht="14.4" x14ac:dyDescent="0.3">
      <c r="A2624" s="2"/>
      <c r="B2624"/>
    </row>
    <row r="2625" spans="1:2" ht="14.4" x14ac:dyDescent="0.3">
      <c r="A2625" s="2"/>
      <c r="B2625"/>
    </row>
    <row r="2626" spans="1:2" ht="14.4" x14ac:dyDescent="0.3">
      <c r="A2626" s="2"/>
      <c r="B2626"/>
    </row>
    <row r="2627" spans="1:2" ht="14.4" x14ac:dyDescent="0.3">
      <c r="A2627" s="2"/>
      <c r="B2627"/>
    </row>
    <row r="2628" spans="1:2" ht="14.4" x14ac:dyDescent="0.3">
      <c r="A2628" s="2"/>
      <c r="B2628"/>
    </row>
    <row r="2629" spans="1:2" ht="14.4" x14ac:dyDescent="0.3">
      <c r="A2629" s="2"/>
      <c r="B2629"/>
    </row>
    <row r="2630" spans="1:2" ht="14.4" x14ac:dyDescent="0.3">
      <c r="A2630" s="2"/>
      <c r="B2630"/>
    </row>
    <row r="2631" spans="1:2" ht="14.4" x14ac:dyDescent="0.3">
      <c r="A2631" s="2"/>
      <c r="B2631"/>
    </row>
    <row r="2632" spans="1:2" ht="14.4" x14ac:dyDescent="0.3">
      <c r="A2632" s="2"/>
      <c r="B2632"/>
    </row>
    <row r="2633" spans="1:2" ht="14.4" x14ac:dyDescent="0.3">
      <c r="A2633" s="2"/>
      <c r="B2633"/>
    </row>
    <row r="2634" spans="1:2" ht="14.4" x14ac:dyDescent="0.3">
      <c r="A2634" s="2"/>
      <c r="B2634"/>
    </row>
    <row r="2635" spans="1:2" ht="14.4" x14ac:dyDescent="0.3">
      <c r="A2635" s="2"/>
      <c r="B2635"/>
    </row>
    <row r="2636" spans="1:2" ht="14.4" x14ac:dyDescent="0.3">
      <c r="A2636" s="2"/>
      <c r="B2636"/>
    </row>
    <row r="2637" spans="1:2" ht="14.4" x14ac:dyDescent="0.3">
      <c r="A2637" s="2"/>
      <c r="B2637"/>
    </row>
    <row r="2638" spans="1:2" ht="14.4" x14ac:dyDescent="0.3">
      <c r="A2638" s="2"/>
      <c r="B2638"/>
    </row>
    <row r="2639" spans="1:2" ht="14.4" x14ac:dyDescent="0.3">
      <c r="A2639" s="2"/>
      <c r="B2639"/>
    </row>
    <row r="2640" spans="1:2" ht="14.4" x14ac:dyDescent="0.3">
      <c r="A2640" s="2"/>
      <c r="B2640"/>
    </row>
    <row r="2641" spans="1:2" ht="14.4" x14ac:dyDescent="0.3">
      <c r="A2641" s="2"/>
      <c r="B2641"/>
    </row>
    <row r="2642" spans="1:2" ht="14.4" x14ac:dyDescent="0.3">
      <c r="A2642" s="2"/>
      <c r="B2642"/>
    </row>
    <row r="2643" spans="1:2" ht="14.4" x14ac:dyDescent="0.3">
      <c r="A2643" s="2"/>
      <c r="B2643"/>
    </row>
    <row r="2644" spans="1:2" ht="14.4" x14ac:dyDescent="0.3">
      <c r="A2644" s="2"/>
      <c r="B2644"/>
    </row>
    <row r="2645" spans="1:2" ht="14.4" x14ac:dyDescent="0.3">
      <c r="A2645" s="2"/>
      <c r="B2645"/>
    </row>
    <row r="2646" spans="1:2" ht="14.4" x14ac:dyDescent="0.3">
      <c r="A2646" s="2"/>
      <c r="B2646"/>
    </row>
    <row r="2647" spans="1:2" ht="14.4" x14ac:dyDescent="0.3">
      <c r="A2647" s="2"/>
      <c r="B2647"/>
    </row>
    <row r="2648" spans="1:2" ht="14.4" x14ac:dyDescent="0.3">
      <c r="A2648" s="2"/>
      <c r="B2648"/>
    </row>
    <row r="2649" spans="1:2" ht="14.4" x14ac:dyDescent="0.3">
      <c r="A2649" s="2"/>
      <c r="B2649"/>
    </row>
    <row r="2650" spans="1:2" ht="14.4" x14ac:dyDescent="0.3">
      <c r="A2650" s="2"/>
      <c r="B2650"/>
    </row>
    <row r="2651" spans="1:2" ht="14.4" x14ac:dyDescent="0.3">
      <c r="A2651" s="2"/>
      <c r="B2651"/>
    </row>
    <row r="2652" spans="1:2" ht="14.4" x14ac:dyDescent="0.3">
      <c r="A2652" s="2"/>
      <c r="B2652"/>
    </row>
    <row r="2653" spans="1:2" ht="14.4" x14ac:dyDescent="0.3">
      <c r="A2653" s="2"/>
      <c r="B2653"/>
    </row>
    <row r="2654" spans="1:2" ht="14.4" x14ac:dyDescent="0.3">
      <c r="A2654" s="2"/>
      <c r="B2654"/>
    </row>
    <row r="2655" spans="1:2" ht="14.4" x14ac:dyDescent="0.3">
      <c r="A2655" s="2"/>
      <c r="B2655"/>
    </row>
    <row r="2656" spans="1:2" ht="14.4" x14ac:dyDescent="0.3">
      <c r="A2656" s="2"/>
      <c r="B2656"/>
    </row>
    <row r="2657" spans="1:2" ht="14.4" x14ac:dyDescent="0.3">
      <c r="A2657" s="2"/>
      <c r="B2657"/>
    </row>
    <row r="2658" spans="1:2" ht="14.4" x14ac:dyDescent="0.3">
      <c r="A2658" s="2"/>
      <c r="B2658"/>
    </row>
    <row r="2659" spans="1:2" ht="14.4" x14ac:dyDescent="0.3">
      <c r="A2659" s="2"/>
      <c r="B2659"/>
    </row>
    <row r="2660" spans="1:2" ht="14.4" x14ac:dyDescent="0.3">
      <c r="A2660" s="2"/>
      <c r="B2660"/>
    </row>
    <row r="2661" spans="1:2" ht="14.4" x14ac:dyDescent="0.3">
      <c r="A2661" s="2"/>
      <c r="B2661"/>
    </row>
    <row r="2662" spans="1:2" ht="14.4" x14ac:dyDescent="0.3">
      <c r="A2662" s="2"/>
      <c r="B2662"/>
    </row>
    <row r="2663" spans="1:2" ht="14.4" x14ac:dyDescent="0.3">
      <c r="A2663" s="2"/>
      <c r="B2663"/>
    </row>
    <row r="2664" spans="1:2" ht="14.4" x14ac:dyDescent="0.3">
      <c r="A2664" s="2"/>
      <c r="B2664"/>
    </row>
    <row r="2665" spans="1:2" ht="14.4" x14ac:dyDescent="0.3">
      <c r="A2665" s="2"/>
      <c r="B2665"/>
    </row>
    <row r="2666" spans="1:2" ht="14.4" x14ac:dyDescent="0.3">
      <c r="A2666" s="2"/>
      <c r="B2666"/>
    </row>
    <row r="2667" spans="1:2" ht="14.4" x14ac:dyDescent="0.3">
      <c r="A2667" s="2"/>
      <c r="B2667"/>
    </row>
    <row r="2668" spans="1:2" ht="14.4" x14ac:dyDescent="0.3">
      <c r="A2668" s="2"/>
      <c r="B2668"/>
    </row>
    <row r="2669" spans="1:2" ht="14.4" x14ac:dyDescent="0.3">
      <c r="A2669" s="2"/>
      <c r="B2669"/>
    </row>
    <row r="2670" spans="1:2" ht="14.4" x14ac:dyDescent="0.3">
      <c r="A2670" s="2"/>
      <c r="B2670"/>
    </row>
    <row r="2671" spans="1:2" ht="14.4" x14ac:dyDescent="0.3">
      <c r="A2671" s="2"/>
      <c r="B2671"/>
    </row>
    <row r="2672" spans="1:2" ht="14.4" x14ac:dyDescent="0.3">
      <c r="A2672" s="2"/>
      <c r="B2672"/>
    </row>
    <row r="2673" spans="1:2" ht="14.4" x14ac:dyDescent="0.3">
      <c r="A2673" s="2"/>
      <c r="B2673"/>
    </row>
    <row r="2674" spans="1:2" ht="14.4" x14ac:dyDescent="0.3">
      <c r="A2674" s="2"/>
      <c r="B2674"/>
    </row>
    <row r="2675" spans="1:2" ht="14.4" x14ac:dyDescent="0.3">
      <c r="A2675" s="2"/>
      <c r="B2675"/>
    </row>
    <row r="2676" spans="1:2" ht="14.4" x14ac:dyDescent="0.3">
      <c r="A2676" s="2"/>
      <c r="B2676"/>
    </row>
    <row r="2677" spans="1:2" ht="14.4" x14ac:dyDescent="0.3">
      <c r="A2677" s="2"/>
      <c r="B2677"/>
    </row>
    <row r="2678" spans="1:2" ht="14.4" x14ac:dyDescent="0.3">
      <c r="A2678" s="2"/>
      <c r="B2678"/>
    </row>
    <row r="2679" spans="1:2" ht="14.4" x14ac:dyDescent="0.3">
      <c r="A2679" s="2"/>
      <c r="B2679"/>
    </row>
    <row r="2680" spans="1:2" ht="14.4" x14ac:dyDescent="0.3">
      <c r="A2680" s="2"/>
      <c r="B2680"/>
    </row>
    <row r="2681" spans="1:2" ht="14.4" x14ac:dyDescent="0.3">
      <c r="A2681" s="2"/>
      <c r="B2681"/>
    </row>
    <row r="2682" spans="1:2" ht="14.4" x14ac:dyDescent="0.3">
      <c r="A2682" s="2"/>
      <c r="B2682"/>
    </row>
    <row r="2683" spans="1:2" ht="14.4" x14ac:dyDescent="0.3">
      <c r="A2683" s="2"/>
      <c r="B2683"/>
    </row>
    <row r="2684" spans="1:2" ht="14.4" x14ac:dyDescent="0.3">
      <c r="A2684" s="2"/>
      <c r="B2684"/>
    </row>
    <row r="2685" spans="1:2" ht="14.4" x14ac:dyDescent="0.3">
      <c r="A2685" s="2"/>
      <c r="B2685"/>
    </row>
    <row r="2686" spans="1:2" ht="14.4" x14ac:dyDescent="0.3">
      <c r="A2686" s="2"/>
      <c r="B2686"/>
    </row>
    <row r="2687" spans="1:2" ht="14.4" x14ac:dyDescent="0.3">
      <c r="A2687" s="2"/>
      <c r="B2687"/>
    </row>
    <row r="2688" spans="1:2" ht="14.4" x14ac:dyDescent="0.3">
      <c r="A2688" s="2"/>
      <c r="B2688"/>
    </row>
    <row r="2689" spans="1:2" ht="14.4" x14ac:dyDescent="0.3">
      <c r="A2689" s="2"/>
      <c r="B2689"/>
    </row>
    <row r="2690" spans="1:2" ht="14.4" x14ac:dyDescent="0.3">
      <c r="A2690" s="2"/>
      <c r="B2690"/>
    </row>
    <row r="2691" spans="1:2" ht="14.4" x14ac:dyDescent="0.3">
      <c r="A2691" s="2"/>
      <c r="B2691"/>
    </row>
    <row r="2692" spans="1:2" ht="14.4" x14ac:dyDescent="0.3">
      <c r="A2692" s="2"/>
      <c r="B2692"/>
    </row>
    <row r="2693" spans="1:2" ht="14.4" x14ac:dyDescent="0.3">
      <c r="A2693" s="2"/>
      <c r="B2693"/>
    </row>
    <row r="2694" spans="1:2" ht="14.4" x14ac:dyDescent="0.3">
      <c r="A2694" s="2"/>
      <c r="B2694"/>
    </row>
    <row r="2695" spans="1:2" ht="14.4" x14ac:dyDescent="0.3">
      <c r="A2695" s="2"/>
      <c r="B2695"/>
    </row>
    <row r="2696" spans="1:2" ht="14.4" x14ac:dyDescent="0.3">
      <c r="A2696" s="2"/>
      <c r="B2696"/>
    </row>
    <row r="2697" spans="1:2" ht="14.4" x14ac:dyDescent="0.3">
      <c r="A2697" s="2"/>
      <c r="B2697"/>
    </row>
    <row r="2698" spans="1:2" ht="14.4" x14ac:dyDescent="0.3">
      <c r="A2698" s="2"/>
      <c r="B2698"/>
    </row>
    <row r="2699" spans="1:2" ht="14.4" x14ac:dyDescent="0.3">
      <c r="A2699" s="2"/>
      <c r="B2699"/>
    </row>
    <row r="2700" spans="1:2" ht="14.4" x14ac:dyDescent="0.3">
      <c r="A2700" s="2"/>
      <c r="B2700"/>
    </row>
    <row r="2701" spans="1:2" ht="14.4" x14ac:dyDescent="0.3">
      <c r="A2701" s="2"/>
      <c r="B2701"/>
    </row>
    <row r="2702" spans="1:2" ht="14.4" x14ac:dyDescent="0.3">
      <c r="A2702" s="2"/>
      <c r="B2702"/>
    </row>
    <row r="2703" spans="1:2" ht="14.4" x14ac:dyDescent="0.3">
      <c r="A2703" s="2"/>
      <c r="B2703"/>
    </row>
    <row r="2704" spans="1:2" ht="14.4" x14ac:dyDescent="0.3">
      <c r="A2704" s="2"/>
      <c r="B2704"/>
    </row>
    <row r="2705" spans="1:2" ht="14.4" x14ac:dyDescent="0.3">
      <c r="A2705" s="2"/>
      <c r="B2705"/>
    </row>
    <row r="2706" spans="1:2" ht="14.4" x14ac:dyDescent="0.3">
      <c r="A2706" s="2"/>
      <c r="B2706"/>
    </row>
    <row r="2707" spans="1:2" ht="14.4" x14ac:dyDescent="0.3">
      <c r="A2707" s="2"/>
      <c r="B2707"/>
    </row>
    <row r="2708" spans="1:2" ht="14.4" x14ac:dyDescent="0.3">
      <c r="A2708" s="2"/>
      <c r="B2708"/>
    </row>
    <row r="2709" spans="1:2" ht="14.4" x14ac:dyDescent="0.3">
      <c r="A2709" s="2"/>
      <c r="B2709"/>
    </row>
    <row r="2710" spans="1:2" ht="14.4" x14ac:dyDescent="0.3">
      <c r="A2710" s="2"/>
      <c r="B2710"/>
    </row>
    <row r="2711" spans="1:2" ht="14.4" x14ac:dyDescent="0.3">
      <c r="A2711" s="2"/>
      <c r="B2711"/>
    </row>
    <row r="2712" spans="1:2" ht="14.4" x14ac:dyDescent="0.3">
      <c r="A2712" s="2"/>
      <c r="B2712"/>
    </row>
    <row r="2713" spans="1:2" ht="14.4" x14ac:dyDescent="0.3">
      <c r="A2713" s="2"/>
      <c r="B2713"/>
    </row>
    <row r="2714" spans="1:2" ht="14.4" x14ac:dyDescent="0.3">
      <c r="A2714" s="2"/>
      <c r="B2714"/>
    </row>
    <row r="2715" spans="1:2" ht="14.4" x14ac:dyDescent="0.3">
      <c r="A2715" s="2"/>
      <c r="B2715"/>
    </row>
    <row r="2716" spans="1:2" ht="14.4" x14ac:dyDescent="0.3">
      <c r="A2716" s="2"/>
      <c r="B2716"/>
    </row>
    <row r="2717" spans="1:2" ht="14.4" x14ac:dyDescent="0.3">
      <c r="A2717" s="2"/>
      <c r="B2717"/>
    </row>
    <row r="2718" spans="1:2" ht="14.4" x14ac:dyDescent="0.3">
      <c r="A2718" s="2"/>
      <c r="B2718"/>
    </row>
    <row r="2719" spans="1:2" ht="14.4" x14ac:dyDescent="0.3">
      <c r="A2719" s="2"/>
      <c r="B2719"/>
    </row>
    <row r="2720" spans="1:2" ht="14.4" x14ac:dyDescent="0.3">
      <c r="A2720" s="2"/>
      <c r="B2720"/>
    </row>
    <row r="2721" spans="1:2" ht="14.4" x14ac:dyDescent="0.3">
      <c r="A2721" s="2"/>
      <c r="B2721"/>
    </row>
    <row r="2722" spans="1:2" ht="14.4" x14ac:dyDescent="0.3">
      <c r="A2722" s="2"/>
      <c r="B2722"/>
    </row>
    <row r="2723" spans="1:2" ht="14.4" x14ac:dyDescent="0.3">
      <c r="A2723" s="2"/>
      <c r="B2723"/>
    </row>
    <row r="2724" spans="1:2" ht="14.4" x14ac:dyDescent="0.3">
      <c r="A2724" s="2"/>
      <c r="B2724"/>
    </row>
    <row r="2725" spans="1:2" ht="14.4" x14ac:dyDescent="0.3">
      <c r="A2725" s="2"/>
      <c r="B2725"/>
    </row>
    <row r="2726" spans="1:2" ht="14.4" x14ac:dyDescent="0.3">
      <c r="A2726" s="2"/>
      <c r="B2726"/>
    </row>
    <row r="2727" spans="1:2" ht="14.4" x14ac:dyDescent="0.3">
      <c r="A2727" s="2"/>
      <c r="B2727"/>
    </row>
    <row r="2728" spans="1:2" ht="14.4" x14ac:dyDescent="0.3">
      <c r="A2728" s="2"/>
      <c r="B2728"/>
    </row>
    <row r="2729" spans="1:2" ht="14.4" x14ac:dyDescent="0.3">
      <c r="A2729" s="2"/>
      <c r="B2729"/>
    </row>
    <row r="2730" spans="1:2" ht="14.4" x14ac:dyDescent="0.3">
      <c r="A2730" s="2"/>
      <c r="B2730"/>
    </row>
    <row r="2731" spans="1:2" ht="14.4" x14ac:dyDescent="0.3">
      <c r="A2731" s="2"/>
      <c r="B2731"/>
    </row>
    <row r="2732" spans="1:2" ht="14.4" x14ac:dyDescent="0.3">
      <c r="A2732" s="2"/>
      <c r="B2732"/>
    </row>
    <row r="2733" spans="1:2" ht="14.4" x14ac:dyDescent="0.3">
      <c r="A2733" s="2"/>
      <c r="B2733"/>
    </row>
    <row r="2734" spans="1:2" ht="14.4" x14ac:dyDescent="0.3">
      <c r="A2734" s="2"/>
      <c r="B2734"/>
    </row>
    <row r="2735" spans="1:2" ht="14.4" x14ac:dyDescent="0.3">
      <c r="A2735" s="2"/>
      <c r="B2735"/>
    </row>
    <row r="2736" spans="1:2" ht="14.4" x14ac:dyDescent="0.3">
      <c r="A2736" s="2"/>
      <c r="B2736"/>
    </row>
    <row r="2737" spans="1:2" ht="14.4" x14ac:dyDescent="0.3">
      <c r="A2737" s="2"/>
      <c r="B2737"/>
    </row>
    <row r="2738" spans="1:2" ht="14.4" x14ac:dyDescent="0.3">
      <c r="A2738" s="2"/>
      <c r="B2738"/>
    </row>
    <row r="2739" spans="1:2" ht="14.4" x14ac:dyDescent="0.3">
      <c r="A2739" s="2"/>
      <c r="B2739"/>
    </row>
    <row r="2740" spans="1:2" ht="14.4" x14ac:dyDescent="0.3">
      <c r="A2740" s="2"/>
      <c r="B2740"/>
    </row>
    <row r="2741" spans="1:2" ht="14.4" x14ac:dyDescent="0.3">
      <c r="A2741" s="2"/>
      <c r="B2741"/>
    </row>
    <row r="2742" spans="1:2" ht="14.4" x14ac:dyDescent="0.3">
      <c r="A2742" s="2"/>
      <c r="B2742"/>
    </row>
    <row r="2743" spans="1:2" ht="14.4" x14ac:dyDescent="0.3">
      <c r="A2743" s="2"/>
      <c r="B2743"/>
    </row>
    <row r="2744" spans="1:2" ht="14.4" x14ac:dyDescent="0.3">
      <c r="A2744" s="2"/>
      <c r="B2744"/>
    </row>
    <row r="2745" spans="1:2" ht="14.4" x14ac:dyDescent="0.3">
      <c r="A2745" s="2"/>
      <c r="B2745"/>
    </row>
    <row r="2746" spans="1:2" ht="14.4" x14ac:dyDescent="0.3">
      <c r="A2746" s="2"/>
      <c r="B2746"/>
    </row>
    <row r="2747" spans="1:2" ht="14.4" x14ac:dyDescent="0.3">
      <c r="A2747" s="2"/>
      <c r="B2747"/>
    </row>
    <row r="2748" spans="1:2" ht="14.4" x14ac:dyDescent="0.3">
      <c r="A2748" s="2"/>
      <c r="B2748"/>
    </row>
    <row r="2749" spans="1:2" ht="14.4" x14ac:dyDescent="0.3">
      <c r="A2749" s="2"/>
      <c r="B2749"/>
    </row>
    <row r="2750" spans="1:2" ht="14.4" x14ac:dyDescent="0.3">
      <c r="A2750" s="2"/>
      <c r="B2750"/>
    </row>
    <row r="2751" spans="1:2" ht="14.4" x14ac:dyDescent="0.3">
      <c r="A2751" s="2"/>
      <c r="B2751"/>
    </row>
    <row r="2752" spans="1:2" ht="14.4" x14ac:dyDescent="0.3">
      <c r="A2752" s="2"/>
      <c r="B2752"/>
    </row>
    <row r="2753" spans="1:2" ht="14.4" x14ac:dyDescent="0.3">
      <c r="A2753" s="2"/>
      <c r="B2753"/>
    </row>
    <row r="2754" spans="1:2" ht="14.4" x14ac:dyDescent="0.3">
      <c r="A2754" s="2"/>
      <c r="B2754"/>
    </row>
    <row r="2755" spans="1:2" ht="14.4" x14ac:dyDescent="0.3">
      <c r="A2755" s="2"/>
      <c r="B2755"/>
    </row>
    <row r="2756" spans="1:2" ht="14.4" x14ac:dyDescent="0.3">
      <c r="A2756" s="2"/>
      <c r="B2756"/>
    </row>
    <row r="2757" spans="1:2" ht="14.4" x14ac:dyDescent="0.3">
      <c r="A2757" s="2"/>
      <c r="B2757"/>
    </row>
    <row r="2758" spans="1:2" ht="14.4" x14ac:dyDescent="0.3">
      <c r="A2758" s="2"/>
      <c r="B2758"/>
    </row>
    <row r="2759" spans="1:2" ht="14.4" x14ac:dyDescent="0.3">
      <c r="A2759" s="2"/>
      <c r="B2759"/>
    </row>
    <row r="2760" spans="1:2" ht="14.4" x14ac:dyDescent="0.3">
      <c r="A2760" s="2"/>
      <c r="B2760"/>
    </row>
    <row r="2761" spans="1:2" ht="14.4" x14ac:dyDescent="0.3">
      <c r="A2761" s="2"/>
      <c r="B2761"/>
    </row>
    <row r="2762" spans="1:2" ht="14.4" x14ac:dyDescent="0.3">
      <c r="A2762" s="2"/>
      <c r="B2762"/>
    </row>
    <row r="2763" spans="1:2" ht="14.4" x14ac:dyDescent="0.3">
      <c r="A2763" s="2"/>
      <c r="B2763"/>
    </row>
    <row r="2764" spans="1:2" ht="14.4" x14ac:dyDescent="0.3">
      <c r="A2764" s="2"/>
      <c r="B2764"/>
    </row>
    <row r="2765" spans="1:2" ht="14.4" x14ac:dyDescent="0.3">
      <c r="A2765" s="2"/>
      <c r="B2765"/>
    </row>
    <row r="2766" spans="1:2" ht="14.4" x14ac:dyDescent="0.3">
      <c r="A2766" s="2"/>
      <c r="B2766"/>
    </row>
    <row r="2767" spans="1:2" ht="14.4" x14ac:dyDescent="0.3">
      <c r="A2767" s="2"/>
      <c r="B2767"/>
    </row>
    <row r="2768" spans="1:2" ht="14.4" x14ac:dyDescent="0.3">
      <c r="A2768" s="2"/>
      <c r="B2768"/>
    </row>
    <row r="2769" spans="1:2" ht="14.4" x14ac:dyDescent="0.3">
      <c r="A2769" s="2"/>
      <c r="B2769"/>
    </row>
    <row r="2770" spans="1:2" ht="14.4" x14ac:dyDescent="0.3">
      <c r="A2770" s="2"/>
      <c r="B2770"/>
    </row>
    <row r="2771" spans="1:2" ht="14.4" x14ac:dyDescent="0.3">
      <c r="A2771" s="2"/>
      <c r="B2771"/>
    </row>
    <row r="2772" spans="1:2" ht="14.4" x14ac:dyDescent="0.3">
      <c r="A2772" s="2"/>
      <c r="B2772"/>
    </row>
    <row r="2773" spans="1:2" ht="14.4" x14ac:dyDescent="0.3">
      <c r="A2773" s="2"/>
      <c r="B2773"/>
    </row>
    <row r="2774" spans="1:2" ht="14.4" x14ac:dyDescent="0.3">
      <c r="A2774" s="2"/>
      <c r="B2774"/>
    </row>
    <row r="2775" spans="1:2" ht="14.4" x14ac:dyDescent="0.3">
      <c r="A2775" s="2"/>
      <c r="B2775"/>
    </row>
    <row r="2776" spans="1:2" ht="14.4" x14ac:dyDescent="0.3">
      <c r="A2776" s="2"/>
      <c r="B2776"/>
    </row>
    <row r="2777" spans="1:2" ht="14.4" x14ac:dyDescent="0.3">
      <c r="A2777" s="2"/>
      <c r="B2777"/>
    </row>
    <row r="2778" spans="1:2" ht="14.4" x14ac:dyDescent="0.3">
      <c r="A2778" s="2"/>
      <c r="B2778"/>
    </row>
    <row r="2779" spans="1:2" ht="14.4" x14ac:dyDescent="0.3">
      <c r="A2779" s="2"/>
      <c r="B2779"/>
    </row>
    <row r="2780" spans="1:2" ht="14.4" x14ac:dyDescent="0.3">
      <c r="A2780" s="2"/>
      <c r="B2780"/>
    </row>
    <row r="2781" spans="1:2" ht="14.4" x14ac:dyDescent="0.3">
      <c r="A2781" s="2"/>
      <c r="B2781"/>
    </row>
    <row r="2782" spans="1:2" ht="14.4" x14ac:dyDescent="0.3">
      <c r="A2782" s="2"/>
      <c r="B2782"/>
    </row>
    <row r="2783" spans="1:2" ht="14.4" x14ac:dyDescent="0.3">
      <c r="A2783" s="2"/>
      <c r="B2783"/>
    </row>
    <row r="2784" spans="1:2" ht="14.4" x14ac:dyDescent="0.3">
      <c r="A2784" s="2"/>
      <c r="B2784"/>
    </row>
    <row r="2785" spans="1:2" ht="14.4" x14ac:dyDescent="0.3">
      <c r="A2785" s="2"/>
      <c r="B2785"/>
    </row>
    <row r="2786" spans="1:2" ht="14.4" x14ac:dyDescent="0.3">
      <c r="A2786" s="2"/>
      <c r="B2786"/>
    </row>
    <row r="2787" spans="1:2" ht="14.4" x14ac:dyDescent="0.3">
      <c r="A2787" s="2"/>
      <c r="B2787"/>
    </row>
    <row r="2788" spans="1:2" ht="14.4" x14ac:dyDescent="0.3">
      <c r="A2788" s="2"/>
      <c r="B2788"/>
    </row>
    <row r="2789" spans="1:2" ht="14.4" x14ac:dyDescent="0.3">
      <c r="A2789" s="2"/>
      <c r="B2789"/>
    </row>
    <row r="2790" spans="1:2" ht="14.4" x14ac:dyDescent="0.3">
      <c r="A2790" s="2"/>
      <c r="B2790"/>
    </row>
    <row r="2791" spans="1:2" ht="14.4" x14ac:dyDescent="0.3">
      <c r="A2791" s="2"/>
      <c r="B2791"/>
    </row>
    <row r="2792" spans="1:2" ht="14.4" x14ac:dyDescent="0.3">
      <c r="A2792" s="2"/>
      <c r="B2792"/>
    </row>
    <row r="2793" spans="1:2" ht="14.4" x14ac:dyDescent="0.3">
      <c r="A2793" s="2"/>
      <c r="B2793"/>
    </row>
    <row r="2794" spans="1:2" ht="14.4" x14ac:dyDescent="0.3">
      <c r="A2794" s="2"/>
      <c r="B2794"/>
    </row>
    <row r="2795" spans="1:2" ht="14.4" x14ac:dyDescent="0.3">
      <c r="A2795" s="2"/>
      <c r="B2795"/>
    </row>
    <row r="2796" spans="1:2" ht="14.4" x14ac:dyDescent="0.3">
      <c r="A2796" s="2"/>
      <c r="B2796"/>
    </row>
    <row r="2797" spans="1:2" ht="14.4" x14ac:dyDescent="0.3">
      <c r="A2797" s="2"/>
      <c r="B2797"/>
    </row>
    <row r="2798" spans="1:2" ht="14.4" x14ac:dyDescent="0.3">
      <c r="A2798" s="2"/>
      <c r="B2798"/>
    </row>
    <row r="2799" spans="1:2" ht="14.4" x14ac:dyDescent="0.3">
      <c r="A2799" s="2"/>
      <c r="B2799"/>
    </row>
    <row r="2800" spans="1:2" ht="14.4" x14ac:dyDescent="0.3">
      <c r="A2800" s="2"/>
      <c r="B2800"/>
    </row>
    <row r="2801" spans="1:2" ht="14.4" x14ac:dyDescent="0.3">
      <c r="A2801" s="2"/>
      <c r="B2801"/>
    </row>
    <row r="2802" spans="1:2" ht="14.4" x14ac:dyDescent="0.3">
      <c r="A2802" s="2"/>
      <c r="B2802"/>
    </row>
    <row r="2803" spans="1:2" ht="14.4" x14ac:dyDescent="0.3">
      <c r="A2803" s="2"/>
      <c r="B2803"/>
    </row>
    <row r="2804" spans="1:2" ht="14.4" x14ac:dyDescent="0.3">
      <c r="A2804" s="2"/>
      <c r="B2804"/>
    </row>
    <row r="2805" spans="1:2" ht="14.4" x14ac:dyDescent="0.3">
      <c r="A2805" s="2"/>
      <c r="B2805"/>
    </row>
    <row r="2806" spans="1:2" ht="14.4" x14ac:dyDescent="0.3">
      <c r="A2806" s="2"/>
      <c r="B2806"/>
    </row>
    <row r="2807" spans="1:2" ht="14.4" x14ac:dyDescent="0.3">
      <c r="A2807" s="2"/>
      <c r="B2807"/>
    </row>
    <row r="2808" spans="1:2" ht="14.4" x14ac:dyDescent="0.3">
      <c r="A2808" s="2"/>
      <c r="B2808"/>
    </row>
    <row r="2809" spans="1:2" ht="14.4" x14ac:dyDescent="0.3">
      <c r="A2809" s="2"/>
      <c r="B2809"/>
    </row>
    <row r="2810" spans="1:2" ht="14.4" x14ac:dyDescent="0.3">
      <c r="A2810" s="2"/>
      <c r="B2810"/>
    </row>
    <row r="2811" spans="1:2" ht="14.4" x14ac:dyDescent="0.3">
      <c r="A2811" s="2"/>
      <c r="B2811"/>
    </row>
    <row r="2812" spans="1:2" ht="14.4" x14ac:dyDescent="0.3">
      <c r="A2812" s="2"/>
      <c r="B2812"/>
    </row>
    <row r="2813" spans="1:2" ht="14.4" x14ac:dyDescent="0.3">
      <c r="A2813" s="2"/>
      <c r="B2813"/>
    </row>
    <row r="2814" spans="1:2" ht="14.4" x14ac:dyDescent="0.3">
      <c r="A2814" s="2"/>
      <c r="B2814"/>
    </row>
    <row r="2815" spans="1:2" ht="14.4" x14ac:dyDescent="0.3">
      <c r="A2815" s="2"/>
      <c r="B2815"/>
    </row>
    <row r="2816" spans="1:2" ht="14.4" x14ac:dyDescent="0.3">
      <c r="A2816" s="2"/>
      <c r="B2816"/>
    </row>
    <row r="2817" spans="1:2" ht="14.4" x14ac:dyDescent="0.3">
      <c r="A2817" s="2"/>
      <c r="B2817"/>
    </row>
    <row r="2818" spans="1:2" ht="14.4" x14ac:dyDescent="0.3">
      <c r="A2818" s="2"/>
      <c r="B2818"/>
    </row>
    <row r="2819" spans="1:2" ht="14.4" x14ac:dyDescent="0.3">
      <c r="A2819" s="2"/>
      <c r="B2819"/>
    </row>
    <row r="2820" spans="1:2" ht="14.4" x14ac:dyDescent="0.3">
      <c r="A2820" s="2"/>
      <c r="B2820"/>
    </row>
    <row r="2821" spans="1:2" ht="14.4" x14ac:dyDescent="0.3">
      <c r="A2821" s="2"/>
      <c r="B2821"/>
    </row>
    <row r="2822" spans="1:2" ht="14.4" x14ac:dyDescent="0.3">
      <c r="A2822" s="2"/>
      <c r="B2822"/>
    </row>
    <row r="2823" spans="1:2" ht="14.4" x14ac:dyDescent="0.3">
      <c r="A2823" s="2"/>
      <c r="B2823"/>
    </row>
    <row r="2824" spans="1:2" ht="14.4" x14ac:dyDescent="0.3">
      <c r="A2824" s="2"/>
      <c r="B2824"/>
    </row>
    <row r="2825" spans="1:2" ht="14.4" x14ac:dyDescent="0.3">
      <c r="A2825" s="2"/>
      <c r="B2825"/>
    </row>
    <row r="2826" spans="1:2" ht="14.4" x14ac:dyDescent="0.3">
      <c r="A2826" s="2"/>
      <c r="B2826"/>
    </row>
    <row r="2827" spans="1:2" ht="14.4" x14ac:dyDescent="0.3">
      <c r="A2827" s="2"/>
      <c r="B2827"/>
    </row>
    <row r="2828" spans="1:2" ht="14.4" x14ac:dyDescent="0.3">
      <c r="A2828" s="2"/>
      <c r="B2828"/>
    </row>
    <row r="2829" spans="1:2" ht="14.4" x14ac:dyDescent="0.3">
      <c r="A2829" s="2"/>
      <c r="B2829"/>
    </row>
    <row r="2830" spans="1:2" ht="14.4" x14ac:dyDescent="0.3">
      <c r="A2830" s="2"/>
      <c r="B2830"/>
    </row>
    <row r="2831" spans="1:2" ht="14.4" x14ac:dyDescent="0.3">
      <c r="A2831" s="2"/>
      <c r="B2831"/>
    </row>
    <row r="2832" spans="1:2" ht="14.4" x14ac:dyDescent="0.3">
      <c r="A2832" s="2"/>
      <c r="B2832"/>
    </row>
    <row r="2833" spans="1:2" ht="14.4" x14ac:dyDescent="0.3">
      <c r="A2833" s="2"/>
      <c r="B2833"/>
    </row>
    <row r="2834" spans="1:2" ht="14.4" x14ac:dyDescent="0.3">
      <c r="A2834" s="2"/>
      <c r="B2834"/>
    </row>
    <row r="2835" spans="1:2" ht="14.4" x14ac:dyDescent="0.3">
      <c r="A2835" s="2"/>
      <c r="B2835"/>
    </row>
    <row r="2836" spans="1:2" ht="14.4" x14ac:dyDescent="0.3">
      <c r="A2836" s="2"/>
      <c r="B2836"/>
    </row>
    <row r="2837" spans="1:2" ht="14.4" x14ac:dyDescent="0.3">
      <c r="A2837" s="2"/>
      <c r="B2837"/>
    </row>
    <row r="2838" spans="1:2" ht="14.4" x14ac:dyDescent="0.3">
      <c r="A2838" s="2"/>
      <c r="B2838"/>
    </row>
    <row r="2839" spans="1:2" ht="14.4" x14ac:dyDescent="0.3">
      <c r="A2839" s="2"/>
      <c r="B2839"/>
    </row>
    <row r="2840" spans="1:2" ht="14.4" x14ac:dyDescent="0.3">
      <c r="A2840" s="2"/>
      <c r="B2840"/>
    </row>
    <row r="2841" spans="1:2" ht="14.4" x14ac:dyDescent="0.3">
      <c r="A2841" s="2"/>
      <c r="B2841"/>
    </row>
    <row r="2842" spans="1:2" ht="14.4" x14ac:dyDescent="0.3">
      <c r="A2842" s="2"/>
      <c r="B2842"/>
    </row>
    <row r="2843" spans="1:2" ht="14.4" x14ac:dyDescent="0.3">
      <c r="A2843" s="2"/>
      <c r="B2843"/>
    </row>
    <row r="2844" spans="1:2" ht="14.4" x14ac:dyDescent="0.3">
      <c r="A2844" s="2"/>
      <c r="B2844"/>
    </row>
    <row r="2845" spans="1:2" ht="14.4" x14ac:dyDescent="0.3">
      <c r="A2845" s="2"/>
      <c r="B2845"/>
    </row>
    <row r="2846" spans="1:2" ht="14.4" x14ac:dyDescent="0.3">
      <c r="A2846" s="2"/>
      <c r="B2846"/>
    </row>
    <row r="2847" spans="1:2" ht="14.4" x14ac:dyDescent="0.3">
      <c r="A2847" s="2"/>
      <c r="B2847"/>
    </row>
    <row r="2848" spans="1:2" ht="14.4" x14ac:dyDescent="0.3">
      <c r="A2848" s="2"/>
      <c r="B2848"/>
    </row>
    <row r="2849" spans="1:2" ht="14.4" x14ac:dyDescent="0.3">
      <c r="A2849" s="2"/>
      <c r="B2849"/>
    </row>
    <row r="2850" spans="1:2" ht="14.4" x14ac:dyDescent="0.3">
      <c r="A2850" s="2"/>
      <c r="B2850"/>
    </row>
    <row r="2851" spans="1:2" ht="14.4" x14ac:dyDescent="0.3">
      <c r="A2851" s="2"/>
      <c r="B2851"/>
    </row>
    <row r="2852" spans="1:2" ht="14.4" x14ac:dyDescent="0.3">
      <c r="A2852" s="2"/>
      <c r="B2852"/>
    </row>
    <row r="2853" spans="1:2" ht="14.4" x14ac:dyDescent="0.3">
      <c r="A2853" s="2"/>
      <c r="B2853"/>
    </row>
    <row r="2854" spans="1:2" ht="14.4" x14ac:dyDescent="0.3">
      <c r="A2854" s="2"/>
      <c r="B2854"/>
    </row>
    <row r="2855" spans="1:2" ht="14.4" x14ac:dyDescent="0.3">
      <c r="A2855" s="2"/>
      <c r="B2855"/>
    </row>
    <row r="2856" spans="1:2" ht="14.4" x14ac:dyDescent="0.3">
      <c r="A2856" s="2"/>
      <c r="B2856"/>
    </row>
    <row r="2857" spans="1:2" ht="14.4" x14ac:dyDescent="0.3">
      <c r="A2857" s="2"/>
      <c r="B2857"/>
    </row>
    <row r="2858" spans="1:2" ht="14.4" x14ac:dyDescent="0.3">
      <c r="A2858" s="2"/>
      <c r="B2858"/>
    </row>
    <row r="2859" spans="1:2" ht="14.4" x14ac:dyDescent="0.3">
      <c r="A2859" s="2"/>
      <c r="B2859"/>
    </row>
    <row r="2860" spans="1:2" ht="14.4" x14ac:dyDescent="0.3">
      <c r="A2860" s="2"/>
      <c r="B2860"/>
    </row>
    <row r="2861" spans="1:2" ht="14.4" x14ac:dyDescent="0.3">
      <c r="A2861" s="2"/>
      <c r="B2861"/>
    </row>
    <row r="2862" spans="1:2" ht="14.4" x14ac:dyDescent="0.3">
      <c r="A2862" s="2"/>
      <c r="B2862"/>
    </row>
    <row r="2863" spans="1:2" ht="14.4" x14ac:dyDescent="0.3">
      <c r="A2863" s="2"/>
      <c r="B2863"/>
    </row>
    <row r="2864" spans="1:2" ht="14.4" x14ac:dyDescent="0.3">
      <c r="A2864" s="2"/>
      <c r="B2864"/>
    </row>
    <row r="2865" spans="1:2" ht="14.4" x14ac:dyDescent="0.3">
      <c r="A2865" s="2"/>
      <c r="B2865"/>
    </row>
    <row r="2866" spans="1:2" ht="14.4" x14ac:dyDescent="0.3">
      <c r="A2866" s="2"/>
      <c r="B2866"/>
    </row>
    <row r="2867" spans="1:2" ht="14.4" x14ac:dyDescent="0.3">
      <c r="A2867" s="2"/>
      <c r="B2867"/>
    </row>
    <row r="2868" spans="1:2" ht="14.4" x14ac:dyDescent="0.3">
      <c r="A2868" s="2"/>
      <c r="B2868"/>
    </row>
    <row r="2869" spans="1:2" ht="14.4" x14ac:dyDescent="0.3">
      <c r="A2869" s="2"/>
      <c r="B2869"/>
    </row>
    <row r="2870" spans="1:2" ht="14.4" x14ac:dyDescent="0.3">
      <c r="A2870" s="2"/>
      <c r="B2870"/>
    </row>
    <row r="2871" spans="1:2" ht="14.4" x14ac:dyDescent="0.3">
      <c r="A2871" s="2"/>
      <c r="B2871"/>
    </row>
    <row r="2872" spans="1:2" ht="14.4" x14ac:dyDescent="0.3">
      <c r="A2872" s="2"/>
      <c r="B2872"/>
    </row>
    <row r="2873" spans="1:2" ht="14.4" x14ac:dyDescent="0.3">
      <c r="A2873" s="2"/>
      <c r="B2873"/>
    </row>
    <row r="2874" spans="1:2" ht="14.4" x14ac:dyDescent="0.3">
      <c r="A2874" s="2"/>
      <c r="B2874"/>
    </row>
    <row r="2875" spans="1:2" ht="14.4" x14ac:dyDescent="0.3">
      <c r="A2875" s="2"/>
      <c r="B2875"/>
    </row>
    <row r="2876" spans="1:2" ht="14.4" x14ac:dyDescent="0.3">
      <c r="A2876" s="2"/>
      <c r="B2876"/>
    </row>
    <row r="2877" spans="1:2" ht="14.4" x14ac:dyDescent="0.3">
      <c r="A2877" s="2"/>
      <c r="B2877"/>
    </row>
    <row r="2878" spans="1:2" ht="14.4" x14ac:dyDescent="0.3">
      <c r="A2878" s="2"/>
      <c r="B2878"/>
    </row>
    <row r="2879" spans="1:2" ht="14.4" x14ac:dyDescent="0.3">
      <c r="A2879" s="2"/>
      <c r="B2879"/>
    </row>
    <row r="2880" spans="1:2" ht="14.4" x14ac:dyDescent="0.3">
      <c r="A2880" s="2"/>
      <c r="B2880"/>
    </row>
    <row r="2881" spans="1:2" ht="14.4" x14ac:dyDescent="0.3">
      <c r="A2881" s="2"/>
      <c r="B2881"/>
    </row>
    <row r="2882" spans="1:2" ht="14.4" x14ac:dyDescent="0.3">
      <c r="A2882" s="2"/>
      <c r="B2882"/>
    </row>
    <row r="2883" spans="1:2" ht="14.4" x14ac:dyDescent="0.3">
      <c r="A2883" s="2"/>
      <c r="B2883"/>
    </row>
    <row r="2884" spans="1:2" ht="14.4" x14ac:dyDescent="0.3">
      <c r="A2884" s="2"/>
      <c r="B2884"/>
    </row>
    <row r="2885" spans="1:2" ht="14.4" x14ac:dyDescent="0.3">
      <c r="A2885" s="2"/>
      <c r="B2885"/>
    </row>
    <row r="2886" spans="1:2" ht="14.4" x14ac:dyDescent="0.3">
      <c r="A2886" s="2"/>
      <c r="B2886"/>
    </row>
    <row r="2887" spans="1:2" ht="14.4" x14ac:dyDescent="0.3">
      <c r="A2887" s="2"/>
      <c r="B2887"/>
    </row>
    <row r="2888" spans="1:2" ht="14.4" x14ac:dyDescent="0.3">
      <c r="A2888" s="2"/>
      <c r="B2888"/>
    </row>
    <row r="2889" spans="1:2" ht="14.4" x14ac:dyDescent="0.3">
      <c r="A2889" s="2"/>
      <c r="B2889"/>
    </row>
    <row r="2890" spans="1:2" ht="14.4" x14ac:dyDescent="0.3">
      <c r="A2890" s="2"/>
      <c r="B2890"/>
    </row>
    <row r="2891" spans="1:2" ht="14.4" x14ac:dyDescent="0.3">
      <c r="A2891" s="2"/>
      <c r="B2891"/>
    </row>
    <row r="2892" spans="1:2" ht="14.4" x14ac:dyDescent="0.3">
      <c r="A2892" s="2"/>
      <c r="B2892"/>
    </row>
    <row r="2893" spans="1:2" ht="14.4" x14ac:dyDescent="0.3">
      <c r="A2893" s="2"/>
      <c r="B2893"/>
    </row>
    <row r="2894" spans="1:2" ht="14.4" x14ac:dyDescent="0.3">
      <c r="A2894" s="2"/>
      <c r="B2894"/>
    </row>
    <row r="2895" spans="1:2" ht="14.4" x14ac:dyDescent="0.3">
      <c r="A2895" s="2"/>
      <c r="B2895"/>
    </row>
    <row r="2896" spans="1:2" ht="14.4" x14ac:dyDescent="0.3">
      <c r="A2896" s="2"/>
      <c r="B2896"/>
    </row>
    <row r="2897" spans="1:2" ht="14.4" x14ac:dyDescent="0.3">
      <c r="A2897" s="2"/>
      <c r="B2897"/>
    </row>
    <row r="2898" spans="1:2" ht="14.4" x14ac:dyDescent="0.3">
      <c r="A2898" s="2"/>
      <c r="B2898"/>
    </row>
    <row r="2899" spans="1:2" ht="14.4" x14ac:dyDescent="0.3">
      <c r="A2899" s="2"/>
      <c r="B2899"/>
    </row>
    <row r="2900" spans="1:2" ht="14.4" x14ac:dyDescent="0.3">
      <c r="A2900" s="2"/>
      <c r="B2900"/>
    </row>
    <row r="2901" spans="1:2" ht="14.4" x14ac:dyDescent="0.3">
      <c r="A2901" s="2"/>
      <c r="B2901"/>
    </row>
    <row r="2902" spans="1:2" ht="14.4" x14ac:dyDescent="0.3">
      <c r="A2902" s="2"/>
      <c r="B2902"/>
    </row>
    <row r="2903" spans="1:2" ht="14.4" x14ac:dyDescent="0.3">
      <c r="A2903" s="2"/>
      <c r="B2903"/>
    </row>
    <row r="2904" spans="1:2" ht="14.4" x14ac:dyDescent="0.3">
      <c r="A2904" s="2"/>
      <c r="B2904"/>
    </row>
    <row r="2905" spans="1:2" ht="14.4" x14ac:dyDescent="0.3">
      <c r="A2905" s="2"/>
      <c r="B2905"/>
    </row>
    <row r="2906" spans="1:2" ht="14.4" x14ac:dyDescent="0.3">
      <c r="A2906" s="2"/>
      <c r="B2906"/>
    </row>
    <row r="2907" spans="1:2" ht="14.4" x14ac:dyDescent="0.3">
      <c r="A2907" s="2"/>
      <c r="B2907"/>
    </row>
    <row r="2908" spans="1:2" ht="14.4" x14ac:dyDescent="0.3">
      <c r="A2908" s="2"/>
      <c r="B2908"/>
    </row>
    <row r="2909" spans="1:2" ht="14.4" x14ac:dyDescent="0.3">
      <c r="A2909" s="2"/>
      <c r="B2909"/>
    </row>
    <row r="2910" spans="1:2" ht="14.4" x14ac:dyDescent="0.3">
      <c r="A2910" s="2"/>
      <c r="B2910"/>
    </row>
    <row r="2911" spans="1:2" ht="14.4" x14ac:dyDescent="0.3">
      <c r="A2911" s="2"/>
      <c r="B2911"/>
    </row>
    <row r="2912" spans="1:2" ht="14.4" x14ac:dyDescent="0.3">
      <c r="A2912" s="2"/>
      <c r="B2912"/>
    </row>
    <row r="2913" spans="1:2" ht="14.4" x14ac:dyDescent="0.3">
      <c r="A2913" s="2"/>
      <c r="B2913"/>
    </row>
    <row r="2914" spans="1:2" ht="14.4" x14ac:dyDescent="0.3">
      <c r="A2914" s="2"/>
      <c r="B2914"/>
    </row>
    <row r="2915" spans="1:2" ht="14.4" x14ac:dyDescent="0.3">
      <c r="A2915" s="2"/>
      <c r="B2915"/>
    </row>
    <row r="2916" spans="1:2" ht="14.4" x14ac:dyDescent="0.3">
      <c r="A2916" s="2"/>
      <c r="B2916"/>
    </row>
    <row r="2917" spans="1:2" ht="14.4" x14ac:dyDescent="0.3">
      <c r="A2917" s="2"/>
      <c r="B2917"/>
    </row>
    <row r="2918" spans="1:2" ht="14.4" x14ac:dyDescent="0.3">
      <c r="A2918" s="2"/>
      <c r="B2918"/>
    </row>
    <row r="2919" spans="1:2" ht="14.4" x14ac:dyDescent="0.3">
      <c r="A2919" s="2"/>
      <c r="B2919"/>
    </row>
    <row r="2920" spans="1:2" ht="14.4" x14ac:dyDescent="0.3">
      <c r="A2920" s="2"/>
      <c r="B2920"/>
    </row>
    <row r="2921" spans="1:2" ht="14.4" x14ac:dyDescent="0.3">
      <c r="A2921" s="2"/>
      <c r="B2921"/>
    </row>
    <row r="2922" spans="1:2" ht="14.4" x14ac:dyDescent="0.3">
      <c r="A2922" s="2"/>
      <c r="B2922"/>
    </row>
    <row r="2923" spans="1:2" ht="14.4" x14ac:dyDescent="0.3">
      <c r="A2923" s="2"/>
      <c r="B2923"/>
    </row>
    <row r="2924" spans="1:2" ht="14.4" x14ac:dyDescent="0.3">
      <c r="A2924" s="2"/>
      <c r="B2924"/>
    </row>
    <row r="2925" spans="1:2" ht="14.4" x14ac:dyDescent="0.3">
      <c r="A2925" s="2"/>
      <c r="B2925"/>
    </row>
    <row r="2926" spans="1:2" ht="14.4" x14ac:dyDescent="0.3">
      <c r="A2926" s="2"/>
      <c r="B2926"/>
    </row>
    <row r="2927" spans="1:2" ht="14.4" x14ac:dyDescent="0.3">
      <c r="A2927" s="2"/>
      <c r="B2927"/>
    </row>
    <row r="2928" spans="1:2" ht="14.4" x14ac:dyDescent="0.3">
      <c r="A2928" s="2"/>
      <c r="B2928"/>
    </row>
    <row r="2929" spans="1:2" ht="14.4" x14ac:dyDescent="0.3">
      <c r="A2929" s="2"/>
      <c r="B2929"/>
    </row>
    <row r="2930" spans="1:2" ht="14.4" x14ac:dyDescent="0.3">
      <c r="A2930" s="2"/>
      <c r="B2930"/>
    </row>
    <row r="2931" spans="1:2" ht="14.4" x14ac:dyDescent="0.3">
      <c r="A2931" s="2"/>
      <c r="B2931"/>
    </row>
    <row r="2932" spans="1:2" ht="14.4" x14ac:dyDescent="0.3">
      <c r="A2932" s="2"/>
      <c r="B2932"/>
    </row>
    <row r="2933" spans="1:2" ht="14.4" x14ac:dyDescent="0.3">
      <c r="A2933" s="2"/>
      <c r="B2933"/>
    </row>
    <row r="2934" spans="1:2" ht="14.4" x14ac:dyDescent="0.3">
      <c r="A2934" s="2"/>
      <c r="B2934"/>
    </row>
    <row r="2935" spans="1:2" ht="14.4" x14ac:dyDescent="0.3">
      <c r="A2935" s="2"/>
      <c r="B2935"/>
    </row>
    <row r="2936" spans="1:2" ht="14.4" x14ac:dyDescent="0.3">
      <c r="A2936" s="2"/>
      <c r="B2936"/>
    </row>
    <row r="2937" spans="1:2" ht="14.4" x14ac:dyDescent="0.3">
      <c r="A2937" s="2"/>
      <c r="B2937"/>
    </row>
    <row r="2938" spans="1:2" ht="14.4" x14ac:dyDescent="0.3">
      <c r="A2938" s="2"/>
      <c r="B2938"/>
    </row>
    <row r="2939" spans="1:2" ht="14.4" x14ac:dyDescent="0.3">
      <c r="A2939" s="2"/>
      <c r="B2939"/>
    </row>
    <row r="2940" spans="1:2" ht="14.4" x14ac:dyDescent="0.3">
      <c r="A2940" s="2"/>
      <c r="B2940"/>
    </row>
    <row r="2941" spans="1:2" ht="14.4" x14ac:dyDescent="0.3">
      <c r="A2941" s="2"/>
      <c r="B2941"/>
    </row>
    <row r="2942" spans="1:2" ht="14.4" x14ac:dyDescent="0.3">
      <c r="A2942" s="2"/>
      <c r="B2942"/>
    </row>
    <row r="2943" spans="1:2" ht="14.4" x14ac:dyDescent="0.3">
      <c r="A2943" s="2"/>
      <c r="B2943"/>
    </row>
    <row r="2944" spans="1:2" ht="14.4" x14ac:dyDescent="0.3">
      <c r="A2944" s="2"/>
      <c r="B2944"/>
    </row>
    <row r="2945" spans="1:2" ht="14.4" x14ac:dyDescent="0.3">
      <c r="A2945" s="2"/>
      <c r="B2945"/>
    </row>
    <row r="2946" spans="1:2" ht="14.4" x14ac:dyDescent="0.3">
      <c r="A2946" s="2"/>
      <c r="B2946"/>
    </row>
    <row r="2947" spans="1:2" ht="14.4" x14ac:dyDescent="0.3">
      <c r="A2947" s="2"/>
      <c r="B2947"/>
    </row>
    <row r="2948" spans="1:2" ht="14.4" x14ac:dyDescent="0.3">
      <c r="A2948" s="2"/>
      <c r="B2948"/>
    </row>
    <row r="2949" spans="1:2" ht="14.4" x14ac:dyDescent="0.3">
      <c r="A2949" s="2"/>
      <c r="B2949"/>
    </row>
    <row r="2950" spans="1:2" ht="14.4" x14ac:dyDescent="0.3">
      <c r="A2950" s="2"/>
      <c r="B2950"/>
    </row>
    <row r="2951" spans="1:2" ht="14.4" x14ac:dyDescent="0.3">
      <c r="A2951" s="2"/>
      <c r="B2951"/>
    </row>
    <row r="2952" spans="1:2" ht="14.4" x14ac:dyDescent="0.3">
      <c r="A2952" s="2"/>
      <c r="B2952"/>
    </row>
    <row r="2953" spans="1:2" ht="14.4" x14ac:dyDescent="0.3">
      <c r="A2953" s="2"/>
      <c r="B2953"/>
    </row>
    <row r="2954" spans="1:2" ht="14.4" x14ac:dyDescent="0.3">
      <c r="A2954" s="2"/>
      <c r="B2954"/>
    </row>
    <row r="2955" spans="1:2" ht="14.4" x14ac:dyDescent="0.3">
      <c r="A2955" s="2"/>
      <c r="B2955"/>
    </row>
    <row r="2956" spans="1:2" ht="14.4" x14ac:dyDescent="0.3">
      <c r="A2956" s="2"/>
      <c r="B2956"/>
    </row>
    <row r="2957" spans="1:2" ht="14.4" x14ac:dyDescent="0.3">
      <c r="A2957" s="2"/>
      <c r="B2957"/>
    </row>
    <row r="2958" spans="1:2" ht="14.4" x14ac:dyDescent="0.3">
      <c r="A2958" s="2"/>
      <c r="B2958"/>
    </row>
    <row r="2959" spans="1:2" ht="14.4" x14ac:dyDescent="0.3">
      <c r="A2959" s="2"/>
      <c r="B2959"/>
    </row>
    <row r="2960" spans="1:2" ht="14.4" x14ac:dyDescent="0.3">
      <c r="A2960" s="2"/>
      <c r="B2960"/>
    </row>
    <row r="2961" spans="1:2" ht="14.4" x14ac:dyDescent="0.3">
      <c r="A2961" s="2"/>
      <c r="B2961"/>
    </row>
    <row r="2962" spans="1:2" ht="14.4" x14ac:dyDescent="0.3">
      <c r="A2962" s="2"/>
      <c r="B2962"/>
    </row>
    <row r="2963" spans="1:2" ht="14.4" x14ac:dyDescent="0.3">
      <c r="A2963" s="2"/>
      <c r="B2963"/>
    </row>
    <row r="2964" spans="1:2" ht="14.4" x14ac:dyDescent="0.3">
      <c r="A2964" s="2"/>
      <c r="B2964"/>
    </row>
    <row r="2965" spans="1:2" ht="14.4" x14ac:dyDescent="0.3">
      <c r="A2965" s="2"/>
      <c r="B2965"/>
    </row>
    <row r="2966" spans="1:2" ht="14.4" x14ac:dyDescent="0.3">
      <c r="A2966" s="2"/>
      <c r="B2966"/>
    </row>
    <row r="2967" spans="1:2" ht="14.4" x14ac:dyDescent="0.3">
      <c r="A2967" s="2"/>
      <c r="B2967"/>
    </row>
    <row r="2968" spans="1:2" ht="14.4" x14ac:dyDescent="0.3">
      <c r="A2968" s="2"/>
      <c r="B2968"/>
    </row>
    <row r="2969" spans="1:2" ht="14.4" x14ac:dyDescent="0.3">
      <c r="A2969" s="2"/>
      <c r="B2969"/>
    </row>
    <row r="2970" spans="1:2" ht="14.4" x14ac:dyDescent="0.3">
      <c r="A2970" s="2"/>
      <c r="B2970"/>
    </row>
    <row r="2971" spans="1:2" ht="14.4" x14ac:dyDescent="0.3">
      <c r="A2971" s="2"/>
      <c r="B2971"/>
    </row>
    <row r="2972" spans="1:2" ht="14.4" x14ac:dyDescent="0.3">
      <c r="A2972" s="2"/>
      <c r="B2972"/>
    </row>
    <row r="2973" spans="1:2" ht="14.4" x14ac:dyDescent="0.3">
      <c r="A2973" s="2"/>
      <c r="B2973"/>
    </row>
    <row r="2974" spans="1:2" ht="14.4" x14ac:dyDescent="0.3">
      <c r="A2974" s="2"/>
      <c r="B2974"/>
    </row>
    <row r="2975" spans="1:2" ht="14.4" x14ac:dyDescent="0.3">
      <c r="A2975" s="2"/>
      <c r="B2975"/>
    </row>
    <row r="2976" spans="1:2" ht="14.4" x14ac:dyDescent="0.3">
      <c r="A2976" s="2"/>
      <c r="B2976"/>
    </row>
    <row r="2977" spans="1:2" ht="14.4" x14ac:dyDescent="0.3">
      <c r="A2977" s="2"/>
      <c r="B2977"/>
    </row>
    <row r="2978" spans="1:2" ht="14.4" x14ac:dyDescent="0.3">
      <c r="A2978" s="2"/>
      <c r="B2978"/>
    </row>
    <row r="2979" spans="1:2" ht="14.4" x14ac:dyDescent="0.3">
      <c r="A2979" s="2"/>
      <c r="B2979"/>
    </row>
    <row r="2980" spans="1:2" ht="14.4" x14ac:dyDescent="0.3">
      <c r="A2980" s="2"/>
      <c r="B2980"/>
    </row>
    <row r="2981" spans="1:2" ht="14.4" x14ac:dyDescent="0.3">
      <c r="A2981" s="2"/>
      <c r="B2981"/>
    </row>
    <row r="2982" spans="1:2" ht="14.4" x14ac:dyDescent="0.3">
      <c r="A2982" s="2"/>
      <c r="B2982"/>
    </row>
    <row r="2983" spans="1:2" ht="14.4" x14ac:dyDescent="0.3">
      <c r="A2983" s="2"/>
      <c r="B2983"/>
    </row>
    <row r="2984" spans="1:2" ht="14.4" x14ac:dyDescent="0.3">
      <c r="A2984" s="2"/>
      <c r="B2984"/>
    </row>
    <row r="2985" spans="1:2" ht="14.4" x14ac:dyDescent="0.3">
      <c r="A2985" s="2"/>
      <c r="B2985"/>
    </row>
    <row r="2986" spans="1:2" ht="14.4" x14ac:dyDescent="0.3">
      <c r="A2986" s="2"/>
      <c r="B2986"/>
    </row>
    <row r="2987" spans="1:2" ht="14.4" x14ac:dyDescent="0.3">
      <c r="A2987" s="2"/>
      <c r="B2987"/>
    </row>
    <row r="2988" spans="1:2" ht="14.4" x14ac:dyDescent="0.3">
      <c r="A2988" s="2"/>
      <c r="B2988"/>
    </row>
    <row r="2989" spans="1:2" ht="14.4" x14ac:dyDescent="0.3">
      <c r="A2989" s="2"/>
      <c r="B2989"/>
    </row>
    <row r="2990" spans="1:2" ht="14.4" x14ac:dyDescent="0.3">
      <c r="A2990" s="2"/>
      <c r="B2990"/>
    </row>
    <row r="2991" spans="1:2" ht="14.4" x14ac:dyDescent="0.3">
      <c r="A2991" s="2"/>
      <c r="B2991"/>
    </row>
    <row r="2992" spans="1:2" ht="14.4" x14ac:dyDescent="0.3">
      <c r="A2992" s="2"/>
      <c r="B2992"/>
    </row>
    <row r="2993" spans="1:2" ht="14.4" x14ac:dyDescent="0.3">
      <c r="A2993" s="2"/>
      <c r="B2993"/>
    </row>
    <row r="2994" spans="1:2" ht="14.4" x14ac:dyDescent="0.3">
      <c r="A2994" s="2"/>
      <c r="B2994"/>
    </row>
    <row r="2995" spans="1:2" ht="14.4" x14ac:dyDescent="0.3">
      <c r="A2995" s="2"/>
      <c r="B2995"/>
    </row>
    <row r="2996" spans="1:2" ht="14.4" x14ac:dyDescent="0.3">
      <c r="A2996" s="2"/>
      <c r="B2996"/>
    </row>
    <row r="2997" spans="1:2" ht="14.4" x14ac:dyDescent="0.3">
      <c r="A2997" s="2"/>
      <c r="B2997"/>
    </row>
    <row r="2998" spans="1:2" ht="14.4" x14ac:dyDescent="0.3">
      <c r="A2998" s="2"/>
      <c r="B2998"/>
    </row>
    <row r="2999" spans="1:2" ht="14.4" x14ac:dyDescent="0.3">
      <c r="A2999" s="2"/>
      <c r="B2999"/>
    </row>
    <row r="3000" spans="1:2" ht="14.4" x14ac:dyDescent="0.3">
      <c r="A3000" s="2"/>
      <c r="B3000"/>
    </row>
    <row r="3001" spans="1:2" ht="14.4" x14ac:dyDescent="0.3">
      <c r="A3001" s="2"/>
      <c r="B3001"/>
    </row>
    <row r="3002" spans="1:2" ht="14.4" x14ac:dyDescent="0.3">
      <c r="A3002" s="2"/>
      <c r="B3002"/>
    </row>
    <row r="3003" spans="1:2" ht="14.4" x14ac:dyDescent="0.3">
      <c r="A3003" s="2"/>
      <c r="B3003"/>
    </row>
    <row r="3004" spans="1:2" ht="14.4" x14ac:dyDescent="0.3">
      <c r="A3004" s="2"/>
      <c r="B3004"/>
    </row>
    <row r="3005" spans="1:2" ht="14.4" x14ac:dyDescent="0.3">
      <c r="A3005" s="2"/>
      <c r="B3005"/>
    </row>
    <row r="3006" spans="1:2" ht="14.4" x14ac:dyDescent="0.3">
      <c r="A3006" s="2"/>
      <c r="B3006"/>
    </row>
    <row r="3007" spans="1:2" ht="14.4" x14ac:dyDescent="0.3">
      <c r="A3007" s="2"/>
      <c r="B3007"/>
    </row>
    <row r="3008" spans="1:2" ht="14.4" x14ac:dyDescent="0.3">
      <c r="A3008" s="2"/>
      <c r="B3008"/>
    </row>
    <row r="3009" spans="1:2" ht="14.4" x14ac:dyDescent="0.3">
      <c r="A3009" s="2"/>
      <c r="B3009"/>
    </row>
    <row r="3010" spans="1:2" ht="14.4" x14ac:dyDescent="0.3">
      <c r="A3010" s="2"/>
      <c r="B3010"/>
    </row>
    <row r="3011" spans="1:2" ht="14.4" x14ac:dyDescent="0.3">
      <c r="A3011" s="2"/>
      <c r="B3011"/>
    </row>
    <row r="3012" spans="1:2" ht="14.4" x14ac:dyDescent="0.3">
      <c r="A3012" s="2"/>
      <c r="B3012"/>
    </row>
    <row r="3013" spans="1:2" ht="14.4" x14ac:dyDescent="0.3">
      <c r="A3013" s="2"/>
      <c r="B3013"/>
    </row>
    <row r="3014" spans="1:2" ht="14.4" x14ac:dyDescent="0.3">
      <c r="A3014" s="2"/>
      <c r="B3014"/>
    </row>
    <row r="3015" spans="1:2" ht="14.4" x14ac:dyDescent="0.3">
      <c r="A3015" s="2"/>
      <c r="B3015"/>
    </row>
    <row r="3016" spans="1:2" ht="14.4" x14ac:dyDescent="0.3">
      <c r="A3016" s="2"/>
      <c r="B3016"/>
    </row>
    <row r="3017" spans="1:2" ht="14.4" x14ac:dyDescent="0.3">
      <c r="A3017" s="2"/>
      <c r="B3017"/>
    </row>
    <row r="3018" spans="1:2" ht="14.4" x14ac:dyDescent="0.3">
      <c r="A3018" s="2"/>
      <c r="B3018"/>
    </row>
    <row r="3019" spans="1:2" ht="14.4" x14ac:dyDescent="0.3">
      <c r="A3019" s="2"/>
      <c r="B3019"/>
    </row>
    <row r="3020" spans="1:2" ht="14.4" x14ac:dyDescent="0.3">
      <c r="A3020" s="2"/>
      <c r="B3020"/>
    </row>
    <row r="3021" spans="1:2" ht="14.4" x14ac:dyDescent="0.3">
      <c r="A3021" s="2"/>
      <c r="B3021"/>
    </row>
    <row r="3022" spans="1:2" ht="14.4" x14ac:dyDescent="0.3">
      <c r="A3022" s="2"/>
      <c r="B3022"/>
    </row>
    <row r="3023" spans="1:2" ht="14.4" x14ac:dyDescent="0.3">
      <c r="A3023" s="2"/>
      <c r="B3023"/>
    </row>
    <row r="3024" spans="1:2" ht="14.4" x14ac:dyDescent="0.3">
      <c r="A3024" s="2"/>
      <c r="B3024"/>
    </row>
    <row r="3025" spans="1:2" ht="14.4" x14ac:dyDescent="0.3">
      <c r="A3025" s="2"/>
      <c r="B3025"/>
    </row>
    <row r="3026" spans="1:2" ht="14.4" x14ac:dyDescent="0.3">
      <c r="A3026" s="2"/>
      <c r="B3026"/>
    </row>
    <row r="3027" spans="1:2" ht="14.4" x14ac:dyDescent="0.3">
      <c r="A3027" s="2"/>
      <c r="B3027"/>
    </row>
    <row r="3028" spans="1:2" ht="14.4" x14ac:dyDescent="0.3">
      <c r="A3028" s="2"/>
      <c r="B3028"/>
    </row>
    <row r="3029" spans="1:2" ht="14.4" x14ac:dyDescent="0.3">
      <c r="A3029" s="2"/>
      <c r="B3029"/>
    </row>
    <row r="3030" spans="1:2" ht="14.4" x14ac:dyDescent="0.3">
      <c r="A3030" s="2"/>
      <c r="B3030"/>
    </row>
    <row r="3031" spans="1:2" ht="14.4" x14ac:dyDescent="0.3">
      <c r="A3031" s="2"/>
      <c r="B3031"/>
    </row>
    <row r="3032" spans="1:2" ht="14.4" x14ac:dyDescent="0.3">
      <c r="A3032" s="2"/>
      <c r="B3032"/>
    </row>
    <row r="3033" spans="1:2" ht="14.4" x14ac:dyDescent="0.3">
      <c r="A3033" s="2"/>
      <c r="B3033"/>
    </row>
    <row r="3034" spans="1:2" ht="14.4" x14ac:dyDescent="0.3">
      <c r="A3034" s="2"/>
      <c r="B3034"/>
    </row>
    <row r="3035" spans="1:2" ht="14.4" x14ac:dyDescent="0.3">
      <c r="A3035" s="2"/>
      <c r="B3035"/>
    </row>
    <row r="3036" spans="1:2" ht="14.4" x14ac:dyDescent="0.3">
      <c r="A3036" s="2"/>
      <c r="B3036"/>
    </row>
    <row r="3037" spans="1:2" ht="14.4" x14ac:dyDescent="0.3">
      <c r="A3037" s="2"/>
      <c r="B3037"/>
    </row>
    <row r="3038" spans="1:2" ht="14.4" x14ac:dyDescent="0.3">
      <c r="A3038" s="2"/>
      <c r="B3038"/>
    </row>
    <row r="3039" spans="1:2" ht="14.4" x14ac:dyDescent="0.3">
      <c r="A3039" s="2"/>
      <c r="B3039"/>
    </row>
    <row r="3040" spans="1:2" ht="14.4" x14ac:dyDescent="0.3">
      <c r="A3040" s="2"/>
      <c r="B3040"/>
    </row>
    <row r="3041" spans="1:2" ht="14.4" x14ac:dyDescent="0.3">
      <c r="A3041" s="2"/>
      <c r="B3041"/>
    </row>
    <row r="3042" spans="1:2" ht="14.4" x14ac:dyDescent="0.3">
      <c r="A3042" s="2"/>
      <c r="B3042"/>
    </row>
    <row r="3043" spans="1:2" ht="14.4" x14ac:dyDescent="0.3">
      <c r="A3043" s="2"/>
      <c r="B3043"/>
    </row>
    <row r="3044" spans="1:2" ht="14.4" x14ac:dyDescent="0.3">
      <c r="A3044" s="2"/>
      <c r="B3044"/>
    </row>
    <row r="3045" spans="1:2" ht="14.4" x14ac:dyDescent="0.3">
      <c r="A3045" s="2"/>
      <c r="B3045"/>
    </row>
    <row r="3046" spans="1:2" ht="14.4" x14ac:dyDescent="0.3">
      <c r="A3046" s="2"/>
      <c r="B3046"/>
    </row>
    <row r="3047" spans="1:2" ht="14.4" x14ac:dyDescent="0.3">
      <c r="A3047" s="2"/>
      <c r="B3047"/>
    </row>
    <row r="3048" spans="1:2" ht="14.4" x14ac:dyDescent="0.3">
      <c r="A3048" s="2"/>
      <c r="B3048"/>
    </row>
    <row r="3049" spans="1:2" ht="14.4" x14ac:dyDescent="0.3">
      <c r="A3049" s="2"/>
      <c r="B3049"/>
    </row>
    <row r="3050" spans="1:2" ht="14.4" x14ac:dyDescent="0.3">
      <c r="A3050" s="2"/>
      <c r="B3050"/>
    </row>
    <row r="3051" spans="1:2" ht="14.4" x14ac:dyDescent="0.3">
      <c r="A3051" s="2"/>
      <c r="B3051"/>
    </row>
    <row r="3052" spans="1:2" ht="14.4" x14ac:dyDescent="0.3">
      <c r="A3052" s="2"/>
      <c r="B3052"/>
    </row>
    <row r="3053" spans="1:2" ht="14.4" x14ac:dyDescent="0.3">
      <c r="A3053" s="2"/>
      <c r="B3053"/>
    </row>
    <row r="3054" spans="1:2" ht="14.4" x14ac:dyDescent="0.3">
      <c r="A3054" s="2"/>
      <c r="B3054"/>
    </row>
    <row r="3055" spans="1:2" ht="14.4" x14ac:dyDescent="0.3">
      <c r="A3055" s="2"/>
      <c r="B3055"/>
    </row>
    <row r="3056" spans="1:2" ht="14.4" x14ac:dyDescent="0.3">
      <c r="A3056" s="2"/>
      <c r="B3056"/>
    </row>
    <row r="3057" spans="1:2" ht="14.4" x14ac:dyDescent="0.3">
      <c r="A3057" s="2"/>
      <c r="B3057"/>
    </row>
    <row r="3058" spans="1:2" ht="14.4" x14ac:dyDescent="0.3">
      <c r="A3058" s="2"/>
      <c r="B3058"/>
    </row>
    <row r="3059" spans="1:2" ht="14.4" x14ac:dyDescent="0.3">
      <c r="A3059" s="2"/>
      <c r="B3059"/>
    </row>
    <row r="3060" spans="1:2" ht="14.4" x14ac:dyDescent="0.3">
      <c r="A3060" s="2"/>
      <c r="B3060"/>
    </row>
    <row r="3061" spans="1:2" ht="14.4" x14ac:dyDescent="0.3">
      <c r="A3061" s="2"/>
      <c r="B3061"/>
    </row>
    <row r="3062" spans="1:2" ht="14.4" x14ac:dyDescent="0.3">
      <c r="A3062" s="2"/>
      <c r="B3062"/>
    </row>
    <row r="3063" spans="1:2" ht="14.4" x14ac:dyDescent="0.3">
      <c r="A3063" s="2"/>
      <c r="B3063"/>
    </row>
    <row r="3064" spans="1:2" ht="14.4" x14ac:dyDescent="0.3">
      <c r="A3064" s="2"/>
      <c r="B3064"/>
    </row>
    <row r="3065" spans="1:2" ht="14.4" x14ac:dyDescent="0.3">
      <c r="A3065" s="2"/>
      <c r="B3065"/>
    </row>
    <row r="3066" spans="1:2" ht="14.4" x14ac:dyDescent="0.3">
      <c r="A3066" s="2"/>
      <c r="B3066"/>
    </row>
    <row r="3067" spans="1:2" ht="14.4" x14ac:dyDescent="0.3">
      <c r="A3067" s="2"/>
      <c r="B3067"/>
    </row>
    <row r="3068" spans="1:2" ht="14.4" x14ac:dyDescent="0.3">
      <c r="A3068" s="2"/>
      <c r="B3068"/>
    </row>
    <row r="3069" spans="1:2" ht="14.4" x14ac:dyDescent="0.3">
      <c r="A3069" s="2"/>
      <c r="B3069"/>
    </row>
    <row r="3070" spans="1:2" ht="14.4" x14ac:dyDescent="0.3">
      <c r="A3070" s="2"/>
      <c r="B3070"/>
    </row>
    <row r="3071" spans="1:2" ht="14.4" x14ac:dyDescent="0.3">
      <c r="A3071" s="2"/>
      <c r="B3071"/>
    </row>
    <row r="3072" spans="1:2" ht="14.4" x14ac:dyDescent="0.3">
      <c r="A3072" s="2"/>
      <c r="B3072"/>
    </row>
    <row r="3073" spans="1:2" ht="14.4" x14ac:dyDescent="0.3">
      <c r="A3073" s="2"/>
      <c r="B3073"/>
    </row>
    <row r="3074" spans="1:2" ht="14.4" x14ac:dyDescent="0.3">
      <c r="A3074" s="2"/>
      <c r="B3074"/>
    </row>
    <row r="3075" spans="1:2" ht="14.4" x14ac:dyDescent="0.3">
      <c r="A3075" s="2"/>
      <c r="B3075"/>
    </row>
    <row r="3076" spans="1:2" ht="14.4" x14ac:dyDescent="0.3">
      <c r="A3076" s="2"/>
      <c r="B3076"/>
    </row>
    <row r="3077" spans="1:2" ht="14.4" x14ac:dyDescent="0.3">
      <c r="A3077" s="2"/>
      <c r="B3077"/>
    </row>
    <row r="3078" spans="1:2" ht="14.4" x14ac:dyDescent="0.3">
      <c r="A3078" s="2"/>
      <c r="B3078"/>
    </row>
    <row r="3079" spans="1:2" ht="14.4" x14ac:dyDescent="0.3">
      <c r="A3079" s="2"/>
      <c r="B3079"/>
    </row>
    <row r="3080" spans="1:2" ht="14.4" x14ac:dyDescent="0.3">
      <c r="A3080" s="2"/>
      <c r="B3080"/>
    </row>
    <row r="3081" spans="1:2" ht="14.4" x14ac:dyDescent="0.3">
      <c r="A3081" s="2"/>
      <c r="B3081"/>
    </row>
    <row r="3082" spans="1:2" ht="14.4" x14ac:dyDescent="0.3">
      <c r="A3082" s="2"/>
      <c r="B3082"/>
    </row>
    <row r="3083" spans="1:2" ht="14.4" x14ac:dyDescent="0.3">
      <c r="A3083" s="2"/>
      <c r="B3083"/>
    </row>
    <row r="3084" spans="1:2" ht="14.4" x14ac:dyDescent="0.3">
      <c r="A3084" s="2"/>
      <c r="B3084"/>
    </row>
    <row r="3085" spans="1:2" ht="14.4" x14ac:dyDescent="0.3">
      <c r="A3085" s="2"/>
      <c r="B3085"/>
    </row>
    <row r="3086" spans="1:2" ht="14.4" x14ac:dyDescent="0.3">
      <c r="A3086" s="2"/>
      <c r="B3086"/>
    </row>
    <row r="3087" spans="1:2" ht="14.4" x14ac:dyDescent="0.3">
      <c r="A3087" s="2"/>
      <c r="B3087"/>
    </row>
    <row r="3088" spans="1:2" ht="14.4" x14ac:dyDescent="0.3">
      <c r="A3088" s="2"/>
      <c r="B3088"/>
    </row>
    <row r="3089" spans="1:2" ht="14.4" x14ac:dyDescent="0.3">
      <c r="A3089" s="2"/>
      <c r="B3089"/>
    </row>
    <row r="3090" spans="1:2" ht="14.4" x14ac:dyDescent="0.3">
      <c r="A3090" s="2"/>
      <c r="B3090"/>
    </row>
    <row r="3091" spans="1:2" ht="14.4" x14ac:dyDescent="0.3">
      <c r="A3091" s="2"/>
      <c r="B3091"/>
    </row>
    <row r="3092" spans="1:2" ht="14.4" x14ac:dyDescent="0.3">
      <c r="A3092" s="2"/>
      <c r="B3092"/>
    </row>
    <row r="3093" spans="1:2" ht="14.4" x14ac:dyDescent="0.3">
      <c r="A3093" s="2"/>
      <c r="B3093"/>
    </row>
    <row r="3094" spans="1:2" ht="14.4" x14ac:dyDescent="0.3">
      <c r="A3094" s="2"/>
      <c r="B3094"/>
    </row>
    <row r="3095" spans="1:2" ht="14.4" x14ac:dyDescent="0.3">
      <c r="A3095" s="2"/>
      <c r="B3095"/>
    </row>
    <row r="3096" spans="1:2" ht="14.4" x14ac:dyDescent="0.3">
      <c r="A3096" s="2"/>
      <c r="B3096"/>
    </row>
    <row r="3097" spans="1:2" ht="14.4" x14ac:dyDescent="0.3">
      <c r="A3097" s="2"/>
      <c r="B3097"/>
    </row>
    <row r="3098" spans="1:2" ht="14.4" x14ac:dyDescent="0.3">
      <c r="A3098" s="2"/>
      <c r="B3098"/>
    </row>
    <row r="3099" spans="1:2" ht="14.4" x14ac:dyDescent="0.3">
      <c r="A3099" s="2"/>
      <c r="B3099"/>
    </row>
    <row r="3100" spans="1:2" ht="14.4" x14ac:dyDescent="0.3">
      <c r="A3100" s="2"/>
      <c r="B3100"/>
    </row>
    <row r="3101" spans="1:2" ht="14.4" x14ac:dyDescent="0.3">
      <c r="A3101" s="2"/>
      <c r="B3101"/>
    </row>
    <row r="3102" spans="1:2" ht="14.4" x14ac:dyDescent="0.3">
      <c r="A3102" s="2"/>
      <c r="B3102"/>
    </row>
    <row r="3103" spans="1:2" ht="14.4" x14ac:dyDescent="0.3">
      <c r="A3103" s="2"/>
      <c r="B3103"/>
    </row>
    <row r="3104" spans="1:2" ht="14.4" x14ac:dyDescent="0.3">
      <c r="A3104" s="2"/>
      <c r="B3104"/>
    </row>
    <row r="3105" spans="1:2" ht="14.4" x14ac:dyDescent="0.3">
      <c r="A3105" s="2"/>
      <c r="B3105"/>
    </row>
    <row r="3106" spans="1:2" ht="14.4" x14ac:dyDescent="0.3">
      <c r="A3106" s="2"/>
      <c r="B3106"/>
    </row>
    <row r="3107" spans="1:2" ht="14.4" x14ac:dyDescent="0.3">
      <c r="A3107" s="2"/>
      <c r="B3107"/>
    </row>
    <row r="3108" spans="1:2" ht="14.4" x14ac:dyDescent="0.3">
      <c r="A3108" s="2"/>
      <c r="B3108"/>
    </row>
    <row r="3109" spans="1:2" ht="14.4" x14ac:dyDescent="0.3">
      <c r="A3109" s="2"/>
      <c r="B3109"/>
    </row>
    <row r="3110" spans="1:2" ht="14.4" x14ac:dyDescent="0.3">
      <c r="A3110" s="2"/>
      <c r="B3110"/>
    </row>
    <row r="3111" spans="1:2" ht="14.4" x14ac:dyDescent="0.3">
      <c r="A3111" s="2"/>
      <c r="B3111"/>
    </row>
    <row r="3112" spans="1:2" ht="14.4" x14ac:dyDescent="0.3">
      <c r="A3112" s="2"/>
      <c r="B3112"/>
    </row>
    <row r="3113" spans="1:2" ht="14.4" x14ac:dyDescent="0.3">
      <c r="A3113" s="2"/>
      <c r="B3113"/>
    </row>
    <row r="3114" spans="1:2" ht="14.4" x14ac:dyDescent="0.3">
      <c r="A3114" s="2"/>
      <c r="B3114"/>
    </row>
    <row r="3115" spans="1:2" ht="14.4" x14ac:dyDescent="0.3">
      <c r="A3115" s="2"/>
      <c r="B3115"/>
    </row>
    <row r="3116" spans="1:2" ht="14.4" x14ac:dyDescent="0.3">
      <c r="A3116" s="2"/>
      <c r="B3116"/>
    </row>
    <row r="3117" spans="1:2" ht="14.4" x14ac:dyDescent="0.3">
      <c r="A3117" s="2"/>
      <c r="B3117"/>
    </row>
    <row r="3118" spans="1:2" ht="14.4" x14ac:dyDescent="0.3">
      <c r="A3118" s="2"/>
      <c r="B3118"/>
    </row>
    <row r="3119" spans="1:2" ht="14.4" x14ac:dyDescent="0.3">
      <c r="A3119" s="2"/>
      <c r="B3119"/>
    </row>
    <row r="3120" spans="1:2" ht="14.4" x14ac:dyDescent="0.3">
      <c r="A3120" s="2"/>
      <c r="B3120"/>
    </row>
    <row r="3121" spans="1:2" ht="14.4" x14ac:dyDescent="0.3">
      <c r="A3121" s="2"/>
      <c r="B3121"/>
    </row>
    <row r="3122" spans="1:2" ht="14.4" x14ac:dyDescent="0.3">
      <c r="A3122" s="2"/>
      <c r="B3122"/>
    </row>
    <row r="3123" spans="1:2" ht="14.4" x14ac:dyDescent="0.3">
      <c r="A3123" s="2"/>
      <c r="B3123"/>
    </row>
    <row r="3124" spans="1:2" ht="14.4" x14ac:dyDescent="0.3">
      <c r="A3124" s="2"/>
      <c r="B3124"/>
    </row>
    <row r="3125" spans="1:2" ht="14.4" x14ac:dyDescent="0.3">
      <c r="A3125" s="2"/>
      <c r="B3125"/>
    </row>
    <row r="3126" spans="1:2" ht="14.4" x14ac:dyDescent="0.3">
      <c r="A3126" s="2"/>
      <c r="B3126"/>
    </row>
    <row r="3127" spans="1:2" ht="14.4" x14ac:dyDescent="0.3">
      <c r="A3127" s="2"/>
      <c r="B3127"/>
    </row>
    <row r="3128" spans="1:2" ht="14.4" x14ac:dyDescent="0.3">
      <c r="A3128" s="2"/>
      <c r="B3128"/>
    </row>
    <row r="3129" spans="1:2" ht="14.4" x14ac:dyDescent="0.3">
      <c r="A3129" s="2"/>
      <c r="B3129"/>
    </row>
    <row r="3130" spans="1:2" ht="14.4" x14ac:dyDescent="0.3">
      <c r="A3130" s="2"/>
      <c r="B3130"/>
    </row>
    <row r="3131" spans="1:2" ht="14.4" x14ac:dyDescent="0.3">
      <c r="A3131" s="2"/>
      <c r="B3131"/>
    </row>
    <row r="3132" spans="1:2" ht="14.4" x14ac:dyDescent="0.3">
      <c r="A3132" s="2"/>
      <c r="B3132"/>
    </row>
    <row r="3133" spans="1:2" ht="14.4" x14ac:dyDescent="0.3">
      <c r="A3133" s="2"/>
      <c r="B3133"/>
    </row>
    <row r="3134" spans="1:2" ht="14.4" x14ac:dyDescent="0.3">
      <c r="A3134" s="2"/>
      <c r="B3134"/>
    </row>
    <row r="3135" spans="1:2" ht="14.4" x14ac:dyDescent="0.3">
      <c r="A3135" s="2"/>
      <c r="B3135"/>
    </row>
    <row r="3136" spans="1:2" ht="14.4" x14ac:dyDescent="0.3">
      <c r="A3136" s="2"/>
      <c r="B3136"/>
    </row>
    <row r="3137" spans="1:2" ht="14.4" x14ac:dyDescent="0.3">
      <c r="A3137" s="2"/>
      <c r="B3137"/>
    </row>
    <row r="3138" spans="1:2" ht="14.4" x14ac:dyDescent="0.3">
      <c r="A3138" s="2"/>
      <c r="B3138"/>
    </row>
    <row r="3139" spans="1:2" ht="14.4" x14ac:dyDescent="0.3">
      <c r="A3139" s="2"/>
      <c r="B3139"/>
    </row>
    <row r="3140" spans="1:2" ht="14.4" x14ac:dyDescent="0.3">
      <c r="A3140" s="2"/>
      <c r="B3140"/>
    </row>
    <row r="3141" spans="1:2" ht="14.4" x14ac:dyDescent="0.3">
      <c r="A3141" s="2"/>
      <c r="B3141"/>
    </row>
    <row r="3142" spans="1:2" ht="14.4" x14ac:dyDescent="0.3">
      <c r="A3142" s="2"/>
      <c r="B3142"/>
    </row>
    <row r="3143" spans="1:2" ht="14.4" x14ac:dyDescent="0.3">
      <c r="A3143" s="2"/>
      <c r="B3143"/>
    </row>
    <row r="3144" spans="1:2" ht="14.4" x14ac:dyDescent="0.3">
      <c r="A3144" s="2"/>
      <c r="B3144"/>
    </row>
    <row r="3145" spans="1:2" ht="14.4" x14ac:dyDescent="0.3">
      <c r="A3145" s="2"/>
      <c r="B3145"/>
    </row>
    <row r="3146" spans="1:2" ht="14.4" x14ac:dyDescent="0.3">
      <c r="A3146" s="2"/>
      <c r="B3146"/>
    </row>
    <row r="3147" spans="1:2" ht="14.4" x14ac:dyDescent="0.3">
      <c r="A3147" s="2"/>
      <c r="B3147"/>
    </row>
    <row r="3148" spans="1:2" ht="14.4" x14ac:dyDescent="0.3">
      <c r="A3148" s="2"/>
      <c r="B3148"/>
    </row>
    <row r="3149" spans="1:2" ht="14.4" x14ac:dyDescent="0.3">
      <c r="A3149" s="2"/>
      <c r="B3149"/>
    </row>
    <row r="3150" spans="1:2" ht="14.4" x14ac:dyDescent="0.3">
      <c r="A3150" s="2"/>
      <c r="B3150"/>
    </row>
    <row r="3151" spans="1:2" ht="14.4" x14ac:dyDescent="0.3">
      <c r="A3151" s="2"/>
      <c r="B3151"/>
    </row>
    <row r="3152" spans="1:2" ht="14.4" x14ac:dyDescent="0.3">
      <c r="A3152" s="2"/>
      <c r="B3152"/>
    </row>
    <row r="3153" spans="1:2" ht="14.4" x14ac:dyDescent="0.3">
      <c r="A3153" s="2"/>
      <c r="B3153"/>
    </row>
    <row r="3154" spans="1:2" ht="14.4" x14ac:dyDescent="0.3">
      <c r="A3154" s="2"/>
      <c r="B3154"/>
    </row>
    <row r="3155" spans="1:2" ht="14.4" x14ac:dyDescent="0.3">
      <c r="A3155" s="2"/>
      <c r="B3155"/>
    </row>
    <row r="3156" spans="1:2" ht="14.4" x14ac:dyDescent="0.3">
      <c r="A3156" s="2"/>
      <c r="B3156"/>
    </row>
    <row r="3157" spans="1:2" ht="14.4" x14ac:dyDescent="0.3">
      <c r="A3157" s="2"/>
      <c r="B3157"/>
    </row>
    <row r="3158" spans="1:2" ht="14.4" x14ac:dyDescent="0.3">
      <c r="A3158" s="2"/>
      <c r="B3158"/>
    </row>
    <row r="3159" spans="1:2" ht="14.4" x14ac:dyDescent="0.3">
      <c r="A3159" s="2"/>
      <c r="B3159"/>
    </row>
    <row r="3160" spans="1:2" ht="14.4" x14ac:dyDescent="0.3">
      <c r="A3160" s="2"/>
      <c r="B3160"/>
    </row>
    <row r="3161" spans="1:2" ht="14.4" x14ac:dyDescent="0.3">
      <c r="A3161" s="2"/>
      <c r="B3161"/>
    </row>
    <row r="3162" spans="1:2" ht="14.4" x14ac:dyDescent="0.3">
      <c r="A3162" s="2"/>
      <c r="B3162"/>
    </row>
    <row r="3163" spans="1:2" ht="14.4" x14ac:dyDescent="0.3">
      <c r="A3163" s="2"/>
      <c r="B3163"/>
    </row>
    <row r="3164" spans="1:2" ht="14.4" x14ac:dyDescent="0.3">
      <c r="A3164" s="2"/>
      <c r="B3164"/>
    </row>
    <row r="3165" spans="1:2" ht="14.4" x14ac:dyDescent="0.3">
      <c r="A3165" s="2"/>
      <c r="B3165"/>
    </row>
    <row r="3166" spans="1:2" ht="14.4" x14ac:dyDescent="0.3">
      <c r="A3166" s="2"/>
      <c r="B3166"/>
    </row>
    <row r="3167" spans="1:2" ht="14.4" x14ac:dyDescent="0.3">
      <c r="A3167" s="2"/>
      <c r="B3167"/>
    </row>
    <row r="3168" spans="1:2" ht="14.4" x14ac:dyDescent="0.3">
      <c r="A3168" s="2"/>
      <c r="B3168"/>
    </row>
    <row r="3169" spans="1:2" ht="14.4" x14ac:dyDescent="0.3">
      <c r="A3169" s="2"/>
      <c r="B3169"/>
    </row>
    <row r="3170" spans="1:2" ht="14.4" x14ac:dyDescent="0.3">
      <c r="A3170" s="2"/>
      <c r="B3170"/>
    </row>
    <row r="3171" spans="1:2" ht="14.4" x14ac:dyDescent="0.3">
      <c r="A3171" s="2"/>
      <c r="B3171"/>
    </row>
    <row r="3172" spans="1:2" ht="14.4" x14ac:dyDescent="0.3">
      <c r="A3172" s="2"/>
      <c r="B3172"/>
    </row>
    <row r="3173" spans="1:2" ht="14.4" x14ac:dyDescent="0.3">
      <c r="A3173" s="2"/>
      <c r="B3173"/>
    </row>
    <row r="3174" spans="1:2" ht="14.4" x14ac:dyDescent="0.3">
      <c r="A3174" s="2"/>
      <c r="B3174"/>
    </row>
    <row r="3175" spans="1:2" ht="14.4" x14ac:dyDescent="0.3">
      <c r="A3175" s="2"/>
      <c r="B3175"/>
    </row>
    <row r="3176" spans="1:2" ht="14.4" x14ac:dyDescent="0.3">
      <c r="A3176" s="2"/>
      <c r="B3176"/>
    </row>
    <row r="3177" spans="1:2" ht="14.4" x14ac:dyDescent="0.3">
      <c r="A3177" s="2"/>
      <c r="B3177"/>
    </row>
    <row r="3178" spans="1:2" ht="14.4" x14ac:dyDescent="0.3">
      <c r="A3178" s="2"/>
      <c r="B3178"/>
    </row>
    <row r="3179" spans="1:2" ht="14.4" x14ac:dyDescent="0.3">
      <c r="A3179" s="2"/>
      <c r="B3179"/>
    </row>
    <row r="3180" spans="1:2" ht="14.4" x14ac:dyDescent="0.3">
      <c r="A3180" s="2"/>
      <c r="B3180"/>
    </row>
    <row r="3181" spans="1:2" ht="14.4" x14ac:dyDescent="0.3">
      <c r="A3181" s="2"/>
      <c r="B3181"/>
    </row>
    <row r="3182" spans="1:2" ht="14.4" x14ac:dyDescent="0.3">
      <c r="A3182" s="2"/>
      <c r="B3182"/>
    </row>
    <row r="3183" spans="1:2" ht="14.4" x14ac:dyDescent="0.3">
      <c r="A3183" s="2"/>
      <c r="B3183"/>
    </row>
    <row r="3184" spans="1:2" ht="14.4" x14ac:dyDescent="0.3">
      <c r="A3184" s="2"/>
      <c r="B3184"/>
    </row>
    <row r="3185" spans="1:2" ht="14.4" x14ac:dyDescent="0.3">
      <c r="A3185" s="2"/>
      <c r="B3185"/>
    </row>
    <row r="3186" spans="1:2" ht="14.4" x14ac:dyDescent="0.3">
      <c r="A3186" s="2"/>
      <c r="B3186"/>
    </row>
    <row r="3187" spans="1:2" ht="14.4" x14ac:dyDescent="0.3">
      <c r="A3187" s="2"/>
      <c r="B3187"/>
    </row>
    <row r="3188" spans="1:2" ht="14.4" x14ac:dyDescent="0.3">
      <c r="A3188" s="2"/>
      <c r="B3188"/>
    </row>
    <row r="3189" spans="1:2" ht="14.4" x14ac:dyDescent="0.3">
      <c r="A3189" s="2"/>
      <c r="B3189"/>
    </row>
    <row r="3190" spans="1:2" ht="14.4" x14ac:dyDescent="0.3">
      <c r="A3190" s="2"/>
      <c r="B3190"/>
    </row>
    <row r="3191" spans="1:2" ht="14.4" x14ac:dyDescent="0.3">
      <c r="A3191" s="2"/>
      <c r="B3191"/>
    </row>
    <row r="3192" spans="1:2" ht="14.4" x14ac:dyDescent="0.3">
      <c r="A3192" s="2"/>
      <c r="B3192"/>
    </row>
    <row r="3193" spans="1:2" ht="14.4" x14ac:dyDescent="0.3">
      <c r="A3193" s="2"/>
      <c r="B3193"/>
    </row>
    <row r="3194" spans="1:2" ht="14.4" x14ac:dyDescent="0.3">
      <c r="A3194" s="2"/>
      <c r="B3194"/>
    </row>
    <row r="3195" spans="1:2" ht="14.4" x14ac:dyDescent="0.3">
      <c r="A3195" s="2"/>
      <c r="B3195"/>
    </row>
    <row r="3196" spans="1:2" ht="14.4" x14ac:dyDescent="0.3">
      <c r="A3196" s="2"/>
      <c r="B3196"/>
    </row>
    <row r="3197" spans="1:2" ht="14.4" x14ac:dyDescent="0.3">
      <c r="A3197" s="2"/>
      <c r="B3197"/>
    </row>
    <row r="3198" spans="1:2" ht="14.4" x14ac:dyDescent="0.3">
      <c r="A3198" s="2"/>
      <c r="B3198"/>
    </row>
    <row r="3199" spans="1:2" ht="14.4" x14ac:dyDescent="0.3">
      <c r="A3199" s="2"/>
      <c r="B3199"/>
    </row>
    <row r="3200" spans="1:2" ht="14.4" x14ac:dyDescent="0.3">
      <c r="A3200" s="2"/>
      <c r="B3200"/>
    </row>
    <row r="3201" spans="1:2" ht="14.4" x14ac:dyDescent="0.3">
      <c r="A3201" s="2"/>
      <c r="B3201"/>
    </row>
    <row r="3202" spans="1:2" ht="14.4" x14ac:dyDescent="0.3">
      <c r="A3202" s="2"/>
      <c r="B3202"/>
    </row>
    <row r="3203" spans="1:2" ht="14.4" x14ac:dyDescent="0.3">
      <c r="A3203" s="2"/>
      <c r="B3203"/>
    </row>
    <row r="3204" spans="1:2" ht="14.4" x14ac:dyDescent="0.3">
      <c r="A3204" s="2"/>
      <c r="B3204"/>
    </row>
    <row r="3205" spans="1:2" ht="14.4" x14ac:dyDescent="0.3">
      <c r="A3205" s="2"/>
      <c r="B3205"/>
    </row>
    <row r="3206" spans="1:2" ht="14.4" x14ac:dyDescent="0.3">
      <c r="A3206" s="2"/>
      <c r="B3206"/>
    </row>
    <row r="3207" spans="1:2" ht="14.4" x14ac:dyDescent="0.3">
      <c r="A3207" s="2"/>
      <c r="B3207"/>
    </row>
    <row r="3208" spans="1:2" ht="14.4" x14ac:dyDescent="0.3">
      <c r="A3208" s="2"/>
      <c r="B3208"/>
    </row>
    <row r="3209" spans="1:2" ht="14.4" x14ac:dyDescent="0.3">
      <c r="A3209" s="2"/>
      <c r="B3209"/>
    </row>
    <row r="3210" spans="1:2" ht="14.4" x14ac:dyDescent="0.3">
      <c r="A3210" s="2"/>
      <c r="B3210"/>
    </row>
    <row r="3211" spans="1:2" ht="14.4" x14ac:dyDescent="0.3">
      <c r="A3211" s="2"/>
      <c r="B3211"/>
    </row>
    <row r="3212" spans="1:2" ht="14.4" x14ac:dyDescent="0.3">
      <c r="A3212" s="2"/>
      <c r="B3212"/>
    </row>
    <row r="3213" spans="1:2" ht="14.4" x14ac:dyDescent="0.3">
      <c r="A3213" s="2"/>
      <c r="B3213"/>
    </row>
    <row r="3214" spans="1:2" ht="14.4" x14ac:dyDescent="0.3">
      <c r="A3214" s="2"/>
      <c r="B3214"/>
    </row>
    <row r="3215" spans="1:2" ht="14.4" x14ac:dyDescent="0.3">
      <c r="A3215" s="2"/>
      <c r="B3215"/>
    </row>
    <row r="3216" spans="1:2" ht="14.4" x14ac:dyDescent="0.3">
      <c r="A3216" s="2"/>
      <c r="B3216"/>
    </row>
    <row r="3217" spans="1:2" ht="14.4" x14ac:dyDescent="0.3">
      <c r="A3217" s="2"/>
      <c r="B3217"/>
    </row>
    <row r="3218" spans="1:2" ht="14.4" x14ac:dyDescent="0.3">
      <c r="A3218" s="2"/>
      <c r="B3218"/>
    </row>
    <row r="3219" spans="1:2" ht="14.4" x14ac:dyDescent="0.3">
      <c r="A3219" s="2"/>
      <c r="B3219"/>
    </row>
    <row r="3220" spans="1:2" ht="14.4" x14ac:dyDescent="0.3">
      <c r="A3220" s="2"/>
      <c r="B3220"/>
    </row>
    <row r="3221" spans="1:2" ht="14.4" x14ac:dyDescent="0.3">
      <c r="A3221" s="2"/>
      <c r="B3221"/>
    </row>
    <row r="3222" spans="1:2" ht="14.4" x14ac:dyDescent="0.3">
      <c r="A3222" s="2"/>
      <c r="B3222"/>
    </row>
    <row r="3223" spans="1:2" ht="14.4" x14ac:dyDescent="0.3">
      <c r="A3223" s="2"/>
      <c r="B3223"/>
    </row>
    <row r="3224" spans="1:2" ht="14.4" x14ac:dyDescent="0.3">
      <c r="A3224" s="2"/>
      <c r="B3224"/>
    </row>
    <row r="3225" spans="1:2" ht="14.4" x14ac:dyDescent="0.3">
      <c r="A3225" s="2"/>
      <c r="B3225"/>
    </row>
    <row r="3226" spans="1:2" ht="14.4" x14ac:dyDescent="0.3">
      <c r="A3226" s="2"/>
      <c r="B3226"/>
    </row>
    <row r="3227" spans="1:2" ht="14.4" x14ac:dyDescent="0.3">
      <c r="A3227" s="2"/>
      <c r="B3227"/>
    </row>
    <row r="3228" spans="1:2" ht="14.4" x14ac:dyDescent="0.3">
      <c r="A3228" s="2"/>
      <c r="B3228"/>
    </row>
    <row r="3229" spans="1:2" ht="14.4" x14ac:dyDescent="0.3">
      <c r="A3229" s="2"/>
      <c r="B3229"/>
    </row>
    <row r="3230" spans="1:2" ht="14.4" x14ac:dyDescent="0.3">
      <c r="A3230" s="2"/>
      <c r="B3230"/>
    </row>
    <row r="3231" spans="1:2" ht="14.4" x14ac:dyDescent="0.3">
      <c r="A3231" s="2"/>
      <c r="B3231"/>
    </row>
    <row r="3232" spans="1:2" ht="14.4" x14ac:dyDescent="0.3">
      <c r="A3232" s="2"/>
      <c r="B3232"/>
    </row>
    <row r="3233" spans="1:2" ht="14.4" x14ac:dyDescent="0.3">
      <c r="A3233" s="2"/>
      <c r="B3233"/>
    </row>
    <row r="3234" spans="1:2" ht="14.4" x14ac:dyDescent="0.3">
      <c r="A3234" s="2"/>
      <c r="B3234"/>
    </row>
    <row r="3235" spans="1:2" ht="14.4" x14ac:dyDescent="0.3">
      <c r="A3235" s="2"/>
      <c r="B3235"/>
    </row>
    <row r="3236" spans="1:2" ht="14.4" x14ac:dyDescent="0.3">
      <c r="A3236" s="2"/>
      <c r="B3236"/>
    </row>
    <row r="3237" spans="1:2" ht="14.4" x14ac:dyDescent="0.3">
      <c r="A3237" s="2"/>
      <c r="B3237"/>
    </row>
    <row r="3238" spans="1:2" ht="14.4" x14ac:dyDescent="0.3">
      <c r="A3238" s="2"/>
      <c r="B3238"/>
    </row>
    <row r="3239" spans="1:2" ht="14.4" x14ac:dyDescent="0.3">
      <c r="A3239" s="2"/>
      <c r="B3239"/>
    </row>
    <row r="3240" spans="1:2" ht="14.4" x14ac:dyDescent="0.3">
      <c r="A3240" s="2"/>
      <c r="B3240"/>
    </row>
    <row r="3241" spans="1:2" ht="14.4" x14ac:dyDescent="0.3">
      <c r="A3241" s="2"/>
      <c r="B3241"/>
    </row>
    <row r="3242" spans="1:2" ht="14.4" x14ac:dyDescent="0.3">
      <c r="A3242" s="2"/>
      <c r="B3242"/>
    </row>
    <row r="3243" spans="1:2" ht="14.4" x14ac:dyDescent="0.3">
      <c r="A3243" s="2"/>
      <c r="B3243"/>
    </row>
    <row r="3244" spans="1:2" ht="14.4" x14ac:dyDescent="0.3">
      <c r="A3244" s="2"/>
      <c r="B3244"/>
    </row>
    <row r="3245" spans="1:2" ht="14.4" x14ac:dyDescent="0.3">
      <c r="A3245" s="2"/>
      <c r="B3245"/>
    </row>
    <row r="3246" spans="1:2" ht="14.4" x14ac:dyDescent="0.3">
      <c r="A3246" s="2"/>
      <c r="B3246"/>
    </row>
    <row r="3247" spans="1:2" ht="14.4" x14ac:dyDescent="0.3">
      <c r="A3247" s="2"/>
      <c r="B3247"/>
    </row>
    <row r="3248" spans="1:2" ht="14.4" x14ac:dyDescent="0.3">
      <c r="A3248" s="2"/>
      <c r="B3248"/>
    </row>
    <row r="3249" spans="1:2" ht="14.4" x14ac:dyDescent="0.3">
      <c r="A3249" s="2"/>
      <c r="B3249"/>
    </row>
    <row r="3250" spans="1:2" ht="14.4" x14ac:dyDescent="0.3">
      <c r="A3250" s="2"/>
      <c r="B3250"/>
    </row>
    <row r="3251" spans="1:2" ht="14.4" x14ac:dyDescent="0.3">
      <c r="A3251" s="2"/>
      <c r="B3251"/>
    </row>
    <row r="3252" spans="1:2" ht="14.4" x14ac:dyDescent="0.3">
      <c r="A3252" s="2"/>
      <c r="B3252"/>
    </row>
    <row r="3253" spans="1:2" ht="14.4" x14ac:dyDescent="0.3">
      <c r="A3253" s="2"/>
      <c r="B3253"/>
    </row>
    <row r="3254" spans="1:2" ht="14.4" x14ac:dyDescent="0.3">
      <c r="A3254" s="2"/>
      <c r="B3254"/>
    </row>
    <row r="3255" spans="1:2" ht="14.4" x14ac:dyDescent="0.3">
      <c r="A3255" s="2"/>
      <c r="B3255"/>
    </row>
    <row r="3256" spans="1:2" ht="14.4" x14ac:dyDescent="0.3">
      <c r="A3256" s="2"/>
      <c r="B3256"/>
    </row>
    <row r="3257" spans="1:2" ht="14.4" x14ac:dyDescent="0.3">
      <c r="A3257" s="2"/>
      <c r="B3257"/>
    </row>
    <row r="3258" spans="1:2" ht="14.4" x14ac:dyDescent="0.3">
      <c r="A3258" s="2"/>
      <c r="B3258"/>
    </row>
    <row r="3259" spans="1:2" ht="14.4" x14ac:dyDescent="0.3">
      <c r="A3259" s="2"/>
      <c r="B3259"/>
    </row>
    <row r="3260" spans="1:2" ht="14.4" x14ac:dyDescent="0.3">
      <c r="A3260" s="2"/>
      <c r="B3260"/>
    </row>
    <row r="3261" spans="1:2" ht="14.4" x14ac:dyDescent="0.3">
      <c r="A3261" s="2"/>
      <c r="B3261"/>
    </row>
    <row r="3262" spans="1:2" ht="14.4" x14ac:dyDescent="0.3">
      <c r="A3262" s="2"/>
      <c r="B3262"/>
    </row>
    <row r="3263" spans="1:2" ht="14.4" x14ac:dyDescent="0.3">
      <c r="A3263" s="2"/>
      <c r="B3263"/>
    </row>
    <row r="3264" spans="1:2" ht="14.4" x14ac:dyDescent="0.3">
      <c r="A3264" s="2"/>
      <c r="B3264"/>
    </row>
    <row r="3265" spans="1:2" ht="14.4" x14ac:dyDescent="0.3">
      <c r="A3265" s="2"/>
      <c r="B3265"/>
    </row>
    <row r="3266" spans="1:2" ht="14.4" x14ac:dyDescent="0.3">
      <c r="A3266" s="2"/>
      <c r="B3266"/>
    </row>
    <row r="3267" spans="1:2" ht="14.4" x14ac:dyDescent="0.3">
      <c r="A3267" s="2"/>
      <c r="B3267"/>
    </row>
    <row r="3268" spans="1:2" ht="14.4" x14ac:dyDescent="0.3">
      <c r="A3268" s="2"/>
      <c r="B3268"/>
    </row>
    <row r="3269" spans="1:2" ht="14.4" x14ac:dyDescent="0.3">
      <c r="A3269" s="2"/>
      <c r="B3269"/>
    </row>
    <row r="3270" spans="1:2" ht="14.4" x14ac:dyDescent="0.3">
      <c r="A3270" s="2"/>
      <c r="B3270"/>
    </row>
    <row r="3271" spans="1:2" ht="14.4" x14ac:dyDescent="0.3">
      <c r="A3271" s="2"/>
      <c r="B3271"/>
    </row>
    <row r="3272" spans="1:2" ht="14.4" x14ac:dyDescent="0.3">
      <c r="A3272" s="2"/>
      <c r="B3272"/>
    </row>
    <row r="3273" spans="1:2" ht="14.4" x14ac:dyDescent="0.3">
      <c r="A3273" s="2"/>
      <c r="B3273"/>
    </row>
    <row r="3274" spans="1:2" ht="14.4" x14ac:dyDescent="0.3">
      <c r="A3274" s="2"/>
      <c r="B3274"/>
    </row>
    <row r="3275" spans="1:2" ht="14.4" x14ac:dyDescent="0.3">
      <c r="A3275" s="2"/>
      <c r="B3275"/>
    </row>
    <row r="3276" spans="1:2" ht="14.4" x14ac:dyDescent="0.3">
      <c r="A3276" s="2"/>
      <c r="B3276"/>
    </row>
    <row r="3277" spans="1:2" ht="14.4" x14ac:dyDescent="0.3">
      <c r="A3277" s="2"/>
      <c r="B3277"/>
    </row>
    <row r="3278" spans="1:2" ht="14.4" x14ac:dyDescent="0.3">
      <c r="A3278" s="2"/>
      <c r="B3278"/>
    </row>
    <row r="3279" spans="1:2" ht="14.4" x14ac:dyDescent="0.3">
      <c r="A3279" s="2"/>
      <c r="B3279"/>
    </row>
    <row r="3280" spans="1:2" ht="14.4" x14ac:dyDescent="0.3">
      <c r="A3280" s="2"/>
      <c r="B3280"/>
    </row>
    <row r="3281" spans="1:2" ht="14.4" x14ac:dyDescent="0.3">
      <c r="A3281" s="2"/>
      <c r="B3281"/>
    </row>
    <row r="3282" spans="1:2" ht="14.4" x14ac:dyDescent="0.3">
      <c r="A3282" s="2"/>
      <c r="B3282"/>
    </row>
    <row r="3283" spans="1:2" ht="14.4" x14ac:dyDescent="0.3">
      <c r="A3283" s="2"/>
      <c r="B3283"/>
    </row>
    <row r="3284" spans="1:2" ht="14.4" x14ac:dyDescent="0.3">
      <c r="A3284" s="2"/>
      <c r="B3284"/>
    </row>
    <row r="3285" spans="1:2" ht="14.4" x14ac:dyDescent="0.3">
      <c r="A3285" s="2"/>
      <c r="B3285"/>
    </row>
    <row r="3286" spans="1:2" ht="14.4" x14ac:dyDescent="0.3">
      <c r="A3286" s="2"/>
      <c r="B3286"/>
    </row>
    <row r="3287" spans="1:2" ht="14.4" x14ac:dyDescent="0.3">
      <c r="A3287" s="2"/>
      <c r="B3287"/>
    </row>
    <row r="3288" spans="1:2" ht="14.4" x14ac:dyDescent="0.3">
      <c r="A3288" s="2"/>
      <c r="B3288"/>
    </row>
    <row r="3289" spans="1:2" ht="14.4" x14ac:dyDescent="0.3">
      <c r="A3289" s="2"/>
      <c r="B3289"/>
    </row>
    <row r="3290" spans="1:2" ht="14.4" x14ac:dyDescent="0.3">
      <c r="A3290" s="2"/>
      <c r="B3290"/>
    </row>
    <row r="3291" spans="1:2" ht="14.4" x14ac:dyDescent="0.3">
      <c r="A3291" s="2"/>
      <c r="B3291"/>
    </row>
    <row r="3292" spans="1:2" ht="14.4" x14ac:dyDescent="0.3">
      <c r="A3292" s="2"/>
      <c r="B3292"/>
    </row>
    <row r="3293" spans="1:2" ht="14.4" x14ac:dyDescent="0.3">
      <c r="A3293" s="2"/>
      <c r="B3293"/>
    </row>
    <row r="3294" spans="1:2" ht="14.4" x14ac:dyDescent="0.3">
      <c r="A3294" s="2"/>
      <c r="B3294"/>
    </row>
    <row r="3295" spans="1:2" ht="14.4" x14ac:dyDescent="0.3">
      <c r="A3295" s="2"/>
      <c r="B3295"/>
    </row>
    <row r="3296" spans="1:2" ht="14.4" x14ac:dyDescent="0.3">
      <c r="A3296" s="2"/>
      <c r="B3296"/>
    </row>
    <row r="3297" spans="1:2" ht="14.4" x14ac:dyDescent="0.3">
      <c r="A3297" s="2"/>
      <c r="B3297"/>
    </row>
    <row r="3298" spans="1:2" ht="14.4" x14ac:dyDescent="0.3">
      <c r="A3298" s="2"/>
      <c r="B3298"/>
    </row>
    <row r="3299" spans="1:2" ht="14.4" x14ac:dyDescent="0.3">
      <c r="A3299" s="2"/>
      <c r="B3299"/>
    </row>
    <row r="3300" spans="1:2" ht="14.4" x14ac:dyDescent="0.3">
      <c r="A3300" s="2"/>
      <c r="B3300"/>
    </row>
    <row r="3301" spans="1:2" ht="14.4" x14ac:dyDescent="0.3">
      <c r="A3301" s="2"/>
      <c r="B3301"/>
    </row>
    <row r="3302" spans="1:2" ht="14.4" x14ac:dyDescent="0.3">
      <c r="A3302" s="2"/>
      <c r="B3302"/>
    </row>
    <row r="3303" spans="1:2" ht="14.4" x14ac:dyDescent="0.3">
      <c r="A3303" s="2"/>
      <c r="B3303"/>
    </row>
    <row r="3304" spans="1:2" ht="14.4" x14ac:dyDescent="0.3">
      <c r="A3304" s="2"/>
      <c r="B3304"/>
    </row>
    <row r="3305" spans="1:2" ht="14.4" x14ac:dyDescent="0.3">
      <c r="A3305" s="2"/>
      <c r="B3305"/>
    </row>
    <row r="3306" spans="1:2" ht="14.4" x14ac:dyDescent="0.3">
      <c r="A3306" s="2"/>
      <c r="B3306"/>
    </row>
    <row r="3307" spans="1:2" ht="14.4" x14ac:dyDescent="0.3">
      <c r="A3307" s="2"/>
      <c r="B3307"/>
    </row>
    <row r="3308" spans="1:2" ht="14.4" x14ac:dyDescent="0.3">
      <c r="A3308" s="2"/>
      <c r="B3308"/>
    </row>
    <row r="3309" spans="1:2" ht="14.4" x14ac:dyDescent="0.3">
      <c r="A3309" s="2"/>
      <c r="B3309"/>
    </row>
    <row r="3310" spans="1:2" ht="14.4" x14ac:dyDescent="0.3">
      <c r="A3310" s="2"/>
      <c r="B3310"/>
    </row>
    <row r="3311" spans="1:2" ht="14.4" x14ac:dyDescent="0.3">
      <c r="A3311" s="2"/>
      <c r="B3311"/>
    </row>
    <row r="3312" spans="1:2" ht="14.4" x14ac:dyDescent="0.3">
      <c r="A3312" s="2"/>
      <c r="B3312"/>
    </row>
    <row r="3313" spans="1:2" ht="14.4" x14ac:dyDescent="0.3">
      <c r="A3313" s="2"/>
      <c r="B3313"/>
    </row>
    <row r="3314" spans="1:2" ht="14.4" x14ac:dyDescent="0.3">
      <c r="A3314" s="2"/>
      <c r="B3314"/>
    </row>
    <row r="3315" spans="1:2" ht="14.4" x14ac:dyDescent="0.3">
      <c r="A3315" s="2"/>
      <c r="B3315"/>
    </row>
    <row r="3316" spans="1:2" ht="14.4" x14ac:dyDescent="0.3">
      <c r="A3316" s="2"/>
      <c r="B3316"/>
    </row>
    <row r="3317" spans="1:2" ht="14.4" x14ac:dyDescent="0.3">
      <c r="A3317" s="2"/>
      <c r="B3317"/>
    </row>
    <row r="3318" spans="1:2" ht="14.4" x14ac:dyDescent="0.3">
      <c r="A3318" s="2"/>
      <c r="B3318"/>
    </row>
    <row r="3319" spans="1:2" ht="14.4" x14ac:dyDescent="0.3">
      <c r="A3319" s="2"/>
      <c r="B3319"/>
    </row>
    <row r="3320" spans="1:2" ht="14.4" x14ac:dyDescent="0.3">
      <c r="A3320" s="2"/>
      <c r="B3320"/>
    </row>
    <row r="3321" spans="1:2" ht="14.4" x14ac:dyDescent="0.3">
      <c r="A3321" s="2"/>
      <c r="B3321"/>
    </row>
    <row r="3322" spans="1:2" ht="14.4" x14ac:dyDescent="0.3">
      <c r="A3322" s="2"/>
      <c r="B3322"/>
    </row>
    <row r="3323" spans="1:2" ht="14.4" x14ac:dyDescent="0.3">
      <c r="A3323" s="2"/>
      <c r="B3323"/>
    </row>
    <row r="3324" spans="1:2" ht="14.4" x14ac:dyDescent="0.3">
      <c r="A3324" s="2"/>
      <c r="B3324"/>
    </row>
    <row r="3325" spans="1:2" ht="14.4" x14ac:dyDescent="0.3">
      <c r="A3325" s="2"/>
      <c r="B3325"/>
    </row>
    <row r="3326" spans="1:2" ht="14.4" x14ac:dyDescent="0.3">
      <c r="A3326" s="2"/>
      <c r="B3326"/>
    </row>
    <row r="3327" spans="1:2" ht="14.4" x14ac:dyDescent="0.3">
      <c r="A3327" s="2"/>
      <c r="B3327"/>
    </row>
    <row r="3328" spans="1:2" ht="14.4" x14ac:dyDescent="0.3">
      <c r="A3328" s="2"/>
      <c r="B3328"/>
    </row>
    <row r="3329" spans="1:2" ht="14.4" x14ac:dyDescent="0.3">
      <c r="A3329" s="2"/>
      <c r="B3329"/>
    </row>
    <row r="3330" spans="1:2" ht="14.4" x14ac:dyDescent="0.3">
      <c r="A3330" s="2"/>
      <c r="B3330"/>
    </row>
    <row r="3331" spans="1:2" ht="14.4" x14ac:dyDescent="0.3">
      <c r="A3331" s="2"/>
      <c r="B3331"/>
    </row>
    <row r="3332" spans="1:2" ht="14.4" x14ac:dyDescent="0.3">
      <c r="A3332" s="2"/>
      <c r="B3332"/>
    </row>
    <row r="3333" spans="1:2" ht="14.4" x14ac:dyDescent="0.3">
      <c r="A3333" s="2"/>
      <c r="B3333"/>
    </row>
    <row r="3334" spans="1:2" ht="14.4" x14ac:dyDescent="0.3">
      <c r="A3334" s="2"/>
      <c r="B3334"/>
    </row>
    <row r="3335" spans="1:2" ht="14.4" x14ac:dyDescent="0.3">
      <c r="A3335" s="2"/>
      <c r="B3335"/>
    </row>
    <row r="3336" spans="1:2" ht="14.4" x14ac:dyDescent="0.3">
      <c r="A3336" s="2"/>
      <c r="B3336"/>
    </row>
    <row r="3337" spans="1:2" ht="14.4" x14ac:dyDescent="0.3">
      <c r="A3337" s="2"/>
      <c r="B3337"/>
    </row>
    <row r="3338" spans="1:2" ht="14.4" x14ac:dyDescent="0.3">
      <c r="A3338" s="2"/>
      <c r="B3338"/>
    </row>
    <row r="3339" spans="1:2" ht="14.4" x14ac:dyDescent="0.3">
      <c r="A3339" s="2"/>
      <c r="B3339"/>
    </row>
    <row r="3340" spans="1:2" ht="14.4" x14ac:dyDescent="0.3">
      <c r="A3340" s="2"/>
      <c r="B3340"/>
    </row>
    <row r="3341" spans="1:2" ht="14.4" x14ac:dyDescent="0.3">
      <c r="A3341" s="2"/>
      <c r="B3341"/>
    </row>
    <row r="3342" spans="1:2" ht="14.4" x14ac:dyDescent="0.3">
      <c r="A3342" s="2"/>
      <c r="B3342"/>
    </row>
    <row r="3343" spans="1:2" ht="14.4" x14ac:dyDescent="0.3">
      <c r="A3343" s="2"/>
      <c r="B3343"/>
    </row>
    <row r="3344" spans="1:2" ht="14.4" x14ac:dyDescent="0.3">
      <c r="A3344" s="2"/>
      <c r="B3344"/>
    </row>
    <row r="3345" spans="1:2" ht="14.4" x14ac:dyDescent="0.3">
      <c r="A3345" s="2"/>
      <c r="B3345"/>
    </row>
    <row r="3346" spans="1:2" ht="14.4" x14ac:dyDescent="0.3">
      <c r="A3346" s="2"/>
      <c r="B3346"/>
    </row>
    <row r="3347" spans="1:2" ht="14.4" x14ac:dyDescent="0.3">
      <c r="A3347" s="2"/>
      <c r="B3347"/>
    </row>
    <row r="3348" spans="1:2" ht="14.4" x14ac:dyDescent="0.3">
      <c r="A3348" s="2"/>
      <c r="B3348"/>
    </row>
    <row r="3349" spans="1:2" ht="14.4" x14ac:dyDescent="0.3">
      <c r="A3349" s="2"/>
      <c r="B3349"/>
    </row>
    <row r="3350" spans="1:2" ht="14.4" x14ac:dyDescent="0.3">
      <c r="A3350" s="2"/>
      <c r="B3350"/>
    </row>
    <row r="3351" spans="1:2" ht="14.4" x14ac:dyDescent="0.3">
      <c r="A3351" s="2"/>
      <c r="B3351"/>
    </row>
    <row r="3352" spans="1:2" ht="14.4" x14ac:dyDescent="0.3">
      <c r="A3352" s="2"/>
      <c r="B3352"/>
    </row>
    <row r="3353" spans="1:2" ht="14.4" x14ac:dyDescent="0.3">
      <c r="A3353" s="2"/>
      <c r="B3353"/>
    </row>
    <row r="3354" spans="1:2" ht="14.4" x14ac:dyDescent="0.3">
      <c r="A3354" s="2"/>
      <c r="B3354"/>
    </row>
    <row r="3355" spans="1:2" ht="14.4" x14ac:dyDescent="0.3">
      <c r="A3355" s="2"/>
      <c r="B3355"/>
    </row>
    <row r="3356" spans="1:2" ht="14.4" x14ac:dyDescent="0.3">
      <c r="A3356" s="2"/>
      <c r="B3356"/>
    </row>
    <row r="3357" spans="1:2" ht="14.4" x14ac:dyDescent="0.3">
      <c r="A3357" s="2"/>
      <c r="B3357"/>
    </row>
    <row r="3358" spans="1:2" ht="14.4" x14ac:dyDescent="0.3">
      <c r="A3358" s="2"/>
      <c r="B3358"/>
    </row>
    <row r="3359" spans="1:2" ht="14.4" x14ac:dyDescent="0.3">
      <c r="A3359" s="2"/>
      <c r="B3359"/>
    </row>
    <row r="3360" spans="1:2" ht="14.4" x14ac:dyDescent="0.3">
      <c r="A3360" s="2"/>
      <c r="B3360"/>
    </row>
    <row r="3361" spans="1:2" ht="14.4" x14ac:dyDescent="0.3">
      <c r="A3361" s="2"/>
      <c r="B3361"/>
    </row>
    <row r="3362" spans="1:2" ht="14.4" x14ac:dyDescent="0.3">
      <c r="A3362" s="2"/>
      <c r="B3362"/>
    </row>
    <row r="3363" spans="1:2" ht="14.4" x14ac:dyDescent="0.3">
      <c r="A3363" s="2"/>
      <c r="B3363"/>
    </row>
    <row r="3364" spans="1:2" ht="14.4" x14ac:dyDescent="0.3">
      <c r="A3364" s="2"/>
      <c r="B3364"/>
    </row>
    <row r="3365" spans="1:2" ht="14.4" x14ac:dyDescent="0.3">
      <c r="A3365" s="2"/>
      <c r="B3365"/>
    </row>
    <row r="3366" spans="1:2" ht="14.4" x14ac:dyDescent="0.3">
      <c r="A3366" s="2"/>
      <c r="B3366"/>
    </row>
    <row r="3367" spans="1:2" ht="14.4" x14ac:dyDescent="0.3">
      <c r="A3367" s="2"/>
      <c r="B3367"/>
    </row>
    <row r="3368" spans="1:2" ht="14.4" x14ac:dyDescent="0.3">
      <c r="A3368" s="2"/>
      <c r="B3368"/>
    </row>
    <row r="3369" spans="1:2" ht="14.4" x14ac:dyDescent="0.3">
      <c r="A3369" s="2"/>
      <c r="B3369"/>
    </row>
    <row r="3370" spans="1:2" ht="14.4" x14ac:dyDescent="0.3">
      <c r="A3370" s="2"/>
      <c r="B3370"/>
    </row>
    <row r="3371" spans="1:2" ht="14.4" x14ac:dyDescent="0.3">
      <c r="A3371" s="2"/>
      <c r="B3371"/>
    </row>
    <row r="3372" spans="1:2" ht="14.4" x14ac:dyDescent="0.3">
      <c r="A3372" s="2"/>
      <c r="B3372"/>
    </row>
    <row r="3373" spans="1:2" ht="14.4" x14ac:dyDescent="0.3">
      <c r="A3373" s="2"/>
      <c r="B3373"/>
    </row>
    <row r="3374" spans="1:2" ht="14.4" x14ac:dyDescent="0.3">
      <c r="A3374" s="2"/>
      <c r="B3374"/>
    </row>
    <row r="3375" spans="1:2" ht="14.4" x14ac:dyDescent="0.3">
      <c r="A3375" s="2"/>
      <c r="B3375"/>
    </row>
    <row r="3376" spans="1:2" ht="14.4" x14ac:dyDescent="0.3">
      <c r="A3376" s="2"/>
      <c r="B3376"/>
    </row>
    <row r="3377" spans="1:2" ht="14.4" x14ac:dyDescent="0.3">
      <c r="A3377" s="2"/>
      <c r="B3377"/>
    </row>
    <row r="3378" spans="1:2" ht="14.4" x14ac:dyDescent="0.3">
      <c r="A3378" s="2"/>
      <c r="B3378"/>
    </row>
    <row r="3379" spans="1:2" ht="14.4" x14ac:dyDescent="0.3">
      <c r="A3379" s="2"/>
      <c r="B3379"/>
    </row>
    <row r="3380" spans="1:2" ht="14.4" x14ac:dyDescent="0.3">
      <c r="A3380" s="2"/>
      <c r="B3380"/>
    </row>
    <row r="3381" spans="1:2" ht="14.4" x14ac:dyDescent="0.3">
      <c r="A3381" s="2"/>
      <c r="B3381"/>
    </row>
    <row r="3382" spans="1:2" ht="14.4" x14ac:dyDescent="0.3">
      <c r="A3382" s="2"/>
      <c r="B3382"/>
    </row>
    <row r="3383" spans="1:2" ht="14.4" x14ac:dyDescent="0.3">
      <c r="A3383" s="2"/>
      <c r="B3383"/>
    </row>
    <row r="3384" spans="1:2" ht="14.4" x14ac:dyDescent="0.3">
      <c r="A3384" s="2"/>
      <c r="B3384"/>
    </row>
    <row r="3385" spans="1:2" ht="14.4" x14ac:dyDescent="0.3">
      <c r="A3385" s="2"/>
      <c r="B3385"/>
    </row>
    <row r="3386" spans="1:2" ht="14.4" x14ac:dyDescent="0.3">
      <c r="A3386" s="2"/>
      <c r="B3386"/>
    </row>
    <row r="3387" spans="1:2" ht="14.4" x14ac:dyDescent="0.3">
      <c r="A3387" s="2"/>
      <c r="B3387"/>
    </row>
    <row r="3388" spans="1:2" ht="14.4" x14ac:dyDescent="0.3">
      <c r="A3388" s="2"/>
      <c r="B3388"/>
    </row>
    <row r="3389" spans="1:2" ht="14.4" x14ac:dyDescent="0.3">
      <c r="A3389" s="2"/>
      <c r="B3389"/>
    </row>
    <row r="3390" spans="1:2" ht="14.4" x14ac:dyDescent="0.3">
      <c r="A3390" s="2"/>
      <c r="B3390"/>
    </row>
    <row r="3391" spans="1:2" ht="14.4" x14ac:dyDescent="0.3">
      <c r="A3391" s="2"/>
      <c r="B3391"/>
    </row>
    <row r="3392" spans="1:2" ht="14.4" x14ac:dyDescent="0.3">
      <c r="A3392" s="2"/>
      <c r="B3392"/>
    </row>
    <row r="3393" spans="1:2" ht="14.4" x14ac:dyDescent="0.3">
      <c r="A3393" s="2"/>
      <c r="B3393"/>
    </row>
    <row r="3394" spans="1:2" ht="14.4" x14ac:dyDescent="0.3">
      <c r="A3394" s="2"/>
      <c r="B3394"/>
    </row>
    <row r="3395" spans="1:2" ht="14.4" x14ac:dyDescent="0.3">
      <c r="A3395" s="2"/>
      <c r="B3395"/>
    </row>
    <row r="3396" spans="1:2" ht="14.4" x14ac:dyDescent="0.3">
      <c r="A3396" s="2"/>
      <c r="B3396"/>
    </row>
    <row r="3397" spans="1:2" ht="14.4" x14ac:dyDescent="0.3">
      <c r="A3397" s="2"/>
      <c r="B3397"/>
    </row>
    <row r="3398" spans="1:2" ht="14.4" x14ac:dyDescent="0.3">
      <c r="A3398" s="2"/>
      <c r="B3398"/>
    </row>
    <row r="3399" spans="1:2" ht="14.4" x14ac:dyDescent="0.3">
      <c r="A3399" s="2"/>
      <c r="B3399"/>
    </row>
    <row r="3400" spans="1:2" ht="14.4" x14ac:dyDescent="0.3">
      <c r="A3400" s="2"/>
      <c r="B3400"/>
    </row>
    <row r="3401" spans="1:2" ht="14.4" x14ac:dyDescent="0.3">
      <c r="A3401" s="2"/>
      <c r="B3401"/>
    </row>
    <row r="3402" spans="1:2" ht="14.4" x14ac:dyDescent="0.3">
      <c r="A3402" s="2"/>
      <c r="B3402"/>
    </row>
    <row r="3403" spans="1:2" ht="14.4" x14ac:dyDescent="0.3">
      <c r="A3403" s="2"/>
      <c r="B3403"/>
    </row>
    <row r="3404" spans="1:2" ht="14.4" x14ac:dyDescent="0.3">
      <c r="A3404" s="2"/>
      <c r="B3404"/>
    </row>
    <row r="3405" spans="1:2" ht="14.4" x14ac:dyDescent="0.3">
      <c r="A3405" s="2"/>
      <c r="B3405"/>
    </row>
    <row r="3406" spans="1:2" ht="14.4" x14ac:dyDescent="0.3">
      <c r="B3406"/>
    </row>
    <row r="3407" spans="1:2" ht="14.4" x14ac:dyDescent="0.3">
      <c r="B3407"/>
    </row>
    <row r="3408" spans="1:2" ht="14.4" x14ac:dyDescent="0.3">
      <c r="B3408"/>
    </row>
    <row r="3409" spans="2:2" ht="14.4" x14ac:dyDescent="0.3">
      <c r="B3409"/>
    </row>
    <row r="3410" spans="2:2" ht="14.4" x14ac:dyDescent="0.3">
      <c r="B3410"/>
    </row>
    <row r="3411" spans="2:2" ht="14.4" x14ac:dyDescent="0.3">
      <c r="B3411"/>
    </row>
    <row r="3412" spans="2:2" ht="14.4" x14ac:dyDescent="0.3">
      <c r="B3412"/>
    </row>
    <row r="3413" spans="2:2" ht="14.4" x14ac:dyDescent="0.3">
      <c r="B3413"/>
    </row>
    <row r="3414" spans="2:2" ht="14.4" x14ac:dyDescent="0.3">
      <c r="B3414"/>
    </row>
    <row r="3415" spans="2:2" ht="14.4" x14ac:dyDescent="0.3">
      <c r="B3415"/>
    </row>
    <row r="3416" spans="2:2" ht="14.4" x14ac:dyDescent="0.3">
      <c r="B3416"/>
    </row>
    <row r="3417" spans="2:2" ht="14.4" x14ac:dyDescent="0.3">
      <c r="B3417"/>
    </row>
    <row r="3418" spans="2:2" ht="14.4" x14ac:dyDescent="0.3">
      <c r="B3418"/>
    </row>
    <row r="3419" spans="2:2" ht="14.4" x14ac:dyDescent="0.3">
      <c r="B3419"/>
    </row>
    <row r="3420" spans="2:2" ht="14.4" x14ac:dyDescent="0.3">
      <c r="B3420"/>
    </row>
    <row r="3421" spans="2:2" ht="14.4" x14ac:dyDescent="0.3">
      <c r="B3421"/>
    </row>
    <row r="3422" spans="2:2" ht="14.4" x14ac:dyDescent="0.3">
      <c r="B3422"/>
    </row>
    <row r="3423" spans="2:2" ht="14.4" x14ac:dyDescent="0.3">
      <c r="B3423"/>
    </row>
    <row r="3424" spans="2:2" ht="14.4" x14ac:dyDescent="0.3">
      <c r="B3424"/>
    </row>
    <row r="3425" spans="2:2" ht="14.4" x14ac:dyDescent="0.3">
      <c r="B3425"/>
    </row>
    <row r="3426" spans="2:2" ht="14.4" x14ac:dyDescent="0.3">
      <c r="B3426"/>
    </row>
    <row r="3427" spans="2:2" ht="14.4" x14ac:dyDescent="0.3">
      <c r="B3427"/>
    </row>
    <row r="3428" spans="2:2" ht="14.4" x14ac:dyDescent="0.3">
      <c r="B3428"/>
    </row>
    <row r="3429" spans="2:2" ht="14.4" x14ac:dyDescent="0.3">
      <c r="B3429"/>
    </row>
    <row r="3430" spans="2:2" ht="14.4" x14ac:dyDescent="0.3">
      <c r="B3430"/>
    </row>
    <row r="3431" spans="2:2" ht="14.4" x14ac:dyDescent="0.3">
      <c r="B3431"/>
    </row>
    <row r="3432" spans="2:2" ht="14.4" x14ac:dyDescent="0.3">
      <c r="B3432"/>
    </row>
    <row r="3433" spans="2:2" ht="14.4" x14ac:dyDescent="0.3">
      <c r="B3433"/>
    </row>
    <row r="3434" spans="2:2" ht="14.4" x14ac:dyDescent="0.3">
      <c r="B3434"/>
    </row>
    <row r="3435" spans="2:2" ht="14.4" x14ac:dyDescent="0.3">
      <c r="B3435"/>
    </row>
    <row r="3436" spans="2:2" ht="14.4" x14ac:dyDescent="0.3">
      <c r="B3436"/>
    </row>
    <row r="3437" spans="2:2" ht="14.4" x14ac:dyDescent="0.3">
      <c r="B3437"/>
    </row>
    <row r="3438" spans="2:2" ht="14.4" x14ac:dyDescent="0.3">
      <c r="B3438"/>
    </row>
    <row r="3439" spans="2:2" ht="14.4" x14ac:dyDescent="0.3">
      <c r="B3439"/>
    </row>
    <row r="3440" spans="2:2" ht="14.4" x14ac:dyDescent="0.3">
      <c r="B3440"/>
    </row>
    <row r="3441" spans="2:2" ht="14.4" x14ac:dyDescent="0.3">
      <c r="B3441"/>
    </row>
    <row r="3442" spans="2:2" ht="14.4" x14ac:dyDescent="0.3">
      <c r="B3442"/>
    </row>
    <row r="3443" spans="2:2" ht="14.4" x14ac:dyDescent="0.3">
      <c r="B3443"/>
    </row>
    <row r="3444" spans="2:2" ht="14.4" x14ac:dyDescent="0.3">
      <c r="B3444"/>
    </row>
    <row r="3445" spans="2:2" ht="14.4" x14ac:dyDescent="0.3">
      <c r="B3445"/>
    </row>
    <row r="3446" spans="2:2" ht="14.4" x14ac:dyDescent="0.3">
      <c r="B3446"/>
    </row>
    <row r="3447" spans="2:2" ht="14.4" x14ac:dyDescent="0.3">
      <c r="B3447"/>
    </row>
    <row r="3448" spans="2:2" ht="14.4" x14ac:dyDescent="0.3">
      <c r="B3448"/>
    </row>
    <row r="3449" spans="2:2" ht="14.4" x14ac:dyDescent="0.3">
      <c r="B3449"/>
    </row>
    <row r="3450" spans="2:2" ht="14.4" x14ac:dyDescent="0.3">
      <c r="B3450"/>
    </row>
    <row r="3451" spans="2:2" ht="14.4" x14ac:dyDescent="0.3">
      <c r="B3451"/>
    </row>
    <row r="3452" spans="2:2" ht="14.4" x14ac:dyDescent="0.3">
      <c r="B3452"/>
    </row>
    <row r="3453" spans="2:2" ht="14.4" x14ac:dyDescent="0.3">
      <c r="B3453"/>
    </row>
    <row r="3454" spans="2:2" ht="14.4" x14ac:dyDescent="0.3">
      <c r="B3454"/>
    </row>
    <row r="3455" spans="2:2" ht="14.4" x14ac:dyDescent="0.3">
      <c r="B3455"/>
    </row>
    <row r="3456" spans="2:2" ht="14.4" x14ac:dyDescent="0.3">
      <c r="B3456"/>
    </row>
    <row r="3457" spans="2:2" ht="14.4" x14ac:dyDescent="0.3">
      <c r="B3457"/>
    </row>
    <row r="3458" spans="2:2" ht="14.4" x14ac:dyDescent="0.3">
      <c r="B3458"/>
    </row>
    <row r="3459" spans="2:2" ht="14.4" x14ac:dyDescent="0.3">
      <c r="B3459"/>
    </row>
    <row r="3460" spans="2:2" ht="14.4" x14ac:dyDescent="0.3">
      <c r="B3460"/>
    </row>
    <row r="3461" spans="2:2" ht="14.4" x14ac:dyDescent="0.3">
      <c r="B3461"/>
    </row>
    <row r="3462" spans="2:2" ht="14.4" x14ac:dyDescent="0.3">
      <c r="B3462"/>
    </row>
    <row r="3463" spans="2:2" ht="14.4" x14ac:dyDescent="0.3">
      <c r="B3463"/>
    </row>
    <row r="3464" spans="2:2" ht="14.4" x14ac:dyDescent="0.3">
      <c r="B3464"/>
    </row>
    <row r="3465" spans="2:2" ht="14.4" x14ac:dyDescent="0.3">
      <c r="B3465"/>
    </row>
    <row r="3466" spans="2:2" ht="14.4" x14ac:dyDescent="0.3">
      <c r="B3466"/>
    </row>
    <row r="3467" spans="2:2" ht="14.4" x14ac:dyDescent="0.3">
      <c r="B3467"/>
    </row>
    <row r="3468" spans="2:2" ht="14.4" x14ac:dyDescent="0.3">
      <c r="B3468"/>
    </row>
    <row r="3469" spans="2:2" ht="14.4" x14ac:dyDescent="0.3">
      <c r="B3469"/>
    </row>
    <row r="3470" spans="2:2" ht="14.4" x14ac:dyDescent="0.3">
      <c r="B3470"/>
    </row>
    <row r="3471" spans="2:2" ht="14.4" x14ac:dyDescent="0.3">
      <c r="B3471"/>
    </row>
    <row r="3472" spans="2:2" ht="14.4" x14ac:dyDescent="0.3">
      <c r="B3472"/>
    </row>
    <row r="3473" spans="2:2" ht="14.4" x14ac:dyDescent="0.3">
      <c r="B3473"/>
    </row>
    <row r="3474" spans="2:2" ht="14.4" x14ac:dyDescent="0.3">
      <c r="B3474"/>
    </row>
    <row r="3475" spans="2:2" ht="14.4" x14ac:dyDescent="0.3">
      <c r="B3475"/>
    </row>
    <row r="3476" spans="2:2" ht="14.4" x14ac:dyDescent="0.3">
      <c r="B3476"/>
    </row>
    <row r="3477" spans="2:2" ht="14.4" x14ac:dyDescent="0.3">
      <c r="B3477"/>
    </row>
    <row r="3478" spans="2:2" ht="14.4" x14ac:dyDescent="0.3">
      <c r="B3478"/>
    </row>
    <row r="3479" spans="2:2" ht="14.4" x14ac:dyDescent="0.3">
      <c r="B3479"/>
    </row>
    <row r="3480" spans="2:2" ht="14.4" x14ac:dyDescent="0.3">
      <c r="B3480"/>
    </row>
    <row r="3481" spans="2:2" ht="14.4" x14ac:dyDescent="0.3">
      <c r="B3481"/>
    </row>
    <row r="3482" spans="2:2" ht="14.4" x14ac:dyDescent="0.3">
      <c r="B3482"/>
    </row>
    <row r="3483" spans="2:2" ht="14.4" x14ac:dyDescent="0.3">
      <c r="B3483"/>
    </row>
    <row r="3484" spans="2:2" ht="14.4" x14ac:dyDescent="0.3">
      <c r="B3484"/>
    </row>
    <row r="3485" spans="2:2" ht="14.4" x14ac:dyDescent="0.3">
      <c r="B3485"/>
    </row>
    <row r="3486" spans="2:2" ht="14.4" x14ac:dyDescent="0.3">
      <c r="B3486"/>
    </row>
    <row r="3487" spans="2:2" ht="14.4" x14ac:dyDescent="0.3">
      <c r="B3487"/>
    </row>
    <row r="3488" spans="2:2" ht="14.4" x14ac:dyDescent="0.3">
      <c r="B3488"/>
    </row>
    <row r="3489" spans="2:2" ht="14.4" x14ac:dyDescent="0.3">
      <c r="B3489"/>
    </row>
    <row r="3490" spans="2:2" ht="14.4" x14ac:dyDescent="0.3">
      <c r="B3490"/>
    </row>
    <row r="3491" spans="2:2" ht="14.4" x14ac:dyDescent="0.3">
      <c r="B3491"/>
    </row>
    <row r="3492" spans="2:2" ht="14.4" x14ac:dyDescent="0.3">
      <c r="B3492"/>
    </row>
    <row r="3493" spans="2:2" ht="14.4" x14ac:dyDescent="0.3">
      <c r="B3493"/>
    </row>
    <row r="3494" spans="2:2" ht="14.4" x14ac:dyDescent="0.3">
      <c r="B3494"/>
    </row>
    <row r="3495" spans="2:2" ht="14.4" x14ac:dyDescent="0.3">
      <c r="B3495"/>
    </row>
    <row r="3496" spans="2:2" ht="14.4" x14ac:dyDescent="0.3">
      <c r="B3496"/>
    </row>
    <row r="3497" spans="2:2" ht="14.4" x14ac:dyDescent="0.3">
      <c r="B3497"/>
    </row>
    <row r="3498" spans="2:2" ht="14.4" x14ac:dyDescent="0.3">
      <c r="B3498"/>
    </row>
    <row r="3499" spans="2:2" ht="14.4" x14ac:dyDescent="0.3">
      <c r="B3499"/>
    </row>
    <row r="3500" spans="2:2" ht="14.4" x14ac:dyDescent="0.3">
      <c r="B3500"/>
    </row>
    <row r="3501" spans="2:2" ht="14.4" x14ac:dyDescent="0.3">
      <c r="B3501"/>
    </row>
    <row r="3502" spans="2:2" ht="14.4" x14ac:dyDescent="0.3">
      <c r="B3502"/>
    </row>
    <row r="3503" spans="2:2" ht="14.4" x14ac:dyDescent="0.3">
      <c r="B3503"/>
    </row>
    <row r="3504" spans="2:2" ht="14.4" x14ac:dyDescent="0.3">
      <c r="B3504"/>
    </row>
    <row r="3505" spans="2:2" ht="14.4" x14ac:dyDescent="0.3">
      <c r="B3505"/>
    </row>
    <row r="3506" spans="2:2" ht="14.4" x14ac:dyDescent="0.3">
      <c r="B3506"/>
    </row>
    <row r="3507" spans="2:2" ht="14.4" x14ac:dyDescent="0.3">
      <c r="B3507"/>
    </row>
    <row r="3508" spans="2:2" ht="14.4" x14ac:dyDescent="0.3">
      <c r="B3508"/>
    </row>
    <row r="3509" spans="2:2" ht="14.4" x14ac:dyDescent="0.3">
      <c r="B3509"/>
    </row>
    <row r="3510" spans="2:2" ht="14.4" x14ac:dyDescent="0.3">
      <c r="B3510"/>
    </row>
    <row r="3511" spans="2:2" ht="14.4" x14ac:dyDescent="0.3">
      <c r="B3511"/>
    </row>
    <row r="3512" spans="2:2" ht="14.4" x14ac:dyDescent="0.3">
      <c r="B3512"/>
    </row>
    <row r="3513" spans="2:2" ht="14.4" x14ac:dyDescent="0.3">
      <c r="B3513"/>
    </row>
    <row r="3514" spans="2:2" ht="14.4" x14ac:dyDescent="0.3">
      <c r="B3514"/>
    </row>
    <row r="3515" spans="2:2" ht="14.4" x14ac:dyDescent="0.3">
      <c r="B3515"/>
    </row>
    <row r="3516" spans="2:2" ht="14.4" x14ac:dyDescent="0.3">
      <c r="B3516"/>
    </row>
    <row r="3517" spans="2:2" ht="14.4" x14ac:dyDescent="0.3">
      <c r="B3517"/>
    </row>
    <row r="3518" spans="2:2" ht="14.4" x14ac:dyDescent="0.3">
      <c r="B3518"/>
    </row>
    <row r="3519" spans="2:2" ht="14.4" x14ac:dyDescent="0.3">
      <c r="B3519"/>
    </row>
    <row r="3520" spans="2:2" ht="14.4" x14ac:dyDescent="0.3">
      <c r="B3520"/>
    </row>
    <row r="3521" spans="2:2" ht="14.4" x14ac:dyDescent="0.3">
      <c r="B3521"/>
    </row>
    <row r="3522" spans="2:2" ht="14.4" x14ac:dyDescent="0.3">
      <c r="B3522"/>
    </row>
    <row r="3523" spans="2:2" ht="14.4" x14ac:dyDescent="0.3">
      <c r="B3523"/>
    </row>
    <row r="3524" spans="2:2" ht="14.4" x14ac:dyDescent="0.3">
      <c r="B3524"/>
    </row>
    <row r="3525" spans="2:2" ht="14.4" x14ac:dyDescent="0.3">
      <c r="B3525"/>
    </row>
    <row r="3526" spans="2:2" ht="14.4" x14ac:dyDescent="0.3">
      <c r="B3526"/>
    </row>
    <row r="3527" spans="2:2" ht="14.4" x14ac:dyDescent="0.3">
      <c r="B3527"/>
    </row>
    <row r="3528" spans="2:2" ht="14.4" x14ac:dyDescent="0.3">
      <c r="B3528"/>
    </row>
    <row r="3529" spans="2:2" ht="14.4" x14ac:dyDescent="0.3">
      <c r="B3529"/>
    </row>
    <row r="3530" spans="2:2" ht="14.4" x14ac:dyDescent="0.3">
      <c r="B3530"/>
    </row>
    <row r="3531" spans="2:2" ht="14.4" x14ac:dyDescent="0.3">
      <c r="B3531"/>
    </row>
    <row r="3532" spans="2:2" ht="14.4" x14ac:dyDescent="0.3">
      <c r="B3532"/>
    </row>
    <row r="3533" spans="2:2" ht="14.4" x14ac:dyDescent="0.3">
      <c r="B3533"/>
    </row>
    <row r="3534" spans="2:2" ht="14.4" x14ac:dyDescent="0.3">
      <c r="B3534"/>
    </row>
    <row r="3535" spans="2:2" ht="14.4" x14ac:dyDescent="0.3">
      <c r="B3535"/>
    </row>
    <row r="3536" spans="2:2" ht="14.4" x14ac:dyDescent="0.3">
      <c r="B3536"/>
    </row>
    <row r="3537" spans="2:2" ht="14.4" x14ac:dyDescent="0.3">
      <c r="B3537"/>
    </row>
    <row r="3538" spans="2:2" ht="14.4" x14ac:dyDescent="0.3">
      <c r="B3538"/>
    </row>
    <row r="3539" spans="2:2" ht="14.4" x14ac:dyDescent="0.3">
      <c r="B3539"/>
    </row>
    <row r="3540" spans="2:2" ht="14.4" x14ac:dyDescent="0.3">
      <c r="B3540"/>
    </row>
    <row r="3541" spans="2:2" ht="14.4" x14ac:dyDescent="0.3">
      <c r="B3541"/>
    </row>
    <row r="3542" spans="2:2" ht="14.4" x14ac:dyDescent="0.3">
      <c r="B3542"/>
    </row>
    <row r="3543" spans="2:2" ht="14.4" x14ac:dyDescent="0.3">
      <c r="B3543"/>
    </row>
    <row r="3544" spans="2:2" ht="14.4" x14ac:dyDescent="0.3">
      <c r="B3544"/>
    </row>
    <row r="3545" spans="2:2" ht="14.4" x14ac:dyDescent="0.3">
      <c r="B3545"/>
    </row>
    <row r="3546" spans="2:2" ht="14.4" x14ac:dyDescent="0.3">
      <c r="B3546"/>
    </row>
    <row r="3547" spans="2:2" ht="14.4" x14ac:dyDescent="0.3">
      <c r="B3547"/>
    </row>
    <row r="3548" spans="2:2" ht="14.4" x14ac:dyDescent="0.3">
      <c r="B3548"/>
    </row>
    <row r="3549" spans="2:2" ht="14.4" x14ac:dyDescent="0.3">
      <c r="B3549"/>
    </row>
    <row r="3550" spans="2:2" ht="14.4" x14ac:dyDescent="0.3">
      <c r="B3550"/>
    </row>
    <row r="3551" spans="2:2" ht="14.4" x14ac:dyDescent="0.3">
      <c r="B3551"/>
    </row>
    <row r="3552" spans="2:2" ht="14.4" x14ac:dyDescent="0.3">
      <c r="B3552"/>
    </row>
    <row r="3553" spans="2:2" ht="14.4" x14ac:dyDescent="0.3">
      <c r="B3553"/>
    </row>
    <row r="3554" spans="2:2" ht="14.4" x14ac:dyDescent="0.3">
      <c r="B3554"/>
    </row>
    <row r="3555" spans="2:2" ht="14.4" x14ac:dyDescent="0.3">
      <c r="B3555"/>
    </row>
    <row r="3556" spans="2:2" ht="14.4" x14ac:dyDescent="0.3">
      <c r="B3556"/>
    </row>
    <row r="3557" spans="2:2" ht="14.4" x14ac:dyDescent="0.3">
      <c r="B3557"/>
    </row>
    <row r="3558" spans="2:2" ht="14.4" x14ac:dyDescent="0.3">
      <c r="B3558"/>
    </row>
    <row r="3559" spans="2:2" ht="14.4" x14ac:dyDescent="0.3">
      <c r="B3559"/>
    </row>
    <row r="3560" spans="2:2" ht="14.4" x14ac:dyDescent="0.3">
      <c r="B3560"/>
    </row>
    <row r="3561" spans="2:2" ht="14.4" x14ac:dyDescent="0.3">
      <c r="B3561"/>
    </row>
    <row r="3562" spans="2:2" ht="14.4" x14ac:dyDescent="0.3">
      <c r="B3562"/>
    </row>
    <row r="3563" spans="2:2" ht="14.4" x14ac:dyDescent="0.3">
      <c r="B3563"/>
    </row>
    <row r="3564" spans="2:2" ht="14.4" x14ac:dyDescent="0.3">
      <c r="B3564"/>
    </row>
    <row r="3565" spans="2:2" ht="14.4" x14ac:dyDescent="0.3">
      <c r="B3565"/>
    </row>
    <row r="3566" spans="2:2" ht="14.4" x14ac:dyDescent="0.3">
      <c r="B3566"/>
    </row>
    <row r="3567" spans="2:2" ht="14.4" x14ac:dyDescent="0.3">
      <c r="B3567"/>
    </row>
    <row r="3568" spans="2:2" ht="14.4" x14ac:dyDescent="0.3">
      <c r="B3568"/>
    </row>
    <row r="3569" spans="2:2" ht="14.4" x14ac:dyDescent="0.3">
      <c r="B3569"/>
    </row>
    <row r="3570" spans="2:2" ht="14.4" x14ac:dyDescent="0.3">
      <c r="B3570"/>
    </row>
    <row r="3571" spans="2:2" ht="14.4" x14ac:dyDescent="0.3">
      <c r="B3571"/>
    </row>
    <row r="3572" spans="2:2" ht="14.4" x14ac:dyDescent="0.3">
      <c r="B3572"/>
    </row>
    <row r="3573" spans="2:2" ht="14.4" x14ac:dyDescent="0.3">
      <c r="B3573"/>
    </row>
    <row r="3574" spans="2:2" ht="14.4" x14ac:dyDescent="0.3">
      <c r="B3574"/>
    </row>
    <row r="3575" spans="2:2" ht="14.4" x14ac:dyDescent="0.3">
      <c r="B3575"/>
    </row>
    <row r="3576" spans="2:2" ht="14.4" x14ac:dyDescent="0.3">
      <c r="B3576"/>
    </row>
    <row r="3577" spans="2:2" ht="14.4" x14ac:dyDescent="0.3">
      <c r="B3577"/>
    </row>
    <row r="3578" spans="2:2" ht="14.4" x14ac:dyDescent="0.3">
      <c r="B3578"/>
    </row>
    <row r="3579" spans="2:2" ht="14.4" x14ac:dyDescent="0.3">
      <c r="B3579"/>
    </row>
    <row r="3580" spans="2:2" ht="14.4" x14ac:dyDescent="0.3">
      <c r="B3580"/>
    </row>
    <row r="3581" spans="2:2" ht="14.4" x14ac:dyDescent="0.3">
      <c r="B3581"/>
    </row>
    <row r="3582" spans="2:2" ht="14.4" x14ac:dyDescent="0.3">
      <c r="B3582"/>
    </row>
    <row r="3583" spans="2:2" ht="14.4" x14ac:dyDescent="0.3">
      <c r="B3583"/>
    </row>
    <row r="3584" spans="2:2" ht="14.4" x14ac:dyDescent="0.3">
      <c r="B3584"/>
    </row>
    <row r="3585" spans="2:2" ht="14.4" x14ac:dyDescent="0.3">
      <c r="B3585"/>
    </row>
    <row r="3586" spans="2:2" ht="14.4" x14ac:dyDescent="0.3">
      <c r="B3586"/>
    </row>
    <row r="3587" spans="2:2" ht="14.4" x14ac:dyDescent="0.3">
      <c r="B3587"/>
    </row>
    <row r="3588" spans="2:2" ht="14.4" x14ac:dyDescent="0.3">
      <c r="B3588"/>
    </row>
    <row r="3589" spans="2:2" ht="14.4" x14ac:dyDescent="0.3">
      <c r="B3589"/>
    </row>
    <row r="3590" spans="2:2" ht="14.4" x14ac:dyDescent="0.3">
      <c r="B3590"/>
    </row>
    <row r="3591" spans="2:2" ht="14.4" x14ac:dyDescent="0.3">
      <c r="B3591"/>
    </row>
    <row r="3592" spans="2:2" ht="14.4" x14ac:dyDescent="0.3">
      <c r="B3592"/>
    </row>
    <row r="3593" spans="2:2" ht="14.4" x14ac:dyDescent="0.3">
      <c r="B3593"/>
    </row>
    <row r="3594" spans="2:2" ht="14.4" x14ac:dyDescent="0.3">
      <c r="B3594"/>
    </row>
    <row r="3595" spans="2:2" ht="14.4" x14ac:dyDescent="0.3">
      <c r="B3595"/>
    </row>
    <row r="3596" spans="2:2" ht="14.4" x14ac:dyDescent="0.3">
      <c r="B3596"/>
    </row>
    <row r="3597" spans="2:2" ht="14.4" x14ac:dyDescent="0.3">
      <c r="B3597"/>
    </row>
    <row r="3598" spans="2:2" ht="14.4" x14ac:dyDescent="0.3">
      <c r="B3598"/>
    </row>
    <row r="3599" spans="2:2" ht="14.4" x14ac:dyDescent="0.3">
      <c r="B3599"/>
    </row>
    <row r="3600" spans="2:2" ht="14.4" x14ac:dyDescent="0.3">
      <c r="B3600"/>
    </row>
    <row r="3601" spans="2:2" ht="14.4" x14ac:dyDescent="0.3">
      <c r="B3601"/>
    </row>
    <row r="3602" spans="2:2" ht="14.4" x14ac:dyDescent="0.3">
      <c r="B3602"/>
    </row>
    <row r="3603" spans="2:2" ht="14.4" x14ac:dyDescent="0.3">
      <c r="B3603"/>
    </row>
    <row r="3604" spans="2:2" ht="14.4" x14ac:dyDescent="0.3">
      <c r="B3604"/>
    </row>
    <row r="3605" spans="2:2" ht="14.4" x14ac:dyDescent="0.3">
      <c r="B3605"/>
    </row>
    <row r="3606" spans="2:2" ht="14.4" x14ac:dyDescent="0.3">
      <c r="B3606"/>
    </row>
    <row r="3607" spans="2:2" ht="14.4" x14ac:dyDescent="0.3">
      <c r="B3607"/>
    </row>
    <row r="3608" spans="2:2" ht="14.4" x14ac:dyDescent="0.3">
      <c r="B3608"/>
    </row>
    <row r="3609" spans="2:2" ht="14.4" x14ac:dyDescent="0.3">
      <c r="B3609"/>
    </row>
    <row r="3610" spans="2:2" ht="14.4" x14ac:dyDescent="0.3">
      <c r="B3610"/>
    </row>
    <row r="3611" spans="2:2" ht="14.4" x14ac:dyDescent="0.3">
      <c r="B3611"/>
    </row>
    <row r="3612" spans="2:2" ht="14.4" x14ac:dyDescent="0.3">
      <c r="B3612"/>
    </row>
    <row r="3613" spans="2:2" ht="14.4" x14ac:dyDescent="0.3">
      <c r="B3613"/>
    </row>
    <row r="3614" spans="2:2" ht="14.4" x14ac:dyDescent="0.3">
      <c r="B3614"/>
    </row>
    <row r="3615" spans="2:2" ht="14.4" x14ac:dyDescent="0.3">
      <c r="B3615"/>
    </row>
    <row r="3616" spans="2:2" ht="14.4" x14ac:dyDescent="0.3">
      <c r="B3616"/>
    </row>
    <row r="3617" spans="2:2" ht="14.4" x14ac:dyDescent="0.3">
      <c r="B3617"/>
    </row>
    <row r="3618" spans="2:2" ht="14.4" x14ac:dyDescent="0.3">
      <c r="B3618"/>
    </row>
    <row r="3619" spans="2:2" ht="14.4" x14ac:dyDescent="0.3">
      <c r="B3619"/>
    </row>
    <row r="3620" spans="2:2" ht="14.4" x14ac:dyDescent="0.3">
      <c r="B3620"/>
    </row>
    <row r="3621" spans="2:2" ht="14.4" x14ac:dyDescent="0.3">
      <c r="B3621"/>
    </row>
    <row r="3622" spans="2:2" ht="14.4" x14ac:dyDescent="0.3">
      <c r="B3622"/>
    </row>
    <row r="3623" spans="2:2" ht="14.4" x14ac:dyDescent="0.3">
      <c r="B3623"/>
    </row>
    <row r="3624" spans="2:2" ht="14.4" x14ac:dyDescent="0.3">
      <c r="B3624"/>
    </row>
    <row r="3625" spans="2:2" ht="14.4" x14ac:dyDescent="0.3">
      <c r="B3625"/>
    </row>
    <row r="3626" spans="2:2" ht="14.4" x14ac:dyDescent="0.3">
      <c r="B3626"/>
    </row>
    <row r="3627" spans="2:2" ht="14.4" x14ac:dyDescent="0.3">
      <c r="B3627"/>
    </row>
    <row r="3628" spans="2:2" ht="14.4" x14ac:dyDescent="0.3">
      <c r="B3628"/>
    </row>
    <row r="3629" spans="2:2" ht="14.4" x14ac:dyDescent="0.3">
      <c r="B3629"/>
    </row>
    <row r="3630" spans="2:2" ht="14.4" x14ac:dyDescent="0.3">
      <c r="B3630"/>
    </row>
    <row r="3631" spans="2:2" ht="14.4" x14ac:dyDescent="0.3">
      <c r="B3631"/>
    </row>
    <row r="3632" spans="2:2" ht="14.4" x14ac:dyDescent="0.3">
      <c r="B3632"/>
    </row>
    <row r="3633" spans="2:2" ht="14.4" x14ac:dyDescent="0.3">
      <c r="B3633"/>
    </row>
    <row r="3634" spans="2:2" ht="14.4" x14ac:dyDescent="0.3">
      <c r="B3634"/>
    </row>
    <row r="3635" spans="2:2" ht="14.4" x14ac:dyDescent="0.3">
      <c r="B3635"/>
    </row>
    <row r="3636" spans="2:2" ht="14.4" x14ac:dyDescent="0.3">
      <c r="B3636"/>
    </row>
    <row r="3637" spans="2:2" ht="14.4" x14ac:dyDescent="0.3">
      <c r="B3637"/>
    </row>
    <row r="3638" spans="2:2" ht="14.4" x14ac:dyDescent="0.3">
      <c r="B3638"/>
    </row>
    <row r="3639" spans="2:2" ht="14.4" x14ac:dyDescent="0.3">
      <c r="B3639"/>
    </row>
    <row r="3640" spans="2:2" ht="14.4" x14ac:dyDescent="0.3">
      <c r="B3640"/>
    </row>
    <row r="3641" spans="2:2" ht="14.4" x14ac:dyDescent="0.3">
      <c r="B3641"/>
    </row>
    <row r="3642" spans="2:2" ht="14.4" x14ac:dyDescent="0.3">
      <c r="B3642"/>
    </row>
    <row r="3643" spans="2:2" ht="14.4" x14ac:dyDescent="0.3">
      <c r="B3643"/>
    </row>
    <row r="3644" spans="2:2" ht="14.4" x14ac:dyDescent="0.3">
      <c r="B3644"/>
    </row>
    <row r="3645" spans="2:2" ht="14.4" x14ac:dyDescent="0.3">
      <c r="B3645"/>
    </row>
    <row r="3646" spans="2:2" ht="14.4" x14ac:dyDescent="0.3">
      <c r="B3646"/>
    </row>
    <row r="3647" spans="2:2" ht="14.4" x14ac:dyDescent="0.3">
      <c r="B3647"/>
    </row>
    <row r="3648" spans="2:2" ht="14.4" x14ac:dyDescent="0.3">
      <c r="B3648"/>
    </row>
    <row r="3649" spans="2:2" ht="14.4" x14ac:dyDescent="0.3">
      <c r="B3649"/>
    </row>
    <row r="3650" spans="2:2" ht="14.4" x14ac:dyDescent="0.3">
      <c r="B3650"/>
    </row>
    <row r="3651" spans="2:2" ht="14.4" x14ac:dyDescent="0.3">
      <c r="B3651"/>
    </row>
    <row r="3652" spans="2:2" ht="14.4" x14ac:dyDescent="0.3">
      <c r="B3652"/>
    </row>
    <row r="3653" spans="2:2" ht="14.4" x14ac:dyDescent="0.3">
      <c r="B3653"/>
    </row>
    <row r="3654" spans="2:2" ht="14.4" x14ac:dyDescent="0.3">
      <c r="B3654"/>
    </row>
    <row r="3655" spans="2:2" ht="14.4" x14ac:dyDescent="0.3">
      <c r="B3655"/>
    </row>
    <row r="3656" spans="2:2" ht="14.4" x14ac:dyDescent="0.3">
      <c r="B3656"/>
    </row>
    <row r="3657" spans="2:2" ht="14.4" x14ac:dyDescent="0.3">
      <c r="B3657"/>
    </row>
    <row r="3658" spans="2:2" ht="14.4" x14ac:dyDescent="0.3">
      <c r="B3658"/>
    </row>
    <row r="3659" spans="2:2" ht="14.4" x14ac:dyDescent="0.3">
      <c r="B3659"/>
    </row>
    <row r="3660" spans="2:2" ht="14.4" x14ac:dyDescent="0.3">
      <c r="B3660"/>
    </row>
    <row r="3661" spans="2:2" ht="14.4" x14ac:dyDescent="0.3">
      <c r="B3661"/>
    </row>
    <row r="3662" spans="2:2" ht="14.4" x14ac:dyDescent="0.3">
      <c r="B3662"/>
    </row>
    <row r="3663" spans="2:2" ht="14.4" x14ac:dyDescent="0.3">
      <c r="B3663"/>
    </row>
    <row r="3664" spans="2:2" ht="14.4" x14ac:dyDescent="0.3">
      <c r="B3664"/>
    </row>
    <row r="3665" spans="2:2" ht="14.4" x14ac:dyDescent="0.3">
      <c r="B3665"/>
    </row>
    <row r="3666" spans="2:2" ht="14.4" x14ac:dyDescent="0.3">
      <c r="B3666"/>
    </row>
    <row r="3667" spans="2:2" ht="14.4" x14ac:dyDescent="0.3">
      <c r="B3667"/>
    </row>
    <row r="3668" spans="2:2" ht="14.4" x14ac:dyDescent="0.3">
      <c r="B3668"/>
    </row>
    <row r="3669" spans="2:2" ht="14.4" x14ac:dyDescent="0.3">
      <c r="B3669"/>
    </row>
    <row r="3670" spans="2:2" ht="14.4" x14ac:dyDescent="0.3">
      <c r="B3670"/>
    </row>
    <row r="3671" spans="2:2" ht="14.4" x14ac:dyDescent="0.3">
      <c r="B3671"/>
    </row>
    <row r="3672" spans="2:2" ht="14.4" x14ac:dyDescent="0.3">
      <c r="B3672"/>
    </row>
    <row r="3673" spans="2:2" ht="14.4" x14ac:dyDescent="0.3">
      <c r="B3673"/>
    </row>
    <row r="3674" spans="2:2" ht="14.4" x14ac:dyDescent="0.3">
      <c r="B3674"/>
    </row>
    <row r="3675" spans="2:2" ht="14.4" x14ac:dyDescent="0.3">
      <c r="B3675"/>
    </row>
    <row r="3676" spans="2:2" ht="14.4" x14ac:dyDescent="0.3">
      <c r="B3676"/>
    </row>
    <row r="3677" spans="2:2" ht="14.4" x14ac:dyDescent="0.3">
      <c r="B3677"/>
    </row>
    <row r="3678" spans="2:2" ht="14.4" x14ac:dyDescent="0.3">
      <c r="B3678"/>
    </row>
    <row r="3679" spans="2:2" ht="14.4" x14ac:dyDescent="0.3">
      <c r="B3679"/>
    </row>
    <row r="3680" spans="2:2" ht="14.4" x14ac:dyDescent="0.3">
      <c r="B3680"/>
    </row>
    <row r="3681" spans="2:2" ht="14.4" x14ac:dyDescent="0.3">
      <c r="B3681"/>
    </row>
    <row r="3682" spans="2:2" ht="14.4" x14ac:dyDescent="0.3">
      <c r="B3682"/>
    </row>
    <row r="3683" spans="2:2" ht="14.4" x14ac:dyDescent="0.3">
      <c r="B3683"/>
    </row>
    <row r="3684" spans="2:2" ht="14.4" x14ac:dyDescent="0.3">
      <c r="B3684"/>
    </row>
    <row r="3685" spans="2:2" ht="14.4" x14ac:dyDescent="0.3">
      <c r="B3685"/>
    </row>
    <row r="3686" spans="2:2" ht="14.4" x14ac:dyDescent="0.3">
      <c r="B3686"/>
    </row>
    <row r="3687" spans="2:2" ht="14.4" x14ac:dyDescent="0.3">
      <c r="B3687"/>
    </row>
    <row r="3688" spans="2:2" ht="14.4" x14ac:dyDescent="0.3">
      <c r="B3688"/>
    </row>
    <row r="3689" spans="2:2" ht="14.4" x14ac:dyDescent="0.3">
      <c r="B3689"/>
    </row>
    <row r="3690" spans="2:2" ht="14.4" x14ac:dyDescent="0.3">
      <c r="B3690"/>
    </row>
    <row r="3691" spans="2:2" ht="14.4" x14ac:dyDescent="0.3">
      <c r="B3691"/>
    </row>
    <row r="3692" spans="2:2" ht="14.4" x14ac:dyDescent="0.3">
      <c r="B3692"/>
    </row>
    <row r="3693" spans="2:2" ht="14.4" x14ac:dyDescent="0.3">
      <c r="B3693"/>
    </row>
    <row r="3694" spans="2:2" ht="14.4" x14ac:dyDescent="0.3">
      <c r="B3694"/>
    </row>
    <row r="3695" spans="2:2" ht="14.4" x14ac:dyDescent="0.3">
      <c r="B3695"/>
    </row>
    <row r="3696" spans="2:2" ht="14.4" x14ac:dyDescent="0.3">
      <c r="B3696"/>
    </row>
    <row r="3697" spans="2:2" ht="14.4" x14ac:dyDescent="0.3">
      <c r="B3697"/>
    </row>
    <row r="3698" spans="2:2" ht="14.4" x14ac:dyDescent="0.3">
      <c r="B3698"/>
    </row>
    <row r="3699" spans="2:2" ht="14.4" x14ac:dyDescent="0.3">
      <c r="B3699"/>
    </row>
    <row r="3700" spans="2:2" ht="14.4" x14ac:dyDescent="0.3">
      <c r="B3700"/>
    </row>
    <row r="3701" spans="2:2" ht="14.4" x14ac:dyDescent="0.3">
      <c r="B3701"/>
    </row>
    <row r="3702" spans="2:2" ht="14.4" x14ac:dyDescent="0.3">
      <c r="B3702"/>
    </row>
    <row r="3703" spans="2:2" ht="14.4" x14ac:dyDescent="0.3">
      <c r="B3703"/>
    </row>
    <row r="3704" spans="2:2" ht="14.4" x14ac:dyDescent="0.3">
      <c r="B3704"/>
    </row>
    <row r="3705" spans="2:2" ht="14.4" x14ac:dyDescent="0.3">
      <c r="B3705"/>
    </row>
    <row r="3706" spans="2:2" ht="14.4" x14ac:dyDescent="0.3">
      <c r="B3706"/>
    </row>
    <row r="3707" spans="2:2" ht="14.4" x14ac:dyDescent="0.3">
      <c r="B3707"/>
    </row>
    <row r="3708" spans="2:2" ht="14.4" x14ac:dyDescent="0.3">
      <c r="B3708"/>
    </row>
    <row r="3709" spans="2:2" ht="14.4" x14ac:dyDescent="0.3">
      <c r="B3709"/>
    </row>
    <row r="3710" spans="2:2" ht="14.4" x14ac:dyDescent="0.3">
      <c r="B3710"/>
    </row>
    <row r="3711" spans="2:2" ht="14.4" x14ac:dyDescent="0.3">
      <c r="B3711"/>
    </row>
    <row r="3712" spans="2:2" ht="14.4" x14ac:dyDescent="0.3">
      <c r="B3712"/>
    </row>
    <row r="3713" spans="2:2" ht="14.4" x14ac:dyDescent="0.3">
      <c r="B3713"/>
    </row>
    <row r="3714" spans="2:2" ht="14.4" x14ac:dyDescent="0.3">
      <c r="B3714"/>
    </row>
    <row r="3715" spans="2:2" ht="14.4" x14ac:dyDescent="0.3">
      <c r="B3715"/>
    </row>
    <row r="3716" spans="2:2" ht="14.4" x14ac:dyDescent="0.3">
      <c r="B3716"/>
    </row>
    <row r="3717" spans="2:2" ht="14.4" x14ac:dyDescent="0.3">
      <c r="B3717"/>
    </row>
    <row r="3718" spans="2:2" ht="14.4" x14ac:dyDescent="0.3">
      <c r="B3718"/>
    </row>
    <row r="3719" spans="2:2" ht="14.4" x14ac:dyDescent="0.3">
      <c r="B3719"/>
    </row>
    <row r="3720" spans="2:2" ht="14.4" x14ac:dyDescent="0.3">
      <c r="B3720"/>
    </row>
    <row r="3721" spans="2:2" ht="14.4" x14ac:dyDescent="0.3">
      <c r="B3721"/>
    </row>
    <row r="3722" spans="2:2" ht="14.4" x14ac:dyDescent="0.3">
      <c r="B3722"/>
    </row>
    <row r="3723" spans="2:2" ht="14.4" x14ac:dyDescent="0.3">
      <c r="B3723"/>
    </row>
    <row r="3724" spans="2:2" ht="14.4" x14ac:dyDescent="0.3">
      <c r="B3724"/>
    </row>
    <row r="3725" spans="2:2" ht="14.4" x14ac:dyDescent="0.3">
      <c r="B3725"/>
    </row>
    <row r="3726" spans="2:2" ht="14.4" x14ac:dyDescent="0.3">
      <c r="B3726"/>
    </row>
    <row r="3727" spans="2:2" ht="14.4" x14ac:dyDescent="0.3">
      <c r="B3727"/>
    </row>
    <row r="3728" spans="2:2" ht="14.4" x14ac:dyDescent="0.3">
      <c r="B3728"/>
    </row>
    <row r="3729" spans="2:2" ht="14.4" x14ac:dyDescent="0.3">
      <c r="B3729"/>
    </row>
    <row r="3730" spans="2:2" ht="14.4" x14ac:dyDescent="0.3">
      <c r="B3730"/>
    </row>
    <row r="3731" spans="2:2" ht="14.4" x14ac:dyDescent="0.3">
      <c r="B3731"/>
    </row>
    <row r="3732" spans="2:2" ht="14.4" x14ac:dyDescent="0.3">
      <c r="B3732"/>
    </row>
    <row r="3733" spans="2:2" ht="14.4" x14ac:dyDescent="0.3">
      <c r="B3733"/>
    </row>
    <row r="3734" spans="2:2" ht="14.4" x14ac:dyDescent="0.3">
      <c r="B3734"/>
    </row>
    <row r="3735" spans="2:2" ht="14.4" x14ac:dyDescent="0.3">
      <c r="B3735"/>
    </row>
    <row r="3736" spans="2:2" ht="14.4" x14ac:dyDescent="0.3">
      <c r="B3736"/>
    </row>
    <row r="3737" spans="2:2" ht="14.4" x14ac:dyDescent="0.3">
      <c r="B3737"/>
    </row>
    <row r="3738" spans="2:2" ht="14.4" x14ac:dyDescent="0.3">
      <c r="B3738"/>
    </row>
    <row r="3739" spans="2:2" ht="14.4" x14ac:dyDescent="0.3">
      <c r="B3739"/>
    </row>
    <row r="3740" spans="2:2" ht="14.4" x14ac:dyDescent="0.3">
      <c r="B3740"/>
    </row>
    <row r="3741" spans="2:2" ht="14.4" x14ac:dyDescent="0.3">
      <c r="B3741"/>
    </row>
    <row r="3742" spans="2:2" ht="14.4" x14ac:dyDescent="0.3">
      <c r="B3742"/>
    </row>
    <row r="3743" spans="2:2" ht="14.4" x14ac:dyDescent="0.3">
      <c r="B3743"/>
    </row>
    <row r="3744" spans="2:2" ht="14.4" x14ac:dyDescent="0.3">
      <c r="B3744"/>
    </row>
    <row r="3745" spans="2:2" ht="14.4" x14ac:dyDescent="0.3">
      <c r="B3745"/>
    </row>
    <row r="3746" spans="2:2" ht="14.4" x14ac:dyDescent="0.3">
      <c r="B3746"/>
    </row>
    <row r="3747" spans="2:2" ht="14.4" x14ac:dyDescent="0.3">
      <c r="B3747"/>
    </row>
    <row r="3748" spans="2:2" ht="14.4" x14ac:dyDescent="0.3">
      <c r="B3748"/>
    </row>
    <row r="3749" spans="2:2" ht="14.4" x14ac:dyDescent="0.3">
      <c r="B3749"/>
    </row>
    <row r="3750" spans="2:2" ht="14.4" x14ac:dyDescent="0.3">
      <c r="B3750"/>
    </row>
    <row r="3751" spans="2:2" ht="14.4" x14ac:dyDescent="0.3">
      <c r="B3751"/>
    </row>
    <row r="3752" spans="2:2" ht="14.4" x14ac:dyDescent="0.3">
      <c r="B3752"/>
    </row>
    <row r="3753" spans="2:2" ht="14.4" x14ac:dyDescent="0.3">
      <c r="B3753"/>
    </row>
    <row r="3754" spans="2:2" ht="14.4" x14ac:dyDescent="0.3">
      <c r="B3754"/>
    </row>
    <row r="3755" spans="2:2" ht="14.4" x14ac:dyDescent="0.3">
      <c r="B3755"/>
    </row>
    <row r="3756" spans="2:2" ht="14.4" x14ac:dyDescent="0.3">
      <c r="B3756"/>
    </row>
    <row r="3757" spans="2:2" ht="14.4" x14ac:dyDescent="0.3">
      <c r="B3757"/>
    </row>
    <row r="3758" spans="2:2" ht="14.4" x14ac:dyDescent="0.3">
      <c r="B3758"/>
    </row>
    <row r="3759" spans="2:2" ht="14.4" x14ac:dyDescent="0.3">
      <c r="B3759"/>
    </row>
    <row r="3760" spans="2:2" ht="14.4" x14ac:dyDescent="0.3">
      <c r="B3760"/>
    </row>
    <row r="3761" spans="2:2" ht="14.4" x14ac:dyDescent="0.3">
      <c r="B3761"/>
    </row>
    <row r="3762" spans="2:2" ht="14.4" x14ac:dyDescent="0.3">
      <c r="B3762"/>
    </row>
    <row r="3763" spans="2:2" ht="14.4" x14ac:dyDescent="0.3">
      <c r="B3763"/>
    </row>
    <row r="3764" spans="2:2" ht="14.4" x14ac:dyDescent="0.3">
      <c r="B3764"/>
    </row>
    <row r="3765" spans="2:2" ht="14.4" x14ac:dyDescent="0.3">
      <c r="B3765"/>
    </row>
    <row r="3766" spans="2:2" ht="14.4" x14ac:dyDescent="0.3">
      <c r="B3766"/>
    </row>
    <row r="3767" spans="2:2" ht="14.4" x14ac:dyDescent="0.3">
      <c r="B3767"/>
    </row>
    <row r="3768" spans="2:2" ht="14.4" x14ac:dyDescent="0.3">
      <c r="B3768"/>
    </row>
    <row r="3769" spans="2:2" ht="14.4" x14ac:dyDescent="0.3">
      <c r="B3769"/>
    </row>
    <row r="3770" spans="2:2" ht="14.4" x14ac:dyDescent="0.3">
      <c r="B3770"/>
    </row>
    <row r="3771" spans="2:2" ht="14.4" x14ac:dyDescent="0.3">
      <c r="B3771"/>
    </row>
    <row r="3772" spans="2:2" ht="14.4" x14ac:dyDescent="0.3">
      <c r="B3772"/>
    </row>
    <row r="3773" spans="2:2" ht="14.4" x14ac:dyDescent="0.3">
      <c r="B3773"/>
    </row>
    <row r="3774" spans="2:2" ht="14.4" x14ac:dyDescent="0.3">
      <c r="B3774"/>
    </row>
    <row r="3775" spans="2:2" ht="14.4" x14ac:dyDescent="0.3">
      <c r="B3775"/>
    </row>
    <row r="3776" spans="2:2" ht="14.4" x14ac:dyDescent="0.3">
      <c r="B3776"/>
    </row>
    <row r="3777" spans="2:2" ht="14.4" x14ac:dyDescent="0.3">
      <c r="B3777"/>
    </row>
    <row r="3778" spans="2:2" ht="14.4" x14ac:dyDescent="0.3">
      <c r="B3778"/>
    </row>
    <row r="3779" spans="2:2" ht="14.4" x14ac:dyDescent="0.3">
      <c r="B3779"/>
    </row>
    <row r="3780" spans="2:2" ht="14.4" x14ac:dyDescent="0.3">
      <c r="B3780"/>
    </row>
    <row r="3781" spans="2:2" ht="14.4" x14ac:dyDescent="0.3">
      <c r="B3781"/>
    </row>
    <row r="3782" spans="2:2" ht="14.4" x14ac:dyDescent="0.3">
      <c r="B3782"/>
    </row>
    <row r="3783" spans="2:2" ht="14.4" x14ac:dyDescent="0.3">
      <c r="B3783"/>
    </row>
    <row r="3784" spans="2:2" ht="14.4" x14ac:dyDescent="0.3">
      <c r="B3784"/>
    </row>
    <row r="3785" spans="2:2" ht="14.4" x14ac:dyDescent="0.3">
      <c r="B3785"/>
    </row>
    <row r="3786" spans="2:2" ht="14.4" x14ac:dyDescent="0.3">
      <c r="B3786"/>
    </row>
    <row r="3787" spans="2:2" ht="14.4" x14ac:dyDescent="0.3">
      <c r="B3787"/>
    </row>
    <row r="3788" spans="2:2" ht="14.4" x14ac:dyDescent="0.3">
      <c r="B3788"/>
    </row>
    <row r="3789" spans="2:2" ht="14.4" x14ac:dyDescent="0.3">
      <c r="B3789"/>
    </row>
    <row r="3790" spans="2:2" ht="14.4" x14ac:dyDescent="0.3">
      <c r="B3790"/>
    </row>
    <row r="3791" spans="2:2" ht="14.4" x14ac:dyDescent="0.3">
      <c r="B3791"/>
    </row>
    <row r="3792" spans="2:2" ht="14.4" x14ac:dyDescent="0.3">
      <c r="B3792"/>
    </row>
    <row r="3793" spans="2:2" ht="14.4" x14ac:dyDescent="0.3">
      <c r="B3793"/>
    </row>
    <row r="3794" spans="2:2" ht="14.4" x14ac:dyDescent="0.3">
      <c r="B3794"/>
    </row>
    <row r="3795" spans="2:2" ht="14.4" x14ac:dyDescent="0.3">
      <c r="B3795"/>
    </row>
    <row r="3796" spans="2:2" ht="14.4" x14ac:dyDescent="0.3">
      <c r="B3796"/>
    </row>
    <row r="3797" spans="2:2" ht="14.4" x14ac:dyDescent="0.3">
      <c r="B3797"/>
    </row>
    <row r="3798" spans="2:2" ht="14.4" x14ac:dyDescent="0.3">
      <c r="B3798"/>
    </row>
    <row r="3799" spans="2:2" ht="14.4" x14ac:dyDescent="0.3">
      <c r="B3799"/>
    </row>
    <row r="3800" spans="2:2" ht="14.4" x14ac:dyDescent="0.3">
      <c r="B3800"/>
    </row>
    <row r="3801" spans="2:2" ht="14.4" x14ac:dyDescent="0.3">
      <c r="B3801"/>
    </row>
    <row r="3802" spans="2:2" ht="14.4" x14ac:dyDescent="0.3">
      <c r="B3802"/>
    </row>
    <row r="3803" spans="2:2" ht="14.4" x14ac:dyDescent="0.3">
      <c r="B3803"/>
    </row>
    <row r="3804" spans="2:2" ht="14.4" x14ac:dyDescent="0.3">
      <c r="B3804"/>
    </row>
    <row r="3805" spans="2:2" ht="14.4" x14ac:dyDescent="0.3">
      <c r="B3805"/>
    </row>
    <row r="3806" spans="2:2" ht="14.4" x14ac:dyDescent="0.3">
      <c r="B3806"/>
    </row>
    <row r="3807" spans="2:2" ht="14.4" x14ac:dyDescent="0.3">
      <c r="B3807"/>
    </row>
    <row r="3808" spans="2:2" ht="14.4" x14ac:dyDescent="0.3">
      <c r="B3808"/>
    </row>
    <row r="3809" spans="2:2" ht="14.4" x14ac:dyDescent="0.3">
      <c r="B3809"/>
    </row>
    <row r="3810" spans="2:2" ht="14.4" x14ac:dyDescent="0.3">
      <c r="B3810"/>
    </row>
    <row r="3811" spans="2:2" ht="14.4" x14ac:dyDescent="0.3">
      <c r="B3811"/>
    </row>
    <row r="3812" spans="2:2" ht="14.4" x14ac:dyDescent="0.3">
      <c r="B3812"/>
    </row>
    <row r="3813" spans="2:2" ht="14.4" x14ac:dyDescent="0.3">
      <c r="B3813"/>
    </row>
    <row r="3814" spans="2:2" ht="14.4" x14ac:dyDescent="0.3">
      <c r="B3814"/>
    </row>
    <row r="3815" spans="2:2" ht="14.4" x14ac:dyDescent="0.3">
      <c r="B3815"/>
    </row>
    <row r="3816" spans="2:2" ht="14.4" x14ac:dyDescent="0.3">
      <c r="B3816"/>
    </row>
    <row r="3817" spans="2:2" ht="14.4" x14ac:dyDescent="0.3">
      <c r="B3817"/>
    </row>
    <row r="3818" spans="2:2" ht="14.4" x14ac:dyDescent="0.3">
      <c r="B3818"/>
    </row>
    <row r="3819" spans="2:2" ht="14.4" x14ac:dyDescent="0.3">
      <c r="B3819"/>
    </row>
    <row r="3820" spans="2:2" ht="14.4" x14ac:dyDescent="0.3">
      <c r="B3820"/>
    </row>
    <row r="3821" spans="2:2" ht="14.4" x14ac:dyDescent="0.3">
      <c r="B3821"/>
    </row>
    <row r="3822" spans="2:2" ht="14.4" x14ac:dyDescent="0.3">
      <c r="B3822"/>
    </row>
    <row r="3823" spans="2:2" ht="14.4" x14ac:dyDescent="0.3">
      <c r="B3823"/>
    </row>
    <row r="3824" spans="2:2" ht="14.4" x14ac:dyDescent="0.3">
      <c r="B3824"/>
    </row>
    <row r="3825" spans="2:2" ht="14.4" x14ac:dyDescent="0.3">
      <c r="B3825"/>
    </row>
    <row r="3826" spans="2:2" ht="14.4" x14ac:dyDescent="0.3">
      <c r="B3826"/>
    </row>
    <row r="3827" spans="2:2" ht="14.4" x14ac:dyDescent="0.3">
      <c r="B3827"/>
    </row>
    <row r="3828" spans="2:2" ht="14.4" x14ac:dyDescent="0.3">
      <c r="B3828"/>
    </row>
    <row r="3829" spans="2:2" ht="14.4" x14ac:dyDescent="0.3">
      <c r="B3829"/>
    </row>
    <row r="3830" spans="2:2" ht="14.4" x14ac:dyDescent="0.3">
      <c r="B3830"/>
    </row>
    <row r="3831" spans="2:2" ht="14.4" x14ac:dyDescent="0.3">
      <c r="B3831"/>
    </row>
    <row r="3832" spans="2:2" ht="14.4" x14ac:dyDescent="0.3">
      <c r="B3832"/>
    </row>
    <row r="3833" spans="2:2" ht="14.4" x14ac:dyDescent="0.3">
      <c r="B3833"/>
    </row>
    <row r="3834" spans="2:2" ht="14.4" x14ac:dyDescent="0.3">
      <c r="B3834"/>
    </row>
    <row r="3835" spans="2:2" ht="14.4" x14ac:dyDescent="0.3">
      <c r="B3835"/>
    </row>
    <row r="3836" spans="2:2" ht="14.4" x14ac:dyDescent="0.3">
      <c r="B3836"/>
    </row>
    <row r="3837" spans="2:2" ht="14.4" x14ac:dyDescent="0.3">
      <c r="B3837"/>
    </row>
    <row r="3838" spans="2:2" ht="14.4" x14ac:dyDescent="0.3">
      <c r="B3838"/>
    </row>
    <row r="3839" spans="2:2" ht="14.4" x14ac:dyDescent="0.3">
      <c r="B3839"/>
    </row>
    <row r="3840" spans="2:2" ht="14.4" x14ac:dyDescent="0.3">
      <c r="B3840"/>
    </row>
    <row r="3841" spans="2:2" ht="14.4" x14ac:dyDescent="0.3">
      <c r="B3841"/>
    </row>
    <row r="3842" spans="2:2" ht="14.4" x14ac:dyDescent="0.3">
      <c r="B3842"/>
    </row>
    <row r="3843" spans="2:2" ht="14.4" x14ac:dyDescent="0.3">
      <c r="B3843"/>
    </row>
    <row r="3844" spans="2:2" ht="14.4" x14ac:dyDescent="0.3">
      <c r="B3844"/>
    </row>
    <row r="3845" spans="2:2" ht="14.4" x14ac:dyDescent="0.3">
      <c r="B3845"/>
    </row>
    <row r="3846" spans="2:2" ht="14.4" x14ac:dyDescent="0.3">
      <c r="B3846"/>
    </row>
    <row r="3847" spans="2:2" ht="14.4" x14ac:dyDescent="0.3">
      <c r="B3847"/>
    </row>
    <row r="3848" spans="2:2" ht="14.4" x14ac:dyDescent="0.3">
      <c r="B3848"/>
    </row>
    <row r="3849" spans="2:2" ht="14.4" x14ac:dyDescent="0.3">
      <c r="B3849"/>
    </row>
    <row r="3850" spans="2:2" ht="14.4" x14ac:dyDescent="0.3">
      <c r="B3850"/>
    </row>
    <row r="3851" spans="2:2" ht="14.4" x14ac:dyDescent="0.3">
      <c r="B3851"/>
    </row>
    <row r="3852" spans="2:2" ht="14.4" x14ac:dyDescent="0.3">
      <c r="B3852"/>
    </row>
    <row r="3853" spans="2:2" ht="14.4" x14ac:dyDescent="0.3">
      <c r="B3853"/>
    </row>
    <row r="3854" spans="2:2" ht="14.4" x14ac:dyDescent="0.3">
      <c r="B3854"/>
    </row>
    <row r="3855" spans="2:2" ht="14.4" x14ac:dyDescent="0.3">
      <c r="B3855"/>
    </row>
    <row r="3856" spans="2:2" ht="14.4" x14ac:dyDescent="0.3">
      <c r="B3856"/>
    </row>
    <row r="3857" spans="2:2" ht="14.4" x14ac:dyDescent="0.3">
      <c r="B3857"/>
    </row>
    <row r="3858" spans="2:2" ht="14.4" x14ac:dyDescent="0.3">
      <c r="B3858"/>
    </row>
    <row r="3859" spans="2:2" ht="14.4" x14ac:dyDescent="0.3">
      <c r="B3859"/>
    </row>
    <row r="3860" spans="2:2" ht="14.4" x14ac:dyDescent="0.3">
      <c r="B3860"/>
    </row>
    <row r="3861" spans="2:2" ht="14.4" x14ac:dyDescent="0.3">
      <c r="B3861"/>
    </row>
    <row r="3862" spans="2:2" ht="14.4" x14ac:dyDescent="0.3">
      <c r="B3862"/>
    </row>
    <row r="3863" spans="2:2" ht="14.4" x14ac:dyDescent="0.3">
      <c r="B3863"/>
    </row>
    <row r="3864" spans="2:2" ht="14.4" x14ac:dyDescent="0.3">
      <c r="B3864"/>
    </row>
    <row r="3865" spans="2:2" ht="14.4" x14ac:dyDescent="0.3">
      <c r="B3865"/>
    </row>
    <row r="3866" spans="2:2" ht="14.4" x14ac:dyDescent="0.3">
      <c r="B3866"/>
    </row>
    <row r="3867" spans="2:2" ht="14.4" x14ac:dyDescent="0.3">
      <c r="B3867"/>
    </row>
    <row r="3868" spans="2:2" ht="14.4" x14ac:dyDescent="0.3">
      <c r="B3868"/>
    </row>
    <row r="3869" spans="2:2" ht="14.4" x14ac:dyDescent="0.3">
      <c r="B3869"/>
    </row>
    <row r="3870" spans="2:2" ht="14.4" x14ac:dyDescent="0.3">
      <c r="B3870"/>
    </row>
    <row r="3871" spans="2:2" ht="14.4" x14ac:dyDescent="0.3">
      <c r="B3871"/>
    </row>
    <row r="3872" spans="2:2" ht="14.4" x14ac:dyDescent="0.3">
      <c r="B3872"/>
    </row>
    <row r="3873" spans="2:2" ht="14.4" x14ac:dyDescent="0.3">
      <c r="B3873"/>
    </row>
    <row r="3874" spans="2:2" ht="14.4" x14ac:dyDescent="0.3">
      <c r="B3874"/>
    </row>
    <row r="3875" spans="2:2" ht="14.4" x14ac:dyDescent="0.3">
      <c r="B3875"/>
    </row>
    <row r="3876" spans="2:2" ht="14.4" x14ac:dyDescent="0.3">
      <c r="B3876"/>
    </row>
    <row r="3877" spans="2:2" ht="14.4" x14ac:dyDescent="0.3">
      <c r="B3877"/>
    </row>
    <row r="3878" spans="2:2" ht="14.4" x14ac:dyDescent="0.3">
      <c r="B3878"/>
    </row>
    <row r="3879" spans="2:2" ht="14.4" x14ac:dyDescent="0.3">
      <c r="B3879"/>
    </row>
    <row r="3880" spans="2:2" ht="14.4" x14ac:dyDescent="0.3">
      <c r="B3880"/>
    </row>
    <row r="3881" spans="2:2" ht="14.4" x14ac:dyDescent="0.3">
      <c r="B3881"/>
    </row>
    <row r="3882" spans="2:2" ht="14.4" x14ac:dyDescent="0.3">
      <c r="B3882"/>
    </row>
  </sheetData>
  <customSheetViews>
    <customSheetView guid="{E9B94D60-4254-4BF3-8F79-B99F0E126B03}" scale="85">
      <selection activeCell="F6" sqref="F6"/>
      <pageMargins left="0.7" right="0.7" top="0.75" bottom="0.75" header="0.3" footer="0.3"/>
      <pageSetup orientation="portrait" r:id="rId2"/>
    </customSheetView>
  </customSheetViews>
  <phoneticPr fontId="6" type="noConversion"/>
  <dataValidations xWindow="666" yWindow="264" count="8">
    <dataValidation type="list" allowBlank="1" showInputMessage="1" sqref="F3406:F3882">
      <formula1>INDIRECT(E3406)</formula1>
    </dataValidation>
    <dataValidation type="list" allowBlank="1" showInputMessage="1" promptTitle="Product type" prompt="Select product type from dropdown list" sqref="F138:F3405 F93:F136 F61:F91 F21:F50 F52:F59 F14:F19 F11:F12 F2:F7">
      <formula1>INDIRECT(E2)</formula1>
    </dataValidation>
    <dataValidation allowBlank="1" showInputMessage="1" showErrorMessage="1" promptTitle="Qty" prompt="Enter quantity produced" sqref="G73:G90 G95:G3405 G17:G71 G2:G3 G6:G13"/>
    <dataValidation allowBlank="1" showInputMessage="1" showErrorMessage="1" promptTitle="Output" prompt="Enter quantity produced" sqref="G72 G91:G94 G14:G16"/>
    <dataValidation type="list" allowBlank="1" showInputMessage="1" showErrorMessage="1" promptTitle="Product type" prompt="Select product type from dropdown list" sqref="F92">
      <formula1>INDIRECT(E92)</formula1>
    </dataValidation>
    <dataValidation type="list" allowBlank="1" showInputMessage="1" promptTitle="Product type" prompt="Select product type from dropdown list" sqref="F137">
      <formula1>INDIRECT(E136)</formula1>
    </dataValidation>
    <dataValidation allowBlank="1" showInputMessage="1" showErrorMessage="1" promptTitle="Operator" prompt="Enter opertor name" sqref="C2:C3405"/>
    <dataValidation allowBlank="1" showInputMessage="1" showErrorMessage="1" promptTitle="Date" prompt="Enter date" sqref="A8:A3405"/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666" yWindow="264" count="8">
        <x14:dataValidation type="list" allowBlank="1" showInputMessage="1" showErrorMessage="1" promptTitle="AOI line" prompt="Select AOI from dropdown list">
          <x14:formula1>
            <xm:f>Sheet1!$G$23:$G$24</xm:f>
          </x14:formula1>
          <xm:sqref>D1557:D3405</xm:sqref>
        </x14:dataValidation>
        <x14:dataValidation type="list" allowBlank="1" showInputMessage="1" showErrorMessage="1" promptTitle="Product" prompt="Select product from dropdown list">
          <x14:formula1>
            <xm:f>Sheet1!$I$33:$I$47</xm:f>
          </x14:formula1>
          <xm:sqref>E3196:E3547</xm:sqref>
        </x14:dataValidation>
        <x14:dataValidation type="list" allowBlank="1" showInputMessage="1" showErrorMessage="1" promptTitle="AOI line" prompt="Select AOI from dropdown list">
          <x14:formula1>
            <xm:f>Sheet1!$G$23:$G$25</xm:f>
          </x14:formula1>
          <xm:sqref>D1085:D1556</xm:sqref>
        </x14:dataValidation>
        <x14:dataValidation type="list" allowBlank="1" showInputMessage="1" showErrorMessage="1" promptTitle="AOI line" prompt="Select AOI from dropdown list">
          <x14:formula1>
            <xm:f>Sheet1!$G$23:$G$26</xm:f>
          </x14:formula1>
          <xm:sqref>D841:D1084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E1040:E3195 E92:E95</xm:sqref>
        </x14:dataValidation>
        <x14:dataValidation type="list" allowBlank="1" showInputMessage="1" showErrorMessage="1" promptTitle="Product" prompt="Select product from dropdown list">
          <x14:formula1>
            <xm:f>Sheet1!$G$33:$G$52</xm:f>
          </x14:formula1>
          <xm:sqref>E96:E1039 E2:E91</xm:sqref>
        </x14:dataValidation>
        <x14:dataValidation type="list" allowBlank="1" showInputMessage="1" showErrorMessage="1" promptTitle="AOI line" prompt="Select AOI from dropdown list">
          <x14:formula1>
            <xm:f>Sheet1!$G$23:$G$27</xm:f>
          </x14:formula1>
          <xm:sqref>D2:D840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B2:B3405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X3035"/>
  <sheetViews>
    <sheetView topLeftCell="A110" zoomScale="85" zoomScaleNormal="85" workbookViewId="0">
      <selection activeCell="F122" sqref="F122"/>
    </sheetView>
  </sheetViews>
  <sheetFormatPr defaultColWidth="9.109375" defaultRowHeight="13.2" x14ac:dyDescent="0.25"/>
  <cols>
    <col min="1" max="1" width="11.5546875" style="12" customWidth="1"/>
    <col min="2" max="2" width="6.109375" style="3" customWidth="1"/>
    <col min="3" max="3" width="15.6640625" style="3" customWidth="1"/>
    <col min="4" max="4" width="10.33203125" style="3" bestFit="1" customWidth="1"/>
    <col min="5" max="5" width="12.6640625" style="3" bestFit="1" customWidth="1"/>
    <col min="6" max="6" width="27.5546875" style="3" bestFit="1" customWidth="1"/>
    <col min="7" max="7" width="9.5546875" style="4" customWidth="1"/>
    <col min="8" max="8" width="14.5546875" style="4" bestFit="1" customWidth="1"/>
    <col min="9" max="9" width="12.33203125" style="3" bestFit="1" customWidth="1"/>
    <col min="10" max="10" width="17.109375" style="3" bestFit="1" customWidth="1"/>
    <col min="11" max="11" width="14.5546875" style="3" customWidth="1"/>
    <col min="12" max="12" width="13.5546875" style="3" bestFit="1" customWidth="1"/>
    <col min="13" max="14" width="10.5546875" style="3" customWidth="1"/>
    <col min="15" max="15" width="10.5546875" style="3" bestFit="1" customWidth="1"/>
    <col min="16" max="20" width="10.5546875" style="3" customWidth="1"/>
    <col min="21" max="24" width="10.5546875" style="3" bestFit="1" customWidth="1"/>
    <col min="25" max="25" width="10.5546875" style="3" customWidth="1"/>
    <col min="26" max="26" width="10.5546875" style="3" bestFit="1" customWidth="1"/>
    <col min="27" max="27" width="10.5546875" style="3" customWidth="1"/>
    <col min="28" max="28" width="10.5546875" style="3" bestFit="1" customWidth="1"/>
    <col min="29" max="29" width="10.5546875" style="3" customWidth="1"/>
    <col min="30" max="30" width="10.5546875" style="3" bestFit="1" customWidth="1"/>
    <col min="31" max="31" width="10.5546875" style="3" customWidth="1"/>
    <col min="32" max="32" width="11.6640625" style="3" bestFit="1" customWidth="1"/>
    <col min="33" max="40" width="10.5546875" style="3" customWidth="1"/>
    <col min="41" max="42" width="11.6640625" style="3" customWidth="1"/>
    <col min="43" max="43" width="11.6640625" style="3" bestFit="1" customWidth="1"/>
    <col min="44" max="74" width="9.109375" style="3"/>
    <col min="75" max="75" width="11.5546875" style="3" bestFit="1" customWidth="1"/>
    <col min="76" max="76" width="16.33203125" style="3" bestFit="1" customWidth="1"/>
    <col min="77" max="16384" width="9.109375" style="3"/>
  </cols>
  <sheetData>
    <row r="1" spans="1:76" ht="14.4" x14ac:dyDescent="0.3">
      <c r="A1" s="1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/>
      <c r="J1"/>
      <c r="K1"/>
      <c r="BU1" s="1"/>
      <c r="BV1" s="1"/>
      <c r="BW1" s="1"/>
      <c r="BX1" s="1"/>
    </row>
    <row r="2" spans="1:76" ht="15" customHeight="1" x14ac:dyDescent="0.3">
      <c r="A2" s="90" t="s">
        <v>495</v>
      </c>
      <c r="B2" s="3" t="s">
        <v>27</v>
      </c>
      <c r="C2" s="3" t="s">
        <v>577</v>
      </c>
      <c r="D2" s="3" t="s">
        <v>18</v>
      </c>
      <c r="E2" s="3" t="s">
        <v>145</v>
      </c>
      <c r="F2" s="3" t="s">
        <v>250</v>
      </c>
      <c r="G2" s="4">
        <v>444</v>
      </c>
      <c r="H2" s="1"/>
      <c r="J2"/>
      <c r="K2"/>
      <c r="BU2" s="1"/>
      <c r="BV2" s="1"/>
      <c r="BW2" s="1"/>
      <c r="BX2" s="1"/>
    </row>
    <row r="3" spans="1:76" ht="15" customHeight="1" x14ac:dyDescent="0.3">
      <c r="A3" s="90" t="s">
        <v>496</v>
      </c>
      <c r="B3" s="3" t="s">
        <v>27</v>
      </c>
      <c r="C3" s="3" t="s">
        <v>577</v>
      </c>
      <c r="D3" s="3" t="s">
        <v>18</v>
      </c>
      <c r="E3" s="3" t="s">
        <v>145</v>
      </c>
      <c r="F3" s="3" t="s">
        <v>250</v>
      </c>
      <c r="G3" s="4">
        <v>500</v>
      </c>
      <c r="I3" s="56"/>
    </row>
    <row r="4" spans="1:76" ht="15" customHeight="1" x14ac:dyDescent="0.3">
      <c r="A4" s="90" t="s">
        <v>496</v>
      </c>
      <c r="B4" s="3" t="s">
        <v>23</v>
      </c>
      <c r="C4" s="3" t="s">
        <v>577</v>
      </c>
      <c r="D4" s="3" t="s">
        <v>18</v>
      </c>
      <c r="E4" s="3" t="s">
        <v>145</v>
      </c>
      <c r="F4" s="3" t="s">
        <v>250</v>
      </c>
      <c r="G4" s="4">
        <v>500</v>
      </c>
      <c r="I4" s="56"/>
    </row>
    <row r="5" spans="1:76" ht="15" customHeight="1" x14ac:dyDescent="0.3">
      <c r="A5" s="90" t="s">
        <v>497</v>
      </c>
      <c r="B5" s="3" t="s">
        <v>27</v>
      </c>
      <c r="C5" s="3" t="s">
        <v>577</v>
      </c>
      <c r="D5" s="3" t="s">
        <v>18</v>
      </c>
      <c r="E5" s="3" t="s">
        <v>145</v>
      </c>
      <c r="F5" s="3" t="s">
        <v>250</v>
      </c>
      <c r="G5" s="4">
        <v>250</v>
      </c>
      <c r="I5" s="56"/>
    </row>
    <row r="6" spans="1:76" ht="15" customHeight="1" x14ac:dyDescent="0.3">
      <c r="A6" s="90" t="s">
        <v>497</v>
      </c>
      <c r="B6" s="3" t="s">
        <v>23</v>
      </c>
      <c r="C6" s="3" t="s">
        <v>577</v>
      </c>
      <c r="D6" s="3" t="s">
        <v>18</v>
      </c>
      <c r="E6" s="3" t="s">
        <v>145</v>
      </c>
      <c r="F6" s="3" t="s">
        <v>250</v>
      </c>
      <c r="G6" s="4">
        <v>450</v>
      </c>
      <c r="I6" s="5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76" ht="15" customHeight="1" x14ac:dyDescent="0.3">
      <c r="A7" s="90" t="s">
        <v>547</v>
      </c>
      <c r="B7" s="3" t="s">
        <v>27</v>
      </c>
      <c r="C7" s="3" t="s">
        <v>577</v>
      </c>
      <c r="D7" s="3" t="s">
        <v>18</v>
      </c>
      <c r="E7" s="3" t="s">
        <v>145</v>
      </c>
      <c r="F7" s="3" t="s">
        <v>250</v>
      </c>
      <c r="G7" s="4">
        <v>140</v>
      </c>
      <c r="I7" s="5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76" ht="15" customHeight="1" x14ac:dyDescent="0.3">
      <c r="A8" s="90" t="s">
        <v>547</v>
      </c>
      <c r="B8" s="3" t="s">
        <v>23</v>
      </c>
      <c r="C8" s="3" t="s">
        <v>577</v>
      </c>
      <c r="D8" s="3" t="s">
        <v>18</v>
      </c>
      <c r="E8" s="3" t="s">
        <v>145</v>
      </c>
      <c r="F8" s="3" t="s">
        <v>250</v>
      </c>
      <c r="G8" s="4">
        <v>478</v>
      </c>
      <c r="I8" s="56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76" ht="15" customHeight="1" x14ac:dyDescent="0.3">
      <c r="A9" s="90" t="s">
        <v>548</v>
      </c>
      <c r="B9" s="3" t="s">
        <v>27</v>
      </c>
      <c r="C9" s="3" t="s">
        <v>577</v>
      </c>
      <c r="D9" s="3" t="s">
        <v>18</v>
      </c>
      <c r="E9" s="3" t="s">
        <v>145</v>
      </c>
      <c r="F9" s="3" t="s">
        <v>250</v>
      </c>
      <c r="G9" s="4">
        <v>115</v>
      </c>
      <c r="I9" s="5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76" ht="15" customHeight="1" x14ac:dyDescent="0.3">
      <c r="A10" s="90" t="s">
        <v>492</v>
      </c>
      <c r="B10" s="3" t="s">
        <v>23</v>
      </c>
      <c r="C10" s="3" t="s">
        <v>597</v>
      </c>
      <c r="D10" s="3" t="s">
        <v>209</v>
      </c>
      <c r="E10" s="3" t="s">
        <v>124</v>
      </c>
      <c r="F10" s="3" t="s">
        <v>469</v>
      </c>
      <c r="G10" s="4">
        <v>200</v>
      </c>
      <c r="I10" s="56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BW10" s="4"/>
    </row>
    <row r="11" spans="1:76" ht="15" customHeight="1" x14ac:dyDescent="0.3">
      <c r="A11" s="90" t="s">
        <v>492</v>
      </c>
      <c r="B11" s="3" t="s">
        <v>23</v>
      </c>
      <c r="C11" s="3" t="s">
        <v>597</v>
      </c>
      <c r="D11" s="3" t="s">
        <v>209</v>
      </c>
      <c r="E11" s="3" t="s">
        <v>124</v>
      </c>
      <c r="F11" s="3" t="s">
        <v>468</v>
      </c>
      <c r="G11" s="4">
        <v>100</v>
      </c>
      <c r="I11" s="5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BW11" s="4"/>
    </row>
    <row r="12" spans="1:76" ht="15" customHeight="1" x14ac:dyDescent="0.3">
      <c r="A12" s="90" t="s">
        <v>494</v>
      </c>
      <c r="B12" s="3" t="s">
        <v>23</v>
      </c>
      <c r="C12" s="3" t="s">
        <v>597</v>
      </c>
      <c r="D12" s="3" t="s">
        <v>209</v>
      </c>
      <c r="E12" s="3" t="s">
        <v>124</v>
      </c>
      <c r="F12" s="3" t="s">
        <v>468</v>
      </c>
      <c r="G12" s="4">
        <v>200</v>
      </c>
      <c r="I12" s="5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76" ht="15" customHeight="1" x14ac:dyDescent="0.3">
      <c r="A13" s="90" t="s">
        <v>495</v>
      </c>
      <c r="B13" s="3" t="s">
        <v>27</v>
      </c>
      <c r="C13" s="4" t="s">
        <v>560</v>
      </c>
      <c r="D13" s="3" t="s">
        <v>209</v>
      </c>
      <c r="E13" s="3" t="s">
        <v>145</v>
      </c>
      <c r="F13" s="3" t="s">
        <v>250</v>
      </c>
      <c r="G13" s="4">
        <v>197</v>
      </c>
      <c r="I13" s="5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76" ht="15" customHeight="1" x14ac:dyDescent="0.3">
      <c r="A14" s="90" t="s">
        <v>495</v>
      </c>
      <c r="B14" s="3" t="s">
        <v>23</v>
      </c>
      <c r="C14" s="4" t="s">
        <v>597</v>
      </c>
      <c r="D14" s="3" t="s">
        <v>209</v>
      </c>
      <c r="E14" s="3" t="s">
        <v>145</v>
      </c>
      <c r="F14" s="3" t="s">
        <v>250</v>
      </c>
      <c r="G14" s="4">
        <v>294</v>
      </c>
      <c r="I14" s="5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6" ht="15" customHeight="1" x14ac:dyDescent="0.3">
      <c r="A15" s="90" t="s">
        <v>496</v>
      </c>
      <c r="B15" s="3" t="s">
        <v>27</v>
      </c>
      <c r="C15" s="4" t="s">
        <v>597</v>
      </c>
      <c r="D15" s="3" t="s">
        <v>209</v>
      </c>
      <c r="E15" s="3" t="s">
        <v>50</v>
      </c>
      <c r="F15" s="3" t="s">
        <v>230</v>
      </c>
      <c r="G15" s="4">
        <v>200</v>
      </c>
      <c r="I15" s="5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BW15" s="8"/>
    </row>
    <row r="16" spans="1:76" ht="15" customHeight="1" x14ac:dyDescent="0.3">
      <c r="A16" s="90" t="s">
        <v>496</v>
      </c>
      <c r="B16" s="3" t="s">
        <v>23</v>
      </c>
      <c r="C16" s="3" t="s">
        <v>560</v>
      </c>
      <c r="D16" s="3" t="s">
        <v>209</v>
      </c>
      <c r="E16" s="3" t="s">
        <v>50</v>
      </c>
      <c r="F16" s="3" t="s">
        <v>230</v>
      </c>
      <c r="G16" s="4">
        <v>100</v>
      </c>
      <c r="I16" s="5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76" ht="15" customHeight="1" x14ac:dyDescent="0.3">
      <c r="A17" s="90" t="s">
        <v>496</v>
      </c>
      <c r="B17" s="3" t="s">
        <v>23</v>
      </c>
      <c r="C17" s="3" t="s">
        <v>560</v>
      </c>
      <c r="D17" s="3" t="s">
        <v>209</v>
      </c>
      <c r="E17" s="3" t="s">
        <v>145</v>
      </c>
      <c r="F17" s="3" t="s">
        <v>250</v>
      </c>
      <c r="G17" s="4">
        <v>512</v>
      </c>
      <c r="I17" s="5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76" ht="15" customHeight="1" x14ac:dyDescent="0.3">
      <c r="A18" s="90" t="s">
        <v>497</v>
      </c>
      <c r="B18" s="3" t="s">
        <v>27</v>
      </c>
      <c r="C18" s="3" t="s">
        <v>597</v>
      </c>
      <c r="D18" s="3" t="s">
        <v>209</v>
      </c>
      <c r="E18" s="3" t="s">
        <v>145</v>
      </c>
      <c r="F18" s="3" t="s">
        <v>250</v>
      </c>
      <c r="G18" s="4">
        <v>450</v>
      </c>
      <c r="I18" s="5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76" ht="15" customHeight="1" x14ac:dyDescent="0.3">
      <c r="A19" s="90" t="s">
        <v>497</v>
      </c>
      <c r="B19" s="3" t="s">
        <v>27</v>
      </c>
      <c r="C19" s="3" t="s">
        <v>597</v>
      </c>
      <c r="D19" s="3" t="s">
        <v>209</v>
      </c>
      <c r="E19" s="3" t="s">
        <v>50</v>
      </c>
      <c r="F19" s="3" t="s">
        <v>230</v>
      </c>
      <c r="G19" s="4">
        <v>100</v>
      </c>
      <c r="I19" s="5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76" ht="15" customHeight="1" x14ac:dyDescent="0.3">
      <c r="A20" s="90" t="s">
        <v>497</v>
      </c>
      <c r="B20" s="3" t="s">
        <v>23</v>
      </c>
      <c r="C20" s="3" t="s">
        <v>560</v>
      </c>
      <c r="D20" s="3" t="s">
        <v>209</v>
      </c>
      <c r="E20" s="3" t="s">
        <v>145</v>
      </c>
      <c r="F20" s="3" t="s">
        <v>250</v>
      </c>
      <c r="G20" s="4">
        <v>600</v>
      </c>
      <c r="I20" s="5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76" ht="15" customHeight="1" x14ac:dyDescent="0.3">
      <c r="A21" s="90" t="s">
        <v>547</v>
      </c>
      <c r="B21" s="3" t="s">
        <v>27</v>
      </c>
      <c r="C21" s="3" t="s">
        <v>597</v>
      </c>
      <c r="D21" s="3" t="s">
        <v>209</v>
      </c>
      <c r="E21" s="3" t="s">
        <v>50</v>
      </c>
      <c r="F21" s="3" t="s">
        <v>230</v>
      </c>
      <c r="G21" s="4">
        <v>200</v>
      </c>
      <c r="I21" s="56"/>
      <c r="J21" s="108" t="s">
        <v>56</v>
      </c>
      <c r="K21" s="109" t="s">
        <v>63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76" ht="15" customHeight="1" x14ac:dyDescent="0.3">
      <c r="A22" s="90" t="s">
        <v>547</v>
      </c>
      <c r="B22" s="3" t="s">
        <v>23</v>
      </c>
      <c r="C22" s="3" t="s">
        <v>560</v>
      </c>
      <c r="D22" s="3" t="s">
        <v>209</v>
      </c>
      <c r="E22" s="3" t="s">
        <v>145</v>
      </c>
      <c r="F22" s="3" t="s">
        <v>250</v>
      </c>
      <c r="G22" s="4">
        <v>500</v>
      </c>
      <c r="I22" s="5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76" ht="15" customHeight="1" x14ac:dyDescent="0.3">
      <c r="A23" s="90" t="s">
        <v>547</v>
      </c>
      <c r="B23" s="3" t="s">
        <v>23</v>
      </c>
      <c r="C23" s="3" t="s">
        <v>560</v>
      </c>
      <c r="D23" s="3" t="s">
        <v>209</v>
      </c>
      <c r="E23" s="3" t="s">
        <v>50</v>
      </c>
      <c r="F23" s="3" t="s">
        <v>230</v>
      </c>
      <c r="G23" s="4">
        <v>100</v>
      </c>
      <c r="I23" s="56"/>
      <c r="J23" s="110" t="s">
        <v>62</v>
      </c>
      <c r="K23" s="111"/>
      <c r="L23" s="111"/>
      <c r="M23" s="112" t="s">
        <v>55</v>
      </c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3"/>
      <c r="AG23"/>
      <c r="AH23"/>
      <c r="AI23"/>
      <c r="AJ23"/>
      <c r="AK23"/>
      <c r="AL23"/>
      <c r="AM23"/>
      <c r="AN23"/>
      <c r="AO23"/>
      <c r="AP23"/>
      <c r="AQ23"/>
    </row>
    <row r="24" spans="1:76" ht="15" customHeight="1" x14ac:dyDescent="0.3">
      <c r="A24" s="90" t="s">
        <v>548</v>
      </c>
      <c r="B24" s="3" t="s">
        <v>27</v>
      </c>
      <c r="C24" s="3" t="s">
        <v>526</v>
      </c>
      <c r="D24" s="3" t="s">
        <v>209</v>
      </c>
      <c r="E24" s="3" t="s">
        <v>50</v>
      </c>
      <c r="F24" s="3" t="s">
        <v>230</v>
      </c>
      <c r="G24" s="4">
        <v>200</v>
      </c>
      <c r="I24" s="56"/>
      <c r="J24" s="114" t="s">
        <v>58</v>
      </c>
      <c r="K24" s="115" t="s">
        <v>59</v>
      </c>
      <c r="L24" s="115" t="s">
        <v>60</v>
      </c>
      <c r="M24" s="66" t="s">
        <v>313</v>
      </c>
      <c r="N24" s="66" t="s">
        <v>495</v>
      </c>
      <c r="O24" s="66" t="s">
        <v>496</v>
      </c>
      <c r="P24" s="66" t="s">
        <v>497</v>
      </c>
      <c r="Q24" s="66" t="s">
        <v>547</v>
      </c>
      <c r="R24" s="66" t="s">
        <v>548</v>
      </c>
      <c r="S24" s="66" t="s">
        <v>492</v>
      </c>
      <c r="T24" s="66" t="s">
        <v>494</v>
      </c>
      <c r="U24" s="66" t="s">
        <v>583</v>
      </c>
      <c r="V24" s="66" t="s">
        <v>619</v>
      </c>
      <c r="W24" s="66" t="s">
        <v>627</v>
      </c>
      <c r="X24" s="66" t="s">
        <v>648</v>
      </c>
      <c r="Y24" s="66" t="s">
        <v>661</v>
      </c>
      <c r="Z24" s="66" t="s">
        <v>669</v>
      </c>
      <c r="AA24" s="66" t="s">
        <v>702</v>
      </c>
      <c r="AB24" s="66" t="s">
        <v>705</v>
      </c>
      <c r="AC24" s="66" t="s">
        <v>706</v>
      </c>
      <c r="AD24" s="66" t="s">
        <v>707</v>
      </c>
      <c r="AE24" s="66" t="s">
        <v>708</v>
      </c>
      <c r="AF24" s="116" t="s">
        <v>16</v>
      </c>
      <c r="AG24"/>
      <c r="AH24"/>
      <c r="AI24"/>
      <c r="AJ24"/>
      <c r="AK24"/>
      <c r="AL24"/>
      <c r="AM24"/>
      <c r="AN24"/>
      <c r="AO24"/>
      <c r="AP24"/>
      <c r="AQ24"/>
    </row>
    <row r="25" spans="1:76" ht="15" customHeight="1" x14ac:dyDescent="0.3">
      <c r="A25" s="90" t="s">
        <v>548</v>
      </c>
      <c r="B25" s="3" t="s">
        <v>23</v>
      </c>
      <c r="C25" s="3" t="s">
        <v>560</v>
      </c>
      <c r="D25" s="3" t="s">
        <v>209</v>
      </c>
      <c r="E25" s="3" t="s">
        <v>145</v>
      </c>
      <c r="F25" s="3" t="s">
        <v>250</v>
      </c>
      <c r="G25" s="4">
        <v>350</v>
      </c>
      <c r="I25" s="56"/>
      <c r="J25" s="117" t="s">
        <v>18</v>
      </c>
      <c r="K25" s="66" t="s">
        <v>145</v>
      </c>
      <c r="L25" s="66" t="s">
        <v>250</v>
      </c>
      <c r="M25" s="66"/>
      <c r="N25" s="66">
        <v>444</v>
      </c>
      <c r="O25" s="66">
        <v>1000</v>
      </c>
      <c r="P25" s="66">
        <v>700</v>
      </c>
      <c r="Q25" s="66">
        <v>618</v>
      </c>
      <c r="R25" s="66">
        <v>115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>
        <v>950</v>
      </c>
      <c r="AE25" s="66"/>
      <c r="AF25" s="116">
        <v>3827</v>
      </c>
      <c r="AG25"/>
      <c r="AH25"/>
      <c r="AI25"/>
      <c r="AJ25"/>
      <c r="AK25"/>
      <c r="AL25"/>
      <c r="AM25"/>
      <c r="AN25"/>
      <c r="AO25"/>
      <c r="AP25"/>
      <c r="AQ25"/>
    </row>
    <row r="26" spans="1:76" ht="15" customHeight="1" x14ac:dyDescent="0.3">
      <c r="A26" s="90" t="s">
        <v>548</v>
      </c>
      <c r="B26" s="3" t="s">
        <v>23</v>
      </c>
      <c r="C26" s="3" t="s">
        <v>560</v>
      </c>
      <c r="D26" s="3" t="s">
        <v>209</v>
      </c>
      <c r="E26" s="3" t="s">
        <v>50</v>
      </c>
      <c r="F26" s="3" t="s">
        <v>230</v>
      </c>
      <c r="G26" s="4">
        <v>200</v>
      </c>
      <c r="I26" s="56"/>
      <c r="J26" s="117"/>
      <c r="K26" s="66"/>
      <c r="L26" s="66" t="s">
        <v>257</v>
      </c>
      <c r="M26" s="66"/>
      <c r="N26" s="66"/>
      <c r="O26" s="66"/>
      <c r="P26" s="66"/>
      <c r="Q26" s="66"/>
      <c r="R26" s="66"/>
      <c r="S26" s="66"/>
      <c r="T26" s="66"/>
      <c r="U26" s="66">
        <v>266</v>
      </c>
      <c r="V26" s="66">
        <v>400</v>
      </c>
      <c r="W26" s="66">
        <v>84</v>
      </c>
      <c r="X26" s="66"/>
      <c r="Y26" s="66"/>
      <c r="Z26" s="66"/>
      <c r="AA26" s="66"/>
      <c r="AB26" s="66"/>
      <c r="AC26" s="66"/>
      <c r="AD26" s="66"/>
      <c r="AE26" s="66"/>
      <c r="AF26" s="116">
        <v>750</v>
      </c>
      <c r="AG26"/>
      <c r="AH26"/>
      <c r="AI26"/>
      <c r="AJ26"/>
      <c r="AK26"/>
      <c r="AL26"/>
      <c r="AM26"/>
      <c r="AN26"/>
      <c r="AO26"/>
      <c r="AP26"/>
      <c r="AQ26"/>
      <c r="BX26" s="4"/>
    </row>
    <row r="27" spans="1:76" ht="15" customHeight="1" x14ac:dyDescent="0.3">
      <c r="A27" s="90" t="s">
        <v>583</v>
      </c>
      <c r="B27" s="3" t="s">
        <v>23</v>
      </c>
      <c r="C27" s="3" t="s">
        <v>560</v>
      </c>
      <c r="D27" s="3" t="s">
        <v>209</v>
      </c>
      <c r="E27" s="3" t="s">
        <v>50</v>
      </c>
      <c r="F27" s="3" t="s">
        <v>230</v>
      </c>
      <c r="G27" s="4">
        <v>100</v>
      </c>
      <c r="I27" s="56"/>
      <c r="J27" s="117"/>
      <c r="K27" s="66"/>
      <c r="L27" s="66" t="s">
        <v>255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>
        <v>350</v>
      </c>
      <c r="X27" s="66">
        <v>320</v>
      </c>
      <c r="Y27" s="66"/>
      <c r="Z27" s="66"/>
      <c r="AA27" s="66"/>
      <c r="AB27" s="66"/>
      <c r="AC27" s="66"/>
      <c r="AD27" s="66"/>
      <c r="AE27" s="66"/>
      <c r="AF27" s="116">
        <v>670</v>
      </c>
      <c r="AG27"/>
      <c r="AH27"/>
      <c r="AI27"/>
      <c r="AJ27"/>
      <c r="AK27"/>
      <c r="AL27"/>
      <c r="AM27"/>
      <c r="AN27"/>
      <c r="AO27"/>
      <c r="AP27"/>
      <c r="AQ27"/>
      <c r="BX27" s="4"/>
    </row>
    <row r="28" spans="1:76" ht="15" customHeight="1" x14ac:dyDescent="0.3">
      <c r="A28" s="90" t="s">
        <v>583</v>
      </c>
      <c r="B28" s="3" t="s">
        <v>23</v>
      </c>
      <c r="C28" s="3" t="s">
        <v>560</v>
      </c>
      <c r="D28" s="3" t="s">
        <v>209</v>
      </c>
      <c r="E28" s="3" t="s">
        <v>145</v>
      </c>
      <c r="F28" s="3" t="s">
        <v>250</v>
      </c>
      <c r="G28" s="4">
        <v>43</v>
      </c>
      <c r="I28" s="56"/>
      <c r="J28" s="117"/>
      <c r="K28" s="66"/>
      <c r="L28" s="66" t="s">
        <v>258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>
        <v>300</v>
      </c>
      <c r="Y28" s="66">
        <v>236</v>
      </c>
      <c r="Z28" s="66"/>
      <c r="AA28" s="66"/>
      <c r="AB28" s="66"/>
      <c r="AC28" s="66"/>
      <c r="AD28" s="66"/>
      <c r="AE28" s="66"/>
      <c r="AF28" s="116">
        <v>536</v>
      </c>
      <c r="AG28"/>
      <c r="AH28"/>
      <c r="AI28"/>
      <c r="AJ28"/>
      <c r="AK28"/>
      <c r="AL28"/>
      <c r="AM28"/>
      <c r="AN28"/>
      <c r="AO28"/>
      <c r="AP28"/>
      <c r="AQ28"/>
    </row>
    <row r="29" spans="1:76" ht="15" customHeight="1" x14ac:dyDescent="0.3">
      <c r="A29" s="90" t="s">
        <v>583</v>
      </c>
      <c r="B29" s="3" t="s">
        <v>23</v>
      </c>
      <c r="C29" s="3" t="s">
        <v>560</v>
      </c>
      <c r="D29" s="3" t="s">
        <v>209</v>
      </c>
      <c r="E29" s="3" t="s">
        <v>124</v>
      </c>
      <c r="F29" s="3" t="s">
        <v>468</v>
      </c>
      <c r="G29" s="4">
        <v>172</v>
      </c>
      <c r="I29" s="56"/>
      <c r="J29" s="117"/>
      <c r="K29" s="66"/>
      <c r="L29" s="66" t="s">
        <v>262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>
        <v>560</v>
      </c>
      <c r="Z29" s="66"/>
      <c r="AA29" s="66"/>
      <c r="AB29" s="66"/>
      <c r="AC29" s="66"/>
      <c r="AD29" s="66"/>
      <c r="AE29" s="66"/>
      <c r="AF29" s="116">
        <v>560</v>
      </c>
      <c r="AG29"/>
      <c r="AH29"/>
      <c r="AI29"/>
      <c r="AJ29"/>
      <c r="AK29"/>
      <c r="AL29"/>
      <c r="AM29"/>
      <c r="AN29"/>
      <c r="AO29"/>
      <c r="AP29"/>
      <c r="AQ29"/>
      <c r="BX29" s="4"/>
    </row>
    <row r="30" spans="1:76" ht="15" customHeight="1" x14ac:dyDescent="0.3">
      <c r="A30" s="90" t="s">
        <v>619</v>
      </c>
      <c r="B30" s="3" t="s">
        <v>127</v>
      </c>
      <c r="C30" s="3" t="s">
        <v>526</v>
      </c>
      <c r="D30" s="3" t="s">
        <v>209</v>
      </c>
      <c r="E30" s="3" t="s">
        <v>145</v>
      </c>
      <c r="F30" s="3" t="s">
        <v>257</v>
      </c>
      <c r="G30" s="4">
        <v>300</v>
      </c>
      <c r="I30" s="56"/>
      <c r="J30" s="117"/>
      <c r="K30" s="66"/>
      <c r="L30" s="66" t="s">
        <v>253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>
        <v>850</v>
      </c>
      <c r="AA30" s="66">
        <v>500</v>
      </c>
      <c r="AB30" s="66">
        <v>600</v>
      </c>
      <c r="AC30" s="66">
        <v>50</v>
      </c>
      <c r="AD30" s="66"/>
      <c r="AE30" s="66"/>
      <c r="AF30" s="116">
        <v>2000</v>
      </c>
      <c r="AG30"/>
      <c r="AH30"/>
      <c r="AI30"/>
      <c r="AJ30"/>
      <c r="AK30"/>
      <c r="AL30"/>
      <c r="AM30"/>
      <c r="AN30"/>
      <c r="AO30"/>
      <c r="AP30"/>
      <c r="AQ30"/>
    </row>
    <row r="31" spans="1:76" ht="15" customHeight="1" x14ac:dyDescent="0.3">
      <c r="A31" s="90" t="s">
        <v>627</v>
      </c>
      <c r="B31" s="3" t="s">
        <v>27</v>
      </c>
      <c r="C31" s="3" t="s">
        <v>569</v>
      </c>
      <c r="D31" s="3" t="s">
        <v>209</v>
      </c>
      <c r="E31" s="3" t="s">
        <v>145</v>
      </c>
      <c r="F31" s="3" t="s">
        <v>257</v>
      </c>
      <c r="G31" s="4">
        <v>116</v>
      </c>
      <c r="I31" s="56"/>
      <c r="J31" s="117"/>
      <c r="K31" s="66"/>
      <c r="L31" s="66" t="s">
        <v>254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>
        <v>1000</v>
      </c>
      <c r="AD31" s="66"/>
      <c r="AE31" s="66"/>
      <c r="AF31" s="116">
        <v>1000</v>
      </c>
      <c r="AG31"/>
      <c r="AH31"/>
      <c r="AI31"/>
      <c r="AJ31"/>
      <c r="AK31"/>
      <c r="AL31"/>
      <c r="AM31"/>
      <c r="AN31"/>
      <c r="AO31"/>
      <c r="AP31"/>
      <c r="AQ31"/>
    </row>
    <row r="32" spans="1:76" ht="15" customHeight="1" x14ac:dyDescent="0.3">
      <c r="A32" s="90" t="s">
        <v>648</v>
      </c>
      <c r="B32" s="3" t="s">
        <v>27</v>
      </c>
      <c r="C32" s="3" t="s">
        <v>569</v>
      </c>
      <c r="D32" s="3" t="s">
        <v>209</v>
      </c>
      <c r="E32" s="3" t="s">
        <v>145</v>
      </c>
      <c r="F32" s="3" t="s">
        <v>255</v>
      </c>
      <c r="G32" s="4">
        <v>500</v>
      </c>
      <c r="I32" s="56"/>
      <c r="J32" s="117"/>
      <c r="K32" s="66"/>
      <c r="L32" s="66" t="s">
        <v>265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>
        <v>500</v>
      </c>
      <c r="AE32" s="66">
        <v>568</v>
      </c>
      <c r="AF32" s="116">
        <v>1068</v>
      </c>
      <c r="AG32"/>
      <c r="AH32"/>
      <c r="AI32"/>
      <c r="AJ32"/>
      <c r="AK32"/>
      <c r="AL32"/>
      <c r="AM32"/>
      <c r="AN32"/>
      <c r="AO32"/>
      <c r="AP32"/>
      <c r="AQ32"/>
    </row>
    <row r="33" spans="1:43" ht="15" customHeight="1" x14ac:dyDescent="0.3">
      <c r="A33" s="90" t="s">
        <v>648</v>
      </c>
      <c r="B33" s="3" t="s">
        <v>23</v>
      </c>
      <c r="C33" s="3" t="s">
        <v>597</v>
      </c>
      <c r="D33" s="3" t="s">
        <v>209</v>
      </c>
      <c r="E33" s="3" t="s">
        <v>145</v>
      </c>
      <c r="F33" s="3" t="s">
        <v>255</v>
      </c>
      <c r="G33" s="4">
        <v>170</v>
      </c>
      <c r="I33" s="56"/>
      <c r="J33" s="117" t="s">
        <v>240</v>
      </c>
      <c r="K33" s="66"/>
      <c r="L33" s="66"/>
      <c r="M33" s="66"/>
      <c r="N33" s="66">
        <v>444</v>
      </c>
      <c r="O33" s="66">
        <v>1000</v>
      </c>
      <c r="P33" s="66">
        <v>700</v>
      </c>
      <c r="Q33" s="66">
        <v>618</v>
      </c>
      <c r="R33" s="66">
        <v>115</v>
      </c>
      <c r="S33" s="66"/>
      <c r="T33" s="66"/>
      <c r="U33" s="66">
        <v>266</v>
      </c>
      <c r="V33" s="66">
        <v>400</v>
      </c>
      <c r="W33" s="66">
        <v>434</v>
      </c>
      <c r="X33" s="66">
        <v>620</v>
      </c>
      <c r="Y33" s="66">
        <v>796</v>
      </c>
      <c r="Z33" s="66">
        <v>850</v>
      </c>
      <c r="AA33" s="66">
        <v>500</v>
      </c>
      <c r="AB33" s="66">
        <v>600</v>
      </c>
      <c r="AC33" s="66">
        <v>1050</v>
      </c>
      <c r="AD33" s="66">
        <v>1450</v>
      </c>
      <c r="AE33" s="66">
        <v>568</v>
      </c>
      <c r="AF33" s="116">
        <v>10411</v>
      </c>
      <c r="AG33"/>
      <c r="AH33"/>
      <c r="AI33"/>
      <c r="AJ33"/>
      <c r="AK33"/>
      <c r="AL33"/>
      <c r="AM33"/>
      <c r="AN33"/>
      <c r="AO33"/>
      <c r="AP33"/>
      <c r="AQ33"/>
    </row>
    <row r="34" spans="1:43" ht="15" customHeight="1" x14ac:dyDescent="0.3">
      <c r="A34" s="90" t="s">
        <v>648</v>
      </c>
      <c r="B34" s="3" t="s">
        <v>23</v>
      </c>
      <c r="C34" s="3" t="s">
        <v>597</v>
      </c>
      <c r="D34" s="3" t="s">
        <v>209</v>
      </c>
      <c r="E34" s="3" t="s">
        <v>145</v>
      </c>
      <c r="F34" s="3" t="s">
        <v>258</v>
      </c>
      <c r="G34" s="4">
        <v>50</v>
      </c>
      <c r="I34" s="56"/>
      <c r="J34" s="117" t="s">
        <v>209</v>
      </c>
      <c r="K34" s="66" t="s">
        <v>50</v>
      </c>
      <c r="L34" s="66" t="s">
        <v>230</v>
      </c>
      <c r="M34" s="66"/>
      <c r="N34" s="66"/>
      <c r="O34" s="66">
        <v>300</v>
      </c>
      <c r="P34" s="66">
        <v>100</v>
      </c>
      <c r="Q34" s="66">
        <v>300</v>
      </c>
      <c r="R34" s="66">
        <v>400</v>
      </c>
      <c r="S34" s="66"/>
      <c r="T34" s="66"/>
      <c r="U34" s="66">
        <v>100</v>
      </c>
      <c r="V34" s="66"/>
      <c r="W34" s="66"/>
      <c r="X34" s="66"/>
      <c r="Y34" s="66">
        <v>200</v>
      </c>
      <c r="Z34" s="66">
        <v>52</v>
      </c>
      <c r="AA34" s="66">
        <v>352</v>
      </c>
      <c r="AB34" s="66"/>
      <c r="AC34" s="66">
        <v>300</v>
      </c>
      <c r="AD34" s="66">
        <v>600</v>
      </c>
      <c r="AE34" s="66">
        <v>368</v>
      </c>
      <c r="AF34" s="116">
        <v>3072</v>
      </c>
      <c r="AG34"/>
      <c r="AH34"/>
      <c r="AI34"/>
      <c r="AJ34"/>
      <c r="AK34"/>
      <c r="AL34"/>
      <c r="AM34"/>
      <c r="AN34"/>
      <c r="AO34"/>
      <c r="AP34"/>
      <c r="AQ34"/>
    </row>
    <row r="35" spans="1:43" ht="15" customHeight="1" x14ac:dyDescent="0.3">
      <c r="A35" s="90" t="s">
        <v>648</v>
      </c>
      <c r="B35" s="3" t="s">
        <v>23</v>
      </c>
      <c r="C35" s="3" t="s">
        <v>597</v>
      </c>
      <c r="D35" s="3" t="s">
        <v>209</v>
      </c>
      <c r="E35" s="3" t="s">
        <v>124</v>
      </c>
      <c r="F35" s="3" t="s">
        <v>461</v>
      </c>
      <c r="G35" s="4">
        <v>48</v>
      </c>
      <c r="I35" s="56"/>
      <c r="J35" s="117"/>
      <c r="K35" s="66" t="s">
        <v>205</v>
      </c>
      <c r="L35" s="66" t="s">
        <v>241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>
        <v>116</v>
      </c>
      <c r="AA35" s="66"/>
      <c r="AB35" s="66"/>
      <c r="AC35" s="66">
        <v>160</v>
      </c>
      <c r="AD35" s="66">
        <v>238</v>
      </c>
      <c r="AE35" s="66"/>
      <c r="AF35" s="116">
        <v>514</v>
      </c>
      <c r="AG35"/>
      <c r="AH35"/>
      <c r="AI35"/>
      <c r="AJ35"/>
      <c r="AK35"/>
      <c r="AL35"/>
      <c r="AM35"/>
      <c r="AN35"/>
      <c r="AO35"/>
      <c r="AP35"/>
      <c r="AQ35"/>
    </row>
    <row r="36" spans="1:43" ht="15" customHeight="1" x14ac:dyDescent="0.3">
      <c r="A36" s="90" t="s">
        <v>648</v>
      </c>
      <c r="B36" s="3" t="s">
        <v>127</v>
      </c>
      <c r="C36" s="3" t="s">
        <v>526</v>
      </c>
      <c r="D36" s="3" t="s">
        <v>209</v>
      </c>
      <c r="E36" s="3" t="s">
        <v>145</v>
      </c>
      <c r="F36" s="3" t="s">
        <v>258</v>
      </c>
      <c r="G36" s="4">
        <v>250</v>
      </c>
      <c r="I36" s="56"/>
      <c r="J36" s="117"/>
      <c r="K36" s="66" t="s">
        <v>124</v>
      </c>
      <c r="L36" s="66" t="s">
        <v>469</v>
      </c>
      <c r="M36" s="66"/>
      <c r="N36" s="66"/>
      <c r="O36" s="66"/>
      <c r="P36" s="66"/>
      <c r="Q36" s="66"/>
      <c r="R36" s="66"/>
      <c r="S36" s="66">
        <v>200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116">
        <v>200</v>
      </c>
      <c r="AG36"/>
      <c r="AH36"/>
      <c r="AI36"/>
      <c r="AJ36"/>
      <c r="AK36"/>
      <c r="AL36"/>
      <c r="AM36"/>
      <c r="AN36"/>
      <c r="AO36"/>
      <c r="AP36"/>
      <c r="AQ36"/>
    </row>
    <row r="37" spans="1:43" ht="15" customHeight="1" x14ac:dyDescent="0.3">
      <c r="A37" s="90" t="s">
        <v>661</v>
      </c>
      <c r="B37" s="3" t="s">
        <v>27</v>
      </c>
      <c r="C37" s="3" t="s">
        <v>569</v>
      </c>
      <c r="D37" s="3" t="s">
        <v>209</v>
      </c>
      <c r="E37" s="3" t="s">
        <v>124</v>
      </c>
      <c r="F37" s="3" t="s">
        <v>461</v>
      </c>
      <c r="G37" s="4">
        <v>156</v>
      </c>
      <c r="I37" s="56"/>
      <c r="J37" s="117"/>
      <c r="K37" s="66"/>
      <c r="L37" s="66" t="s">
        <v>468</v>
      </c>
      <c r="M37" s="66"/>
      <c r="N37" s="66"/>
      <c r="O37" s="66"/>
      <c r="P37" s="66"/>
      <c r="Q37" s="66"/>
      <c r="R37" s="66"/>
      <c r="S37" s="66">
        <v>100</v>
      </c>
      <c r="T37" s="66">
        <v>200</v>
      </c>
      <c r="U37" s="66">
        <v>172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116">
        <v>472</v>
      </c>
      <c r="AG37"/>
      <c r="AH37"/>
      <c r="AI37"/>
      <c r="AJ37"/>
      <c r="AK37"/>
      <c r="AL37"/>
      <c r="AM37"/>
      <c r="AN37"/>
      <c r="AO37"/>
      <c r="AP37"/>
      <c r="AQ37"/>
    </row>
    <row r="38" spans="1:43" ht="15" customHeight="1" x14ac:dyDescent="0.3">
      <c r="A38" s="90" t="s">
        <v>661</v>
      </c>
      <c r="B38" s="3" t="s">
        <v>27</v>
      </c>
      <c r="C38" s="3" t="s">
        <v>569</v>
      </c>
      <c r="D38" s="3" t="s">
        <v>209</v>
      </c>
      <c r="E38" s="3" t="s">
        <v>50</v>
      </c>
      <c r="F38" s="3" t="s">
        <v>230</v>
      </c>
      <c r="G38" s="4">
        <v>100</v>
      </c>
      <c r="I38" s="56"/>
      <c r="J38" s="117"/>
      <c r="K38" s="66"/>
      <c r="L38" s="66" t="s">
        <v>461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>
        <v>48</v>
      </c>
      <c r="Y38" s="66">
        <v>260</v>
      </c>
      <c r="Z38" s="66">
        <v>88</v>
      </c>
      <c r="AA38" s="66">
        <v>144</v>
      </c>
      <c r="AB38" s="66">
        <v>78</v>
      </c>
      <c r="AC38" s="66">
        <v>316</v>
      </c>
      <c r="AD38" s="66">
        <v>114</v>
      </c>
      <c r="AE38" s="66">
        <v>100</v>
      </c>
      <c r="AF38" s="116">
        <v>1148</v>
      </c>
      <c r="AG38"/>
      <c r="AH38"/>
      <c r="AI38"/>
      <c r="AJ38"/>
      <c r="AK38"/>
      <c r="AL38"/>
      <c r="AM38"/>
      <c r="AN38"/>
      <c r="AO38"/>
      <c r="AP38"/>
      <c r="AQ38"/>
    </row>
    <row r="39" spans="1:43" ht="15" customHeight="1" x14ac:dyDescent="0.3">
      <c r="A39" s="90" t="s">
        <v>661</v>
      </c>
      <c r="B39" s="3" t="s">
        <v>23</v>
      </c>
      <c r="C39" s="3" t="s">
        <v>597</v>
      </c>
      <c r="D39" s="3" t="s">
        <v>209</v>
      </c>
      <c r="E39" s="3" t="s">
        <v>50</v>
      </c>
      <c r="F39" s="3" t="s">
        <v>230</v>
      </c>
      <c r="G39" s="4">
        <v>100</v>
      </c>
      <c r="I39" s="56"/>
      <c r="J39" s="117"/>
      <c r="K39" s="66"/>
      <c r="L39" s="66" t="s">
        <v>466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>
        <v>60</v>
      </c>
      <c r="AF39" s="116">
        <v>60</v>
      </c>
      <c r="AG39"/>
      <c r="AH39"/>
      <c r="AI39"/>
      <c r="AJ39"/>
      <c r="AK39"/>
      <c r="AL39"/>
      <c r="AM39"/>
      <c r="AN39"/>
      <c r="AO39"/>
      <c r="AP39"/>
      <c r="AQ39"/>
    </row>
    <row r="40" spans="1:43" ht="15" customHeight="1" x14ac:dyDescent="0.3">
      <c r="A40" s="90" t="s">
        <v>661</v>
      </c>
      <c r="B40" s="3" t="s">
        <v>23</v>
      </c>
      <c r="C40" s="3" t="s">
        <v>597</v>
      </c>
      <c r="D40" s="3" t="s">
        <v>209</v>
      </c>
      <c r="E40" s="3" t="s">
        <v>124</v>
      </c>
      <c r="F40" s="3" t="s">
        <v>461</v>
      </c>
      <c r="G40" s="4">
        <v>104</v>
      </c>
      <c r="I40" s="56"/>
      <c r="J40" s="117"/>
      <c r="K40" s="66" t="s">
        <v>145</v>
      </c>
      <c r="L40" s="66" t="s">
        <v>250</v>
      </c>
      <c r="M40" s="66"/>
      <c r="N40" s="66">
        <v>491</v>
      </c>
      <c r="O40" s="66">
        <v>512</v>
      </c>
      <c r="P40" s="66">
        <v>1050</v>
      </c>
      <c r="Q40" s="66">
        <v>500</v>
      </c>
      <c r="R40" s="66">
        <v>350</v>
      </c>
      <c r="S40" s="66"/>
      <c r="T40" s="66"/>
      <c r="U40" s="66">
        <v>43</v>
      </c>
      <c r="V40" s="66"/>
      <c r="W40" s="66"/>
      <c r="X40" s="66"/>
      <c r="Y40" s="66"/>
      <c r="Z40" s="66"/>
      <c r="AA40" s="66"/>
      <c r="AB40" s="66"/>
      <c r="AC40" s="66"/>
      <c r="AD40" s="66">
        <v>550</v>
      </c>
      <c r="AE40" s="66">
        <v>400</v>
      </c>
      <c r="AF40" s="116">
        <v>3896</v>
      </c>
      <c r="AG40"/>
      <c r="AH40"/>
      <c r="AI40"/>
      <c r="AJ40"/>
      <c r="AK40"/>
      <c r="AL40"/>
      <c r="AM40"/>
      <c r="AN40"/>
      <c r="AO40"/>
      <c r="AP40"/>
      <c r="AQ40"/>
    </row>
    <row r="41" spans="1:43" ht="15" customHeight="1" x14ac:dyDescent="0.3">
      <c r="A41" s="90" t="s">
        <v>661</v>
      </c>
      <c r="B41" s="3" t="s">
        <v>127</v>
      </c>
      <c r="C41" s="3" t="s">
        <v>526</v>
      </c>
      <c r="D41" s="3" t="s">
        <v>209</v>
      </c>
      <c r="E41" s="3" t="s">
        <v>145</v>
      </c>
      <c r="F41" s="3" t="s">
        <v>262</v>
      </c>
      <c r="G41" s="4">
        <v>150</v>
      </c>
      <c r="I41" s="56"/>
      <c r="J41" s="117"/>
      <c r="K41" s="66"/>
      <c r="L41" s="66" t="s">
        <v>257</v>
      </c>
      <c r="M41" s="66"/>
      <c r="N41" s="66"/>
      <c r="O41" s="66"/>
      <c r="P41" s="66"/>
      <c r="Q41" s="66"/>
      <c r="R41" s="66"/>
      <c r="S41" s="66"/>
      <c r="T41" s="66"/>
      <c r="U41" s="66"/>
      <c r="V41" s="66">
        <v>300</v>
      </c>
      <c r="W41" s="66">
        <v>116</v>
      </c>
      <c r="X41" s="66"/>
      <c r="Y41" s="66"/>
      <c r="Z41" s="66"/>
      <c r="AA41" s="66"/>
      <c r="AB41" s="66"/>
      <c r="AC41" s="66"/>
      <c r="AD41" s="66"/>
      <c r="AE41" s="66"/>
      <c r="AF41" s="116">
        <v>416</v>
      </c>
      <c r="AG41"/>
      <c r="AH41"/>
      <c r="AI41"/>
      <c r="AJ41"/>
      <c r="AK41"/>
      <c r="AL41"/>
      <c r="AM41"/>
      <c r="AN41"/>
      <c r="AO41"/>
      <c r="AP41"/>
      <c r="AQ41"/>
    </row>
    <row r="42" spans="1:43" ht="15" customHeight="1" x14ac:dyDescent="0.3">
      <c r="A42" s="90" t="s">
        <v>661</v>
      </c>
      <c r="B42" s="3" t="s">
        <v>127</v>
      </c>
      <c r="C42" s="3" t="s">
        <v>526</v>
      </c>
      <c r="D42" s="3" t="s">
        <v>209</v>
      </c>
      <c r="E42" s="3" t="s">
        <v>145</v>
      </c>
      <c r="F42" s="3" t="s">
        <v>258</v>
      </c>
      <c r="G42" s="4">
        <v>236</v>
      </c>
      <c r="I42" s="56"/>
      <c r="J42" s="117"/>
      <c r="K42" s="66"/>
      <c r="L42" s="66" t="s">
        <v>255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>
        <v>670</v>
      </c>
      <c r="Y42" s="66"/>
      <c r="Z42" s="66"/>
      <c r="AA42" s="66"/>
      <c r="AB42" s="66"/>
      <c r="AC42" s="66"/>
      <c r="AD42" s="66"/>
      <c r="AE42" s="66"/>
      <c r="AF42" s="116">
        <v>670</v>
      </c>
      <c r="AG42"/>
      <c r="AH42"/>
      <c r="AI42"/>
      <c r="AJ42"/>
      <c r="AK42"/>
      <c r="AL42"/>
      <c r="AM42"/>
      <c r="AN42"/>
      <c r="AO42"/>
      <c r="AP42"/>
      <c r="AQ42"/>
    </row>
    <row r="43" spans="1:43" ht="15" customHeight="1" x14ac:dyDescent="0.3">
      <c r="A43" s="90" t="s">
        <v>492</v>
      </c>
      <c r="B43" s="3" t="s">
        <v>27</v>
      </c>
      <c r="C43" s="3" t="s">
        <v>598</v>
      </c>
      <c r="D43" s="3" t="s">
        <v>66</v>
      </c>
      <c r="E43" s="3" t="s">
        <v>17</v>
      </c>
      <c r="F43" s="3" t="s">
        <v>350</v>
      </c>
      <c r="G43" s="4">
        <v>1000</v>
      </c>
      <c r="I43" s="56"/>
      <c r="J43" s="117"/>
      <c r="K43" s="66"/>
      <c r="L43" s="66" t="s">
        <v>258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>
        <v>300</v>
      </c>
      <c r="Y43" s="66">
        <v>236</v>
      </c>
      <c r="Z43" s="66"/>
      <c r="AA43" s="66"/>
      <c r="AB43" s="66"/>
      <c r="AC43" s="66"/>
      <c r="AD43" s="66"/>
      <c r="AE43" s="66"/>
      <c r="AF43" s="116">
        <v>536</v>
      </c>
      <c r="AG43"/>
      <c r="AH43"/>
      <c r="AI43"/>
      <c r="AJ43"/>
      <c r="AK43"/>
      <c r="AL43"/>
      <c r="AM43"/>
      <c r="AN43"/>
      <c r="AO43"/>
      <c r="AP43"/>
      <c r="AQ43"/>
    </row>
    <row r="44" spans="1:43" ht="15" customHeight="1" x14ac:dyDescent="0.3">
      <c r="A44" s="90" t="s">
        <v>492</v>
      </c>
      <c r="B44" s="3" t="s">
        <v>23</v>
      </c>
      <c r="C44" s="3" t="s">
        <v>667</v>
      </c>
      <c r="D44" s="3" t="s">
        <v>66</v>
      </c>
      <c r="E44" s="3" t="s">
        <v>17</v>
      </c>
      <c r="F44" s="3" t="s">
        <v>350</v>
      </c>
      <c r="G44" s="4">
        <v>1840</v>
      </c>
      <c r="I44" s="56"/>
      <c r="J44" s="117"/>
      <c r="K44" s="66"/>
      <c r="L44" s="66" t="s">
        <v>262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>
        <v>150</v>
      </c>
      <c r="Z44" s="66">
        <v>360</v>
      </c>
      <c r="AA44" s="66"/>
      <c r="AB44" s="66"/>
      <c r="AC44" s="66"/>
      <c r="AD44" s="66"/>
      <c r="AE44" s="66"/>
      <c r="AF44" s="116">
        <v>510</v>
      </c>
      <c r="AG44"/>
      <c r="AH44"/>
      <c r="AI44"/>
      <c r="AJ44"/>
      <c r="AK44"/>
      <c r="AL44"/>
      <c r="AM44"/>
      <c r="AN44"/>
      <c r="AO44"/>
      <c r="AP44"/>
      <c r="AQ44"/>
    </row>
    <row r="45" spans="1:43" ht="15" customHeight="1" x14ac:dyDescent="0.3">
      <c r="A45" s="90" t="s">
        <v>492</v>
      </c>
      <c r="B45" s="3" t="s">
        <v>23</v>
      </c>
      <c r="C45" s="3" t="s">
        <v>118</v>
      </c>
      <c r="D45" s="3" t="s">
        <v>66</v>
      </c>
      <c r="E45" s="3" t="s">
        <v>50</v>
      </c>
      <c r="F45" s="3" t="s">
        <v>275</v>
      </c>
      <c r="G45" s="4">
        <v>71</v>
      </c>
      <c r="I45" s="56"/>
      <c r="J45" s="117"/>
      <c r="K45" s="66"/>
      <c r="L45" s="66" t="s">
        <v>253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>
        <v>400</v>
      </c>
      <c r="AA45" s="66">
        <v>694</v>
      </c>
      <c r="AB45" s="66">
        <v>850</v>
      </c>
      <c r="AC45" s="66"/>
      <c r="AD45" s="66">
        <v>50</v>
      </c>
      <c r="AE45" s="66"/>
      <c r="AF45" s="116">
        <v>1994</v>
      </c>
      <c r="AG45"/>
      <c r="AH45"/>
      <c r="AI45"/>
      <c r="AJ45"/>
      <c r="AK45"/>
      <c r="AL45"/>
      <c r="AM45"/>
      <c r="AN45"/>
      <c r="AO45"/>
      <c r="AP45"/>
      <c r="AQ45"/>
    </row>
    <row r="46" spans="1:43" ht="14.4" x14ac:dyDescent="0.3">
      <c r="A46" s="90" t="s">
        <v>492</v>
      </c>
      <c r="B46" s="3" t="s">
        <v>23</v>
      </c>
      <c r="C46" s="3" t="s">
        <v>118</v>
      </c>
      <c r="D46" s="3" t="s">
        <v>66</v>
      </c>
      <c r="E46" s="3" t="s">
        <v>50</v>
      </c>
      <c r="F46" s="3" t="s">
        <v>276</v>
      </c>
      <c r="G46" s="4">
        <v>71</v>
      </c>
      <c r="I46" s="56"/>
      <c r="J46" s="117"/>
      <c r="K46" s="66"/>
      <c r="L46" s="66" t="s">
        <v>263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>
        <v>30</v>
      </c>
      <c r="AA46" s="66"/>
      <c r="AB46" s="66"/>
      <c r="AC46" s="66"/>
      <c r="AD46" s="66"/>
      <c r="AE46" s="66"/>
      <c r="AF46" s="116">
        <v>30</v>
      </c>
      <c r="AG46"/>
      <c r="AH46"/>
      <c r="AI46"/>
      <c r="AJ46"/>
      <c r="AK46"/>
      <c r="AL46"/>
      <c r="AM46"/>
      <c r="AN46"/>
      <c r="AO46"/>
      <c r="AP46"/>
      <c r="AQ46"/>
    </row>
    <row r="47" spans="1:43" ht="14.4" x14ac:dyDescent="0.3">
      <c r="A47" s="90" t="s">
        <v>494</v>
      </c>
      <c r="B47" s="3" t="s">
        <v>27</v>
      </c>
      <c r="C47" s="3" t="s">
        <v>667</v>
      </c>
      <c r="D47" s="3" t="s">
        <v>66</v>
      </c>
      <c r="E47" s="3" t="s">
        <v>17</v>
      </c>
      <c r="F47" s="3" t="s">
        <v>350</v>
      </c>
      <c r="G47" s="4">
        <v>1640</v>
      </c>
      <c r="I47" s="56"/>
      <c r="J47" s="117"/>
      <c r="K47" s="66"/>
      <c r="L47" s="66" t="s">
        <v>254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>
        <v>600</v>
      </c>
      <c r="AD47" s="66">
        <v>50</v>
      </c>
      <c r="AE47" s="66"/>
      <c r="AF47" s="116">
        <v>650</v>
      </c>
      <c r="AG47"/>
      <c r="AH47"/>
      <c r="AI47"/>
      <c r="AJ47"/>
      <c r="AK47"/>
      <c r="AL47"/>
      <c r="AM47"/>
      <c r="AN47"/>
      <c r="AO47"/>
      <c r="AP47"/>
      <c r="AQ47"/>
    </row>
    <row r="48" spans="1:43" ht="14.4" x14ac:dyDescent="0.3">
      <c r="A48" s="90" t="s">
        <v>494</v>
      </c>
      <c r="B48" s="3" t="s">
        <v>23</v>
      </c>
      <c r="C48" s="3" t="s">
        <v>668</v>
      </c>
      <c r="D48" s="3" t="s">
        <v>66</v>
      </c>
      <c r="E48" s="3" t="s">
        <v>17</v>
      </c>
      <c r="F48" s="3" t="s">
        <v>350</v>
      </c>
      <c r="G48" s="4">
        <v>3200</v>
      </c>
      <c r="I48" s="56"/>
      <c r="J48" s="117"/>
      <c r="K48" s="66"/>
      <c r="L48" s="66" t="s">
        <v>265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>
        <v>400</v>
      </c>
      <c r="AF48" s="116">
        <v>400</v>
      </c>
      <c r="AG48"/>
      <c r="AH48"/>
      <c r="AI48"/>
      <c r="AJ48"/>
      <c r="AK48"/>
      <c r="AL48"/>
      <c r="AM48"/>
      <c r="AN48"/>
      <c r="AO48"/>
      <c r="AP48"/>
      <c r="AQ48"/>
    </row>
    <row r="49" spans="1:43" ht="14.4" x14ac:dyDescent="0.3">
      <c r="A49" s="90" t="s">
        <v>495</v>
      </c>
      <c r="B49" s="3" t="s">
        <v>27</v>
      </c>
      <c r="C49" s="3" t="s">
        <v>286</v>
      </c>
      <c r="D49" s="3" t="s">
        <v>66</v>
      </c>
      <c r="E49" s="3" t="s">
        <v>50</v>
      </c>
      <c r="F49" s="3" t="s">
        <v>278</v>
      </c>
      <c r="G49" s="4">
        <v>192</v>
      </c>
      <c r="I49" s="56"/>
      <c r="J49" s="117" t="s">
        <v>240</v>
      </c>
      <c r="K49" s="66"/>
      <c r="L49" s="66"/>
      <c r="M49" s="66"/>
      <c r="N49" s="66">
        <v>491</v>
      </c>
      <c r="O49" s="66">
        <v>812</v>
      </c>
      <c r="P49" s="66">
        <v>1150</v>
      </c>
      <c r="Q49" s="66">
        <v>800</v>
      </c>
      <c r="R49" s="66">
        <v>750</v>
      </c>
      <c r="S49" s="66">
        <v>300</v>
      </c>
      <c r="T49" s="66">
        <v>200</v>
      </c>
      <c r="U49" s="66">
        <v>315</v>
      </c>
      <c r="V49" s="66">
        <v>300</v>
      </c>
      <c r="W49" s="66">
        <v>116</v>
      </c>
      <c r="X49" s="66">
        <v>1018</v>
      </c>
      <c r="Y49" s="66">
        <v>846</v>
      </c>
      <c r="Z49" s="66">
        <v>1046</v>
      </c>
      <c r="AA49" s="66">
        <v>1190</v>
      </c>
      <c r="AB49" s="66">
        <v>928</v>
      </c>
      <c r="AC49" s="66">
        <v>1376</v>
      </c>
      <c r="AD49" s="66">
        <v>1602</v>
      </c>
      <c r="AE49" s="66">
        <v>1328</v>
      </c>
      <c r="AF49" s="116">
        <v>14568</v>
      </c>
      <c r="AG49"/>
      <c r="AH49"/>
      <c r="AI49"/>
      <c r="AJ49"/>
      <c r="AK49"/>
      <c r="AL49"/>
      <c r="AM49"/>
      <c r="AN49"/>
      <c r="AO49"/>
      <c r="AP49"/>
      <c r="AQ49"/>
    </row>
    <row r="50" spans="1:43" ht="14.4" x14ac:dyDescent="0.3">
      <c r="A50" s="90" t="s">
        <v>495</v>
      </c>
      <c r="B50" s="3" t="s">
        <v>27</v>
      </c>
      <c r="C50" s="3" t="s">
        <v>286</v>
      </c>
      <c r="D50" s="3" t="s">
        <v>66</v>
      </c>
      <c r="E50" s="3" t="s">
        <v>50</v>
      </c>
      <c r="F50" s="3" t="s">
        <v>279</v>
      </c>
      <c r="G50" s="4">
        <v>122</v>
      </c>
      <c r="I50" s="56"/>
      <c r="J50" s="117" t="s">
        <v>66</v>
      </c>
      <c r="K50" s="66" t="s">
        <v>17</v>
      </c>
      <c r="L50" s="66" t="s">
        <v>350</v>
      </c>
      <c r="M50" s="66"/>
      <c r="N50" s="66">
        <v>4720</v>
      </c>
      <c r="O50" s="66"/>
      <c r="P50" s="66"/>
      <c r="Q50" s="66"/>
      <c r="R50" s="66"/>
      <c r="S50" s="66">
        <v>2840</v>
      </c>
      <c r="T50" s="66">
        <v>4840</v>
      </c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116">
        <v>12400</v>
      </c>
      <c r="AG50"/>
      <c r="AH50"/>
      <c r="AI50"/>
      <c r="AJ50"/>
      <c r="AK50"/>
      <c r="AL50"/>
      <c r="AM50"/>
      <c r="AN50"/>
      <c r="AO50"/>
      <c r="AP50"/>
      <c r="AQ50"/>
    </row>
    <row r="51" spans="1:43" ht="14.4" x14ac:dyDescent="0.3">
      <c r="A51" s="90" t="s">
        <v>495</v>
      </c>
      <c r="B51" s="3" t="s">
        <v>27</v>
      </c>
      <c r="C51" s="3" t="s">
        <v>667</v>
      </c>
      <c r="D51" s="3" t="s">
        <v>66</v>
      </c>
      <c r="E51" s="3" t="s">
        <v>17</v>
      </c>
      <c r="F51" s="3" t="s">
        <v>350</v>
      </c>
      <c r="G51" s="4">
        <f>34*40</f>
        <v>1360</v>
      </c>
      <c r="I51" s="56"/>
      <c r="J51" s="117"/>
      <c r="K51" s="66" t="s">
        <v>50</v>
      </c>
      <c r="L51" s="66" t="s">
        <v>275</v>
      </c>
      <c r="M51" s="66"/>
      <c r="N51" s="66"/>
      <c r="O51" s="66"/>
      <c r="P51" s="66"/>
      <c r="Q51" s="66"/>
      <c r="R51" s="66"/>
      <c r="S51" s="66">
        <v>71</v>
      </c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116">
        <v>71</v>
      </c>
      <c r="AG51"/>
      <c r="AH51"/>
      <c r="AI51"/>
      <c r="AJ51"/>
      <c r="AK51"/>
      <c r="AL51"/>
      <c r="AM51"/>
      <c r="AN51"/>
      <c r="AO51"/>
      <c r="AP51"/>
      <c r="AQ51"/>
    </row>
    <row r="52" spans="1:43" ht="14.4" x14ac:dyDescent="0.3">
      <c r="A52" s="90" t="s">
        <v>495</v>
      </c>
      <c r="B52" s="3" t="s">
        <v>23</v>
      </c>
      <c r="C52" s="3" t="s">
        <v>598</v>
      </c>
      <c r="D52" s="3" t="s">
        <v>66</v>
      </c>
      <c r="E52" s="3" t="s">
        <v>17</v>
      </c>
      <c r="F52" s="3" t="s">
        <v>350</v>
      </c>
      <c r="G52" s="4">
        <v>600</v>
      </c>
      <c r="I52" s="56"/>
      <c r="J52" s="117"/>
      <c r="K52" s="66"/>
      <c r="L52" s="66" t="s">
        <v>276</v>
      </c>
      <c r="M52" s="66"/>
      <c r="N52" s="66"/>
      <c r="O52" s="66"/>
      <c r="P52" s="66"/>
      <c r="Q52" s="66"/>
      <c r="R52" s="66"/>
      <c r="S52" s="66">
        <v>71</v>
      </c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116">
        <v>71</v>
      </c>
      <c r="AG52"/>
      <c r="AH52"/>
      <c r="AI52"/>
      <c r="AJ52"/>
      <c r="AK52"/>
      <c r="AL52"/>
      <c r="AM52"/>
      <c r="AN52"/>
      <c r="AO52"/>
      <c r="AP52"/>
      <c r="AQ52"/>
    </row>
    <row r="53" spans="1:43" ht="14.4" x14ac:dyDescent="0.3">
      <c r="A53" s="90" t="s">
        <v>495</v>
      </c>
      <c r="B53" s="3" t="s">
        <v>23</v>
      </c>
      <c r="C53" s="3" t="s">
        <v>118</v>
      </c>
      <c r="D53" s="3" t="s">
        <v>66</v>
      </c>
      <c r="E53" s="3" t="s">
        <v>50</v>
      </c>
      <c r="F53" s="3" t="s">
        <v>278</v>
      </c>
      <c r="G53" s="4">
        <v>340</v>
      </c>
      <c r="I53" s="56"/>
      <c r="J53" s="117"/>
      <c r="K53" s="66"/>
      <c r="L53" s="66" t="s">
        <v>278</v>
      </c>
      <c r="M53" s="66"/>
      <c r="N53" s="66">
        <v>759</v>
      </c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116">
        <v>759</v>
      </c>
      <c r="AG53"/>
      <c r="AH53"/>
      <c r="AI53"/>
      <c r="AJ53"/>
      <c r="AK53"/>
      <c r="AL53"/>
      <c r="AM53"/>
      <c r="AN53"/>
      <c r="AO53"/>
      <c r="AP53"/>
      <c r="AQ53"/>
    </row>
    <row r="54" spans="1:43" ht="14.4" x14ac:dyDescent="0.3">
      <c r="A54" s="90" t="s">
        <v>495</v>
      </c>
      <c r="B54" s="3" t="s">
        <v>23</v>
      </c>
      <c r="C54" s="3" t="s">
        <v>118</v>
      </c>
      <c r="D54" s="3" t="s">
        <v>66</v>
      </c>
      <c r="E54" s="3" t="s">
        <v>50</v>
      </c>
      <c r="F54" s="3" t="s">
        <v>279</v>
      </c>
      <c r="G54" s="4">
        <v>407</v>
      </c>
      <c r="I54" s="56"/>
      <c r="J54" s="117"/>
      <c r="K54" s="66"/>
      <c r="L54" s="66" t="s">
        <v>279</v>
      </c>
      <c r="M54" s="66"/>
      <c r="N54" s="66">
        <v>756</v>
      </c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116">
        <v>756</v>
      </c>
      <c r="AG54"/>
      <c r="AH54"/>
      <c r="AI54"/>
      <c r="AJ54"/>
      <c r="AK54"/>
      <c r="AL54"/>
      <c r="AM54"/>
      <c r="AN54"/>
      <c r="AO54"/>
      <c r="AP54"/>
      <c r="AQ54"/>
    </row>
    <row r="55" spans="1:43" ht="14.4" x14ac:dyDescent="0.3">
      <c r="A55" s="90" t="s">
        <v>495</v>
      </c>
      <c r="B55" s="3" t="s">
        <v>127</v>
      </c>
      <c r="C55" s="3" t="s">
        <v>668</v>
      </c>
      <c r="D55" s="3" t="s">
        <v>66</v>
      </c>
      <c r="E55" s="3" t="s">
        <v>17</v>
      </c>
      <c r="F55" s="3" t="s">
        <v>350</v>
      </c>
      <c r="G55" s="4">
        <f>69*40</f>
        <v>2760</v>
      </c>
      <c r="J55" s="117" t="s">
        <v>240</v>
      </c>
      <c r="K55" s="66"/>
      <c r="L55" s="66"/>
      <c r="M55" s="66"/>
      <c r="N55" s="66">
        <v>6235</v>
      </c>
      <c r="O55" s="66"/>
      <c r="P55" s="66"/>
      <c r="Q55" s="66"/>
      <c r="R55" s="66"/>
      <c r="S55" s="66">
        <v>2982</v>
      </c>
      <c r="T55" s="66">
        <v>4840</v>
      </c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116">
        <v>14057</v>
      </c>
      <c r="AG55"/>
      <c r="AH55"/>
      <c r="AI55"/>
      <c r="AJ55"/>
      <c r="AK55"/>
      <c r="AL55"/>
      <c r="AM55"/>
      <c r="AN55"/>
      <c r="AO55"/>
      <c r="AP55"/>
      <c r="AQ55"/>
    </row>
    <row r="56" spans="1:43" ht="14.4" x14ac:dyDescent="0.3">
      <c r="A56" s="90" t="s">
        <v>495</v>
      </c>
      <c r="B56" s="3" t="s">
        <v>127</v>
      </c>
      <c r="C56" s="3" t="s">
        <v>634</v>
      </c>
      <c r="D56" s="3" t="s">
        <v>66</v>
      </c>
      <c r="E56" s="3" t="s">
        <v>50</v>
      </c>
      <c r="F56" s="3" t="s">
        <v>278</v>
      </c>
      <c r="G56" s="4">
        <v>227</v>
      </c>
      <c r="I56" s="56"/>
      <c r="J56" s="117" t="s">
        <v>313</v>
      </c>
      <c r="K56" s="66" t="s">
        <v>313</v>
      </c>
      <c r="L56" s="66" t="s">
        <v>313</v>
      </c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116"/>
      <c r="AG56"/>
      <c r="AH56"/>
      <c r="AI56"/>
      <c r="AJ56"/>
      <c r="AK56"/>
      <c r="AL56"/>
      <c r="AM56"/>
      <c r="AN56"/>
      <c r="AO56"/>
      <c r="AP56"/>
      <c r="AQ56"/>
    </row>
    <row r="57" spans="1:43" ht="14.4" x14ac:dyDescent="0.3">
      <c r="A57" s="90" t="s">
        <v>495</v>
      </c>
      <c r="B57" s="3" t="s">
        <v>127</v>
      </c>
      <c r="C57" s="3" t="s">
        <v>634</v>
      </c>
      <c r="D57" s="3" t="s">
        <v>66</v>
      </c>
      <c r="E57" s="3" t="s">
        <v>50</v>
      </c>
      <c r="F57" s="3" t="s">
        <v>279</v>
      </c>
      <c r="G57" s="4">
        <v>227</v>
      </c>
      <c r="I57" s="56"/>
      <c r="J57" s="117" t="s">
        <v>240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116"/>
      <c r="AG57"/>
      <c r="AH57"/>
      <c r="AI57"/>
      <c r="AJ57"/>
      <c r="AK57"/>
      <c r="AL57"/>
      <c r="AM57"/>
      <c r="AN57"/>
      <c r="AO57"/>
      <c r="AP57"/>
      <c r="AQ57"/>
    </row>
    <row r="58" spans="1:43" ht="14.4" x14ac:dyDescent="0.3">
      <c r="A58" s="90" t="s">
        <v>583</v>
      </c>
      <c r="B58" s="3" t="s">
        <v>27</v>
      </c>
      <c r="C58" s="3" t="s">
        <v>577</v>
      </c>
      <c r="D58" s="3" t="s">
        <v>18</v>
      </c>
      <c r="E58" s="3" t="s">
        <v>145</v>
      </c>
      <c r="F58" s="3" t="s">
        <v>257</v>
      </c>
      <c r="G58" s="4">
        <v>266</v>
      </c>
      <c r="I58" s="56"/>
      <c r="J58" s="118" t="s">
        <v>16</v>
      </c>
      <c r="K58" s="119"/>
      <c r="L58" s="119"/>
      <c r="M58" s="119"/>
      <c r="N58" s="119">
        <v>7170</v>
      </c>
      <c r="O58" s="119">
        <v>1812</v>
      </c>
      <c r="P58" s="119">
        <v>1850</v>
      </c>
      <c r="Q58" s="119">
        <v>1418</v>
      </c>
      <c r="R58" s="119">
        <v>865</v>
      </c>
      <c r="S58" s="119">
        <v>3282</v>
      </c>
      <c r="T58" s="119">
        <v>5040</v>
      </c>
      <c r="U58" s="119">
        <v>581</v>
      </c>
      <c r="V58" s="119">
        <v>700</v>
      </c>
      <c r="W58" s="119">
        <v>550</v>
      </c>
      <c r="X58" s="119">
        <v>1638</v>
      </c>
      <c r="Y58" s="119">
        <v>1642</v>
      </c>
      <c r="Z58" s="119">
        <v>1896</v>
      </c>
      <c r="AA58" s="119">
        <v>1690</v>
      </c>
      <c r="AB58" s="119">
        <v>1528</v>
      </c>
      <c r="AC58" s="119">
        <v>2426</v>
      </c>
      <c r="AD58" s="119">
        <v>3052</v>
      </c>
      <c r="AE58" s="119">
        <v>1896</v>
      </c>
      <c r="AF58" s="120">
        <v>39036</v>
      </c>
      <c r="AG58"/>
      <c r="AH58"/>
      <c r="AI58"/>
      <c r="AJ58"/>
      <c r="AK58"/>
      <c r="AL58"/>
      <c r="AM58"/>
      <c r="AN58"/>
      <c r="AO58"/>
      <c r="AP58"/>
      <c r="AQ58"/>
    </row>
    <row r="59" spans="1:43" ht="14.4" x14ac:dyDescent="0.3">
      <c r="A59" s="90" t="s">
        <v>619</v>
      </c>
      <c r="B59" s="3" t="s">
        <v>27</v>
      </c>
      <c r="C59" s="3" t="s">
        <v>577</v>
      </c>
      <c r="D59" s="3" t="s">
        <v>18</v>
      </c>
      <c r="E59" s="3" t="s">
        <v>145</v>
      </c>
      <c r="F59" s="3" t="s">
        <v>257</v>
      </c>
      <c r="G59" s="4">
        <v>400</v>
      </c>
      <c r="I59" s="56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ht="14.4" x14ac:dyDescent="0.3">
      <c r="A60" s="90" t="s">
        <v>627</v>
      </c>
      <c r="B60" s="3" t="s">
        <v>27</v>
      </c>
      <c r="C60" s="3" t="s">
        <v>577</v>
      </c>
      <c r="D60" s="3" t="s">
        <v>18</v>
      </c>
      <c r="E60" s="3" t="s">
        <v>145</v>
      </c>
      <c r="F60" s="3" t="s">
        <v>257</v>
      </c>
      <c r="G60" s="4">
        <v>84</v>
      </c>
      <c r="I60" s="56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ht="14.4" x14ac:dyDescent="0.3">
      <c r="A61" s="90" t="s">
        <v>627</v>
      </c>
      <c r="B61" s="3" t="s">
        <v>23</v>
      </c>
      <c r="C61" s="3" t="s">
        <v>577</v>
      </c>
      <c r="D61" s="3" t="s">
        <v>18</v>
      </c>
      <c r="E61" s="3" t="s">
        <v>145</v>
      </c>
      <c r="F61" s="3" t="s">
        <v>255</v>
      </c>
      <c r="G61" s="4">
        <v>350</v>
      </c>
      <c r="I61" s="56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ht="14.4" x14ac:dyDescent="0.3">
      <c r="A62" s="90" t="s">
        <v>648</v>
      </c>
      <c r="B62" s="3" t="s">
        <v>27</v>
      </c>
      <c r="C62" s="3" t="s">
        <v>577</v>
      </c>
      <c r="D62" s="3" t="s">
        <v>18</v>
      </c>
      <c r="E62" s="3" t="s">
        <v>145</v>
      </c>
      <c r="F62" s="3" t="s">
        <v>255</v>
      </c>
      <c r="G62" s="4">
        <v>320</v>
      </c>
      <c r="I62" s="56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ht="14.4" x14ac:dyDescent="0.3">
      <c r="A63" s="90" t="s">
        <v>648</v>
      </c>
      <c r="B63" s="3" t="s">
        <v>27</v>
      </c>
      <c r="C63" s="3" t="s">
        <v>577</v>
      </c>
      <c r="D63" s="3" t="s">
        <v>18</v>
      </c>
      <c r="E63" s="3" t="s">
        <v>145</v>
      </c>
      <c r="F63" s="3" t="s">
        <v>258</v>
      </c>
      <c r="G63" s="4">
        <v>50</v>
      </c>
      <c r="I63" s="5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ht="14.4" x14ac:dyDescent="0.3">
      <c r="A64" s="90" t="s">
        <v>648</v>
      </c>
      <c r="B64" s="3" t="s">
        <v>23</v>
      </c>
      <c r="C64" s="3" t="s">
        <v>577</v>
      </c>
      <c r="D64" s="3" t="s">
        <v>18</v>
      </c>
      <c r="E64" s="3" t="s">
        <v>145</v>
      </c>
      <c r="F64" s="3" t="s">
        <v>258</v>
      </c>
      <c r="G64" s="4">
        <v>250</v>
      </c>
      <c r="I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ht="14.4" x14ac:dyDescent="0.3">
      <c r="A65" s="90" t="s">
        <v>661</v>
      </c>
      <c r="B65" s="3" t="s">
        <v>27</v>
      </c>
      <c r="C65" s="3" t="s">
        <v>577</v>
      </c>
      <c r="D65" s="3" t="s">
        <v>18</v>
      </c>
      <c r="E65" s="3" t="s">
        <v>145</v>
      </c>
      <c r="F65" s="3" t="s">
        <v>258</v>
      </c>
      <c r="G65" s="4">
        <v>100</v>
      </c>
      <c r="I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ht="14.4" x14ac:dyDescent="0.3">
      <c r="A66" s="90" t="s">
        <v>661</v>
      </c>
      <c r="B66" s="3" t="s">
        <v>27</v>
      </c>
      <c r="C66" s="3" t="s">
        <v>577</v>
      </c>
      <c r="D66" s="3" t="s">
        <v>18</v>
      </c>
      <c r="E66" s="3" t="s">
        <v>145</v>
      </c>
      <c r="F66" s="3" t="s">
        <v>262</v>
      </c>
      <c r="G66" s="4">
        <v>200</v>
      </c>
      <c r="I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ht="14.4" x14ac:dyDescent="0.3">
      <c r="A67" s="90" t="s">
        <v>661</v>
      </c>
      <c r="B67" s="3" t="s">
        <v>23</v>
      </c>
      <c r="C67" s="3" t="s">
        <v>577</v>
      </c>
      <c r="D67" s="3" t="s">
        <v>18</v>
      </c>
      <c r="E67" s="3" t="s">
        <v>145</v>
      </c>
      <c r="F67" s="3" t="s">
        <v>258</v>
      </c>
      <c r="G67" s="4">
        <v>136</v>
      </c>
      <c r="I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ht="14.4" x14ac:dyDescent="0.3">
      <c r="A68" s="90" t="s">
        <v>661</v>
      </c>
      <c r="B68" s="3" t="s">
        <v>23</v>
      </c>
      <c r="C68" s="3" t="s">
        <v>577</v>
      </c>
      <c r="D68" s="3" t="s">
        <v>18</v>
      </c>
      <c r="E68" s="3" t="s">
        <v>145</v>
      </c>
      <c r="F68" s="3" t="s">
        <v>262</v>
      </c>
      <c r="G68" s="4">
        <v>310</v>
      </c>
      <c r="I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ht="14.4" x14ac:dyDescent="0.3">
      <c r="A69" s="90" t="s">
        <v>661</v>
      </c>
      <c r="B69" s="3" t="s">
        <v>127</v>
      </c>
      <c r="C69" s="3" t="s">
        <v>577</v>
      </c>
      <c r="D69" s="3" t="s">
        <v>18</v>
      </c>
      <c r="E69" s="3" t="s">
        <v>145</v>
      </c>
      <c r="F69" s="3" t="s">
        <v>262</v>
      </c>
      <c r="G69" s="9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43" ht="14.4" x14ac:dyDescent="0.3">
      <c r="A70" s="90" t="s">
        <v>669</v>
      </c>
      <c r="B70" s="3" t="s">
        <v>27</v>
      </c>
      <c r="C70" s="3" t="s">
        <v>577</v>
      </c>
      <c r="D70" s="3" t="s">
        <v>18</v>
      </c>
      <c r="E70" s="3" t="s">
        <v>145</v>
      </c>
      <c r="F70" s="3" t="s">
        <v>253</v>
      </c>
      <c r="G70" s="4">
        <v>50</v>
      </c>
      <c r="I70" s="56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ht="14.4" x14ac:dyDescent="0.3">
      <c r="A71" s="90" t="s">
        <v>669</v>
      </c>
      <c r="B71" s="3" t="s">
        <v>23</v>
      </c>
      <c r="C71" s="3" t="s">
        <v>577</v>
      </c>
      <c r="D71" s="3" t="s">
        <v>18</v>
      </c>
      <c r="E71" s="3" t="s">
        <v>145</v>
      </c>
      <c r="F71" s="3" t="s">
        <v>253</v>
      </c>
      <c r="G71" s="4">
        <v>300</v>
      </c>
      <c r="I71" s="56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4.4" x14ac:dyDescent="0.3">
      <c r="A72" s="90" t="s">
        <v>669</v>
      </c>
      <c r="B72" s="3" t="s">
        <v>127</v>
      </c>
      <c r="C72" s="3" t="s">
        <v>577</v>
      </c>
      <c r="D72" s="3" t="s">
        <v>18</v>
      </c>
      <c r="E72" s="3" t="s">
        <v>145</v>
      </c>
      <c r="F72" s="3" t="s">
        <v>253</v>
      </c>
      <c r="G72" s="4">
        <v>500</v>
      </c>
      <c r="I72" s="56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ht="14.4" x14ac:dyDescent="0.3">
      <c r="A73" s="90" t="s">
        <v>702</v>
      </c>
      <c r="B73" s="3" t="s">
        <v>27</v>
      </c>
      <c r="C73" s="3" t="s">
        <v>577</v>
      </c>
      <c r="D73" s="3" t="s">
        <v>18</v>
      </c>
      <c r="E73" s="3" t="s">
        <v>145</v>
      </c>
      <c r="F73" s="3" t="s">
        <v>253</v>
      </c>
      <c r="G73" s="4">
        <v>250</v>
      </c>
      <c r="I73" s="56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ht="14.4" x14ac:dyDescent="0.3">
      <c r="A74" s="90" t="s">
        <v>702</v>
      </c>
      <c r="B74" s="3" t="s">
        <v>23</v>
      </c>
      <c r="C74" s="3" t="s">
        <v>577</v>
      </c>
      <c r="D74" s="3" t="s">
        <v>18</v>
      </c>
      <c r="E74" s="3" t="s">
        <v>145</v>
      </c>
      <c r="F74" s="3" t="s">
        <v>253</v>
      </c>
      <c r="G74" s="4">
        <v>250</v>
      </c>
      <c r="I74" s="56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ht="14.4" x14ac:dyDescent="0.3">
      <c r="A75" s="90" t="s">
        <v>669</v>
      </c>
      <c r="B75" s="3" t="s">
        <v>27</v>
      </c>
      <c r="C75" s="3" t="s">
        <v>569</v>
      </c>
      <c r="D75" s="3" t="s">
        <v>209</v>
      </c>
      <c r="E75" s="3" t="s">
        <v>145</v>
      </c>
      <c r="F75" s="3" t="s">
        <v>262</v>
      </c>
      <c r="G75" s="4">
        <v>360</v>
      </c>
      <c r="I75" s="56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ht="14.4" x14ac:dyDescent="0.3">
      <c r="A76" s="90" t="s">
        <v>669</v>
      </c>
      <c r="B76" s="3" t="s">
        <v>27</v>
      </c>
      <c r="C76" s="3" t="s">
        <v>569</v>
      </c>
      <c r="D76" s="3" t="s">
        <v>209</v>
      </c>
      <c r="E76" s="3" t="s">
        <v>145</v>
      </c>
      <c r="F76" s="3" t="s">
        <v>263</v>
      </c>
      <c r="G76" s="4">
        <v>30</v>
      </c>
      <c r="I76" s="5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3" ht="14.4" x14ac:dyDescent="0.3">
      <c r="A77" s="90" t="s">
        <v>669</v>
      </c>
      <c r="B77" s="3" t="s">
        <v>27</v>
      </c>
      <c r="C77" s="3" t="s">
        <v>569</v>
      </c>
      <c r="D77" s="3" t="s">
        <v>209</v>
      </c>
      <c r="E77" s="3" t="s">
        <v>50</v>
      </c>
      <c r="F77" s="3" t="s">
        <v>230</v>
      </c>
      <c r="G77" s="4">
        <v>52</v>
      </c>
      <c r="I77" s="56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3" ht="14.4" x14ac:dyDescent="0.3">
      <c r="A78" s="90" t="s">
        <v>669</v>
      </c>
      <c r="B78" s="3" t="s">
        <v>27</v>
      </c>
      <c r="C78" s="3" t="s">
        <v>569</v>
      </c>
      <c r="D78" s="3" t="s">
        <v>209</v>
      </c>
      <c r="E78" s="3" t="s">
        <v>124</v>
      </c>
      <c r="F78" s="3" t="s">
        <v>461</v>
      </c>
      <c r="G78" s="4">
        <v>88</v>
      </c>
      <c r="I78" s="56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3" ht="14.4" x14ac:dyDescent="0.3">
      <c r="A79" s="90" t="s">
        <v>669</v>
      </c>
      <c r="B79" s="3" t="s">
        <v>23</v>
      </c>
      <c r="C79" s="3" t="s">
        <v>597</v>
      </c>
      <c r="D79" s="3" t="s">
        <v>209</v>
      </c>
      <c r="E79" s="3" t="s">
        <v>205</v>
      </c>
      <c r="F79" s="3" t="s">
        <v>241</v>
      </c>
      <c r="G79" s="4">
        <v>116</v>
      </c>
      <c r="I79" s="56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3" ht="14.4" x14ac:dyDescent="0.3">
      <c r="A80" s="90" t="s">
        <v>669</v>
      </c>
      <c r="B80" s="3" t="s">
        <v>127</v>
      </c>
      <c r="C80" s="3" t="s">
        <v>526</v>
      </c>
      <c r="D80" s="3" t="s">
        <v>209</v>
      </c>
      <c r="E80" s="3" t="s">
        <v>145</v>
      </c>
      <c r="F80" s="3" t="s">
        <v>253</v>
      </c>
      <c r="G80" s="4">
        <v>400</v>
      </c>
      <c r="I80" s="56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4" x14ac:dyDescent="0.3">
      <c r="A81" s="90" t="s">
        <v>702</v>
      </c>
      <c r="B81" s="3" t="s">
        <v>27</v>
      </c>
      <c r="C81" s="3" t="s">
        <v>569</v>
      </c>
      <c r="D81" s="3" t="s">
        <v>209</v>
      </c>
      <c r="E81" s="3" t="s">
        <v>145</v>
      </c>
      <c r="F81" s="3" t="s">
        <v>253</v>
      </c>
      <c r="G81" s="4">
        <v>450</v>
      </c>
      <c r="I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4" x14ac:dyDescent="0.3">
      <c r="A82" s="90" t="s">
        <v>702</v>
      </c>
      <c r="B82" s="3" t="s">
        <v>27</v>
      </c>
      <c r="C82" s="3" t="s">
        <v>569</v>
      </c>
      <c r="D82" s="3" t="s">
        <v>209</v>
      </c>
      <c r="E82" s="3" t="s">
        <v>124</v>
      </c>
      <c r="F82" s="3" t="s">
        <v>461</v>
      </c>
      <c r="G82" s="4">
        <v>144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42" ht="14.4" x14ac:dyDescent="0.3">
      <c r="A83" s="90" t="s">
        <v>702</v>
      </c>
      <c r="B83" s="3" t="s">
        <v>23</v>
      </c>
      <c r="C83" s="3" t="s">
        <v>597</v>
      </c>
      <c r="D83" s="3" t="s">
        <v>209</v>
      </c>
      <c r="E83" s="3" t="s">
        <v>50</v>
      </c>
      <c r="F83" s="3" t="s">
        <v>230</v>
      </c>
      <c r="G83" s="4">
        <v>352</v>
      </c>
      <c r="I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4" x14ac:dyDescent="0.3">
      <c r="A84" s="90" t="s">
        <v>702</v>
      </c>
      <c r="B84" s="3" t="s">
        <v>127</v>
      </c>
      <c r="C84" s="3" t="s">
        <v>526</v>
      </c>
      <c r="D84" s="3" t="s">
        <v>209</v>
      </c>
      <c r="E84" s="3" t="s">
        <v>145</v>
      </c>
      <c r="F84" s="3" t="s">
        <v>253</v>
      </c>
      <c r="G84" s="4">
        <v>244</v>
      </c>
      <c r="I84" s="56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4" x14ac:dyDescent="0.3">
      <c r="A85" s="90" t="s">
        <v>705</v>
      </c>
      <c r="B85" s="3" t="s">
        <v>27</v>
      </c>
      <c r="C85" s="3" t="s">
        <v>577</v>
      </c>
      <c r="D85" s="3" t="s">
        <v>18</v>
      </c>
      <c r="E85" s="3" t="s">
        <v>145</v>
      </c>
      <c r="F85" s="3" t="s">
        <v>253</v>
      </c>
      <c r="G85" s="4">
        <v>600</v>
      </c>
      <c r="I85" s="56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6.5" customHeight="1" x14ac:dyDescent="0.3">
      <c r="A86" s="90" t="s">
        <v>706</v>
      </c>
      <c r="B86" s="3" t="s">
        <v>27</v>
      </c>
      <c r="C86" s="3" t="s">
        <v>577</v>
      </c>
      <c r="D86" s="3" t="s">
        <v>18</v>
      </c>
      <c r="E86" s="3" t="s">
        <v>145</v>
      </c>
      <c r="F86" s="3" t="s">
        <v>253</v>
      </c>
      <c r="G86" s="4">
        <v>50</v>
      </c>
      <c r="I86" s="5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4" x14ac:dyDescent="0.3">
      <c r="A87" s="90" t="s">
        <v>706</v>
      </c>
      <c r="B87" s="3" t="s">
        <v>27</v>
      </c>
      <c r="C87" s="3" t="s">
        <v>577</v>
      </c>
      <c r="D87" s="3" t="s">
        <v>18</v>
      </c>
      <c r="E87" s="3" t="s">
        <v>145</v>
      </c>
      <c r="F87" s="3" t="s">
        <v>254</v>
      </c>
      <c r="G87" s="4">
        <v>350</v>
      </c>
      <c r="I87" s="5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4" x14ac:dyDescent="0.3">
      <c r="A88" s="90" t="s">
        <v>706</v>
      </c>
      <c r="B88" s="3" t="s">
        <v>23</v>
      </c>
      <c r="C88" s="3" t="s">
        <v>577</v>
      </c>
      <c r="D88" s="3" t="s">
        <v>18</v>
      </c>
      <c r="E88" s="3" t="s">
        <v>145</v>
      </c>
      <c r="F88" s="3" t="s">
        <v>254</v>
      </c>
      <c r="G88" s="4">
        <v>650</v>
      </c>
      <c r="I88" s="5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4" x14ac:dyDescent="0.3">
      <c r="A89" s="90" t="s">
        <v>707</v>
      </c>
      <c r="B89" s="3" t="s">
        <v>27</v>
      </c>
      <c r="C89" s="3" t="s">
        <v>577</v>
      </c>
      <c r="D89" s="3" t="s">
        <v>18</v>
      </c>
      <c r="E89" s="3" t="s">
        <v>145</v>
      </c>
      <c r="F89" s="3" t="s">
        <v>250</v>
      </c>
      <c r="G89" s="4">
        <v>550</v>
      </c>
      <c r="I89" s="56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4.4" x14ac:dyDescent="0.3">
      <c r="A90" s="90" t="s">
        <v>707</v>
      </c>
      <c r="B90" s="3" t="s">
        <v>27</v>
      </c>
      <c r="C90" s="3" t="s">
        <v>577</v>
      </c>
      <c r="D90" s="3" t="s">
        <v>18</v>
      </c>
      <c r="E90" s="3" t="s">
        <v>145</v>
      </c>
      <c r="F90" s="3" t="s">
        <v>265</v>
      </c>
      <c r="G90" s="4">
        <v>500</v>
      </c>
      <c r="I90" s="56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4.4" x14ac:dyDescent="0.3">
      <c r="A91" s="90" t="s">
        <v>707</v>
      </c>
      <c r="B91" s="3" t="s">
        <v>23</v>
      </c>
      <c r="C91" s="3" t="s">
        <v>577</v>
      </c>
      <c r="D91" s="3" t="s">
        <v>18</v>
      </c>
      <c r="E91" s="3" t="s">
        <v>145</v>
      </c>
      <c r="F91" s="3" t="s">
        <v>250</v>
      </c>
      <c r="G91" s="4">
        <v>400</v>
      </c>
      <c r="I91" s="56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5.75" customHeight="1" x14ac:dyDescent="0.3">
      <c r="A92" s="90" t="s">
        <v>708</v>
      </c>
      <c r="B92" s="3" t="s">
        <v>27</v>
      </c>
      <c r="C92" s="3" t="s">
        <v>577</v>
      </c>
      <c r="D92" s="3" t="s">
        <v>18</v>
      </c>
      <c r="E92" s="3" t="s">
        <v>145</v>
      </c>
      <c r="F92" s="3" t="s">
        <v>265</v>
      </c>
      <c r="G92" s="4">
        <v>568</v>
      </c>
      <c r="I92" s="56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5.75" customHeight="1" x14ac:dyDescent="0.3">
      <c r="A93" s="90" t="s">
        <v>705</v>
      </c>
      <c r="B93" s="3" t="s">
        <v>23</v>
      </c>
      <c r="C93" s="3" t="s">
        <v>526</v>
      </c>
      <c r="D93" s="3" t="s">
        <v>209</v>
      </c>
      <c r="E93" s="3" t="s">
        <v>124</v>
      </c>
      <c r="F93" s="3" t="s">
        <v>461</v>
      </c>
      <c r="G93" s="4">
        <f>39*2</f>
        <v>78</v>
      </c>
      <c r="I93" s="5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5.75" customHeight="1" x14ac:dyDescent="0.3">
      <c r="A94" s="90" t="s">
        <v>705</v>
      </c>
      <c r="B94" s="3" t="s">
        <v>23</v>
      </c>
      <c r="C94" s="3" t="s">
        <v>526</v>
      </c>
      <c r="D94" s="3" t="s">
        <v>209</v>
      </c>
      <c r="E94" s="3" t="s">
        <v>145</v>
      </c>
      <c r="F94" s="3" t="s">
        <v>253</v>
      </c>
      <c r="G94" s="4">
        <v>600</v>
      </c>
      <c r="I94" s="56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5.75" customHeight="1" x14ac:dyDescent="0.3">
      <c r="A95" s="90" t="s">
        <v>705</v>
      </c>
      <c r="B95" s="3" t="s">
        <v>127</v>
      </c>
      <c r="C95" s="3" t="s">
        <v>513</v>
      </c>
      <c r="D95" s="3" t="s">
        <v>209</v>
      </c>
      <c r="E95" s="3" t="s">
        <v>145</v>
      </c>
      <c r="F95" s="3" t="s">
        <v>253</v>
      </c>
      <c r="G95" s="4">
        <v>250</v>
      </c>
      <c r="I95" s="56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4" x14ac:dyDescent="0.3">
      <c r="A96" s="90" t="s">
        <v>706</v>
      </c>
      <c r="B96" s="3" t="s">
        <v>27</v>
      </c>
      <c r="C96" s="3" t="s">
        <v>597</v>
      </c>
      <c r="D96" s="3" t="s">
        <v>209</v>
      </c>
      <c r="E96" s="3" t="s">
        <v>50</v>
      </c>
      <c r="F96" s="3" t="s">
        <v>230</v>
      </c>
      <c r="G96" s="4">
        <v>300</v>
      </c>
      <c r="I96" s="5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4" x14ac:dyDescent="0.3">
      <c r="A97" s="90" t="s">
        <v>706</v>
      </c>
      <c r="B97" s="3" t="s">
        <v>27</v>
      </c>
      <c r="C97" s="3" t="s">
        <v>597</v>
      </c>
      <c r="D97" s="3" t="s">
        <v>209</v>
      </c>
      <c r="E97" s="3" t="s">
        <v>205</v>
      </c>
      <c r="F97" s="3" t="s">
        <v>241</v>
      </c>
      <c r="G97" s="9">
        <v>160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42" ht="14.4" x14ac:dyDescent="0.3">
      <c r="A98" s="90" t="s">
        <v>706</v>
      </c>
      <c r="B98" s="3" t="s">
        <v>27</v>
      </c>
      <c r="C98" s="3" t="s">
        <v>597</v>
      </c>
      <c r="D98" s="3" t="s">
        <v>209</v>
      </c>
      <c r="E98" s="3" t="s">
        <v>124</v>
      </c>
      <c r="F98" s="3" t="s">
        <v>461</v>
      </c>
      <c r="G98" s="4">
        <v>204</v>
      </c>
      <c r="I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4" x14ac:dyDescent="0.3">
      <c r="A99" s="90" t="s">
        <v>706</v>
      </c>
      <c r="B99" s="3" t="s">
        <v>23</v>
      </c>
      <c r="C99" s="3" t="s">
        <v>569</v>
      </c>
      <c r="D99" s="3" t="s">
        <v>209</v>
      </c>
      <c r="E99" s="3" t="s">
        <v>145</v>
      </c>
      <c r="F99" s="3" t="s">
        <v>254</v>
      </c>
      <c r="G99" s="4">
        <v>600</v>
      </c>
      <c r="I99" s="56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4" x14ac:dyDescent="0.3">
      <c r="A100" s="90" t="s">
        <v>706</v>
      </c>
      <c r="B100" s="3" t="s">
        <v>23</v>
      </c>
      <c r="C100" s="3" t="s">
        <v>638</v>
      </c>
      <c r="D100" s="3" t="s">
        <v>209</v>
      </c>
      <c r="E100" s="3" t="s">
        <v>124</v>
      </c>
      <c r="F100" s="3" t="s">
        <v>461</v>
      </c>
      <c r="G100" s="4">
        <v>112</v>
      </c>
      <c r="I100" s="56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4" x14ac:dyDescent="0.3">
      <c r="A101" s="90" t="s">
        <v>707</v>
      </c>
      <c r="B101" s="3" t="s">
        <v>27</v>
      </c>
      <c r="C101" s="3" t="s">
        <v>597</v>
      </c>
      <c r="D101" s="3" t="s">
        <v>209</v>
      </c>
      <c r="E101" s="3" t="s">
        <v>50</v>
      </c>
      <c r="F101" s="3" t="s">
        <v>230</v>
      </c>
      <c r="G101" s="4">
        <v>300</v>
      </c>
      <c r="I101" s="56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4" x14ac:dyDescent="0.3">
      <c r="A102" s="90" t="s">
        <v>707</v>
      </c>
      <c r="B102" s="3" t="s">
        <v>27</v>
      </c>
      <c r="C102" s="3" t="s">
        <v>597</v>
      </c>
      <c r="D102" s="3" t="s">
        <v>209</v>
      </c>
      <c r="E102" s="3" t="s">
        <v>205</v>
      </c>
      <c r="F102" s="3" t="s">
        <v>241</v>
      </c>
      <c r="G102" s="4">
        <v>238</v>
      </c>
      <c r="I102" s="56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4" x14ac:dyDescent="0.3">
      <c r="A103" s="90" t="s">
        <v>707</v>
      </c>
      <c r="B103" s="3" t="s">
        <v>23</v>
      </c>
      <c r="C103" s="3" t="s">
        <v>569</v>
      </c>
      <c r="D103" s="3" t="s">
        <v>209</v>
      </c>
      <c r="E103" s="3" t="s">
        <v>145</v>
      </c>
      <c r="F103" s="3" t="s">
        <v>250</v>
      </c>
      <c r="G103" s="4">
        <v>550</v>
      </c>
      <c r="I103" s="56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4" x14ac:dyDescent="0.3">
      <c r="A104" s="90" t="s">
        <v>707</v>
      </c>
      <c r="B104" s="3" t="s">
        <v>23</v>
      </c>
      <c r="C104" s="3" t="s">
        <v>569</v>
      </c>
      <c r="D104" s="3" t="s">
        <v>209</v>
      </c>
      <c r="E104" s="3" t="s">
        <v>124</v>
      </c>
      <c r="F104" s="3" t="s">
        <v>461</v>
      </c>
      <c r="G104" s="4">
        <f>57*2</f>
        <v>114</v>
      </c>
      <c r="I104" s="56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4" x14ac:dyDescent="0.3">
      <c r="A105" s="90" t="s">
        <v>707</v>
      </c>
      <c r="B105" s="3" t="s">
        <v>23</v>
      </c>
      <c r="C105" s="3" t="s">
        <v>569</v>
      </c>
      <c r="D105" s="3" t="s">
        <v>209</v>
      </c>
      <c r="E105" s="3" t="s">
        <v>145</v>
      </c>
      <c r="F105" s="3" t="s">
        <v>253</v>
      </c>
      <c r="G105" s="4">
        <v>50</v>
      </c>
      <c r="H105" s="56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2" ht="14.4" x14ac:dyDescent="0.3">
      <c r="A106" s="90" t="s">
        <v>707</v>
      </c>
      <c r="B106" s="3" t="s">
        <v>23</v>
      </c>
      <c r="C106" s="3" t="s">
        <v>569</v>
      </c>
      <c r="D106" s="3" t="s">
        <v>209</v>
      </c>
      <c r="E106" s="3" t="s">
        <v>145</v>
      </c>
      <c r="F106" s="3" t="s">
        <v>254</v>
      </c>
      <c r="G106" s="4">
        <v>50</v>
      </c>
      <c r="H106" s="5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2" ht="14.4" x14ac:dyDescent="0.3">
      <c r="A107" s="90" t="s">
        <v>707</v>
      </c>
      <c r="B107" s="3" t="s">
        <v>127</v>
      </c>
      <c r="C107" s="3" t="s">
        <v>515</v>
      </c>
      <c r="D107" s="3" t="s">
        <v>209</v>
      </c>
      <c r="E107" s="3" t="s">
        <v>50</v>
      </c>
      <c r="F107" s="3" t="s">
        <v>230</v>
      </c>
      <c r="G107" s="4">
        <v>300</v>
      </c>
      <c r="H107" s="56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2" ht="14.4" x14ac:dyDescent="0.3">
      <c r="A108" s="90" t="s">
        <v>708</v>
      </c>
      <c r="B108" s="3" t="s">
        <v>27</v>
      </c>
      <c r="C108" s="3" t="s">
        <v>597</v>
      </c>
      <c r="D108" s="3" t="s">
        <v>209</v>
      </c>
      <c r="E108" s="3" t="s">
        <v>124</v>
      </c>
      <c r="F108" s="3" t="s">
        <v>461</v>
      </c>
      <c r="G108" s="4">
        <v>100</v>
      </c>
      <c r="H108" s="56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2" ht="14.4" x14ac:dyDescent="0.3">
      <c r="A109" s="90" t="s">
        <v>708</v>
      </c>
      <c r="B109" s="3" t="s">
        <v>27</v>
      </c>
      <c r="C109" s="3" t="s">
        <v>597</v>
      </c>
      <c r="D109" s="3" t="s">
        <v>209</v>
      </c>
      <c r="E109" s="3" t="s">
        <v>50</v>
      </c>
      <c r="F109" s="3" t="s">
        <v>230</v>
      </c>
      <c r="G109" s="4">
        <v>208</v>
      </c>
      <c r="H109" s="78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2" ht="14.4" x14ac:dyDescent="0.3">
      <c r="A110" s="90" t="s">
        <v>708</v>
      </c>
      <c r="B110" s="3" t="s">
        <v>27</v>
      </c>
      <c r="C110" s="3" t="s">
        <v>581</v>
      </c>
      <c r="D110" s="3" t="s">
        <v>209</v>
      </c>
      <c r="E110" s="3" t="s">
        <v>50</v>
      </c>
      <c r="F110" s="3" t="s">
        <v>230</v>
      </c>
      <c r="G110" s="9">
        <v>160</v>
      </c>
      <c r="H110" s="78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42" ht="14.4" x14ac:dyDescent="0.3">
      <c r="A111" s="90" t="s">
        <v>708</v>
      </c>
      <c r="B111" s="3" t="s">
        <v>27</v>
      </c>
      <c r="C111" s="3" t="s">
        <v>581</v>
      </c>
      <c r="D111" s="3" t="s">
        <v>209</v>
      </c>
      <c r="E111" s="3" t="s">
        <v>124</v>
      </c>
      <c r="F111" s="3" t="s">
        <v>466</v>
      </c>
      <c r="G111" s="9">
        <v>60</v>
      </c>
      <c r="H111" s="9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42" ht="14.4" x14ac:dyDescent="0.3">
      <c r="A112" s="90" t="s">
        <v>708</v>
      </c>
      <c r="B112" s="3" t="s">
        <v>23</v>
      </c>
      <c r="C112" s="3" t="s">
        <v>711</v>
      </c>
      <c r="D112" s="3" t="s">
        <v>209</v>
      </c>
      <c r="E112" s="3" t="s">
        <v>145</v>
      </c>
      <c r="F112" s="3" t="s">
        <v>265</v>
      </c>
      <c r="G112" s="4">
        <v>400</v>
      </c>
      <c r="H112" s="9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42" ht="14.4" x14ac:dyDescent="0.3">
      <c r="A113" s="90" t="s">
        <v>708</v>
      </c>
      <c r="B113" s="3" t="s">
        <v>127</v>
      </c>
      <c r="C113" s="3" t="s">
        <v>515</v>
      </c>
      <c r="D113" s="3" t="s">
        <v>209</v>
      </c>
      <c r="E113" s="3" t="s">
        <v>145</v>
      </c>
      <c r="F113" s="3" t="s">
        <v>250</v>
      </c>
      <c r="G113" s="9">
        <v>400</v>
      </c>
      <c r="H113" s="9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42" ht="14.4" x14ac:dyDescent="0.3">
      <c r="A114" s="90" t="s">
        <v>715</v>
      </c>
      <c r="B114" s="3" t="s">
        <v>27</v>
      </c>
      <c r="C114" s="3" t="s">
        <v>577</v>
      </c>
      <c r="D114" s="3" t="s">
        <v>18</v>
      </c>
      <c r="E114" s="3" t="s">
        <v>145</v>
      </c>
      <c r="F114" s="3" t="s">
        <v>250</v>
      </c>
      <c r="G114" s="9">
        <v>200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42" ht="14.4" x14ac:dyDescent="0.3">
      <c r="A115" s="90" t="s">
        <v>715</v>
      </c>
      <c r="B115" s="3" t="s">
        <v>23</v>
      </c>
      <c r="C115" s="3" t="s">
        <v>577</v>
      </c>
      <c r="D115" s="3" t="s">
        <v>18</v>
      </c>
      <c r="E115" s="3" t="s">
        <v>145</v>
      </c>
      <c r="F115" s="3" t="s">
        <v>265</v>
      </c>
      <c r="G115" s="9">
        <v>22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42" ht="14.4" x14ac:dyDescent="0.3">
      <c r="A116" s="90" t="s">
        <v>715</v>
      </c>
      <c r="B116" s="3" t="s">
        <v>23</v>
      </c>
      <c r="C116" s="3" t="s">
        <v>577</v>
      </c>
      <c r="D116" s="3" t="s">
        <v>18</v>
      </c>
      <c r="E116" s="3" t="s">
        <v>145</v>
      </c>
      <c r="F116" s="3" t="s">
        <v>264</v>
      </c>
      <c r="G116" s="9">
        <v>232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42" ht="14.4" x14ac:dyDescent="0.3">
      <c r="A117" s="90" t="s">
        <v>715</v>
      </c>
      <c r="B117" s="3" t="s">
        <v>23</v>
      </c>
      <c r="C117" s="3" t="s">
        <v>577</v>
      </c>
      <c r="D117" s="3" t="s">
        <v>18</v>
      </c>
      <c r="E117" s="3" t="s">
        <v>145</v>
      </c>
      <c r="F117" s="3" t="s">
        <v>250</v>
      </c>
      <c r="G117" s="9">
        <v>250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42" ht="14.4" x14ac:dyDescent="0.3">
      <c r="A118" s="90" t="s">
        <v>718</v>
      </c>
      <c r="B118" s="3" t="s">
        <v>27</v>
      </c>
      <c r="C118" s="3" t="s">
        <v>577</v>
      </c>
      <c r="D118" s="3" t="s">
        <v>18</v>
      </c>
      <c r="E118" s="3" t="s">
        <v>145</v>
      </c>
      <c r="F118" s="3" t="s">
        <v>250</v>
      </c>
      <c r="G118" s="9">
        <v>304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42" ht="14.4" x14ac:dyDescent="0.3">
      <c r="A119" s="90" t="s">
        <v>718</v>
      </c>
      <c r="B119" s="3" t="s">
        <v>23</v>
      </c>
      <c r="C119" s="3" t="s">
        <v>577</v>
      </c>
      <c r="D119" s="3" t="s">
        <v>18</v>
      </c>
      <c r="E119" s="3" t="s">
        <v>145</v>
      </c>
      <c r="F119" s="3" t="s">
        <v>250</v>
      </c>
      <c r="G119" s="9">
        <v>326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42" ht="14.4" x14ac:dyDescent="0.3">
      <c r="A120" s="90" t="s">
        <v>718</v>
      </c>
      <c r="B120" s="3" t="s">
        <v>23</v>
      </c>
      <c r="C120" s="3" t="s">
        <v>577</v>
      </c>
      <c r="D120" s="3" t="s">
        <v>18</v>
      </c>
      <c r="E120" s="3" t="s">
        <v>145</v>
      </c>
      <c r="F120" s="3" t="s">
        <v>265</v>
      </c>
      <c r="G120" s="9">
        <v>52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42" ht="14.4" x14ac:dyDescent="0.3">
      <c r="A121" s="90"/>
      <c r="C121" s="81"/>
      <c r="G121" s="9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42" ht="14.4" x14ac:dyDescent="0.3">
      <c r="A122" s="90"/>
      <c r="C122" s="81"/>
      <c r="G122" s="9"/>
      <c r="H122" s="9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42" ht="14.4" x14ac:dyDescent="0.3">
      <c r="A123" s="90"/>
      <c r="C123" s="81"/>
      <c r="G123" s="9"/>
      <c r="H123" s="9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42" ht="14.4" x14ac:dyDescent="0.3">
      <c r="A124" s="90"/>
      <c r="C124" s="81"/>
      <c r="I124" s="56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3">
      <c r="A125" s="90"/>
      <c r="C125" s="81"/>
      <c r="I125" s="56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4" x14ac:dyDescent="0.3">
      <c r="A126" s="90"/>
      <c r="C126" s="81"/>
      <c r="I126" s="5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4" x14ac:dyDescent="0.3">
      <c r="A127" s="90"/>
      <c r="C127" s="81"/>
      <c r="H127" s="5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2" ht="14.4" x14ac:dyDescent="0.3">
      <c r="A128" s="90"/>
      <c r="C128" s="81"/>
      <c r="H128" s="5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4.4" x14ac:dyDescent="0.3">
      <c r="A129" s="90"/>
      <c r="C129" s="81"/>
      <c r="H129" s="56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4.4" x14ac:dyDescent="0.3">
      <c r="A130" s="90"/>
      <c r="C130" s="81"/>
      <c r="G130" s="9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41" ht="14.4" x14ac:dyDescent="0.3">
      <c r="A131" s="90"/>
      <c r="C131" s="81"/>
      <c r="G131" s="9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41" ht="14.4" x14ac:dyDescent="0.3">
      <c r="A132" s="90"/>
      <c r="C132" s="81"/>
      <c r="G132" s="9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41" ht="14.4" x14ac:dyDescent="0.3">
      <c r="A133" s="90"/>
      <c r="C133" s="81"/>
      <c r="G133" s="9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41" ht="14.4" x14ac:dyDescent="0.3">
      <c r="A134" s="90"/>
      <c r="C134" s="81"/>
      <c r="G134" s="9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41" ht="14.4" x14ac:dyDescent="0.3">
      <c r="A135" s="90"/>
      <c r="C135" s="81"/>
      <c r="G135" s="9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41" ht="14.4" x14ac:dyDescent="0.3">
      <c r="A136" s="90"/>
      <c r="C136" s="81"/>
      <c r="G136" s="9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41" ht="14.4" x14ac:dyDescent="0.3">
      <c r="A137" s="90"/>
      <c r="G137" s="9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41" ht="14.4" x14ac:dyDescent="0.3">
      <c r="A138" s="90"/>
      <c r="G138" s="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41" ht="14.4" x14ac:dyDescent="0.3">
      <c r="A139" s="90"/>
      <c r="G139" s="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41" ht="14.4" x14ac:dyDescent="0.3">
      <c r="A140" s="90"/>
      <c r="G140" s="9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41" ht="14.4" x14ac:dyDescent="0.3">
      <c r="A141" s="90"/>
      <c r="G141" s="9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41" ht="14.4" x14ac:dyDescent="0.3">
      <c r="A142" s="90"/>
      <c r="G142" s="9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1" ht="14.4" x14ac:dyDescent="0.3">
      <c r="A143" s="90"/>
      <c r="G143" s="9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41" ht="14.4" x14ac:dyDescent="0.3">
      <c r="A144" s="90"/>
      <c r="G144" s="9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40" ht="14.4" x14ac:dyDescent="0.3">
      <c r="A145" s="90"/>
      <c r="G145" s="9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40" ht="14.4" x14ac:dyDescent="0.3">
      <c r="A146" s="90"/>
      <c r="G146" s="9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ht="14.4" x14ac:dyDescent="0.3">
      <c r="A147" s="90"/>
      <c r="G147" s="9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ht="14.4" x14ac:dyDescent="0.3">
      <c r="A148" s="90"/>
      <c r="G148" s="9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ht="14.4" x14ac:dyDescent="0.3">
      <c r="A149" s="90"/>
      <c r="G149" s="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ht="14.4" x14ac:dyDescent="0.3">
      <c r="A150" s="90"/>
      <c r="G150" s="9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ht="14.4" x14ac:dyDescent="0.3">
      <c r="A151" s="90"/>
      <c r="G151" s="9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ht="14.4" x14ac:dyDescent="0.3">
      <c r="A152" s="90"/>
      <c r="G152" s="9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ht="14.4" x14ac:dyDescent="0.3">
      <c r="A153" s="90"/>
      <c r="G153" s="9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ht="14.4" x14ac:dyDescent="0.3">
      <c r="A154" s="90"/>
      <c r="G154" s="9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ht="14.4" x14ac:dyDescent="0.3">
      <c r="A155" s="90"/>
      <c r="C155" s="4"/>
      <c r="G155" s="9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ht="14.4" x14ac:dyDescent="0.3">
      <c r="A156" s="90"/>
      <c r="C156" s="4"/>
      <c r="G156" s="9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ht="14.4" x14ac:dyDescent="0.3">
      <c r="A157" s="90"/>
      <c r="C157" s="4"/>
      <c r="G157" s="9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ht="14.4" x14ac:dyDescent="0.3">
      <c r="A158" s="90"/>
      <c r="C158" s="4"/>
      <c r="G158" s="9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ht="14.4" x14ac:dyDescent="0.3">
      <c r="A159" s="90"/>
      <c r="C159" s="4"/>
      <c r="G159" s="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ht="14.4" x14ac:dyDescent="0.3">
      <c r="A160" s="90"/>
      <c r="C160" s="4"/>
      <c r="G160" s="9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ht="14.25" customHeight="1" x14ac:dyDescent="0.3">
      <c r="A161" s="90"/>
      <c r="C161" s="4"/>
      <c r="G161" s="9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ht="13.5" customHeight="1" x14ac:dyDescent="0.3">
      <c r="A162" s="90"/>
      <c r="G162" s="9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ht="14.4" x14ac:dyDescent="0.3">
      <c r="A163" s="90"/>
      <c r="G163" s="9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ht="14.4" x14ac:dyDescent="0.3">
      <c r="A164" s="90"/>
      <c r="G164" s="9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ht="14.4" x14ac:dyDescent="0.3">
      <c r="A165" s="90"/>
      <c r="C165" s="4"/>
      <c r="G165" s="9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ht="14.4" x14ac:dyDescent="0.3">
      <c r="A166" s="90"/>
      <c r="C166" s="4"/>
      <c r="G166" s="9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ht="14.4" x14ac:dyDescent="0.3">
      <c r="A167" s="90"/>
      <c r="C167" s="4"/>
      <c r="G167" s="9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ht="14.4" x14ac:dyDescent="0.3">
      <c r="A168" s="90"/>
      <c r="C168" s="4"/>
      <c r="G168" s="9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ht="14.4" x14ac:dyDescent="0.3">
      <c r="A169" s="90"/>
      <c r="C169" s="4"/>
      <c r="G169" s="9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40" ht="14.4" x14ac:dyDescent="0.3">
      <c r="A170" s="90"/>
      <c r="G170" s="9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40" ht="14.4" x14ac:dyDescent="0.3">
      <c r="A171" s="90"/>
      <c r="G171" s="9"/>
      <c r="H171" s="66"/>
      <c r="I171" s="66"/>
      <c r="J171" s="66"/>
      <c r="K171" s="66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40" ht="14.4" x14ac:dyDescent="0.3">
      <c r="A172" s="90"/>
      <c r="G172" s="9"/>
      <c r="H172" s="66"/>
      <c r="I172" s="66"/>
      <c r="J172" s="66"/>
      <c r="K172" s="66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40" ht="14.4" x14ac:dyDescent="0.3">
      <c r="A173" s="90"/>
      <c r="G173" s="9"/>
      <c r="H173" s="66"/>
      <c r="I173" s="66"/>
      <c r="J173" s="66"/>
      <c r="K173" s="66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40" ht="14.4" x14ac:dyDescent="0.3">
      <c r="A174" s="90"/>
      <c r="G174" s="9"/>
      <c r="H174" s="66"/>
      <c r="I174" s="66"/>
      <c r="J174" s="66"/>
      <c r="K174" s="66"/>
      <c r="L174" s="66"/>
      <c r="M174" s="66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0" ht="14.4" x14ac:dyDescent="0.3">
      <c r="A175" s="90"/>
      <c r="G175" s="9"/>
      <c r="H175" s="5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40" ht="14.4" x14ac:dyDescent="0.3">
      <c r="A176" s="90"/>
      <c r="G176" s="9"/>
      <c r="H176" s="5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ht="14.4" x14ac:dyDescent="0.3">
      <c r="A177" s="90"/>
      <c r="G177" s="9"/>
      <c r="H177" s="5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14.4" x14ac:dyDescent="0.3">
      <c r="A178" s="90"/>
      <c r="G178" s="9"/>
      <c r="H178" s="5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4.4" x14ac:dyDescent="0.3">
      <c r="A179" s="90"/>
      <c r="G179" s="9"/>
      <c r="H179" s="5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4.4" x14ac:dyDescent="0.3">
      <c r="A180" s="90"/>
      <c r="G180" s="9"/>
      <c r="H180" s="5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4.4" x14ac:dyDescent="0.3">
      <c r="A181" s="90"/>
      <c r="G181" s="9"/>
      <c r="H181" s="5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14.4" x14ac:dyDescent="0.3">
      <c r="A182" s="90"/>
      <c r="G182" s="9"/>
      <c r="H182" s="56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5"/>
      <c r="AM182" s="5"/>
    </row>
    <row r="183" spans="1:39" ht="14.4" x14ac:dyDescent="0.3">
      <c r="A183" s="90"/>
      <c r="G183" s="9"/>
      <c r="H183" s="56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5"/>
      <c r="AM183" s="5"/>
    </row>
    <row r="184" spans="1:39" ht="14.4" x14ac:dyDescent="0.3">
      <c r="A184" s="90"/>
      <c r="G184" s="9"/>
      <c r="H184" s="66"/>
      <c r="I184" s="66"/>
      <c r="J184" s="66"/>
      <c r="K184" s="66"/>
      <c r="L184" s="66"/>
      <c r="M184" s="66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39" ht="14.4" x14ac:dyDescent="0.3">
      <c r="A185" s="90"/>
      <c r="G185" s="9"/>
      <c r="H185" s="56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s="5"/>
      <c r="AJ185" s="5"/>
      <c r="AK185" s="5"/>
      <c r="AL185" s="5"/>
      <c r="AM185" s="5"/>
    </row>
    <row r="186" spans="1:39" ht="14.4" x14ac:dyDescent="0.3">
      <c r="A186" s="90"/>
      <c r="G186" s="9"/>
      <c r="H186" s="5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s="5"/>
      <c r="AJ186" s="5"/>
      <c r="AK186" s="5"/>
      <c r="AL186" s="5"/>
      <c r="AM186" s="5"/>
    </row>
    <row r="187" spans="1:39" ht="14.4" x14ac:dyDescent="0.3">
      <c r="A187" s="90"/>
      <c r="G187" s="9"/>
      <c r="H187" s="56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s="5"/>
      <c r="AJ187" s="5"/>
      <c r="AK187" s="5"/>
      <c r="AL187" s="5"/>
      <c r="AM187" s="5"/>
    </row>
    <row r="188" spans="1:39" ht="14.4" x14ac:dyDescent="0.3">
      <c r="A188" s="90"/>
      <c r="G188" s="9"/>
      <c r="H188" s="56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s="5"/>
      <c r="AJ188" s="5"/>
      <c r="AK188" s="5"/>
      <c r="AL188" s="5"/>
      <c r="AM188" s="5"/>
    </row>
    <row r="189" spans="1:39" ht="14.4" x14ac:dyDescent="0.3">
      <c r="A189" s="90"/>
      <c r="G189" s="9"/>
      <c r="H189" s="56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s="5"/>
      <c r="AJ189" s="5"/>
      <c r="AK189" s="5"/>
      <c r="AL189" s="5"/>
      <c r="AM189" s="5"/>
    </row>
    <row r="190" spans="1:39" ht="14.4" x14ac:dyDescent="0.3">
      <c r="A190" s="90"/>
      <c r="G190" s="9"/>
      <c r="H190" s="56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90"/>
      <c r="G191" s="9"/>
      <c r="H191" s="56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90"/>
      <c r="G192" s="9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5"/>
      <c r="AF192" s="5"/>
      <c r="AG192" s="5"/>
      <c r="AH192" s="5"/>
      <c r="AI192" s="5"/>
      <c r="AJ192" s="5"/>
      <c r="AK192" s="5"/>
      <c r="AL192" s="5"/>
    </row>
    <row r="193" spans="1:39" ht="14.4" x14ac:dyDescent="0.3">
      <c r="A193" s="90"/>
      <c r="G193" s="9"/>
      <c r="H193" s="56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90"/>
      <c r="G194" s="9"/>
      <c r="H194" s="56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5"/>
      <c r="AG194" s="5"/>
      <c r="AH194" s="5"/>
      <c r="AI194" s="5"/>
      <c r="AJ194" s="5"/>
      <c r="AK194" s="5"/>
      <c r="AL194" s="5"/>
      <c r="AM194" s="5"/>
    </row>
    <row r="195" spans="1:39" ht="14.4" x14ac:dyDescent="0.3">
      <c r="A195" s="90"/>
      <c r="G195" s="9"/>
      <c r="H195" s="56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5"/>
      <c r="AG195" s="5"/>
      <c r="AH195" s="5"/>
      <c r="AI195" s="5"/>
      <c r="AJ195" s="5"/>
      <c r="AK195" s="5"/>
      <c r="AL195" s="5"/>
      <c r="AM195" s="5"/>
    </row>
    <row r="196" spans="1:39" ht="14.4" x14ac:dyDescent="0.3">
      <c r="A196" s="90"/>
      <c r="G196" s="9"/>
      <c r="H196" s="5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5"/>
      <c r="AG196" s="5"/>
      <c r="AH196" s="5"/>
      <c r="AI196" s="5"/>
      <c r="AJ196" s="5"/>
      <c r="AK196" s="5"/>
      <c r="AL196" s="5"/>
      <c r="AM196" s="5"/>
    </row>
    <row r="197" spans="1:39" ht="14.4" x14ac:dyDescent="0.3">
      <c r="A197" s="90"/>
      <c r="G197" s="9"/>
      <c r="H197" s="56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5"/>
      <c r="AG197" s="5"/>
      <c r="AH197" s="5"/>
      <c r="AI197" s="5"/>
      <c r="AJ197" s="5"/>
      <c r="AK197" s="5"/>
      <c r="AL197" s="5"/>
      <c r="AM197" s="5"/>
    </row>
    <row r="198" spans="1:39" ht="14.4" x14ac:dyDescent="0.3">
      <c r="A198" s="90"/>
      <c r="G198" s="9"/>
      <c r="H198" s="56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5"/>
      <c r="AG198" s="5"/>
      <c r="AH198" s="5"/>
      <c r="AI198" s="5"/>
      <c r="AJ198" s="5"/>
      <c r="AK198" s="5"/>
      <c r="AL198" s="5"/>
      <c r="AM198" s="5"/>
    </row>
    <row r="199" spans="1:39" ht="14.4" x14ac:dyDescent="0.3">
      <c r="A199" s="90"/>
      <c r="G199" s="9"/>
      <c r="H199" s="56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5"/>
      <c r="AG199" s="5"/>
      <c r="AH199" s="5"/>
      <c r="AI199" s="5"/>
      <c r="AJ199" s="5"/>
      <c r="AK199" s="5"/>
      <c r="AL199" s="5"/>
      <c r="AM199" s="5"/>
    </row>
    <row r="200" spans="1:39" ht="14.4" x14ac:dyDescent="0.3">
      <c r="A200" s="90"/>
      <c r="G200" s="9"/>
      <c r="H200" s="56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5"/>
      <c r="AG200" s="5"/>
      <c r="AH200" s="5"/>
      <c r="AI200" s="5"/>
      <c r="AJ200" s="5"/>
      <c r="AK200" s="5"/>
      <c r="AL200" s="5"/>
      <c r="AM200" s="5"/>
    </row>
    <row r="201" spans="1:39" ht="14.4" x14ac:dyDescent="0.3">
      <c r="A201" s="90"/>
      <c r="G201" s="9"/>
      <c r="H201" s="56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5"/>
      <c r="AG201" s="5"/>
      <c r="AH201" s="5"/>
      <c r="AI201" s="5"/>
      <c r="AJ201" s="5"/>
      <c r="AK201" s="5"/>
      <c r="AL201" s="5"/>
      <c r="AM201" s="5"/>
    </row>
    <row r="202" spans="1:39" ht="14.4" x14ac:dyDescent="0.3">
      <c r="A202" s="90"/>
      <c r="G202" s="9"/>
      <c r="H202" s="56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5"/>
      <c r="AG202" s="5"/>
      <c r="AH202" s="5"/>
      <c r="AI202" s="5"/>
      <c r="AJ202" s="5"/>
      <c r="AK202" s="5"/>
      <c r="AL202" s="5"/>
      <c r="AM202" s="5"/>
    </row>
    <row r="203" spans="1:39" ht="14.4" x14ac:dyDescent="0.3">
      <c r="A203" s="90"/>
      <c r="G203" s="9"/>
      <c r="H203" s="56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5"/>
      <c r="AG203" s="5"/>
      <c r="AH203" s="5"/>
      <c r="AI203" s="5"/>
      <c r="AJ203" s="5"/>
      <c r="AK203" s="5"/>
      <c r="AL203" s="5"/>
      <c r="AM203" s="5"/>
    </row>
    <row r="204" spans="1:39" ht="14.4" x14ac:dyDescent="0.3">
      <c r="A204" s="90"/>
      <c r="G204" s="9"/>
      <c r="H204" s="56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5"/>
      <c r="AG204" s="5"/>
      <c r="AH204" s="5"/>
      <c r="AI204" s="5"/>
      <c r="AJ204" s="5"/>
      <c r="AK204" s="5"/>
      <c r="AL204" s="5"/>
      <c r="AM204" s="5"/>
    </row>
    <row r="205" spans="1:39" ht="14.4" x14ac:dyDescent="0.3">
      <c r="A205" s="90"/>
      <c r="G205" s="9"/>
      <c r="H205" s="56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5"/>
      <c r="AG205" s="5"/>
      <c r="AH205" s="5"/>
      <c r="AI205" s="5"/>
      <c r="AJ205" s="5"/>
      <c r="AK205" s="5"/>
      <c r="AL205" s="5"/>
      <c r="AM205" s="5"/>
    </row>
    <row r="206" spans="1:39" ht="14.4" x14ac:dyDescent="0.3">
      <c r="A206" s="90"/>
      <c r="G206" s="9"/>
      <c r="H206" s="5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5"/>
      <c r="AG206" s="5"/>
      <c r="AH206" s="5"/>
      <c r="AI206" s="5"/>
      <c r="AJ206" s="5"/>
      <c r="AK206" s="5"/>
      <c r="AL206" s="5"/>
      <c r="AM206" s="5"/>
    </row>
    <row r="207" spans="1:39" ht="14.4" x14ac:dyDescent="0.3">
      <c r="A207" s="90"/>
      <c r="G207" s="9"/>
      <c r="H207" s="56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5"/>
      <c r="AG207" s="5"/>
      <c r="AH207" s="5"/>
      <c r="AI207" s="5"/>
      <c r="AJ207" s="5"/>
      <c r="AK207" s="5"/>
      <c r="AL207" s="5"/>
      <c r="AM207" s="5"/>
    </row>
    <row r="208" spans="1:39" ht="14.4" x14ac:dyDescent="0.3">
      <c r="A208" s="90"/>
      <c r="G208" s="9"/>
      <c r="H208" s="56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5"/>
      <c r="AG208" s="5"/>
      <c r="AH208" s="5"/>
      <c r="AI208" s="5"/>
      <c r="AJ208" s="5"/>
      <c r="AK208" s="5"/>
      <c r="AL208" s="5"/>
      <c r="AM208" s="5"/>
    </row>
    <row r="209" spans="1:39" ht="14.4" x14ac:dyDescent="0.3">
      <c r="A209" s="90"/>
      <c r="G209" s="9"/>
      <c r="H209" s="56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5"/>
      <c r="AG209" s="5"/>
      <c r="AH209" s="5"/>
      <c r="AI209" s="5"/>
      <c r="AJ209" s="5"/>
      <c r="AK209" s="5"/>
      <c r="AL209" s="5"/>
      <c r="AM209" s="5"/>
    </row>
    <row r="210" spans="1:39" ht="14.4" x14ac:dyDescent="0.3">
      <c r="A210" s="90"/>
      <c r="G210" s="9"/>
      <c r="H210" s="56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5"/>
      <c r="AG210" s="5"/>
      <c r="AH210" s="5"/>
      <c r="AI210" s="5"/>
      <c r="AJ210" s="5"/>
      <c r="AK210" s="5"/>
      <c r="AL210" s="5"/>
      <c r="AM210" s="5"/>
    </row>
    <row r="211" spans="1:39" ht="14.4" x14ac:dyDescent="0.3">
      <c r="A211" s="90"/>
      <c r="G211" s="9"/>
      <c r="H211" s="56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5"/>
      <c r="AG211" s="5"/>
      <c r="AH211" s="5"/>
      <c r="AI211" s="5"/>
      <c r="AJ211" s="5"/>
      <c r="AK211" s="5"/>
      <c r="AL211" s="5"/>
      <c r="AM211" s="5"/>
    </row>
    <row r="212" spans="1:39" ht="14.4" x14ac:dyDescent="0.3">
      <c r="A212" s="90"/>
      <c r="G212" s="9"/>
      <c r="H212" s="56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5"/>
      <c r="AG212" s="5"/>
      <c r="AH212" s="5"/>
      <c r="AI212" s="5"/>
      <c r="AJ212" s="5"/>
      <c r="AK212" s="5"/>
      <c r="AL212" s="5"/>
      <c r="AM212" s="5"/>
    </row>
    <row r="213" spans="1:39" ht="14.4" x14ac:dyDescent="0.3">
      <c r="A213" s="90"/>
      <c r="G213" s="9"/>
      <c r="H213" s="56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5"/>
      <c r="AG213" s="5"/>
      <c r="AH213" s="5"/>
      <c r="AI213" s="5"/>
      <c r="AJ213" s="5"/>
      <c r="AK213" s="5"/>
      <c r="AL213" s="5"/>
      <c r="AM213" s="5"/>
    </row>
    <row r="214" spans="1:39" ht="14.4" x14ac:dyDescent="0.3">
      <c r="A214" s="90"/>
      <c r="G214" s="9"/>
      <c r="H214" s="56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5"/>
      <c r="AG214" s="5"/>
      <c r="AH214" s="5"/>
      <c r="AI214" s="5"/>
      <c r="AJ214" s="5"/>
      <c r="AK214" s="5"/>
      <c r="AL214" s="5"/>
      <c r="AM214" s="5"/>
    </row>
    <row r="215" spans="1:39" ht="14.4" x14ac:dyDescent="0.3">
      <c r="A215" s="90"/>
      <c r="G215" s="9"/>
      <c r="H215" s="56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5"/>
      <c r="AG215" s="5"/>
      <c r="AH215" s="5"/>
      <c r="AI215" s="5"/>
      <c r="AJ215" s="5"/>
      <c r="AK215" s="5"/>
      <c r="AL215" s="5"/>
      <c r="AM215" s="5"/>
    </row>
    <row r="216" spans="1:39" ht="14.4" x14ac:dyDescent="0.3">
      <c r="A216" s="90"/>
      <c r="G216" s="9"/>
      <c r="H216" s="5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"/>
      <c r="AG216" s="5"/>
      <c r="AH216" s="5"/>
      <c r="AI216" s="5"/>
      <c r="AJ216" s="5"/>
      <c r="AK216" s="5"/>
      <c r="AL216" s="5"/>
      <c r="AM216" s="5"/>
    </row>
    <row r="217" spans="1:39" ht="14.4" x14ac:dyDescent="0.3">
      <c r="A217" s="90"/>
      <c r="G217" s="9"/>
      <c r="H217" s="56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"/>
      <c r="AG217" s="5"/>
      <c r="AH217" s="5"/>
      <c r="AI217" s="5"/>
      <c r="AJ217" s="5"/>
      <c r="AK217" s="5"/>
      <c r="AL217" s="5"/>
      <c r="AM217" s="5"/>
    </row>
    <row r="218" spans="1:39" ht="14.4" x14ac:dyDescent="0.3">
      <c r="A218" s="90"/>
      <c r="G218" s="9"/>
      <c r="H218" s="56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"/>
      <c r="AG218" s="5"/>
      <c r="AH218" s="5"/>
      <c r="AI218" s="5"/>
      <c r="AJ218" s="5"/>
      <c r="AK218" s="5"/>
      <c r="AL218" s="5"/>
      <c r="AM218" s="5"/>
    </row>
    <row r="219" spans="1:39" ht="14.4" x14ac:dyDescent="0.3">
      <c r="A219" s="90"/>
      <c r="G219" s="9"/>
      <c r="H219" s="56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"/>
      <c r="AG219" s="5"/>
      <c r="AH219" s="5"/>
      <c r="AI219" s="5"/>
      <c r="AJ219" s="5"/>
      <c r="AK219" s="5"/>
      <c r="AL219" s="5"/>
      <c r="AM219" s="5"/>
    </row>
    <row r="220" spans="1:39" ht="14.4" x14ac:dyDescent="0.3">
      <c r="A220" s="90"/>
      <c r="G220" s="9"/>
      <c r="H220" s="56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"/>
      <c r="AG220" s="5"/>
      <c r="AH220" s="5"/>
      <c r="AI220" s="5"/>
      <c r="AJ220" s="5"/>
      <c r="AK220" s="5"/>
      <c r="AL220" s="5"/>
      <c r="AM220" s="5"/>
    </row>
    <row r="221" spans="1:39" ht="14.4" x14ac:dyDescent="0.3">
      <c r="A221" s="90"/>
      <c r="G221" s="9"/>
      <c r="H221" s="56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"/>
      <c r="AG221" s="5"/>
      <c r="AH221" s="5"/>
      <c r="AI221" s="5"/>
      <c r="AJ221" s="5"/>
      <c r="AK221" s="5"/>
      <c r="AL221" s="5"/>
      <c r="AM221" s="5"/>
    </row>
    <row r="222" spans="1:39" ht="14.4" x14ac:dyDescent="0.3">
      <c r="A222" s="90"/>
      <c r="G222" s="9"/>
      <c r="H222" s="56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"/>
      <c r="AG222" s="5"/>
      <c r="AH222" s="5"/>
      <c r="AI222" s="5"/>
      <c r="AJ222" s="5"/>
      <c r="AK222" s="5"/>
      <c r="AL222" s="5"/>
      <c r="AM222" s="5"/>
    </row>
    <row r="223" spans="1:39" ht="14.4" x14ac:dyDescent="0.3">
      <c r="A223" s="90"/>
      <c r="G223" s="9"/>
      <c r="H223" s="56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"/>
      <c r="AG223" s="5"/>
      <c r="AH223" s="5"/>
      <c r="AI223" s="5"/>
      <c r="AJ223" s="5"/>
      <c r="AK223" s="5"/>
      <c r="AL223" s="5"/>
      <c r="AM223" s="5"/>
    </row>
    <row r="224" spans="1:39" ht="14.4" x14ac:dyDescent="0.3">
      <c r="A224" s="90"/>
      <c r="G224" s="9"/>
      <c r="H224" s="56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5"/>
      <c r="AG224" s="5"/>
      <c r="AH224" s="5"/>
      <c r="AI224" s="5"/>
      <c r="AJ224" s="5"/>
      <c r="AK224" s="5"/>
      <c r="AL224" s="5"/>
      <c r="AM224" s="5"/>
    </row>
    <row r="225" spans="1:39" ht="14.4" x14ac:dyDescent="0.3">
      <c r="A225" s="2"/>
      <c r="G225" s="9"/>
      <c r="H225" s="56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5"/>
      <c r="AG225" s="5"/>
      <c r="AH225" s="5"/>
      <c r="AI225" s="5"/>
      <c r="AJ225" s="5"/>
      <c r="AK225" s="5"/>
      <c r="AL225" s="5"/>
      <c r="AM225" s="5"/>
    </row>
    <row r="226" spans="1:39" ht="14.4" x14ac:dyDescent="0.3">
      <c r="A226" s="2"/>
      <c r="G226" s="9"/>
      <c r="H226" s="5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5"/>
      <c r="AG226" s="5"/>
      <c r="AH226" s="5"/>
      <c r="AI226" s="5"/>
      <c r="AJ226" s="5"/>
      <c r="AK226" s="5"/>
      <c r="AL226" s="5"/>
      <c r="AM226" s="5"/>
    </row>
    <row r="227" spans="1:39" ht="14.4" x14ac:dyDescent="0.3">
      <c r="A227" s="2"/>
      <c r="G227" s="9"/>
      <c r="H227" s="56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5"/>
      <c r="AG227" s="5"/>
      <c r="AH227" s="5"/>
      <c r="AI227" s="5"/>
      <c r="AJ227" s="5"/>
      <c r="AK227" s="5"/>
      <c r="AL227" s="5"/>
      <c r="AM227" s="5"/>
    </row>
    <row r="228" spans="1:39" ht="14.4" x14ac:dyDescent="0.3">
      <c r="A228" s="2"/>
      <c r="G228" s="9"/>
      <c r="H228" s="56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5"/>
      <c r="AG228" s="5"/>
      <c r="AH228" s="5"/>
      <c r="AI228" s="5"/>
      <c r="AJ228" s="5"/>
      <c r="AK228" s="5"/>
      <c r="AL228" s="5"/>
      <c r="AM228" s="5"/>
    </row>
    <row r="229" spans="1:39" ht="14.4" x14ac:dyDescent="0.3">
      <c r="A229" s="2"/>
      <c r="G229" s="9"/>
      <c r="H229" s="56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5"/>
      <c r="AG229" s="5"/>
      <c r="AH229" s="5"/>
      <c r="AI229" s="5"/>
      <c r="AJ229" s="5"/>
      <c r="AK229" s="5"/>
      <c r="AL229" s="5"/>
      <c r="AM229" s="5"/>
    </row>
    <row r="230" spans="1:39" ht="14.4" x14ac:dyDescent="0.3">
      <c r="A230" s="2"/>
      <c r="G230" s="9"/>
      <c r="H230" s="56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5"/>
      <c r="AG230" s="5"/>
      <c r="AH230" s="5"/>
      <c r="AI230" s="5"/>
      <c r="AJ230" s="5"/>
      <c r="AK230" s="5"/>
      <c r="AL230" s="5"/>
      <c r="AM230" s="5"/>
    </row>
    <row r="231" spans="1:39" ht="14.4" x14ac:dyDescent="0.3">
      <c r="A231" s="2"/>
      <c r="G231" s="9"/>
      <c r="H231" s="56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5"/>
      <c r="AG231" s="5"/>
      <c r="AH231" s="5"/>
      <c r="AI231" s="5"/>
      <c r="AJ231" s="5"/>
      <c r="AK231" s="5"/>
      <c r="AL231" s="5"/>
      <c r="AM231" s="5"/>
    </row>
    <row r="232" spans="1:39" ht="14.4" x14ac:dyDescent="0.3">
      <c r="A232" s="2"/>
      <c r="G232" s="9"/>
      <c r="H232" s="56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5"/>
      <c r="AG232" s="5"/>
      <c r="AH232" s="5"/>
      <c r="AI232" s="5"/>
      <c r="AJ232" s="5"/>
      <c r="AK232" s="5"/>
      <c r="AL232" s="5"/>
      <c r="AM232" s="5"/>
    </row>
    <row r="233" spans="1:39" ht="14.4" x14ac:dyDescent="0.3">
      <c r="A233" s="2"/>
      <c r="G233" s="9"/>
      <c r="H233" s="56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5"/>
      <c r="AG233" s="5"/>
      <c r="AH233" s="5"/>
      <c r="AI233" s="5"/>
      <c r="AJ233" s="5"/>
      <c r="AK233" s="5"/>
      <c r="AL233" s="5"/>
      <c r="AM233" s="5"/>
    </row>
    <row r="234" spans="1:39" ht="14.4" x14ac:dyDescent="0.3">
      <c r="A234" s="2"/>
      <c r="G234" s="9"/>
      <c r="H234" s="56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5"/>
      <c r="AG234" s="5"/>
      <c r="AH234" s="5"/>
      <c r="AI234" s="5"/>
      <c r="AJ234" s="5"/>
      <c r="AK234" s="5"/>
      <c r="AL234" s="5"/>
      <c r="AM234" s="5"/>
    </row>
    <row r="235" spans="1:39" ht="14.4" x14ac:dyDescent="0.3">
      <c r="A235" s="2"/>
      <c r="G235" s="9"/>
      <c r="H235" s="56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5"/>
      <c r="AG235" s="5"/>
      <c r="AH235" s="5"/>
      <c r="AI235" s="5"/>
      <c r="AJ235" s="5"/>
      <c r="AK235" s="5"/>
      <c r="AL235" s="5"/>
      <c r="AM235" s="5"/>
    </row>
    <row r="236" spans="1:39" ht="14.4" x14ac:dyDescent="0.3">
      <c r="A236" s="2"/>
      <c r="G236" s="9"/>
      <c r="H236" s="5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5"/>
      <c r="AG236" s="5"/>
      <c r="AH236" s="5"/>
      <c r="AI236" s="5"/>
      <c r="AJ236" s="5"/>
      <c r="AK236" s="5"/>
      <c r="AL236" s="5"/>
      <c r="AM236" s="5"/>
    </row>
    <row r="237" spans="1:39" ht="14.4" x14ac:dyDescent="0.3">
      <c r="A237" s="2"/>
      <c r="G237" s="9"/>
      <c r="H237" s="56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5"/>
      <c r="AG237" s="5"/>
      <c r="AH237" s="5"/>
      <c r="AI237" s="5"/>
      <c r="AJ237" s="5"/>
      <c r="AK237" s="5"/>
      <c r="AL237" s="5"/>
      <c r="AM237" s="5"/>
    </row>
    <row r="238" spans="1:39" ht="14.4" x14ac:dyDescent="0.3">
      <c r="A238" s="2"/>
      <c r="G238" s="9"/>
      <c r="H238" s="56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5"/>
      <c r="AG238" s="5"/>
      <c r="AH238" s="5"/>
      <c r="AI238" s="5"/>
      <c r="AJ238" s="5"/>
      <c r="AK238" s="5"/>
      <c r="AL238" s="5"/>
      <c r="AM238" s="5"/>
    </row>
    <row r="239" spans="1:39" ht="14.4" x14ac:dyDescent="0.3">
      <c r="A239" s="2"/>
      <c r="G239" s="9"/>
      <c r="H239" s="56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5"/>
      <c r="AG239" s="5"/>
      <c r="AH239" s="5"/>
      <c r="AI239" s="5"/>
      <c r="AJ239" s="5"/>
      <c r="AK239" s="5"/>
      <c r="AL239" s="5"/>
      <c r="AM239" s="5"/>
    </row>
    <row r="240" spans="1:39" ht="14.4" x14ac:dyDescent="0.3">
      <c r="A240" s="2"/>
      <c r="G240" s="9"/>
      <c r="H240" s="56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5"/>
      <c r="AG240" s="5"/>
      <c r="AH240" s="5"/>
      <c r="AI240" s="5"/>
      <c r="AJ240" s="5"/>
      <c r="AK240" s="5"/>
      <c r="AL240" s="5"/>
      <c r="AM240" s="5"/>
    </row>
    <row r="241" spans="1:39" ht="14.4" x14ac:dyDescent="0.3">
      <c r="A241" s="2"/>
      <c r="G241" s="9"/>
      <c r="H241" s="56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5"/>
      <c r="AG241" s="5"/>
      <c r="AH241" s="5"/>
      <c r="AI241" s="5"/>
      <c r="AJ241" s="5"/>
      <c r="AK241" s="5"/>
      <c r="AL241" s="5"/>
      <c r="AM241" s="5"/>
    </row>
    <row r="242" spans="1:39" ht="14.4" x14ac:dyDescent="0.3">
      <c r="A242" s="2"/>
      <c r="G242" s="9"/>
      <c r="H242" s="56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5"/>
      <c r="AG242" s="5"/>
      <c r="AH242" s="5"/>
      <c r="AI242" s="5"/>
      <c r="AJ242" s="5"/>
      <c r="AK242" s="5"/>
      <c r="AL242" s="5"/>
      <c r="AM242" s="5"/>
    </row>
    <row r="243" spans="1:39" ht="14.4" x14ac:dyDescent="0.3">
      <c r="A243" s="2"/>
      <c r="G243" s="9"/>
      <c r="H243" s="56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5"/>
      <c r="AG243" s="5"/>
      <c r="AH243" s="5"/>
      <c r="AI243" s="5"/>
      <c r="AJ243" s="5"/>
      <c r="AK243" s="5"/>
      <c r="AL243" s="5"/>
      <c r="AM243" s="5"/>
    </row>
    <row r="244" spans="1:39" ht="14.4" x14ac:dyDescent="0.3">
      <c r="A244" s="2"/>
      <c r="G244" s="9"/>
      <c r="H244" s="56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5"/>
      <c r="AG244" s="5"/>
      <c r="AH244" s="5"/>
      <c r="AI244" s="5"/>
      <c r="AJ244" s="5"/>
      <c r="AK244" s="5"/>
      <c r="AL244" s="5"/>
      <c r="AM244" s="5"/>
    </row>
    <row r="245" spans="1:39" ht="14.4" x14ac:dyDescent="0.3">
      <c r="A245" s="2"/>
      <c r="G245" s="9"/>
      <c r="H245" s="56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5"/>
      <c r="AG245" s="5"/>
      <c r="AH245" s="5"/>
      <c r="AI245" s="5"/>
      <c r="AJ245" s="5"/>
      <c r="AK245" s="5"/>
      <c r="AL245" s="5"/>
      <c r="AM245" s="5"/>
    </row>
    <row r="246" spans="1:39" ht="14.4" x14ac:dyDescent="0.3">
      <c r="A246" s="2"/>
      <c r="G246" s="9"/>
      <c r="H246" s="5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5"/>
      <c r="AG246" s="5"/>
      <c r="AH246" s="5"/>
      <c r="AI246" s="5"/>
      <c r="AJ246" s="5"/>
      <c r="AK246" s="5"/>
      <c r="AL246" s="5"/>
      <c r="AM246" s="5"/>
    </row>
    <row r="247" spans="1:39" ht="14.4" x14ac:dyDescent="0.3">
      <c r="A247" s="2"/>
      <c r="G247" s="9"/>
      <c r="H247" s="56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5"/>
      <c r="AG247" s="5"/>
      <c r="AH247" s="5"/>
      <c r="AI247" s="5"/>
      <c r="AJ247" s="5"/>
      <c r="AK247" s="5"/>
      <c r="AL247" s="5"/>
      <c r="AM247" s="5"/>
    </row>
    <row r="248" spans="1:39" ht="14.4" x14ac:dyDescent="0.3">
      <c r="A248" s="2"/>
      <c r="G248" s="9"/>
      <c r="H248" s="56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5"/>
      <c r="AG248" s="5"/>
      <c r="AH248" s="5"/>
      <c r="AI248" s="5"/>
      <c r="AJ248" s="5"/>
      <c r="AK248" s="5"/>
      <c r="AL248" s="5"/>
      <c r="AM248" s="5"/>
    </row>
    <row r="249" spans="1:39" ht="14.4" x14ac:dyDescent="0.3">
      <c r="A249" s="2"/>
      <c r="G249" s="9"/>
      <c r="H249" s="56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5"/>
      <c r="AG249" s="5"/>
      <c r="AH249" s="5"/>
      <c r="AI249" s="5"/>
      <c r="AJ249" s="5"/>
      <c r="AK249" s="5"/>
      <c r="AL249" s="5"/>
      <c r="AM249" s="5"/>
    </row>
    <row r="250" spans="1:39" ht="14.4" x14ac:dyDescent="0.3">
      <c r="A250" s="2"/>
      <c r="G250" s="9"/>
      <c r="H250" s="56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5"/>
      <c r="AG250" s="5"/>
      <c r="AH250" s="5"/>
      <c r="AI250" s="5"/>
      <c r="AJ250" s="5"/>
      <c r="AK250" s="5"/>
      <c r="AL250" s="5"/>
      <c r="AM250" s="5"/>
    </row>
    <row r="251" spans="1:39" ht="14.4" x14ac:dyDescent="0.3">
      <c r="A251" s="2"/>
      <c r="G251" s="9"/>
      <c r="H251" s="56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5"/>
      <c r="AG251" s="5"/>
      <c r="AH251" s="5"/>
      <c r="AI251" s="5"/>
      <c r="AJ251" s="5"/>
      <c r="AK251" s="5"/>
      <c r="AL251" s="5"/>
      <c r="AM251" s="5"/>
    </row>
    <row r="252" spans="1:39" ht="14.4" x14ac:dyDescent="0.3">
      <c r="A252" s="2"/>
      <c r="G252" s="9"/>
      <c r="H252" s="56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5"/>
      <c r="AG252" s="5"/>
      <c r="AH252" s="5"/>
      <c r="AI252" s="5"/>
      <c r="AJ252" s="5"/>
      <c r="AK252" s="5"/>
      <c r="AL252" s="5"/>
      <c r="AM252" s="5"/>
    </row>
    <row r="253" spans="1:39" ht="14.4" x14ac:dyDescent="0.3">
      <c r="A253" s="2"/>
      <c r="G253" s="9"/>
      <c r="H253" s="56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5"/>
      <c r="AG253" s="5"/>
      <c r="AH253" s="5"/>
      <c r="AI253" s="5"/>
      <c r="AJ253" s="5"/>
      <c r="AK253" s="5"/>
      <c r="AL253" s="5"/>
      <c r="AM253" s="5"/>
    </row>
    <row r="254" spans="1:39" ht="14.4" x14ac:dyDescent="0.3">
      <c r="A254" s="2"/>
      <c r="G254" s="9"/>
      <c r="H254" s="56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5"/>
      <c r="AG254" s="5"/>
      <c r="AH254" s="5"/>
      <c r="AI254" s="5"/>
      <c r="AJ254" s="5"/>
      <c r="AK254" s="5"/>
      <c r="AL254" s="5"/>
      <c r="AM254" s="5"/>
    </row>
    <row r="255" spans="1:39" ht="14.4" x14ac:dyDescent="0.3">
      <c r="A255" s="2"/>
      <c r="G255" s="9"/>
      <c r="H255" s="56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5"/>
      <c r="AG255" s="5"/>
      <c r="AH255" s="5"/>
      <c r="AI255" s="5"/>
      <c r="AJ255" s="5"/>
      <c r="AK255" s="5"/>
      <c r="AL255" s="5"/>
      <c r="AM255" s="5"/>
    </row>
    <row r="256" spans="1:39" ht="14.4" x14ac:dyDescent="0.3">
      <c r="A256" s="2"/>
      <c r="G256" s="9"/>
      <c r="H256" s="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5"/>
      <c r="AG256" s="5"/>
      <c r="AH256" s="5"/>
      <c r="AI256" s="5"/>
      <c r="AJ256" s="5"/>
      <c r="AK256" s="5"/>
      <c r="AL256" s="5"/>
      <c r="AM256" s="5"/>
    </row>
    <row r="257" spans="1:39" ht="14.4" x14ac:dyDescent="0.3">
      <c r="A257" s="2"/>
      <c r="G257" s="9"/>
      <c r="H257" s="56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5"/>
      <c r="AG257" s="5"/>
      <c r="AH257" s="5"/>
      <c r="AI257" s="5"/>
      <c r="AJ257" s="5"/>
      <c r="AK257" s="5"/>
      <c r="AL257" s="5"/>
      <c r="AM257" s="5"/>
    </row>
    <row r="258" spans="1:39" ht="14.4" x14ac:dyDescent="0.3">
      <c r="A258" s="2"/>
      <c r="G258" s="9"/>
      <c r="H258" s="56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5"/>
      <c r="AG258" s="5"/>
      <c r="AH258" s="5"/>
      <c r="AI258" s="5"/>
      <c r="AJ258" s="5"/>
      <c r="AK258" s="5"/>
      <c r="AL258" s="5"/>
      <c r="AM258" s="5"/>
    </row>
    <row r="259" spans="1:39" ht="14.4" x14ac:dyDescent="0.3">
      <c r="A259" s="2"/>
      <c r="G259" s="9"/>
      <c r="H259" s="56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5"/>
      <c r="AG259" s="5"/>
      <c r="AH259" s="5"/>
      <c r="AI259" s="5"/>
      <c r="AJ259" s="5"/>
      <c r="AK259" s="5"/>
      <c r="AL259" s="5"/>
      <c r="AM259" s="5"/>
    </row>
    <row r="260" spans="1:39" ht="14.4" x14ac:dyDescent="0.3">
      <c r="A260" s="2"/>
      <c r="G260" s="9"/>
      <c r="H260" s="56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5"/>
      <c r="AG260" s="5"/>
      <c r="AH260" s="5"/>
      <c r="AI260" s="5"/>
      <c r="AJ260" s="5"/>
      <c r="AK260" s="5"/>
      <c r="AL260" s="5"/>
      <c r="AM260" s="5"/>
    </row>
    <row r="261" spans="1:39" ht="14.4" x14ac:dyDescent="0.3">
      <c r="A261" s="2"/>
      <c r="G261" s="9"/>
      <c r="H261" s="56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5"/>
      <c r="AG261" s="5"/>
      <c r="AH261" s="5"/>
      <c r="AI261" s="5"/>
      <c r="AJ261" s="5"/>
      <c r="AK261" s="5"/>
      <c r="AL261" s="5"/>
      <c r="AM261" s="5"/>
    </row>
    <row r="262" spans="1:39" ht="14.4" x14ac:dyDescent="0.3">
      <c r="A262" s="2"/>
      <c r="G262" s="9"/>
      <c r="H262" s="56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5"/>
      <c r="AG262" s="5"/>
      <c r="AH262" s="5"/>
      <c r="AI262" s="5"/>
      <c r="AJ262" s="5"/>
      <c r="AK262" s="5"/>
      <c r="AL262" s="5"/>
      <c r="AM262" s="5"/>
    </row>
    <row r="263" spans="1:39" ht="14.4" x14ac:dyDescent="0.3">
      <c r="A263" s="2"/>
      <c r="G263" s="9"/>
      <c r="H263" s="56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5"/>
      <c r="AG263" s="5"/>
      <c r="AH263" s="5"/>
      <c r="AI263" s="5"/>
      <c r="AJ263" s="5"/>
      <c r="AK263" s="5"/>
      <c r="AL263" s="5"/>
      <c r="AM263" s="5"/>
    </row>
    <row r="264" spans="1:39" ht="14.4" x14ac:dyDescent="0.3">
      <c r="A264" s="2"/>
      <c r="G264" s="9"/>
      <c r="H264" s="56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5"/>
      <c r="AG264" s="5"/>
      <c r="AH264" s="5"/>
      <c r="AI264" s="5"/>
      <c r="AJ264" s="5"/>
      <c r="AK264" s="5"/>
      <c r="AL264" s="5"/>
      <c r="AM264" s="5"/>
    </row>
    <row r="265" spans="1:39" ht="14.4" x14ac:dyDescent="0.3">
      <c r="A265" s="2"/>
      <c r="G265" s="9"/>
      <c r="H265" s="56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5"/>
      <c r="AG265" s="5"/>
      <c r="AH265" s="5"/>
      <c r="AI265" s="5"/>
      <c r="AJ265" s="5"/>
      <c r="AK265" s="5"/>
      <c r="AL265" s="5"/>
      <c r="AM265" s="5"/>
    </row>
    <row r="266" spans="1:39" ht="14.4" x14ac:dyDescent="0.3">
      <c r="A266" s="2"/>
      <c r="G266" s="9"/>
      <c r="H266" s="5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5"/>
      <c r="AG266" s="5"/>
      <c r="AH266" s="5"/>
      <c r="AI266" s="5"/>
      <c r="AJ266" s="5"/>
      <c r="AK266" s="5"/>
      <c r="AL266" s="5"/>
      <c r="AM266" s="5"/>
    </row>
    <row r="267" spans="1:39" ht="14.4" x14ac:dyDescent="0.3">
      <c r="A267" s="2"/>
      <c r="G267" s="9"/>
      <c r="H267" s="56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5"/>
      <c r="AG267" s="5"/>
      <c r="AH267" s="5"/>
      <c r="AI267" s="5"/>
      <c r="AJ267" s="5"/>
      <c r="AK267" s="5"/>
      <c r="AL267" s="5"/>
      <c r="AM267" s="5"/>
    </row>
    <row r="268" spans="1:39" ht="14.4" x14ac:dyDescent="0.3">
      <c r="A268" s="2"/>
      <c r="G268" s="9"/>
      <c r="H268" s="56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5"/>
      <c r="AG268" s="5"/>
      <c r="AH268" s="5"/>
      <c r="AI268" s="5"/>
      <c r="AJ268" s="5"/>
      <c r="AK268" s="5"/>
      <c r="AL268" s="5"/>
      <c r="AM268" s="5"/>
    </row>
    <row r="269" spans="1:39" ht="14.4" x14ac:dyDescent="0.3">
      <c r="A269" s="2"/>
      <c r="G269" s="9"/>
      <c r="H269" s="56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5"/>
      <c r="AG269" s="5"/>
      <c r="AH269" s="5"/>
      <c r="AI269" s="5"/>
      <c r="AJ269" s="5"/>
      <c r="AK269" s="5"/>
      <c r="AL269" s="5"/>
      <c r="AM269" s="5"/>
    </row>
    <row r="270" spans="1:39" ht="14.4" x14ac:dyDescent="0.3">
      <c r="A270" s="2"/>
      <c r="G270" s="9"/>
      <c r="H270" s="56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5"/>
      <c r="AG270" s="5"/>
      <c r="AH270" s="5"/>
      <c r="AI270" s="5"/>
      <c r="AJ270" s="5"/>
      <c r="AK270" s="5"/>
      <c r="AL270" s="5"/>
      <c r="AM270" s="5"/>
    </row>
    <row r="271" spans="1:39" ht="14.4" x14ac:dyDescent="0.3">
      <c r="A271" s="2"/>
      <c r="G271" s="9"/>
      <c r="H271" s="56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5"/>
      <c r="AG271" s="5"/>
      <c r="AH271" s="5"/>
      <c r="AI271" s="5"/>
      <c r="AJ271" s="5"/>
      <c r="AK271" s="5"/>
      <c r="AL271" s="5"/>
      <c r="AM271" s="5"/>
    </row>
    <row r="272" spans="1:39" ht="14.4" x14ac:dyDescent="0.3">
      <c r="A272" s="2"/>
      <c r="G272" s="9"/>
      <c r="H272" s="56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5"/>
      <c r="AG272" s="5"/>
      <c r="AH272" s="5"/>
      <c r="AI272" s="5"/>
      <c r="AJ272" s="5"/>
      <c r="AK272" s="5"/>
      <c r="AL272" s="5"/>
      <c r="AM272" s="5"/>
    </row>
    <row r="273" spans="1:39" ht="14.4" x14ac:dyDescent="0.3">
      <c r="A273" s="2"/>
      <c r="G273" s="9"/>
      <c r="H273" s="56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5"/>
      <c r="AG273" s="5"/>
      <c r="AH273" s="5"/>
      <c r="AI273" s="5"/>
      <c r="AJ273" s="5"/>
      <c r="AK273" s="5"/>
      <c r="AL273" s="5"/>
      <c r="AM273" s="5"/>
    </row>
    <row r="274" spans="1:39" ht="14.4" x14ac:dyDescent="0.3">
      <c r="A274" s="2"/>
      <c r="G274" s="9"/>
      <c r="H274" s="56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5"/>
      <c r="AG274" s="5"/>
      <c r="AH274" s="5"/>
      <c r="AI274" s="5"/>
      <c r="AJ274" s="5"/>
      <c r="AK274" s="5"/>
      <c r="AL274" s="5"/>
      <c r="AM274" s="5"/>
    </row>
    <row r="275" spans="1:39" ht="14.4" x14ac:dyDescent="0.3">
      <c r="A275" s="2"/>
      <c r="G275" s="9"/>
      <c r="H275" s="56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5"/>
      <c r="AK275" s="5"/>
      <c r="AL275" s="5"/>
      <c r="AM275" s="5"/>
    </row>
    <row r="276" spans="1:39" ht="14.4" x14ac:dyDescent="0.3">
      <c r="A276" s="2"/>
      <c r="G276" s="9"/>
      <c r="H276" s="5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5"/>
      <c r="AK276" s="5"/>
      <c r="AL276" s="5"/>
      <c r="AM276" s="5"/>
    </row>
    <row r="277" spans="1:39" ht="14.4" x14ac:dyDescent="0.3">
      <c r="A277" s="2"/>
      <c r="G277" s="9"/>
      <c r="H277" s="56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5"/>
      <c r="AK277" s="5"/>
      <c r="AL277" s="5"/>
      <c r="AM277" s="5"/>
    </row>
    <row r="278" spans="1:39" ht="14.4" x14ac:dyDescent="0.3">
      <c r="A278" s="2"/>
      <c r="G278" s="9"/>
      <c r="H278" s="56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5"/>
      <c r="AK278" s="5"/>
      <c r="AL278" s="5"/>
      <c r="AM278" s="5"/>
    </row>
    <row r="279" spans="1:39" ht="14.4" x14ac:dyDescent="0.3">
      <c r="A279" s="2"/>
      <c r="G279" s="9"/>
      <c r="H279" s="56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5"/>
      <c r="AK279" s="5"/>
      <c r="AL279" s="5"/>
      <c r="AM279" s="5"/>
    </row>
    <row r="280" spans="1:39" ht="14.4" x14ac:dyDescent="0.3">
      <c r="A280" s="2"/>
      <c r="G280" s="9"/>
      <c r="H280" s="56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5"/>
      <c r="AK280" s="5"/>
      <c r="AL280" s="5"/>
      <c r="AM280" s="5"/>
    </row>
    <row r="281" spans="1:39" ht="14.4" x14ac:dyDescent="0.3">
      <c r="A281" s="2"/>
      <c r="G281" s="9"/>
      <c r="H281" s="56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5"/>
      <c r="AK281" s="5"/>
      <c r="AL281" s="5"/>
      <c r="AM281" s="5"/>
    </row>
    <row r="282" spans="1:39" ht="14.4" x14ac:dyDescent="0.3">
      <c r="A282" s="2"/>
      <c r="G282" s="9"/>
      <c r="H282" s="56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K282" s="5"/>
      <c r="AL282" s="5"/>
      <c r="AM282" s="5"/>
    </row>
    <row r="283" spans="1:39" ht="14.4" x14ac:dyDescent="0.3">
      <c r="A283" s="2"/>
      <c r="G283" s="9"/>
      <c r="H283" s="56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K283" s="5"/>
      <c r="AL283" s="5"/>
      <c r="AM283" s="5"/>
    </row>
    <row r="284" spans="1:39" ht="14.4" x14ac:dyDescent="0.3">
      <c r="A284" s="2"/>
      <c r="G284" s="9"/>
      <c r="H284" s="56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K284" s="5"/>
      <c r="AL284" s="5"/>
      <c r="AM284" s="5"/>
    </row>
    <row r="285" spans="1:39" ht="14.4" x14ac:dyDescent="0.3">
      <c r="A285" s="2"/>
      <c r="G285" s="9"/>
      <c r="H285" s="56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K285" s="5"/>
      <c r="AL285" s="5"/>
      <c r="AM285" s="5"/>
    </row>
    <row r="286" spans="1:39" ht="14.4" x14ac:dyDescent="0.3">
      <c r="A286" s="2"/>
      <c r="G286" s="9"/>
      <c r="H286" s="5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K286" s="5"/>
      <c r="AL286" s="5"/>
      <c r="AM286" s="5"/>
    </row>
    <row r="287" spans="1:39" ht="14.4" x14ac:dyDescent="0.3">
      <c r="A287" s="2"/>
      <c r="G287" s="9"/>
      <c r="H287" s="56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K287" s="5"/>
      <c r="AL287" s="5"/>
      <c r="AM287" s="5"/>
    </row>
    <row r="288" spans="1:39" ht="14.4" x14ac:dyDescent="0.3">
      <c r="A288" s="2"/>
      <c r="G288" s="9"/>
      <c r="H288" s="56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K288" s="5"/>
      <c r="AL288" s="5"/>
      <c r="AM288" s="5"/>
    </row>
    <row r="289" spans="1:39" ht="14.4" x14ac:dyDescent="0.3">
      <c r="A289" s="2"/>
      <c r="G289" s="9"/>
      <c r="H289" s="56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K289" s="5"/>
      <c r="AL289" s="5"/>
      <c r="AM289" s="5"/>
    </row>
    <row r="290" spans="1:39" ht="14.4" x14ac:dyDescent="0.3">
      <c r="A290" s="2"/>
      <c r="G290" s="9"/>
      <c r="H290" s="56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K290" s="5"/>
      <c r="AL290" s="5"/>
      <c r="AM290" s="5"/>
    </row>
    <row r="291" spans="1:39" ht="14.4" x14ac:dyDescent="0.3">
      <c r="A291" s="2"/>
      <c r="G291" s="9"/>
      <c r="H291" s="56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K291" s="5"/>
      <c r="AL291" s="5"/>
      <c r="AM291" s="5"/>
    </row>
    <row r="292" spans="1:39" ht="14.4" x14ac:dyDescent="0.3">
      <c r="A292" s="2"/>
      <c r="G292" s="9"/>
      <c r="H292" s="56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K292" s="5"/>
      <c r="AL292" s="5"/>
      <c r="AM292" s="5"/>
    </row>
    <row r="293" spans="1:39" ht="14.4" x14ac:dyDescent="0.3">
      <c r="A293" s="2"/>
      <c r="G293" s="9"/>
      <c r="H293" s="56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K293" s="5"/>
      <c r="AL293" s="5"/>
      <c r="AM293" s="5"/>
    </row>
    <row r="294" spans="1:39" ht="14.4" x14ac:dyDescent="0.3">
      <c r="A294" s="2"/>
      <c r="G294" s="9"/>
      <c r="H294" s="56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K294" s="5"/>
      <c r="AL294" s="5"/>
      <c r="AM294" s="5"/>
    </row>
    <row r="295" spans="1:39" ht="14.4" x14ac:dyDescent="0.3">
      <c r="A295" s="2"/>
      <c r="G295" s="9"/>
      <c r="H295" s="56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K295" s="5"/>
      <c r="AL295" s="5"/>
      <c r="AM295" s="5"/>
    </row>
    <row r="296" spans="1:39" ht="14.4" x14ac:dyDescent="0.3">
      <c r="A296" s="2"/>
      <c r="G296" s="9"/>
      <c r="H296" s="5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K296" s="5"/>
      <c r="AL296" s="5"/>
      <c r="AM296" s="5"/>
    </row>
    <row r="297" spans="1:39" ht="14.4" x14ac:dyDescent="0.3">
      <c r="A297" s="2"/>
      <c r="G297" s="9"/>
      <c r="H297" s="56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K297" s="5"/>
      <c r="AL297" s="5"/>
      <c r="AM297" s="5"/>
    </row>
    <row r="298" spans="1:39" ht="14.4" x14ac:dyDescent="0.3">
      <c r="A298" s="2"/>
      <c r="G298" s="9"/>
      <c r="H298" s="56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K298" s="5"/>
      <c r="AL298" s="5"/>
      <c r="AM298" s="5"/>
    </row>
    <row r="299" spans="1:39" ht="14.4" x14ac:dyDescent="0.3">
      <c r="A299" s="2"/>
      <c r="G299" s="9"/>
      <c r="H299" s="3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K299" s="5"/>
      <c r="AL299" s="5"/>
      <c r="AM299" s="5"/>
    </row>
    <row r="300" spans="1:39" ht="14.4" x14ac:dyDescent="0.3">
      <c r="A300" s="2"/>
      <c r="G300" s="9"/>
      <c r="H300" s="3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K300" s="5"/>
      <c r="AL300" s="5"/>
      <c r="AM300" s="5"/>
    </row>
    <row r="301" spans="1:39" ht="14.4" x14ac:dyDescent="0.3">
      <c r="A301" s="2"/>
      <c r="G301" s="9"/>
      <c r="H301" s="3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K301" s="5"/>
      <c r="AL301" s="5"/>
      <c r="AM301" s="5"/>
    </row>
    <row r="302" spans="1:39" ht="14.4" x14ac:dyDescent="0.3">
      <c r="A302" s="2"/>
      <c r="G302" s="9"/>
      <c r="H302" s="3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K302" s="5"/>
      <c r="AL302" s="5"/>
      <c r="AM302" s="5"/>
    </row>
    <row r="303" spans="1:39" ht="14.4" x14ac:dyDescent="0.3">
      <c r="A303" s="2"/>
      <c r="G303" s="9"/>
      <c r="H303" s="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K303" s="5"/>
      <c r="AL303" s="5"/>
      <c r="AM303" s="5"/>
    </row>
    <row r="304" spans="1:39" ht="14.4" x14ac:dyDescent="0.3">
      <c r="A304" s="2"/>
      <c r="G304" s="9"/>
      <c r="H304" s="3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K304" s="5"/>
      <c r="AL304" s="5"/>
      <c r="AM304" s="5"/>
    </row>
    <row r="305" spans="1:39" ht="14.4" x14ac:dyDescent="0.3">
      <c r="A305" s="2"/>
      <c r="G305" s="9"/>
      <c r="H305" s="3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K305" s="5"/>
      <c r="AL305" s="5"/>
      <c r="AM305" s="5"/>
    </row>
    <row r="306" spans="1:39" ht="14.4" x14ac:dyDescent="0.3">
      <c r="A306" s="2"/>
      <c r="G306" s="9"/>
      <c r="H306" s="3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K306" s="5"/>
      <c r="AL306" s="5"/>
      <c r="AM306" s="5"/>
    </row>
    <row r="307" spans="1:39" ht="14.4" x14ac:dyDescent="0.3">
      <c r="A307" s="2"/>
      <c r="G307" s="9"/>
      <c r="H307" s="3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K307" s="5"/>
      <c r="AL307" s="5"/>
      <c r="AM307" s="5"/>
    </row>
    <row r="308" spans="1:39" ht="14.4" x14ac:dyDescent="0.3">
      <c r="A308" s="2"/>
      <c r="G308" s="9"/>
      <c r="H308" s="3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K308" s="5"/>
      <c r="AL308" s="5"/>
      <c r="AM308" s="5"/>
    </row>
    <row r="309" spans="1:39" ht="14.4" x14ac:dyDescent="0.3">
      <c r="A309" s="2"/>
      <c r="G309" s="9"/>
      <c r="H309" s="3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K309" s="5"/>
      <c r="AL309" s="5"/>
      <c r="AM309" s="5"/>
    </row>
    <row r="310" spans="1:39" ht="14.4" x14ac:dyDescent="0.3">
      <c r="A310" s="2"/>
      <c r="G310" s="9"/>
      <c r="H310" s="3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K310" s="5"/>
      <c r="AL310" s="5"/>
      <c r="AM310" s="5"/>
    </row>
    <row r="311" spans="1:39" ht="14.4" x14ac:dyDescent="0.3">
      <c r="A311" s="2"/>
      <c r="G311" s="9"/>
      <c r="H311" s="3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K311" s="5"/>
      <c r="AL311" s="5"/>
      <c r="AM311" s="5"/>
    </row>
    <row r="312" spans="1:39" ht="14.4" x14ac:dyDescent="0.3">
      <c r="A312" s="2"/>
      <c r="G312" s="9"/>
      <c r="H312" s="3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K312" s="5"/>
      <c r="AL312" s="5"/>
      <c r="AM312" s="5"/>
    </row>
    <row r="313" spans="1:39" ht="14.4" x14ac:dyDescent="0.3">
      <c r="A313" s="2"/>
      <c r="G313" s="9"/>
      <c r="H313" s="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K313" s="5"/>
      <c r="AL313" s="5"/>
      <c r="AM313" s="5"/>
    </row>
    <row r="314" spans="1:39" ht="14.4" x14ac:dyDescent="0.3">
      <c r="A314" s="2"/>
      <c r="G314" s="9"/>
      <c r="H314" s="3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K314" s="5"/>
      <c r="AL314" s="5"/>
      <c r="AM314" s="5"/>
    </row>
    <row r="315" spans="1:39" ht="14.4" x14ac:dyDescent="0.3">
      <c r="A315" s="2"/>
      <c r="G315" s="9"/>
      <c r="H315" s="3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K315" s="5"/>
      <c r="AL315" s="5"/>
      <c r="AM315" s="5"/>
    </row>
    <row r="316" spans="1:39" ht="14.4" x14ac:dyDescent="0.3">
      <c r="A316" s="2"/>
      <c r="G316" s="9"/>
      <c r="H316" s="3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K316" s="5"/>
      <c r="AL316" s="5"/>
      <c r="AM316" s="5"/>
    </row>
    <row r="317" spans="1:39" ht="14.4" x14ac:dyDescent="0.3">
      <c r="A317" s="2"/>
      <c r="G317" s="9"/>
      <c r="H317" s="3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K317" s="5"/>
      <c r="AL317" s="5"/>
      <c r="AM317" s="5"/>
    </row>
    <row r="318" spans="1:39" ht="14.4" x14ac:dyDescent="0.3">
      <c r="A318" s="2"/>
      <c r="G318" s="9"/>
      <c r="H318" s="3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K318" s="5"/>
      <c r="AL318" s="5"/>
      <c r="AM318" s="5"/>
    </row>
    <row r="319" spans="1:39" ht="14.4" x14ac:dyDescent="0.3">
      <c r="A319" s="2"/>
      <c r="G319" s="9"/>
      <c r="H319" s="3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K319" s="5"/>
      <c r="AL319" s="5"/>
      <c r="AM319" s="5"/>
    </row>
    <row r="320" spans="1:39" ht="14.4" x14ac:dyDescent="0.3">
      <c r="A320" s="2"/>
      <c r="G320" s="9"/>
      <c r="H320" s="3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K320" s="5"/>
      <c r="AL320" s="5"/>
      <c r="AM320" s="5"/>
    </row>
    <row r="321" spans="1:39" ht="14.4" x14ac:dyDescent="0.3">
      <c r="A321" s="2"/>
      <c r="G321" s="9"/>
      <c r="H321" s="3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K321" s="5"/>
      <c r="AL321" s="5"/>
      <c r="AM321" s="5"/>
    </row>
    <row r="322" spans="1:39" ht="14.4" x14ac:dyDescent="0.3">
      <c r="A322" s="2"/>
      <c r="G322" s="9"/>
      <c r="H322" s="3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K322" s="5"/>
      <c r="AL322" s="5"/>
      <c r="AM322" s="5"/>
    </row>
    <row r="323" spans="1:39" ht="14.4" x14ac:dyDescent="0.3">
      <c r="A323" s="2"/>
      <c r="G323" s="9"/>
      <c r="H323" s="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K323" s="5"/>
      <c r="AL323" s="5"/>
      <c r="AM323" s="5"/>
    </row>
    <row r="324" spans="1:39" ht="14.4" x14ac:dyDescent="0.3">
      <c r="A324" s="2"/>
      <c r="G324" s="9"/>
      <c r="H324" s="3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K324" s="5"/>
      <c r="AL324" s="5"/>
      <c r="AM324" s="5"/>
    </row>
    <row r="325" spans="1:39" ht="14.4" x14ac:dyDescent="0.3">
      <c r="A325" s="2"/>
      <c r="G325" s="9"/>
      <c r="H325" s="3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K325" s="5"/>
      <c r="AL325" s="5"/>
      <c r="AM325" s="5"/>
    </row>
    <row r="326" spans="1:39" ht="14.4" x14ac:dyDescent="0.3">
      <c r="A326" s="2"/>
      <c r="G326" s="9"/>
      <c r="H326" s="3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K326" s="5"/>
      <c r="AL326" s="5"/>
      <c r="AM326" s="5"/>
    </row>
    <row r="327" spans="1:39" ht="14.4" x14ac:dyDescent="0.3">
      <c r="A327" s="2"/>
      <c r="G327" s="9"/>
      <c r="H327" s="3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K327" s="5"/>
      <c r="AL327" s="5"/>
      <c r="AM327" s="5"/>
    </row>
    <row r="328" spans="1:39" ht="14.4" x14ac:dyDescent="0.3">
      <c r="A328" s="2"/>
      <c r="G328" s="9"/>
      <c r="H328" s="3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K328" s="5"/>
      <c r="AL328" s="5"/>
      <c r="AM328" s="5"/>
    </row>
    <row r="329" spans="1:39" ht="14.4" x14ac:dyDescent="0.3">
      <c r="A329" s="2"/>
      <c r="G329" s="9"/>
      <c r="H329" s="3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K329" s="5"/>
      <c r="AL329" s="5"/>
      <c r="AM329" s="5"/>
    </row>
    <row r="330" spans="1:39" ht="14.4" x14ac:dyDescent="0.3">
      <c r="A330" s="2"/>
      <c r="G330" s="9"/>
      <c r="H330" s="3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K330" s="5"/>
      <c r="AL330" s="5"/>
      <c r="AM330" s="5"/>
    </row>
    <row r="331" spans="1:39" ht="14.4" x14ac:dyDescent="0.3">
      <c r="A331" s="2"/>
      <c r="G331" s="9"/>
      <c r="H331" s="3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s="5"/>
      <c r="AG331" s="5"/>
      <c r="AH331" s="5"/>
      <c r="AI331" s="5"/>
      <c r="AJ331" s="5"/>
      <c r="AK331" s="5"/>
      <c r="AL331" s="5"/>
      <c r="AM331" s="5"/>
    </row>
    <row r="332" spans="1:39" ht="14.4" x14ac:dyDescent="0.3">
      <c r="A332" s="2"/>
      <c r="G332" s="9"/>
      <c r="H332" s="3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s="5"/>
      <c r="AG332" s="5"/>
      <c r="AH332" s="5"/>
      <c r="AI332" s="5"/>
      <c r="AJ332" s="5"/>
      <c r="AK332" s="5"/>
      <c r="AL332" s="5"/>
      <c r="AM332" s="5"/>
    </row>
    <row r="333" spans="1:39" ht="14.4" x14ac:dyDescent="0.3">
      <c r="A333" s="2"/>
      <c r="G333" s="9"/>
      <c r="H333" s="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s="5"/>
      <c r="AG333" s="5"/>
      <c r="AH333" s="5"/>
      <c r="AI333" s="5"/>
      <c r="AJ333" s="5"/>
      <c r="AK333" s="5"/>
      <c r="AL333" s="5"/>
      <c r="AM333" s="5"/>
    </row>
    <row r="334" spans="1:39" ht="14.4" x14ac:dyDescent="0.3">
      <c r="A334" s="2"/>
      <c r="G334" s="9"/>
      <c r="H334" s="3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s="5"/>
      <c r="AG334" s="5"/>
      <c r="AH334" s="5"/>
      <c r="AI334" s="5"/>
      <c r="AJ334" s="5"/>
      <c r="AK334" s="5"/>
      <c r="AL334" s="5"/>
      <c r="AM334" s="5"/>
    </row>
    <row r="335" spans="1:39" ht="14.4" x14ac:dyDescent="0.3">
      <c r="A335" s="2"/>
      <c r="G335" s="9"/>
      <c r="H335" s="3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s="5"/>
      <c r="AG335" s="5"/>
      <c r="AH335" s="5"/>
      <c r="AI335" s="5"/>
      <c r="AJ335" s="5"/>
      <c r="AK335" s="5"/>
      <c r="AL335" s="5"/>
      <c r="AM335" s="5"/>
    </row>
    <row r="336" spans="1:39" ht="14.4" x14ac:dyDescent="0.3">
      <c r="A336" s="2"/>
      <c r="G336" s="9"/>
      <c r="H336" s="3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 s="5"/>
      <c r="AG336" s="5"/>
      <c r="AH336" s="5"/>
      <c r="AI336" s="5"/>
      <c r="AJ336" s="5"/>
      <c r="AK336" s="5"/>
      <c r="AL336" s="5"/>
      <c r="AM336" s="5"/>
    </row>
    <row r="337" spans="1:39" ht="14.4" x14ac:dyDescent="0.3">
      <c r="A337" s="2"/>
      <c r="G337" s="9"/>
      <c r="H337" s="3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 s="5"/>
      <c r="AG337" s="5"/>
      <c r="AH337" s="5"/>
      <c r="AI337" s="5"/>
      <c r="AJ337" s="5"/>
      <c r="AK337" s="5"/>
      <c r="AL337" s="5"/>
      <c r="AM337" s="5"/>
    </row>
    <row r="338" spans="1:39" ht="14.4" x14ac:dyDescent="0.3">
      <c r="A338" s="2"/>
      <c r="G338" s="9"/>
      <c r="H338" s="3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s="5"/>
      <c r="AG338" s="5"/>
      <c r="AH338" s="5"/>
      <c r="AI338" s="5"/>
      <c r="AJ338" s="5"/>
      <c r="AK338" s="5"/>
      <c r="AL338" s="5"/>
      <c r="AM338" s="5"/>
    </row>
    <row r="339" spans="1:39" ht="14.4" x14ac:dyDescent="0.3">
      <c r="A339" s="2"/>
      <c r="G339" s="9"/>
      <c r="H339" s="3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s="5"/>
      <c r="AG339" s="5"/>
      <c r="AH339" s="5"/>
      <c r="AI339" s="5"/>
      <c r="AJ339" s="5"/>
      <c r="AK339" s="5"/>
      <c r="AL339" s="5"/>
      <c r="AM339" s="5"/>
    </row>
    <row r="340" spans="1:39" ht="14.4" x14ac:dyDescent="0.3">
      <c r="A340" s="2"/>
      <c r="G340" s="9"/>
      <c r="H340" s="3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s="5"/>
      <c r="AG340" s="5"/>
      <c r="AH340" s="5"/>
      <c r="AI340" s="5"/>
      <c r="AJ340" s="5"/>
      <c r="AK340" s="5"/>
      <c r="AL340" s="5"/>
      <c r="AM340" s="5"/>
    </row>
    <row r="341" spans="1:39" ht="14.4" x14ac:dyDescent="0.3">
      <c r="A341" s="2"/>
      <c r="G341" s="9"/>
      <c r="H341" s="3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s="5"/>
      <c r="AG341" s="5"/>
      <c r="AH341" s="5"/>
      <c r="AI341" s="5"/>
      <c r="AJ341" s="5"/>
      <c r="AK341" s="5"/>
      <c r="AL341" s="5"/>
      <c r="AM341" s="5"/>
    </row>
    <row r="342" spans="1:39" ht="14.4" x14ac:dyDescent="0.3">
      <c r="A342" s="2"/>
      <c r="G342" s="9"/>
      <c r="H342" s="3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5"/>
      <c r="AG342" s="5"/>
      <c r="AH342" s="5"/>
      <c r="AI342" s="5"/>
      <c r="AJ342" s="5"/>
      <c r="AK342" s="5"/>
      <c r="AL342" s="5"/>
      <c r="AM342" s="5"/>
    </row>
    <row r="343" spans="1:39" ht="14.4" x14ac:dyDescent="0.3">
      <c r="A343" s="2"/>
      <c r="G343" s="9"/>
      <c r="H343" s="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5"/>
      <c r="AG343" s="5"/>
      <c r="AH343" s="5"/>
      <c r="AI343" s="5"/>
      <c r="AJ343" s="5"/>
      <c r="AK343" s="5"/>
      <c r="AL343" s="5"/>
      <c r="AM343" s="5"/>
    </row>
    <row r="344" spans="1:39" ht="14.4" x14ac:dyDescent="0.3">
      <c r="A344" s="2"/>
      <c r="G344" s="9"/>
      <c r="H344" s="3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5"/>
      <c r="AG344" s="5"/>
      <c r="AH344" s="5"/>
      <c r="AI344" s="5"/>
      <c r="AJ344" s="5"/>
      <c r="AK344" s="5"/>
      <c r="AL344" s="5"/>
      <c r="AM344" s="5"/>
    </row>
    <row r="345" spans="1:39" ht="14.4" x14ac:dyDescent="0.3">
      <c r="A345" s="2"/>
      <c r="G345" s="9"/>
      <c r="H345" s="3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5"/>
      <c r="AG345" s="5"/>
      <c r="AH345" s="5"/>
      <c r="AI345" s="5"/>
      <c r="AJ345" s="5"/>
      <c r="AK345" s="5"/>
      <c r="AL345" s="5"/>
      <c r="AM345" s="5"/>
    </row>
    <row r="346" spans="1:39" ht="14.4" x14ac:dyDescent="0.3">
      <c r="A346" s="2"/>
      <c r="G346" s="9"/>
      <c r="H346" s="3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5"/>
      <c r="AG346" s="5"/>
      <c r="AH346" s="5"/>
      <c r="AI346" s="5"/>
      <c r="AJ346" s="5"/>
      <c r="AK346" s="5"/>
      <c r="AL346" s="5"/>
      <c r="AM346" s="5"/>
    </row>
    <row r="347" spans="1:39" ht="14.4" x14ac:dyDescent="0.3">
      <c r="A347" s="2"/>
      <c r="G347" s="9"/>
      <c r="H347" s="3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5"/>
      <c r="AG347" s="5"/>
      <c r="AH347" s="5"/>
      <c r="AI347" s="5"/>
      <c r="AJ347" s="5"/>
      <c r="AK347" s="5"/>
      <c r="AL347" s="5"/>
      <c r="AM347" s="5"/>
    </row>
    <row r="348" spans="1:39" ht="14.4" x14ac:dyDescent="0.3">
      <c r="A348" s="2"/>
      <c r="G348" s="9"/>
      <c r="H348" s="3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5"/>
      <c r="AG348" s="5"/>
      <c r="AH348" s="5"/>
      <c r="AI348" s="5"/>
      <c r="AJ348" s="5"/>
      <c r="AK348" s="5"/>
      <c r="AL348" s="5"/>
      <c r="AM348" s="5"/>
    </row>
    <row r="349" spans="1:39" ht="14.4" x14ac:dyDescent="0.3">
      <c r="A349" s="2"/>
      <c r="G349" s="9"/>
      <c r="H349" s="3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5"/>
      <c r="AG349" s="5"/>
      <c r="AH349" s="5"/>
      <c r="AI349" s="5"/>
      <c r="AJ349" s="5"/>
      <c r="AK349" s="5"/>
      <c r="AL349" s="5"/>
      <c r="AM349" s="5"/>
    </row>
    <row r="350" spans="1:39" ht="14.4" x14ac:dyDescent="0.3">
      <c r="A350" s="2"/>
      <c r="G350" s="9"/>
      <c r="H350" s="3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5"/>
      <c r="AG350" s="5"/>
      <c r="AH350" s="5"/>
      <c r="AI350" s="5"/>
      <c r="AJ350" s="5"/>
      <c r="AK350" s="5"/>
      <c r="AL350" s="5"/>
      <c r="AM350" s="5"/>
    </row>
    <row r="351" spans="1:39" ht="14.4" x14ac:dyDescent="0.3">
      <c r="A351" s="2"/>
      <c r="G351" s="9"/>
      <c r="H351" s="3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5"/>
      <c r="AG351" s="5"/>
      <c r="AH351" s="5"/>
      <c r="AI351" s="5"/>
      <c r="AJ351" s="5"/>
      <c r="AK351" s="5"/>
      <c r="AL351" s="5"/>
      <c r="AM351" s="5"/>
    </row>
    <row r="352" spans="1:39" ht="14.4" x14ac:dyDescent="0.3">
      <c r="A352" s="2"/>
      <c r="G352" s="9"/>
      <c r="H352" s="3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5"/>
      <c r="AG352" s="5"/>
      <c r="AH352" s="5"/>
      <c r="AI352" s="5"/>
      <c r="AJ352" s="5"/>
      <c r="AK352" s="5"/>
      <c r="AL352" s="5"/>
      <c r="AM352" s="5"/>
    </row>
    <row r="353" spans="1:39" ht="14.4" x14ac:dyDescent="0.3">
      <c r="A353" s="2"/>
      <c r="G353" s="9"/>
      <c r="H353" s="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5"/>
      <c r="AG353" s="5"/>
      <c r="AH353" s="5"/>
      <c r="AI353" s="5"/>
      <c r="AJ353" s="5"/>
      <c r="AK353" s="5"/>
      <c r="AL353" s="5"/>
      <c r="AM353" s="5"/>
    </row>
    <row r="354" spans="1:39" ht="14.4" x14ac:dyDescent="0.3">
      <c r="A354" s="2"/>
      <c r="G354" s="9"/>
      <c r="H354" s="3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5"/>
      <c r="AG354" s="5"/>
      <c r="AH354" s="5"/>
      <c r="AI354" s="5"/>
      <c r="AJ354" s="5"/>
      <c r="AK354" s="5"/>
      <c r="AL354" s="5"/>
      <c r="AM354" s="5"/>
    </row>
    <row r="355" spans="1:39" ht="14.4" x14ac:dyDescent="0.3">
      <c r="A355" s="2"/>
      <c r="G355" s="9"/>
      <c r="H355" s="3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5"/>
      <c r="AG355" s="5"/>
      <c r="AH355" s="5"/>
      <c r="AI355" s="5"/>
      <c r="AJ355" s="5"/>
      <c r="AK355" s="5"/>
      <c r="AL355" s="5"/>
      <c r="AM355" s="5"/>
    </row>
    <row r="356" spans="1:39" ht="14.4" x14ac:dyDescent="0.3">
      <c r="A356" s="2"/>
      <c r="G356" s="9"/>
      <c r="H356" s="3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5"/>
      <c r="AG356" s="5"/>
      <c r="AH356" s="5"/>
      <c r="AI356" s="5"/>
      <c r="AJ356" s="5"/>
      <c r="AK356" s="5"/>
      <c r="AL356" s="5"/>
      <c r="AM356" s="5"/>
    </row>
    <row r="357" spans="1:39" ht="14.4" x14ac:dyDescent="0.3">
      <c r="A357" s="2"/>
      <c r="G357" s="9"/>
      <c r="H357" s="3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5"/>
      <c r="AG357" s="5"/>
      <c r="AH357" s="5"/>
      <c r="AI357" s="5"/>
      <c r="AJ357" s="5"/>
      <c r="AK357" s="5"/>
      <c r="AL357" s="5"/>
      <c r="AM357" s="5"/>
    </row>
    <row r="358" spans="1:39" ht="14.4" x14ac:dyDescent="0.3">
      <c r="A358" s="2"/>
      <c r="G358" s="9"/>
      <c r="H358" s="3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s="5"/>
      <c r="AG358" s="5"/>
      <c r="AH358" s="5"/>
      <c r="AI358" s="5"/>
      <c r="AJ358" s="5"/>
      <c r="AK358" s="5"/>
      <c r="AL358" s="5"/>
      <c r="AM358" s="5"/>
    </row>
    <row r="359" spans="1:39" ht="14.4" x14ac:dyDescent="0.3">
      <c r="A359" s="2"/>
      <c r="G359" s="9"/>
      <c r="H359" s="3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s="5"/>
      <c r="AG359" s="5"/>
      <c r="AH359" s="5"/>
      <c r="AI359" s="5"/>
      <c r="AJ359" s="5"/>
      <c r="AK359" s="5"/>
      <c r="AL359" s="5"/>
      <c r="AM359" s="5"/>
    </row>
    <row r="360" spans="1:39" ht="14.4" x14ac:dyDescent="0.3">
      <c r="A360" s="2"/>
      <c r="G360" s="9"/>
      <c r="H360" s="3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s="5"/>
      <c r="AG360" s="5"/>
      <c r="AH360" s="5"/>
      <c r="AI360" s="5"/>
      <c r="AJ360" s="5"/>
      <c r="AK360" s="5"/>
      <c r="AL360" s="5"/>
      <c r="AM360" s="5"/>
    </row>
    <row r="361" spans="1:39" ht="14.4" x14ac:dyDescent="0.3">
      <c r="A361" s="2"/>
      <c r="G361" s="9"/>
      <c r="H361" s="3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s="5"/>
      <c r="AG361" s="5"/>
      <c r="AH361" s="5"/>
      <c r="AI361" s="5"/>
      <c r="AJ361" s="5"/>
      <c r="AK361" s="5"/>
      <c r="AL361" s="5"/>
      <c r="AM361" s="5"/>
    </row>
    <row r="362" spans="1:39" ht="14.4" x14ac:dyDescent="0.3">
      <c r="A362" s="2"/>
      <c r="G362" s="9"/>
      <c r="H362" s="3"/>
    </row>
    <row r="363" spans="1:39" ht="14.4" x14ac:dyDescent="0.3">
      <c r="A363" s="2"/>
      <c r="G363" s="9"/>
      <c r="H363" s="3"/>
    </row>
    <row r="364" spans="1:39" ht="14.4" x14ac:dyDescent="0.3">
      <c r="A364" s="2"/>
      <c r="G364" s="9"/>
      <c r="H364" s="3"/>
    </row>
    <row r="365" spans="1:39" ht="14.4" x14ac:dyDescent="0.3">
      <c r="A365" s="2"/>
      <c r="G365" s="9"/>
      <c r="H365" s="3"/>
    </row>
    <row r="366" spans="1:39" ht="14.4" x14ac:dyDescent="0.3">
      <c r="A366" s="2"/>
      <c r="G366" s="9"/>
      <c r="H366" s="3"/>
    </row>
    <row r="367" spans="1:39" ht="14.4" x14ac:dyDescent="0.3">
      <c r="A367" s="2"/>
      <c r="G367" s="9"/>
    </row>
    <row r="368" spans="1:39" ht="14.4" x14ac:dyDescent="0.3">
      <c r="A368" s="2"/>
      <c r="G368" s="9"/>
    </row>
    <row r="369" spans="1:7" ht="14.4" x14ac:dyDescent="0.3">
      <c r="A369" s="2"/>
      <c r="G369" s="9"/>
    </row>
    <row r="370" spans="1:7" ht="14.4" x14ac:dyDescent="0.3">
      <c r="A370" s="2"/>
      <c r="G370" s="9"/>
    </row>
    <row r="371" spans="1:7" ht="14.4" x14ac:dyDescent="0.3">
      <c r="A371" s="2"/>
      <c r="G371" s="9"/>
    </row>
    <row r="372" spans="1:7" ht="14.4" x14ac:dyDescent="0.3">
      <c r="A372" s="2"/>
      <c r="G372" s="9"/>
    </row>
    <row r="373" spans="1:7" ht="14.4" x14ac:dyDescent="0.3">
      <c r="A373" s="2"/>
      <c r="G373" s="9"/>
    </row>
    <row r="374" spans="1:7" ht="14.4" x14ac:dyDescent="0.3">
      <c r="A374" s="2"/>
      <c r="G374" s="9"/>
    </row>
    <row r="375" spans="1:7" ht="14.4" x14ac:dyDescent="0.3">
      <c r="A375" s="2"/>
      <c r="G375" s="9"/>
    </row>
    <row r="376" spans="1:7" ht="14.4" x14ac:dyDescent="0.3">
      <c r="A376" s="2"/>
      <c r="G376" s="9"/>
    </row>
    <row r="377" spans="1:7" ht="14.4" x14ac:dyDescent="0.3">
      <c r="A377" s="2"/>
      <c r="G377" s="9"/>
    </row>
    <row r="378" spans="1:7" ht="14.4" x14ac:dyDescent="0.3">
      <c r="A378" s="2"/>
      <c r="G378" s="9"/>
    </row>
    <row r="379" spans="1:7" ht="14.4" x14ac:dyDescent="0.3">
      <c r="A379" s="2"/>
      <c r="G379" s="9"/>
    </row>
    <row r="380" spans="1:7" ht="14.4" x14ac:dyDescent="0.3">
      <c r="A380" s="2"/>
      <c r="G380" s="9"/>
    </row>
    <row r="381" spans="1:7" ht="14.4" x14ac:dyDescent="0.3">
      <c r="A381" s="2"/>
      <c r="G381" s="9"/>
    </row>
    <row r="382" spans="1:7" ht="14.4" x14ac:dyDescent="0.3">
      <c r="A382" s="2"/>
      <c r="G382" s="9"/>
    </row>
    <row r="383" spans="1:7" ht="14.4" x14ac:dyDescent="0.3">
      <c r="A383" s="2"/>
      <c r="G383" s="9"/>
    </row>
    <row r="384" spans="1:7" ht="14.4" x14ac:dyDescent="0.3">
      <c r="A384" s="2"/>
      <c r="G384" s="9"/>
    </row>
    <row r="385" spans="1:8" ht="14.4" x14ac:dyDescent="0.3">
      <c r="A385" s="2"/>
      <c r="G385" s="9"/>
      <c r="H385" s="70"/>
    </row>
    <row r="386" spans="1:8" ht="14.4" x14ac:dyDescent="0.3">
      <c r="A386" s="2"/>
      <c r="G386" s="9"/>
    </row>
    <row r="387" spans="1:8" ht="14.4" x14ac:dyDescent="0.3">
      <c r="A387" s="2"/>
      <c r="G387" s="9"/>
    </row>
    <row r="388" spans="1:8" ht="14.4" x14ac:dyDescent="0.3">
      <c r="A388" s="2"/>
      <c r="G388" s="9"/>
    </row>
    <row r="389" spans="1:8" ht="14.4" x14ac:dyDescent="0.3">
      <c r="A389" s="2"/>
      <c r="G389" s="9"/>
    </row>
    <row r="390" spans="1:8" ht="14.4" x14ac:dyDescent="0.3">
      <c r="A390" s="2"/>
      <c r="G390" s="9"/>
    </row>
    <row r="391" spans="1:8" ht="14.4" x14ac:dyDescent="0.3">
      <c r="A391" s="2"/>
      <c r="G391" s="9"/>
    </row>
    <row r="392" spans="1:8" ht="14.4" x14ac:dyDescent="0.3">
      <c r="A392" s="2"/>
      <c r="G392" s="9"/>
    </row>
    <row r="393" spans="1:8" ht="14.4" x14ac:dyDescent="0.3">
      <c r="A393" s="2"/>
      <c r="G393" s="9"/>
    </row>
    <row r="394" spans="1:8" ht="14.4" x14ac:dyDescent="0.3">
      <c r="A394" s="2"/>
      <c r="G394" s="9"/>
    </row>
    <row r="395" spans="1:8" ht="14.4" x14ac:dyDescent="0.3">
      <c r="A395" s="2"/>
      <c r="G395" s="9"/>
    </row>
    <row r="396" spans="1:8" ht="14.4" x14ac:dyDescent="0.3">
      <c r="A396" s="2"/>
      <c r="G396" s="9"/>
    </row>
    <row r="397" spans="1:8" ht="14.4" x14ac:dyDescent="0.3">
      <c r="A397" s="2"/>
      <c r="G397" s="9"/>
    </row>
    <row r="398" spans="1:8" ht="14.4" x14ac:dyDescent="0.3">
      <c r="A398" s="2"/>
      <c r="G398" s="9"/>
    </row>
    <row r="399" spans="1:8" ht="14.4" x14ac:dyDescent="0.3">
      <c r="A399" s="2"/>
      <c r="G399" s="9"/>
    </row>
    <row r="400" spans="1:8" ht="14.4" x14ac:dyDescent="0.3">
      <c r="A400" s="2"/>
      <c r="G400" s="9"/>
    </row>
    <row r="401" spans="1:8" ht="14.4" x14ac:dyDescent="0.3">
      <c r="A401" s="2"/>
      <c r="G401" s="9"/>
      <c r="H401" s="75"/>
    </row>
    <row r="402" spans="1:8" ht="14.4" x14ac:dyDescent="0.3">
      <c r="A402" s="2"/>
      <c r="G402" s="9"/>
    </row>
    <row r="403" spans="1:8" ht="14.4" x14ac:dyDescent="0.3">
      <c r="A403" s="2"/>
      <c r="G403" s="9"/>
    </row>
    <row r="404" spans="1:8" ht="14.4" x14ac:dyDescent="0.3">
      <c r="A404" s="2"/>
      <c r="G404" s="9"/>
    </row>
    <row r="405" spans="1:8" ht="14.4" x14ac:dyDescent="0.3">
      <c r="A405" s="2"/>
      <c r="G405" s="9"/>
    </row>
    <row r="406" spans="1:8" ht="14.4" x14ac:dyDescent="0.3">
      <c r="A406" s="2"/>
      <c r="G406" s="9"/>
    </row>
    <row r="407" spans="1:8" ht="14.4" x14ac:dyDescent="0.3">
      <c r="A407" s="2"/>
      <c r="G407" s="9"/>
    </row>
    <row r="408" spans="1:8" ht="14.4" x14ac:dyDescent="0.3">
      <c r="A408" s="2"/>
      <c r="G408" s="9"/>
    </row>
    <row r="409" spans="1:8" ht="14.4" x14ac:dyDescent="0.3">
      <c r="A409" s="2"/>
      <c r="G409" s="9"/>
    </row>
    <row r="410" spans="1:8" ht="14.4" x14ac:dyDescent="0.3">
      <c r="A410" s="2"/>
      <c r="G410" s="9"/>
    </row>
    <row r="411" spans="1:8" ht="14.4" x14ac:dyDescent="0.3">
      <c r="A411" s="2"/>
      <c r="G411" s="9"/>
    </row>
    <row r="412" spans="1:8" ht="14.4" x14ac:dyDescent="0.3">
      <c r="A412" s="2"/>
      <c r="G412" s="9"/>
    </row>
    <row r="413" spans="1:8" ht="14.4" x14ac:dyDescent="0.3">
      <c r="A413" s="2"/>
      <c r="G413" s="9"/>
    </row>
    <row r="414" spans="1:8" ht="14.4" x14ac:dyDescent="0.3">
      <c r="A414" s="2"/>
      <c r="G414" s="9"/>
    </row>
    <row r="415" spans="1:8" ht="14.4" x14ac:dyDescent="0.3">
      <c r="A415" s="2"/>
      <c r="G415" s="9"/>
    </row>
    <row r="416" spans="1:8" ht="14.4" x14ac:dyDescent="0.3">
      <c r="A416" s="2"/>
      <c r="G416" s="9"/>
    </row>
    <row r="417" spans="1:7" ht="14.4" x14ac:dyDescent="0.3">
      <c r="A417" s="2"/>
      <c r="G417" s="9"/>
    </row>
    <row r="418" spans="1:7" ht="14.4" x14ac:dyDescent="0.3">
      <c r="A418" s="2"/>
      <c r="G418" s="9"/>
    </row>
    <row r="419" spans="1:7" ht="14.4" x14ac:dyDescent="0.3">
      <c r="A419" s="2"/>
      <c r="G419" s="9"/>
    </row>
    <row r="420" spans="1:7" ht="14.4" x14ac:dyDescent="0.3">
      <c r="A420" s="2"/>
      <c r="G420" s="9"/>
    </row>
    <row r="421" spans="1:7" ht="14.4" x14ac:dyDescent="0.3">
      <c r="A421" s="2"/>
      <c r="G421" s="9"/>
    </row>
    <row r="422" spans="1:7" ht="14.4" x14ac:dyDescent="0.3">
      <c r="A422" s="2"/>
      <c r="G422" s="9"/>
    </row>
    <row r="423" spans="1:7" ht="14.4" x14ac:dyDescent="0.3">
      <c r="A423" s="2"/>
      <c r="G423" s="9"/>
    </row>
    <row r="424" spans="1:7" ht="14.4" x14ac:dyDescent="0.3">
      <c r="A424" s="2"/>
      <c r="G424" s="9"/>
    </row>
    <row r="425" spans="1:7" ht="14.4" x14ac:dyDescent="0.3">
      <c r="A425" s="2"/>
      <c r="G425" s="9"/>
    </row>
    <row r="426" spans="1:7" ht="14.4" x14ac:dyDescent="0.3">
      <c r="A426" s="2"/>
      <c r="G426" s="9"/>
    </row>
    <row r="427" spans="1:7" ht="14.4" x14ac:dyDescent="0.3">
      <c r="A427" s="2"/>
      <c r="G427" s="9"/>
    </row>
    <row r="428" spans="1:7" ht="14.4" x14ac:dyDescent="0.3">
      <c r="A428" s="2"/>
      <c r="G428" s="9"/>
    </row>
    <row r="429" spans="1:7" ht="14.4" x14ac:dyDescent="0.3">
      <c r="A429" s="2"/>
      <c r="G429" s="9"/>
    </row>
    <row r="430" spans="1:7" ht="14.4" x14ac:dyDescent="0.3">
      <c r="A430" s="2"/>
      <c r="G430" s="9"/>
    </row>
    <row r="431" spans="1:7" ht="14.4" x14ac:dyDescent="0.3">
      <c r="A431" s="2"/>
      <c r="G431" s="9"/>
    </row>
    <row r="432" spans="1:7" ht="14.4" x14ac:dyDescent="0.3">
      <c r="A432" s="2"/>
      <c r="G432" s="9"/>
    </row>
    <row r="433" spans="1:7" ht="14.4" x14ac:dyDescent="0.3">
      <c r="A433" s="2"/>
      <c r="G433" s="9"/>
    </row>
    <row r="434" spans="1:7" ht="14.4" x14ac:dyDescent="0.3">
      <c r="A434" s="2"/>
      <c r="G434" s="9"/>
    </row>
    <row r="435" spans="1:7" ht="14.4" x14ac:dyDescent="0.3">
      <c r="A435" s="2"/>
      <c r="G435" s="9"/>
    </row>
    <row r="436" spans="1:7" ht="14.4" x14ac:dyDescent="0.3">
      <c r="A436" s="2"/>
      <c r="G436" s="9"/>
    </row>
    <row r="437" spans="1:7" ht="14.4" x14ac:dyDescent="0.3">
      <c r="A437" s="2"/>
      <c r="G437" s="9"/>
    </row>
    <row r="438" spans="1:7" ht="14.4" x14ac:dyDescent="0.3">
      <c r="A438" s="2"/>
      <c r="G438" s="9"/>
    </row>
    <row r="439" spans="1:7" ht="14.4" x14ac:dyDescent="0.3">
      <c r="A439" s="2"/>
      <c r="G439" s="9"/>
    </row>
    <row r="440" spans="1:7" ht="14.4" x14ac:dyDescent="0.3">
      <c r="A440" s="2"/>
      <c r="G440" s="9"/>
    </row>
    <row r="441" spans="1:7" ht="14.4" x14ac:dyDescent="0.3">
      <c r="A441" s="2"/>
      <c r="G441" s="9"/>
    </row>
    <row r="442" spans="1:7" ht="14.4" x14ac:dyDescent="0.3">
      <c r="A442" s="2"/>
      <c r="G442" s="9"/>
    </row>
    <row r="443" spans="1:7" ht="14.4" x14ac:dyDescent="0.3">
      <c r="A443" s="2"/>
      <c r="G443" s="9"/>
    </row>
    <row r="444" spans="1:7" ht="14.4" x14ac:dyDescent="0.3">
      <c r="A444" s="2"/>
      <c r="G444" s="9"/>
    </row>
    <row r="445" spans="1:7" ht="14.4" x14ac:dyDescent="0.3">
      <c r="A445" s="2"/>
      <c r="G445" s="9"/>
    </row>
    <row r="446" spans="1:7" ht="14.4" x14ac:dyDescent="0.3">
      <c r="A446" s="2"/>
      <c r="G446" s="9"/>
    </row>
    <row r="447" spans="1:7" ht="14.4" x14ac:dyDescent="0.3">
      <c r="A447" s="2"/>
      <c r="G447" s="9"/>
    </row>
    <row r="448" spans="1:7" ht="14.4" x14ac:dyDescent="0.3">
      <c r="A448" s="2"/>
      <c r="G448" s="9"/>
    </row>
    <row r="449" spans="1:7" ht="14.4" x14ac:dyDescent="0.3">
      <c r="A449" s="2"/>
      <c r="G449" s="9"/>
    </row>
    <row r="450" spans="1:7" ht="14.4" x14ac:dyDescent="0.3">
      <c r="A450" s="2"/>
      <c r="G450" s="9"/>
    </row>
    <row r="451" spans="1:7" ht="14.4" x14ac:dyDescent="0.3">
      <c r="A451" s="2"/>
      <c r="G451" s="9"/>
    </row>
    <row r="452" spans="1:7" ht="14.4" x14ac:dyDescent="0.3">
      <c r="A452" s="2"/>
      <c r="G452" s="9"/>
    </row>
    <row r="453" spans="1:7" ht="14.4" x14ac:dyDescent="0.3">
      <c r="A453" s="2"/>
      <c r="G453" s="9"/>
    </row>
    <row r="454" spans="1:7" ht="14.4" x14ac:dyDescent="0.3">
      <c r="A454" s="2"/>
      <c r="G454" s="9"/>
    </row>
    <row r="455" spans="1:7" ht="14.4" x14ac:dyDescent="0.3">
      <c r="A455" s="2"/>
      <c r="G455" s="9"/>
    </row>
    <row r="456" spans="1:7" ht="14.4" x14ac:dyDescent="0.3">
      <c r="A456" s="2"/>
      <c r="G456" s="9"/>
    </row>
    <row r="457" spans="1:7" ht="14.4" x14ac:dyDescent="0.3">
      <c r="A457" s="2"/>
      <c r="G457" s="9"/>
    </row>
    <row r="458" spans="1:7" ht="14.4" x14ac:dyDescent="0.3">
      <c r="A458" s="2"/>
      <c r="G458" s="9"/>
    </row>
    <row r="459" spans="1:7" ht="14.4" x14ac:dyDescent="0.3">
      <c r="A459" s="2"/>
      <c r="G459" s="9"/>
    </row>
    <row r="460" spans="1:7" ht="14.4" x14ac:dyDescent="0.3">
      <c r="A460" s="2"/>
      <c r="G460" s="9"/>
    </row>
    <row r="461" spans="1:7" ht="14.4" x14ac:dyDescent="0.3">
      <c r="A461" s="2"/>
      <c r="G461" s="9"/>
    </row>
    <row r="462" spans="1:7" ht="14.4" x14ac:dyDescent="0.3">
      <c r="A462" s="2"/>
      <c r="G462" s="9"/>
    </row>
    <row r="463" spans="1:7" ht="14.4" x14ac:dyDescent="0.3">
      <c r="A463" s="2"/>
      <c r="G463" s="9"/>
    </row>
    <row r="464" spans="1:7" ht="14.4" x14ac:dyDescent="0.3">
      <c r="A464" s="2"/>
      <c r="G464" s="9"/>
    </row>
    <row r="465" spans="1:7" ht="14.4" x14ac:dyDescent="0.3">
      <c r="A465" s="2"/>
      <c r="G465" s="9"/>
    </row>
    <row r="466" spans="1:7" ht="14.4" x14ac:dyDescent="0.3">
      <c r="A466" s="2"/>
      <c r="G466" s="9"/>
    </row>
    <row r="467" spans="1:7" ht="14.4" x14ac:dyDescent="0.3">
      <c r="A467" s="2"/>
      <c r="G467" s="9"/>
    </row>
    <row r="468" spans="1:7" ht="14.4" x14ac:dyDescent="0.3">
      <c r="A468" s="2"/>
      <c r="G468" s="9"/>
    </row>
    <row r="469" spans="1:7" ht="14.4" x14ac:dyDescent="0.3">
      <c r="A469" s="2"/>
      <c r="G469" s="9"/>
    </row>
    <row r="470" spans="1:7" ht="14.4" x14ac:dyDescent="0.3">
      <c r="A470" s="2"/>
      <c r="G470" s="9"/>
    </row>
    <row r="471" spans="1:7" ht="14.4" x14ac:dyDescent="0.3">
      <c r="A471" s="2"/>
      <c r="G471" s="9"/>
    </row>
    <row r="472" spans="1:7" ht="14.4" x14ac:dyDescent="0.3">
      <c r="A472" s="2"/>
      <c r="G472" s="9"/>
    </row>
    <row r="473" spans="1:7" ht="14.4" x14ac:dyDescent="0.3">
      <c r="A473" s="2"/>
      <c r="G473" s="9"/>
    </row>
    <row r="474" spans="1:7" ht="14.4" x14ac:dyDescent="0.3">
      <c r="A474" s="2"/>
      <c r="G474" s="9"/>
    </row>
    <row r="475" spans="1:7" ht="14.4" x14ac:dyDescent="0.3">
      <c r="A475" s="2"/>
      <c r="G475" s="9"/>
    </row>
    <row r="476" spans="1:7" ht="14.4" x14ac:dyDescent="0.3">
      <c r="A476" s="2"/>
      <c r="G476" s="9"/>
    </row>
    <row r="477" spans="1:7" ht="14.4" x14ac:dyDescent="0.3">
      <c r="A477" s="2"/>
      <c r="G477" s="9"/>
    </row>
    <row r="478" spans="1:7" ht="14.4" x14ac:dyDescent="0.3">
      <c r="A478" s="2"/>
      <c r="G478" s="9"/>
    </row>
    <row r="479" spans="1:7" ht="14.4" x14ac:dyDescent="0.3">
      <c r="A479" s="2"/>
      <c r="G479" s="9"/>
    </row>
    <row r="480" spans="1:7" ht="14.4" x14ac:dyDescent="0.3">
      <c r="A480" s="2"/>
      <c r="G480" s="9"/>
    </row>
    <row r="481" spans="1:7" ht="14.4" x14ac:dyDescent="0.3">
      <c r="A481" s="2"/>
      <c r="G481" s="9"/>
    </row>
    <row r="482" spans="1:7" ht="14.4" x14ac:dyDescent="0.3">
      <c r="A482" s="2"/>
      <c r="G482" s="9"/>
    </row>
    <row r="483" spans="1:7" ht="14.4" x14ac:dyDescent="0.3">
      <c r="A483" s="2"/>
      <c r="G483" s="9"/>
    </row>
    <row r="484" spans="1:7" ht="14.4" x14ac:dyDescent="0.3">
      <c r="A484" s="2"/>
      <c r="G484" s="9"/>
    </row>
    <row r="485" spans="1:7" ht="14.4" x14ac:dyDescent="0.3">
      <c r="A485" s="2"/>
      <c r="G485" s="9"/>
    </row>
    <row r="486" spans="1:7" ht="14.4" x14ac:dyDescent="0.3">
      <c r="A486" s="2"/>
      <c r="G486" s="9"/>
    </row>
    <row r="487" spans="1:7" ht="14.4" x14ac:dyDescent="0.3">
      <c r="A487" s="2"/>
      <c r="G487" s="9"/>
    </row>
    <row r="488" spans="1:7" ht="14.4" x14ac:dyDescent="0.3">
      <c r="A488" s="2"/>
      <c r="G488" s="9"/>
    </row>
    <row r="489" spans="1:7" ht="14.4" x14ac:dyDescent="0.3">
      <c r="A489" s="2"/>
      <c r="G489" s="9"/>
    </row>
    <row r="490" spans="1:7" ht="14.4" x14ac:dyDescent="0.3">
      <c r="A490" s="2"/>
      <c r="G490" s="9"/>
    </row>
    <row r="491" spans="1:7" ht="14.4" x14ac:dyDescent="0.3">
      <c r="A491" s="2"/>
      <c r="G491" s="9"/>
    </row>
    <row r="492" spans="1:7" ht="14.4" x14ac:dyDescent="0.3">
      <c r="A492" s="2"/>
      <c r="G492" s="9"/>
    </row>
    <row r="493" spans="1:7" ht="14.4" x14ac:dyDescent="0.3">
      <c r="A493" s="2"/>
      <c r="G493" s="9"/>
    </row>
    <row r="494" spans="1:7" ht="14.4" x14ac:dyDescent="0.3">
      <c r="A494" s="2"/>
      <c r="G494" s="9"/>
    </row>
    <row r="495" spans="1:7" ht="14.4" x14ac:dyDescent="0.3">
      <c r="A495" s="2"/>
      <c r="G495" s="9"/>
    </row>
    <row r="496" spans="1:7" ht="14.4" x14ac:dyDescent="0.3">
      <c r="A496" s="2"/>
      <c r="G496" s="9"/>
    </row>
    <row r="497" spans="1:7" ht="14.4" x14ac:dyDescent="0.3">
      <c r="A497" s="2"/>
      <c r="G497" s="9"/>
    </row>
    <row r="498" spans="1:7" ht="14.4" x14ac:dyDescent="0.3">
      <c r="A498" s="2"/>
      <c r="G498" s="9"/>
    </row>
    <row r="499" spans="1:7" ht="14.4" x14ac:dyDescent="0.3">
      <c r="A499" s="2"/>
      <c r="G499" s="9"/>
    </row>
    <row r="500" spans="1:7" ht="14.4" x14ac:dyDescent="0.3">
      <c r="A500" s="2"/>
      <c r="G500" s="9"/>
    </row>
    <row r="501" spans="1:7" ht="14.4" x14ac:dyDescent="0.3">
      <c r="A501" s="2"/>
      <c r="G501" s="9"/>
    </row>
    <row r="502" spans="1:7" ht="14.4" x14ac:dyDescent="0.3">
      <c r="A502" s="2"/>
      <c r="G502" s="9"/>
    </row>
    <row r="503" spans="1:7" ht="14.4" x14ac:dyDescent="0.3">
      <c r="A503" s="2"/>
      <c r="G503" s="9"/>
    </row>
    <row r="504" spans="1:7" ht="14.4" x14ac:dyDescent="0.3">
      <c r="A504" s="2"/>
      <c r="G504" s="9"/>
    </row>
    <row r="505" spans="1:7" ht="14.4" x14ac:dyDescent="0.3">
      <c r="A505" s="2"/>
      <c r="G505" s="9"/>
    </row>
    <row r="506" spans="1:7" ht="14.4" x14ac:dyDescent="0.3">
      <c r="A506" s="2"/>
      <c r="G506" s="9"/>
    </row>
    <row r="507" spans="1:7" ht="14.4" x14ac:dyDescent="0.3">
      <c r="A507" s="2"/>
      <c r="G507" s="9"/>
    </row>
    <row r="508" spans="1:7" ht="14.4" x14ac:dyDescent="0.3">
      <c r="A508" s="2"/>
      <c r="G508" s="9"/>
    </row>
    <row r="509" spans="1:7" ht="14.4" x14ac:dyDescent="0.3">
      <c r="A509" s="2"/>
      <c r="G509" s="9"/>
    </row>
    <row r="510" spans="1:7" ht="14.4" x14ac:dyDescent="0.3">
      <c r="A510" s="2"/>
      <c r="G510" s="9"/>
    </row>
    <row r="511" spans="1:7" ht="14.4" x14ac:dyDescent="0.3">
      <c r="A511" s="2"/>
      <c r="G511" s="9"/>
    </row>
    <row r="512" spans="1:7" ht="14.4" x14ac:dyDescent="0.3">
      <c r="A512" s="2"/>
      <c r="G512" s="9"/>
    </row>
    <row r="513" spans="1:7" ht="14.4" x14ac:dyDescent="0.3">
      <c r="A513" s="2"/>
      <c r="G513" s="9"/>
    </row>
    <row r="514" spans="1:7" ht="14.4" x14ac:dyDescent="0.3">
      <c r="A514" s="2"/>
      <c r="G514" s="9"/>
    </row>
    <row r="515" spans="1:7" ht="14.4" x14ac:dyDescent="0.3">
      <c r="A515" s="2"/>
      <c r="G515" s="9"/>
    </row>
    <row r="516" spans="1:7" ht="14.4" x14ac:dyDescent="0.3">
      <c r="A516" s="2"/>
      <c r="G516" s="9"/>
    </row>
    <row r="517" spans="1:7" ht="14.4" x14ac:dyDescent="0.3">
      <c r="A517" s="2"/>
      <c r="G517" s="9"/>
    </row>
    <row r="518" spans="1:7" ht="14.4" x14ac:dyDescent="0.3">
      <c r="A518" s="2"/>
      <c r="G518" s="9"/>
    </row>
    <row r="519" spans="1:7" ht="14.4" x14ac:dyDescent="0.3">
      <c r="A519" s="2"/>
      <c r="G519" s="9"/>
    </row>
    <row r="520" spans="1:7" ht="14.4" x14ac:dyDescent="0.3">
      <c r="A520" s="2"/>
      <c r="G520" s="9"/>
    </row>
    <row r="521" spans="1:7" ht="14.4" x14ac:dyDescent="0.3">
      <c r="A521" s="2"/>
      <c r="G521" s="9"/>
    </row>
    <row r="522" spans="1:7" ht="14.4" x14ac:dyDescent="0.3">
      <c r="A522" s="2"/>
      <c r="G522" s="9"/>
    </row>
    <row r="523" spans="1:7" ht="14.4" x14ac:dyDescent="0.3">
      <c r="A523" s="2"/>
      <c r="G523" s="9"/>
    </row>
    <row r="524" spans="1:7" ht="14.4" x14ac:dyDescent="0.3">
      <c r="A524" s="2"/>
      <c r="G524" s="9"/>
    </row>
    <row r="525" spans="1:7" ht="14.4" x14ac:dyDescent="0.3">
      <c r="A525" s="2"/>
      <c r="G525" s="9"/>
    </row>
    <row r="526" spans="1:7" ht="14.4" x14ac:dyDescent="0.3">
      <c r="A526" s="2"/>
      <c r="G526" s="9"/>
    </row>
    <row r="527" spans="1:7" ht="14.4" x14ac:dyDescent="0.3">
      <c r="A527" s="2"/>
      <c r="G527" s="9"/>
    </row>
    <row r="528" spans="1:7" ht="14.4" x14ac:dyDescent="0.3">
      <c r="A528" s="2"/>
      <c r="G528" s="9"/>
    </row>
    <row r="529" spans="1:7" ht="14.4" x14ac:dyDescent="0.3">
      <c r="A529" s="2"/>
      <c r="G529" s="9"/>
    </row>
    <row r="530" spans="1:7" ht="14.4" x14ac:dyDescent="0.3">
      <c r="A530" s="2"/>
      <c r="G530" s="9"/>
    </row>
    <row r="531" spans="1:7" ht="14.4" x14ac:dyDescent="0.3">
      <c r="A531" s="2"/>
      <c r="G531" s="9"/>
    </row>
    <row r="532" spans="1:7" ht="14.4" x14ac:dyDescent="0.3">
      <c r="A532" s="2"/>
      <c r="G532" s="9"/>
    </row>
    <row r="533" spans="1:7" ht="14.4" x14ac:dyDescent="0.3">
      <c r="A533" s="2"/>
      <c r="G533" s="9"/>
    </row>
    <row r="534" spans="1:7" ht="14.4" x14ac:dyDescent="0.3">
      <c r="A534" s="2"/>
      <c r="G534" s="9"/>
    </row>
    <row r="535" spans="1:7" ht="14.4" x14ac:dyDescent="0.3">
      <c r="A535" s="2"/>
      <c r="G535" s="9"/>
    </row>
    <row r="536" spans="1:7" ht="14.4" x14ac:dyDescent="0.3">
      <c r="A536" s="2"/>
      <c r="G536" s="9"/>
    </row>
    <row r="537" spans="1:7" ht="14.4" x14ac:dyDescent="0.3">
      <c r="A537" s="2"/>
      <c r="G537" s="9"/>
    </row>
    <row r="538" spans="1:7" ht="14.4" x14ac:dyDescent="0.3">
      <c r="A538" s="2"/>
      <c r="G538" s="9"/>
    </row>
    <row r="539" spans="1:7" ht="14.4" x14ac:dyDescent="0.3">
      <c r="A539" s="2"/>
      <c r="G539" s="9"/>
    </row>
    <row r="540" spans="1:7" ht="14.4" x14ac:dyDescent="0.3">
      <c r="A540" s="2"/>
      <c r="G540" s="9"/>
    </row>
    <row r="541" spans="1:7" ht="14.4" x14ac:dyDescent="0.3">
      <c r="A541" s="2"/>
      <c r="G541" s="9"/>
    </row>
    <row r="542" spans="1:7" ht="14.4" x14ac:dyDescent="0.3">
      <c r="A542" s="2"/>
      <c r="G542" s="9"/>
    </row>
    <row r="543" spans="1:7" ht="14.4" x14ac:dyDescent="0.3">
      <c r="A543" s="2"/>
      <c r="G543" s="9"/>
    </row>
    <row r="544" spans="1:7" ht="14.4" x14ac:dyDescent="0.3">
      <c r="A544" s="2"/>
      <c r="G544" s="9"/>
    </row>
    <row r="545" spans="1:7" ht="14.4" x14ac:dyDescent="0.3">
      <c r="A545" s="2"/>
      <c r="G545" s="9"/>
    </row>
    <row r="546" spans="1:7" ht="14.4" x14ac:dyDescent="0.3">
      <c r="A546" s="2"/>
      <c r="G546" s="9"/>
    </row>
    <row r="547" spans="1:7" ht="14.4" x14ac:dyDescent="0.3">
      <c r="A547" s="2"/>
      <c r="G547" s="9"/>
    </row>
    <row r="548" spans="1:7" ht="14.4" x14ac:dyDescent="0.3">
      <c r="A548" s="2"/>
      <c r="G548" s="9"/>
    </row>
    <row r="549" spans="1:7" ht="14.4" x14ac:dyDescent="0.3">
      <c r="A549" s="2"/>
      <c r="G549" s="9"/>
    </row>
    <row r="550" spans="1:7" ht="14.4" x14ac:dyDescent="0.3">
      <c r="A550" s="2"/>
      <c r="G550" s="9"/>
    </row>
    <row r="551" spans="1:7" ht="14.4" x14ac:dyDescent="0.3">
      <c r="A551" s="2"/>
      <c r="G551" s="9"/>
    </row>
    <row r="552" spans="1:7" ht="14.4" x14ac:dyDescent="0.3">
      <c r="A552" s="2"/>
      <c r="G552" s="9"/>
    </row>
    <row r="553" spans="1:7" ht="14.4" x14ac:dyDescent="0.3">
      <c r="A553" s="2"/>
      <c r="G553" s="9"/>
    </row>
    <row r="554" spans="1:7" ht="14.4" x14ac:dyDescent="0.3">
      <c r="A554" s="2"/>
      <c r="G554" s="9"/>
    </row>
    <row r="555" spans="1:7" ht="14.4" x14ac:dyDescent="0.3">
      <c r="A555" s="2"/>
      <c r="G555" s="9"/>
    </row>
    <row r="556" spans="1:7" ht="14.4" x14ac:dyDescent="0.3">
      <c r="A556" s="2"/>
      <c r="G556" s="9"/>
    </row>
    <row r="557" spans="1:7" ht="14.4" x14ac:dyDescent="0.3">
      <c r="A557" s="2"/>
      <c r="G557" s="9"/>
    </row>
    <row r="558" spans="1:7" ht="14.4" x14ac:dyDescent="0.3">
      <c r="A558" s="2"/>
      <c r="G558" s="9"/>
    </row>
    <row r="559" spans="1:7" ht="14.4" x14ac:dyDescent="0.3">
      <c r="A559" s="2"/>
      <c r="G559" s="9"/>
    </row>
    <row r="560" spans="1:7" ht="14.4" x14ac:dyDescent="0.3">
      <c r="A560" s="2"/>
      <c r="G560" s="9"/>
    </row>
    <row r="561" spans="1:7" ht="14.4" x14ac:dyDescent="0.3">
      <c r="A561" s="2"/>
      <c r="G561" s="9"/>
    </row>
    <row r="562" spans="1:7" ht="14.4" x14ac:dyDescent="0.3">
      <c r="A562" s="2"/>
      <c r="G562" s="9"/>
    </row>
    <row r="563" spans="1:7" ht="14.4" x14ac:dyDescent="0.3">
      <c r="A563" s="2"/>
      <c r="G563" s="9"/>
    </row>
    <row r="564" spans="1:7" ht="14.4" x14ac:dyDescent="0.3">
      <c r="A564" s="2"/>
      <c r="G564" s="9"/>
    </row>
    <row r="565" spans="1:7" ht="14.4" x14ac:dyDescent="0.3">
      <c r="A565" s="2"/>
      <c r="G565" s="9"/>
    </row>
    <row r="566" spans="1:7" ht="14.4" x14ac:dyDescent="0.3">
      <c r="A566" s="2"/>
      <c r="G566" s="9"/>
    </row>
    <row r="567" spans="1:7" ht="14.4" x14ac:dyDescent="0.3">
      <c r="A567" s="2"/>
      <c r="G567" s="9"/>
    </row>
    <row r="568" spans="1:7" ht="14.4" x14ac:dyDescent="0.3">
      <c r="A568" s="2"/>
      <c r="G568" s="9"/>
    </row>
    <row r="569" spans="1:7" ht="14.4" x14ac:dyDescent="0.3">
      <c r="A569" s="2"/>
      <c r="G569" s="9"/>
    </row>
    <row r="570" spans="1:7" ht="14.4" x14ac:dyDescent="0.3">
      <c r="A570" s="2"/>
      <c r="G570" s="9"/>
    </row>
    <row r="571" spans="1:7" ht="14.4" x14ac:dyDescent="0.3">
      <c r="A571" s="2"/>
      <c r="G571" s="9"/>
    </row>
    <row r="572" spans="1:7" ht="14.4" x14ac:dyDescent="0.3">
      <c r="A572" s="2"/>
      <c r="G572" s="9"/>
    </row>
    <row r="573" spans="1:7" ht="14.4" x14ac:dyDescent="0.3">
      <c r="A573" s="2"/>
      <c r="G573" s="9"/>
    </row>
    <row r="574" spans="1:7" ht="14.4" x14ac:dyDescent="0.3">
      <c r="A574" s="2"/>
      <c r="G574" s="9"/>
    </row>
    <row r="575" spans="1:7" ht="14.4" x14ac:dyDescent="0.3">
      <c r="A575" s="2"/>
      <c r="G575" s="9"/>
    </row>
    <row r="576" spans="1:7" ht="14.4" x14ac:dyDescent="0.3">
      <c r="A576" s="2"/>
      <c r="G576" s="9"/>
    </row>
    <row r="577" spans="1:7" ht="14.4" x14ac:dyDescent="0.3">
      <c r="A577" s="2"/>
      <c r="G577" s="9"/>
    </row>
    <row r="578" spans="1:7" ht="14.4" x14ac:dyDescent="0.3">
      <c r="A578" s="2"/>
      <c r="G578" s="9"/>
    </row>
    <row r="579" spans="1:7" ht="14.4" x14ac:dyDescent="0.3">
      <c r="A579" s="2"/>
      <c r="G579" s="9"/>
    </row>
    <row r="580" spans="1:7" ht="14.4" x14ac:dyDescent="0.3">
      <c r="A580" s="2"/>
      <c r="G580" s="9"/>
    </row>
    <row r="581" spans="1:7" ht="14.4" x14ac:dyDescent="0.3">
      <c r="A581" s="2"/>
      <c r="G581" s="9"/>
    </row>
    <row r="582" spans="1:7" x14ac:dyDescent="0.25">
      <c r="A582" s="2"/>
    </row>
    <row r="583" spans="1:7" x14ac:dyDescent="0.25">
      <c r="A583" s="2"/>
    </row>
    <row r="584" spans="1:7" x14ac:dyDescent="0.25">
      <c r="A584" s="2"/>
    </row>
    <row r="585" spans="1:7" x14ac:dyDescent="0.25">
      <c r="A585" s="2"/>
    </row>
    <row r="586" spans="1:7" x14ac:dyDescent="0.25">
      <c r="A586" s="2"/>
    </row>
    <row r="587" spans="1:7" x14ac:dyDescent="0.25">
      <c r="A587" s="2"/>
    </row>
    <row r="588" spans="1:7" x14ac:dyDescent="0.25">
      <c r="A588" s="2"/>
    </row>
    <row r="589" spans="1:7" x14ac:dyDescent="0.25">
      <c r="A589" s="2"/>
    </row>
    <row r="590" spans="1:7" x14ac:dyDescent="0.25">
      <c r="A590" s="2"/>
    </row>
    <row r="591" spans="1:7" x14ac:dyDescent="0.25">
      <c r="A591" s="2"/>
    </row>
    <row r="592" spans="1:7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</sheetData>
  <dataConsolidate/>
  <customSheetViews>
    <customSheetView guid="{E9B94D60-4254-4BF3-8F79-B99F0E126B03}" scale="85" topLeftCell="A22">
      <selection activeCell="A32" sqref="A32"/>
      <pageMargins left="0.7" right="0.7" top="0.75" bottom="0.75" header="0.3" footer="0.3"/>
      <pageSetup orientation="portrait" r:id="rId2"/>
    </customSheetView>
  </customSheetViews>
  <phoneticPr fontId="6" type="noConversion"/>
  <dataValidations xWindow="778" yWindow="433" count="7">
    <dataValidation allowBlank="1" showInputMessage="1" showErrorMessage="1" promptTitle="Date" prompt="Enter date" sqref="A1000:A3035"/>
    <dataValidation allowBlank="1" showInputMessage="1" showErrorMessage="1" promptTitle="Operator" prompt="Enter operator name" sqref="C961:C2996"/>
    <dataValidation allowBlank="1" showInputMessage="1" showErrorMessage="1" promptTitle="Qty" prompt="Enter quantity produced" sqref="H948:H2983 G961:G2996"/>
    <dataValidation type="list" allowBlank="1" showInputMessage="1" showErrorMessage="1" promptTitle="Product type" prompt="Select product type from dropdown list" sqref="F2:F2174">
      <formula1>INDIRECT(E2)</formula1>
    </dataValidation>
    <dataValidation allowBlank="1" showInputMessage="1" showErrorMessage="1" promptTitle="Operator Name" prompt="Enter Operator name" sqref="C165:C169 C155:C161 C13:C15"/>
    <dataValidation allowBlank="1" showInputMessage="1" showErrorMessage="1" promptTitle="Output" prompt="Enter Shift output" sqref="G64:G65 G11:G13"/>
    <dataValidation type="list" allowBlank="1" showInputMessage="1" showErrorMessage="1" promptTitle="Product type" prompt="Select product type from dropdown list" sqref="F2175:F2996">
      <formula1>INDIRECT(#REF!)</formula1>
    </dataValidation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778" yWindow="433" count="4">
        <x14:dataValidation type="list" allowBlank="1" showInputMessage="1" showErrorMessage="1" promptTitle="Process" prompt="Select process from dropdown list">
          <x14:formula1>
            <xm:f>Sheet1!$H$22:$H$24</xm:f>
          </x14:formula1>
          <xm:sqref>D2:D2994</xm:sqref>
        </x14:dataValidation>
        <x14:dataValidation type="list" allowBlank="1" showInputMessage="1" showErrorMessage="1" promptTitle="Product" prompt="Select product from dropdown list">
          <x14:formula1>
            <xm:f>Sheet1!$L$23:$L$36</xm:f>
          </x14:formula1>
          <xm:sqref>E2:E2174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B2:B2994</xm:sqref>
        </x14:dataValidation>
        <x14:dataValidation type="list" allowBlank="1" showInputMessage="1" showErrorMessage="1" promptTitle="Product" prompt="Select product from dropdown list">
          <x14:formula1>
            <xm:f>Sheet1!$E$1:$O$1</xm:f>
          </x14:formula1>
          <xm:sqref>E2175:E2994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812"/>
  <sheetViews>
    <sheetView topLeftCell="A451" zoomScale="85" zoomScaleNormal="85" workbookViewId="0">
      <selection activeCell="A466" sqref="A466:G466"/>
    </sheetView>
  </sheetViews>
  <sheetFormatPr defaultRowHeight="14.4" x14ac:dyDescent="0.3"/>
  <cols>
    <col min="1" max="1" width="12.6640625" style="12" bestFit="1" customWidth="1"/>
    <col min="2" max="2" width="6.44140625" style="3" bestFit="1" customWidth="1"/>
    <col min="3" max="3" width="15.5546875" style="3" bestFit="1" customWidth="1"/>
    <col min="4" max="4" width="22.88671875" style="3" customWidth="1"/>
    <col min="5" max="5" width="13.6640625" style="3" bestFit="1" customWidth="1"/>
    <col min="6" max="6" width="15" style="3" customWidth="1"/>
    <col min="7" max="7" width="9.109375" style="9"/>
    <col min="8" max="8" width="18.5546875" customWidth="1"/>
    <col min="18" max="18" width="9.109375" customWidth="1"/>
    <col min="19" max="19" width="14.5546875" customWidth="1"/>
    <col min="20" max="20" width="11.5546875" customWidth="1"/>
    <col min="21" max="21" width="19.88671875" customWidth="1"/>
  </cols>
  <sheetData>
    <row r="1" spans="1:74" x14ac:dyDescent="0.3">
      <c r="A1" s="1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495</v>
      </c>
      <c r="B2" s="2" t="s">
        <v>27</v>
      </c>
      <c r="C2" s="3" t="s">
        <v>145</v>
      </c>
      <c r="D2" s="3" t="s">
        <v>250</v>
      </c>
      <c r="E2" s="3" t="s">
        <v>22</v>
      </c>
      <c r="F2" s="4" t="s">
        <v>541</v>
      </c>
      <c r="G2" s="4">
        <v>150</v>
      </c>
      <c r="BS2" s="1"/>
      <c r="BT2" s="1"/>
      <c r="BU2" s="1"/>
      <c r="BV2" s="1"/>
    </row>
    <row r="3" spans="1:74" x14ac:dyDescent="0.3">
      <c r="A3" s="90" t="s">
        <v>496</v>
      </c>
      <c r="B3" s="2" t="s">
        <v>27</v>
      </c>
      <c r="C3" s="3" t="s">
        <v>145</v>
      </c>
      <c r="D3" s="3" t="s">
        <v>250</v>
      </c>
      <c r="E3" s="3" t="s">
        <v>22</v>
      </c>
      <c r="F3" s="4" t="s">
        <v>542</v>
      </c>
      <c r="G3" s="4">
        <v>150</v>
      </c>
      <c r="H3" s="3"/>
      <c r="S3" s="3"/>
      <c r="T3" s="3"/>
      <c r="U3" s="3"/>
      <c r="BS3" s="3"/>
      <c r="BT3" s="3"/>
      <c r="BU3" s="3"/>
      <c r="BV3" s="3"/>
    </row>
    <row r="4" spans="1:74" x14ac:dyDescent="0.3">
      <c r="A4" s="90" t="s">
        <v>496</v>
      </c>
      <c r="B4" s="2" t="s">
        <v>23</v>
      </c>
      <c r="C4" s="3" t="s">
        <v>145</v>
      </c>
      <c r="D4" s="3" t="s">
        <v>250</v>
      </c>
      <c r="E4" s="3" t="s">
        <v>22</v>
      </c>
      <c r="F4" s="4" t="s">
        <v>536</v>
      </c>
      <c r="G4" s="4">
        <v>50</v>
      </c>
      <c r="H4" s="3"/>
      <c r="S4" s="3"/>
      <c r="T4" s="3"/>
      <c r="U4" s="3"/>
      <c r="BS4" s="3"/>
      <c r="BT4" s="3"/>
      <c r="BU4" s="3"/>
      <c r="BV4" s="3"/>
    </row>
    <row r="5" spans="1:74" x14ac:dyDescent="0.3">
      <c r="A5" s="90" t="s">
        <v>497</v>
      </c>
      <c r="B5" s="2" t="s">
        <v>23</v>
      </c>
      <c r="C5" s="3" t="s">
        <v>145</v>
      </c>
      <c r="D5" s="3" t="s">
        <v>250</v>
      </c>
      <c r="E5" s="3" t="s">
        <v>22</v>
      </c>
      <c r="F5" s="4" t="s">
        <v>542</v>
      </c>
      <c r="G5" s="4">
        <v>200</v>
      </c>
      <c r="H5" s="3"/>
      <c r="BS5" s="1"/>
      <c r="BT5" s="1"/>
      <c r="BU5" s="1"/>
      <c r="BV5" s="1"/>
    </row>
    <row r="6" spans="1:74" x14ac:dyDescent="0.3">
      <c r="A6" s="90" t="s">
        <v>497</v>
      </c>
      <c r="B6" s="2" t="s">
        <v>23</v>
      </c>
      <c r="C6" s="3" t="s">
        <v>145</v>
      </c>
      <c r="D6" s="3" t="s">
        <v>250</v>
      </c>
      <c r="E6" s="3" t="s">
        <v>22</v>
      </c>
      <c r="F6" s="4" t="s">
        <v>541</v>
      </c>
      <c r="G6" s="4">
        <v>150</v>
      </c>
      <c r="H6" s="3"/>
      <c r="BS6" s="1"/>
      <c r="BT6" s="1"/>
      <c r="BU6" s="1"/>
      <c r="BV6" s="1"/>
    </row>
    <row r="7" spans="1:74" x14ac:dyDescent="0.3">
      <c r="A7" s="90" t="s">
        <v>497</v>
      </c>
      <c r="B7" s="2" t="s">
        <v>23</v>
      </c>
      <c r="C7" s="3" t="s">
        <v>145</v>
      </c>
      <c r="D7" s="3" t="s">
        <v>250</v>
      </c>
      <c r="E7" s="3" t="s">
        <v>22</v>
      </c>
      <c r="F7" s="4" t="s">
        <v>525</v>
      </c>
      <c r="G7" s="4">
        <v>300</v>
      </c>
      <c r="H7" s="3"/>
      <c r="BS7" s="1"/>
      <c r="BT7" s="1"/>
      <c r="BU7" s="1"/>
      <c r="BV7" s="1"/>
    </row>
    <row r="8" spans="1:74" x14ac:dyDescent="0.3">
      <c r="A8" s="90" t="s">
        <v>496</v>
      </c>
      <c r="B8" s="2" t="s">
        <v>27</v>
      </c>
      <c r="C8" s="3" t="s">
        <v>50</v>
      </c>
      <c r="D8" s="3" t="s">
        <v>230</v>
      </c>
      <c r="E8" s="3" t="s">
        <v>22</v>
      </c>
      <c r="F8" s="4" t="s">
        <v>541</v>
      </c>
      <c r="G8" s="4">
        <f>62*4</f>
        <v>248</v>
      </c>
      <c r="H8" s="3"/>
      <c r="BS8" s="1"/>
      <c r="BT8" s="1"/>
      <c r="BU8" s="1"/>
      <c r="BV8" s="1"/>
    </row>
    <row r="9" spans="1:74" x14ac:dyDescent="0.3">
      <c r="A9" s="90" t="s">
        <v>497</v>
      </c>
      <c r="B9" s="2" t="s">
        <v>27</v>
      </c>
      <c r="C9" s="3" t="s">
        <v>50</v>
      </c>
      <c r="D9" s="3" t="s">
        <v>230</v>
      </c>
      <c r="E9" s="3" t="s">
        <v>22</v>
      </c>
      <c r="F9" s="4" t="s">
        <v>541</v>
      </c>
      <c r="G9" s="4">
        <f>20*4</f>
        <v>80</v>
      </c>
      <c r="H9" s="3"/>
      <c r="BS9" s="1"/>
      <c r="BT9" s="1"/>
      <c r="BU9" s="1"/>
      <c r="BV9" s="1"/>
    </row>
    <row r="10" spans="1:74" x14ac:dyDescent="0.3">
      <c r="A10" s="90" t="s">
        <v>547</v>
      </c>
      <c r="B10" s="9" t="s">
        <v>27</v>
      </c>
      <c r="C10" s="3" t="s">
        <v>50</v>
      </c>
      <c r="D10" s="3" t="s">
        <v>230</v>
      </c>
      <c r="E10" s="3" t="s">
        <v>22</v>
      </c>
      <c r="F10" s="4" t="s">
        <v>500</v>
      </c>
      <c r="G10" s="4">
        <f>15*4</f>
        <v>60</v>
      </c>
      <c r="H10" s="3"/>
      <c r="BS10" s="1"/>
      <c r="BT10" s="1"/>
      <c r="BU10" s="1"/>
      <c r="BV10" s="1"/>
    </row>
    <row r="11" spans="1:74" x14ac:dyDescent="0.3">
      <c r="A11" s="90" t="s">
        <v>547</v>
      </c>
      <c r="B11" s="9" t="s">
        <v>23</v>
      </c>
      <c r="C11" s="3" t="s">
        <v>50</v>
      </c>
      <c r="D11" s="3" t="s">
        <v>230</v>
      </c>
      <c r="E11" s="3" t="s">
        <v>22</v>
      </c>
      <c r="F11" s="4" t="s">
        <v>541</v>
      </c>
      <c r="G11" s="4">
        <f>15*4</f>
        <v>60</v>
      </c>
      <c r="H11" s="3"/>
      <c r="BS11" s="1"/>
      <c r="BT11" s="1"/>
      <c r="BU11" s="1"/>
      <c r="BV11" s="1"/>
    </row>
    <row r="12" spans="1:74" x14ac:dyDescent="0.3">
      <c r="A12" s="90" t="s">
        <v>548</v>
      </c>
      <c r="B12" s="9" t="s">
        <v>23</v>
      </c>
      <c r="C12" s="3" t="s">
        <v>50</v>
      </c>
      <c r="D12" s="3" t="s">
        <v>230</v>
      </c>
      <c r="E12" s="3" t="s">
        <v>22</v>
      </c>
      <c r="F12" s="4" t="s">
        <v>541</v>
      </c>
      <c r="G12" s="4">
        <f>56*4</f>
        <v>224</v>
      </c>
      <c r="H12" s="3"/>
      <c r="BS12" s="1"/>
      <c r="BT12" s="1"/>
      <c r="BU12" s="1"/>
      <c r="BV12" s="1"/>
    </row>
    <row r="13" spans="1:74" x14ac:dyDescent="0.3">
      <c r="A13" s="90" t="s">
        <v>583</v>
      </c>
      <c r="B13" s="2" t="s">
        <v>27</v>
      </c>
      <c r="C13" s="3" t="s">
        <v>50</v>
      </c>
      <c r="D13" s="3" t="s">
        <v>230</v>
      </c>
      <c r="E13" s="3" t="s">
        <v>22</v>
      </c>
      <c r="F13" s="3" t="s">
        <v>584</v>
      </c>
      <c r="G13" s="4">
        <v>172</v>
      </c>
      <c r="BS13" s="1"/>
      <c r="BT13" s="1"/>
      <c r="BU13" s="1"/>
      <c r="BV13" s="1"/>
    </row>
    <row r="14" spans="1:74" x14ac:dyDescent="0.3">
      <c r="A14" s="90" t="s">
        <v>583</v>
      </c>
      <c r="B14" s="9" t="s">
        <v>23</v>
      </c>
      <c r="C14" s="3" t="s">
        <v>50</v>
      </c>
      <c r="D14" s="3" t="s">
        <v>230</v>
      </c>
      <c r="E14" s="3" t="s">
        <v>22</v>
      </c>
      <c r="F14" s="4" t="s">
        <v>541</v>
      </c>
      <c r="G14" s="4">
        <f>52*4</f>
        <v>208</v>
      </c>
      <c r="BS14" s="1"/>
      <c r="BT14" s="1"/>
      <c r="BU14" s="1"/>
      <c r="BV14" s="1"/>
    </row>
    <row r="15" spans="1:74" x14ac:dyDescent="0.3">
      <c r="A15" s="90" t="s">
        <v>547</v>
      </c>
      <c r="B15" s="2" t="s">
        <v>27</v>
      </c>
      <c r="C15" s="3" t="s">
        <v>145</v>
      </c>
      <c r="D15" s="9" t="s">
        <v>250</v>
      </c>
      <c r="E15" s="3" t="s">
        <v>22</v>
      </c>
      <c r="F15" s="4" t="s">
        <v>541</v>
      </c>
      <c r="G15" s="4">
        <v>400</v>
      </c>
      <c r="BS15" s="1"/>
      <c r="BT15" s="1"/>
      <c r="BU15" s="1"/>
      <c r="BV15" s="1"/>
    </row>
    <row r="16" spans="1:74" ht="14.25" customHeight="1" x14ac:dyDescent="0.3">
      <c r="A16" s="90" t="s">
        <v>548</v>
      </c>
      <c r="B16" s="2" t="s">
        <v>27</v>
      </c>
      <c r="C16" s="3" t="s">
        <v>145</v>
      </c>
      <c r="D16" s="9" t="s">
        <v>250</v>
      </c>
      <c r="E16" s="3" t="s">
        <v>22</v>
      </c>
      <c r="F16" s="4" t="s">
        <v>584</v>
      </c>
      <c r="G16" s="4">
        <v>50</v>
      </c>
      <c r="BS16" s="1"/>
      <c r="BT16" s="1"/>
      <c r="BU16" s="1"/>
      <c r="BV16" s="1"/>
    </row>
    <row r="17" spans="1:74" ht="14.25" customHeight="1" x14ac:dyDescent="0.3">
      <c r="A17" s="90" t="s">
        <v>548</v>
      </c>
      <c r="B17" s="2" t="s">
        <v>23</v>
      </c>
      <c r="C17" s="3" t="s">
        <v>145</v>
      </c>
      <c r="D17" s="9" t="s">
        <v>250</v>
      </c>
      <c r="E17" s="3" t="s">
        <v>22</v>
      </c>
      <c r="F17" s="4" t="s">
        <v>541</v>
      </c>
      <c r="G17" s="4">
        <v>450</v>
      </c>
      <c r="BS17" s="1"/>
      <c r="BT17" s="1"/>
      <c r="BU17" s="1"/>
      <c r="BV17" s="1"/>
    </row>
    <row r="18" spans="1:74" ht="14.25" customHeight="1" x14ac:dyDescent="0.3">
      <c r="A18" s="90" t="s">
        <v>583</v>
      </c>
      <c r="B18" s="9" t="s">
        <v>48</v>
      </c>
      <c r="C18" s="3" t="s">
        <v>145</v>
      </c>
      <c r="D18" s="3" t="s">
        <v>250</v>
      </c>
      <c r="E18" s="3" t="s">
        <v>22</v>
      </c>
      <c r="F18" s="4" t="s">
        <v>585</v>
      </c>
      <c r="G18" s="4">
        <v>200</v>
      </c>
      <c r="BS18" s="1"/>
      <c r="BT18" s="1"/>
      <c r="BU18" s="1"/>
      <c r="BV18" s="1"/>
    </row>
    <row r="19" spans="1:74" x14ac:dyDescent="0.3">
      <c r="A19" s="90" t="s">
        <v>583</v>
      </c>
      <c r="B19" s="2" t="s">
        <v>23</v>
      </c>
      <c r="C19" s="3" t="s">
        <v>145</v>
      </c>
      <c r="D19" s="3" t="s">
        <v>250</v>
      </c>
      <c r="E19" s="3" t="s">
        <v>22</v>
      </c>
      <c r="F19" s="4" t="s">
        <v>556</v>
      </c>
      <c r="G19" s="4">
        <v>393</v>
      </c>
      <c r="BS19" s="1"/>
      <c r="BT19" s="1"/>
      <c r="BU19" s="1"/>
      <c r="BV19" s="1"/>
    </row>
    <row r="20" spans="1:74" x14ac:dyDescent="0.3">
      <c r="A20" s="90" t="s">
        <v>492</v>
      </c>
      <c r="B20" s="2" t="s">
        <v>27</v>
      </c>
      <c r="C20" s="3" t="s">
        <v>17</v>
      </c>
      <c r="D20" s="3" t="s">
        <v>298</v>
      </c>
      <c r="E20" s="3" t="s">
        <v>24</v>
      </c>
      <c r="F20" s="4" t="s">
        <v>598</v>
      </c>
      <c r="G20" s="4">
        <f>8*50</f>
        <v>400</v>
      </c>
      <c r="BS20" s="1"/>
      <c r="BT20" s="1"/>
      <c r="BU20" s="1"/>
      <c r="BV20" s="1"/>
    </row>
    <row r="21" spans="1:74" x14ac:dyDescent="0.3">
      <c r="A21" s="90" t="s">
        <v>492</v>
      </c>
      <c r="B21" s="2" t="s">
        <v>27</v>
      </c>
      <c r="C21" s="3" t="s">
        <v>17</v>
      </c>
      <c r="D21" s="3" t="s">
        <v>309</v>
      </c>
      <c r="E21" s="3" t="s">
        <v>24</v>
      </c>
      <c r="F21" s="4" t="s">
        <v>598</v>
      </c>
      <c r="G21" s="4">
        <f>4*60</f>
        <v>240</v>
      </c>
      <c r="BS21" s="1"/>
      <c r="BT21" s="1"/>
      <c r="BU21" s="1"/>
      <c r="BV21" s="1"/>
    </row>
    <row r="22" spans="1:74" x14ac:dyDescent="0.3">
      <c r="A22" s="90" t="s">
        <v>492</v>
      </c>
      <c r="B22" s="2" t="s">
        <v>27</v>
      </c>
      <c r="C22" s="3" t="s">
        <v>17</v>
      </c>
      <c r="D22" s="3" t="s">
        <v>45</v>
      </c>
      <c r="E22" s="3" t="s">
        <v>24</v>
      </c>
      <c r="F22" s="4" t="s">
        <v>598</v>
      </c>
      <c r="G22" s="9">
        <f>40*22</f>
        <v>880</v>
      </c>
      <c r="BS22" s="1"/>
      <c r="BT22" s="1"/>
      <c r="BU22" s="1"/>
      <c r="BV22" s="1"/>
    </row>
    <row r="23" spans="1:74" x14ac:dyDescent="0.3">
      <c r="A23" s="90" t="s">
        <v>492</v>
      </c>
      <c r="B23" s="2" t="s">
        <v>23</v>
      </c>
      <c r="C23" s="3" t="s">
        <v>17</v>
      </c>
      <c r="D23" s="3" t="s">
        <v>309</v>
      </c>
      <c r="E23" s="3" t="s">
        <v>24</v>
      </c>
      <c r="F23" s="4" t="s">
        <v>584</v>
      </c>
      <c r="G23" s="4">
        <f>20*60</f>
        <v>1200</v>
      </c>
      <c r="BS23" s="1"/>
      <c r="BT23" s="1"/>
      <c r="BU23" s="1"/>
      <c r="BV23" s="1"/>
    </row>
    <row r="24" spans="1:74" x14ac:dyDescent="0.3">
      <c r="A24" s="90" t="s">
        <v>492</v>
      </c>
      <c r="B24" s="2" t="s">
        <v>23</v>
      </c>
      <c r="C24" s="3" t="s">
        <v>17</v>
      </c>
      <c r="D24" s="3" t="s">
        <v>45</v>
      </c>
      <c r="E24" s="3" t="s">
        <v>24</v>
      </c>
      <c r="F24" s="4" t="s">
        <v>584</v>
      </c>
      <c r="G24" s="4">
        <f>11*22</f>
        <v>242</v>
      </c>
      <c r="BS24" s="1"/>
      <c r="BT24" s="1"/>
      <c r="BU24" s="1"/>
      <c r="BV24" s="1"/>
    </row>
    <row r="25" spans="1:74" x14ac:dyDescent="0.3">
      <c r="A25" s="90" t="s">
        <v>494</v>
      </c>
      <c r="B25" s="2" t="s">
        <v>27</v>
      </c>
      <c r="C25" s="3" t="s">
        <v>17</v>
      </c>
      <c r="D25" s="9" t="s">
        <v>309</v>
      </c>
      <c r="E25" s="3" t="s">
        <v>24</v>
      </c>
      <c r="F25" s="4" t="s">
        <v>599</v>
      </c>
      <c r="G25" s="4">
        <f>18*60</f>
        <v>1080</v>
      </c>
      <c r="BS25" s="1"/>
      <c r="BT25" s="1"/>
      <c r="BU25" s="1"/>
      <c r="BV25" s="1"/>
    </row>
    <row r="26" spans="1:74" x14ac:dyDescent="0.3">
      <c r="A26" s="90" t="s">
        <v>494</v>
      </c>
      <c r="B26" s="2" t="s">
        <v>23</v>
      </c>
      <c r="C26" s="3" t="s">
        <v>17</v>
      </c>
      <c r="D26" s="9" t="s">
        <v>45</v>
      </c>
      <c r="E26" s="3" t="s">
        <v>24</v>
      </c>
      <c r="F26" s="4" t="s">
        <v>584</v>
      </c>
      <c r="G26" s="4">
        <f>12*22</f>
        <v>264</v>
      </c>
      <c r="BS26" s="1"/>
      <c r="BT26" s="1"/>
      <c r="BU26" s="1"/>
      <c r="BV26" s="1"/>
    </row>
    <row r="27" spans="1:74" x14ac:dyDescent="0.3">
      <c r="A27" s="90" t="s">
        <v>494</v>
      </c>
      <c r="B27" s="2" t="s">
        <v>23</v>
      </c>
      <c r="C27" s="3" t="s">
        <v>17</v>
      </c>
      <c r="D27" s="9" t="s">
        <v>309</v>
      </c>
      <c r="E27" s="3" t="s">
        <v>24</v>
      </c>
      <c r="F27" s="4" t="s">
        <v>584</v>
      </c>
      <c r="G27" s="4">
        <f>23*60</f>
        <v>1380</v>
      </c>
      <c r="BS27" s="1"/>
      <c r="BT27" s="1"/>
      <c r="BU27" s="1"/>
      <c r="BV27" s="1"/>
    </row>
    <row r="28" spans="1:74" x14ac:dyDescent="0.3">
      <c r="A28" s="90" t="s">
        <v>495</v>
      </c>
      <c r="B28" s="2" t="s">
        <v>48</v>
      </c>
      <c r="C28" s="3" t="s">
        <v>145</v>
      </c>
      <c r="D28" s="9" t="s">
        <v>250</v>
      </c>
      <c r="E28" s="3" t="s">
        <v>24</v>
      </c>
      <c r="F28" s="4" t="s">
        <v>599</v>
      </c>
      <c r="G28" s="4">
        <f>44*10</f>
        <v>440</v>
      </c>
      <c r="BS28" s="1"/>
      <c r="BT28" s="1"/>
      <c r="BU28" s="1"/>
      <c r="BV28" s="1"/>
    </row>
    <row r="29" spans="1:74" x14ac:dyDescent="0.3">
      <c r="A29" s="90" t="s">
        <v>495</v>
      </c>
      <c r="B29" s="2" t="s">
        <v>48</v>
      </c>
      <c r="C29" s="3" t="s">
        <v>17</v>
      </c>
      <c r="D29" s="9" t="s">
        <v>309</v>
      </c>
      <c r="E29" s="3" t="s">
        <v>24</v>
      </c>
      <c r="F29" s="4" t="s">
        <v>599</v>
      </c>
      <c r="G29" s="4">
        <f>20*60</f>
        <v>1200</v>
      </c>
      <c r="BS29" s="1"/>
      <c r="BT29" s="1"/>
      <c r="BU29" s="1"/>
      <c r="BV29" s="1"/>
    </row>
    <row r="30" spans="1:74" x14ac:dyDescent="0.3">
      <c r="A30" s="90" t="s">
        <v>495</v>
      </c>
      <c r="B30" s="2" t="s">
        <v>23</v>
      </c>
      <c r="C30" s="3" t="s">
        <v>17</v>
      </c>
      <c r="D30" s="9" t="s">
        <v>309</v>
      </c>
      <c r="E30" s="3" t="s">
        <v>24</v>
      </c>
      <c r="F30" s="4" t="s">
        <v>584</v>
      </c>
      <c r="G30" s="4">
        <f>18*60</f>
        <v>1080</v>
      </c>
      <c r="BS30" s="1"/>
      <c r="BT30" s="1"/>
      <c r="BU30" s="1"/>
      <c r="BV30" s="1"/>
    </row>
    <row r="31" spans="1:74" x14ac:dyDescent="0.3">
      <c r="A31" s="90" t="s">
        <v>496</v>
      </c>
      <c r="B31" s="2" t="s">
        <v>27</v>
      </c>
      <c r="C31" s="3" t="s">
        <v>17</v>
      </c>
      <c r="D31" s="9" t="s">
        <v>309</v>
      </c>
      <c r="E31" s="3" t="s">
        <v>24</v>
      </c>
      <c r="F31" s="4" t="s">
        <v>599</v>
      </c>
      <c r="G31" s="4">
        <f>22*60</f>
        <v>1320</v>
      </c>
    </row>
    <row r="32" spans="1:74" x14ac:dyDescent="0.3">
      <c r="A32" s="90" t="s">
        <v>496</v>
      </c>
      <c r="B32" s="2" t="s">
        <v>27</v>
      </c>
      <c r="C32" s="3" t="s">
        <v>145</v>
      </c>
      <c r="D32" s="9" t="s">
        <v>250</v>
      </c>
      <c r="E32" s="3" t="s">
        <v>24</v>
      </c>
      <c r="F32" s="4" t="s">
        <v>599</v>
      </c>
      <c r="G32" s="4">
        <f>44*10</f>
        <v>440</v>
      </c>
    </row>
    <row r="33" spans="1:74" x14ac:dyDescent="0.3">
      <c r="A33" s="90" t="s">
        <v>496</v>
      </c>
      <c r="B33" s="2" t="s">
        <v>23</v>
      </c>
      <c r="C33" s="3" t="s">
        <v>17</v>
      </c>
      <c r="D33" s="9" t="s">
        <v>309</v>
      </c>
      <c r="E33" s="3" t="s">
        <v>24</v>
      </c>
      <c r="F33" s="4" t="s">
        <v>598</v>
      </c>
      <c r="G33" s="4">
        <f>21*60</f>
        <v>1260</v>
      </c>
      <c r="H33" s="3"/>
      <c r="I33" s="3"/>
      <c r="J33" s="3"/>
      <c r="K33" s="5"/>
      <c r="S33" s="4"/>
      <c r="U33" s="3"/>
      <c r="BS33" s="3"/>
      <c r="BT33" s="3"/>
      <c r="BU33" s="3"/>
      <c r="BV33" s="3"/>
    </row>
    <row r="34" spans="1:74" x14ac:dyDescent="0.3">
      <c r="A34" s="90" t="s">
        <v>496</v>
      </c>
      <c r="B34" s="2" t="s">
        <v>23</v>
      </c>
      <c r="C34" s="3" t="s">
        <v>17</v>
      </c>
      <c r="D34" s="9" t="s">
        <v>45</v>
      </c>
      <c r="E34" s="3" t="s">
        <v>24</v>
      </c>
      <c r="F34" s="4" t="s">
        <v>598</v>
      </c>
      <c r="G34" s="9">
        <f>30*22</f>
        <v>660</v>
      </c>
      <c r="H34" s="3"/>
      <c r="I34" s="3"/>
      <c r="J34" s="3"/>
      <c r="K34" s="5"/>
      <c r="S34" s="4"/>
      <c r="U34" s="3"/>
      <c r="BS34" s="3"/>
      <c r="BT34" s="3"/>
      <c r="BU34" s="3"/>
      <c r="BV34" s="3"/>
    </row>
    <row r="35" spans="1:74" x14ac:dyDescent="0.3">
      <c r="A35" s="90" t="s">
        <v>496</v>
      </c>
      <c r="B35" s="2" t="s">
        <v>23</v>
      </c>
      <c r="C35" s="3" t="s">
        <v>145</v>
      </c>
      <c r="D35" s="9" t="s">
        <v>250</v>
      </c>
      <c r="E35" s="3" t="s">
        <v>24</v>
      </c>
      <c r="F35" s="4" t="s">
        <v>598</v>
      </c>
      <c r="G35" s="9">
        <v>299</v>
      </c>
      <c r="H35" s="3"/>
      <c r="I35" s="3"/>
      <c r="J35" s="3"/>
      <c r="K35" s="5"/>
      <c r="S35" s="4"/>
      <c r="U35" s="3"/>
      <c r="BS35" s="3"/>
      <c r="BT35" s="3"/>
      <c r="BU35" s="3"/>
      <c r="BV35" s="3"/>
    </row>
    <row r="36" spans="1:74" x14ac:dyDescent="0.3">
      <c r="A36" s="90" t="s">
        <v>496</v>
      </c>
      <c r="B36" s="2" t="s">
        <v>23</v>
      </c>
      <c r="C36" s="3" t="s">
        <v>145</v>
      </c>
      <c r="D36" s="9" t="s">
        <v>250</v>
      </c>
      <c r="E36" s="3" t="s">
        <v>24</v>
      </c>
      <c r="F36" s="4" t="s">
        <v>598</v>
      </c>
      <c r="G36" s="4">
        <f>29*10</f>
        <v>290</v>
      </c>
    </row>
    <row r="37" spans="1:74" x14ac:dyDescent="0.3">
      <c r="A37" s="90" t="s">
        <v>497</v>
      </c>
      <c r="B37" s="2" t="s">
        <v>27</v>
      </c>
      <c r="C37" s="3" t="s">
        <v>145</v>
      </c>
      <c r="D37" s="9" t="s">
        <v>250</v>
      </c>
      <c r="E37" s="3" t="s">
        <v>24</v>
      </c>
      <c r="F37" s="4" t="s">
        <v>599</v>
      </c>
      <c r="G37" s="4">
        <f>50*10</f>
        <v>500</v>
      </c>
    </row>
    <row r="38" spans="1:74" x14ac:dyDescent="0.3">
      <c r="A38" s="90" t="s">
        <v>497</v>
      </c>
      <c r="B38" s="2" t="s">
        <v>27</v>
      </c>
      <c r="C38" s="3" t="s">
        <v>17</v>
      </c>
      <c r="D38" s="3" t="s">
        <v>298</v>
      </c>
      <c r="E38" s="3" t="s">
        <v>24</v>
      </c>
      <c r="F38" s="4" t="s">
        <v>599</v>
      </c>
      <c r="G38" s="4">
        <f>10*50</f>
        <v>500</v>
      </c>
    </row>
    <row r="39" spans="1:74" x14ac:dyDescent="0.3">
      <c r="A39" s="90" t="s">
        <v>497</v>
      </c>
      <c r="B39" s="2" t="s">
        <v>27</v>
      </c>
      <c r="C39" s="3" t="s">
        <v>17</v>
      </c>
      <c r="D39" s="3" t="s">
        <v>242</v>
      </c>
      <c r="E39" s="3" t="s">
        <v>24</v>
      </c>
      <c r="F39" s="4" t="s">
        <v>599</v>
      </c>
      <c r="G39" s="4">
        <f>12*60</f>
        <v>720</v>
      </c>
    </row>
    <row r="40" spans="1:74" x14ac:dyDescent="0.3">
      <c r="A40" s="90" t="s">
        <v>497</v>
      </c>
      <c r="B40" s="2" t="s">
        <v>27</v>
      </c>
      <c r="C40" s="3" t="s">
        <v>17</v>
      </c>
      <c r="D40" s="3" t="s">
        <v>45</v>
      </c>
      <c r="E40" s="3" t="s">
        <v>24</v>
      </c>
      <c r="F40" s="4" t="s">
        <v>599</v>
      </c>
      <c r="G40" s="4">
        <f>7*22</f>
        <v>154</v>
      </c>
      <c r="H40" s="3"/>
      <c r="I40" s="3"/>
      <c r="J40" s="3"/>
      <c r="K40" s="5"/>
      <c r="S40" s="4"/>
      <c r="U40" s="3"/>
      <c r="BS40" s="3"/>
      <c r="BT40" s="3"/>
      <c r="BU40" s="3"/>
      <c r="BV40" s="3"/>
    </row>
    <row r="41" spans="1:74" x14ac:dyDescent="0.3">
      <c r="A41" s="90" t="s">
        <v>497</v>
      </c>
      <c r="B41" s="2" t="s">
        <v>23</v>
      </c>
      <c r="C41" s="3" t="s">
        <v>17</v>
      </c>
      <c r="D41" s="3" t="s">
        <v>309</v>
      </c>
      <c r="E41" s="3" t="s">
        <v>24</v>
      </c>
      <c r="F41" s="4" t="s">
        <v>598</v>
      </c>
      <c r="G41" s="4">
        <f>30*60</f>
        <v>1800</v>
      </c>
      <c r="H41" s="3"/>
      <c r="I41" s="3"/>
      <c r="J41" s="3"/>
      <c r="K41" s="5"/>
      <c r="S41" s="4"/>
      <c r="U41" s="3"/>
      <c r="BS41" s="3"/>
      <c r="BT41" s="3"/>
      <c r="BU41" s="3"/>
      <c r="BV41" s="3"/>
    </row>
    <row r="42" spans="1:74" x14ac:dyDescent="0.3">
      <c r="A42" s="90" t="s">
        <v>497</v>
      </c>
      <c r="B42" s="2" t="s">
        <v>23</v>
      </c>
      <c r="C42" s="3" t="s">
        <v>17</v>
      </c>
      <c r="D42" s="3" t="s">
        <v>250</v>
      </c>
      <c r="E42" s="3" t="s">
        <v>24</v>
      </c>
      <c r="F42" s="4" t="s">
        <v>598</v>
      </c>
      <c r="G42" s="4">
        <f>25*10</f>
        <v>250</v>
      </c>
      <c r="H42" s="3"/>
      <c r="I42" s="3"/>
      <c r="J42" s="3"/>
      <c r="K42" s="5" t="s">
        <v>240</v>
      </c>
      <c r="S42" s="3"/>
      <c r="U42" s="4"/>
      <c r="BS42" s="3"/>
      <c r="BT42" s="3"/>
      <c r="BU42" s="3"/>
      <c r="BV42" s="3"/>
    </row>
    <row r="43" spans="1:74" x14ac:dyDescent="0.3">
      <c r="A43" s="90" t="s">
        <v>497</v>
      </c>
      <c r="B43" s="2" t="s">
        <v>23</v>
      </c>
      <c r="C43" s="3" t="s">
        <v>17</v>
      </c>
      <c r="D43" s="3" t="s">
        <v>250</v>
      </c>
      <c r="E43" s="3" t="s">
        <v>24</v>
      </c>
      <c r="F43" s="4" t="s">
        <v>598</v>
      </c>
      <c r="G43" s="4">
        <v>336</v>
      </c>
      <c r="H43" s="3"/>
      <c r="I43" s="3"/>
      <c r="J43" s="3"/>
      <c r="K43" s="5"/>
      <c r="L43" s="3"/>
      <c r="U43" s="4"/>
    </row>
    <row r="44" spans="1:74" x14ac:dyDescent="0.3">
      <c r="A44" s="90" t="s">
        <v>547</v>
      </c>
      <c r="B44" s="2" t="s">
        <v>27</v>
      </c>
      <c r="C44" s="3" t="s">
        <v>145</v>
      </c>
      <c r="D44" s="3" t="s">
        <v>250</v>
      </c>
      <c r="E44" s="3" t="s">
        <v>24</v>
      </c>
      <c r="F44" s="4" t="s">
        <v>599</v>
      </c>
      <c r="G44" s="9">
        <f>5*10</f>
        <v>50</v>
      </c>
      <c r="U44" s="3"/>
    </row>
    <row r="45" spans="1:74" x14ac:dyDescent="0.3">
      <c r="A45" s="90" t="s">
        <v>547</v>
      </c>
      <c r="B45" s="2" t="s">
        <v>27</v>
      </c>
      <c r="C45" s="3" t="s">
        <v>17</v>
      </c>
      <c r="D45" s="3" t="s">
        <v>309</v>
      </c>
      <c r="E45" s="3" t="s">
        <v>24</v>
      </c>
      <c r="F45" s="4" t="s">
        <v>599</v>
      </c>
      <c r="G45" s="9">
        <f>19*60</f>
        <v>1140</v>
      </c>
      <c r="U45" s="3"/>
    </row>
    <row r="46" spans="1:74" ht="14.25" customHeight="1" x14ac:dyDescent="0.3">
      <c r="A46" s="90" t="s">
        <v>547</v>
      </c>
      <c r="B46" s="2" t="s">
        <v>27</v>
      </c>
      <c r="C46" s="3" t="s">
        <v>17</v>
      </c>
      <c r="D46" s="3" t="s">
        <v>242</v>
      </c>
      <c r="E46" s="3" t="s">
        <v>24</v>
      </c>
      <c r="F46" s="4" t="s">
        <v>599</v>
      </c>
      <c r="G46" s="4">
        <f>11*60</f>
        <v>660</v>
      </c>
    </row>
    <row r="47" spans="1:74" x14ac:dyDescent="0.3">
      <c r="A47" s="90" t="s">
        <v>547</v>
      </c>
      <c r="B47" s="9" t="s">
        <v>23</v>
      </c>
      <c r="C47" s="3" t="s">
        <v>17</v>
      </c>
      <c r="D47" s="3" t="s">
        <v>309</v>
      </c>
      <c r="E47" s="3" t="s">
        <v>24</v>
      </c>
      <c r="F47" s="4" t="s">
        <v>598</v>
      </c>
      <c r="G47" s="4">
        <f>16*60</f>
        <v>960</v>
      </c>
      <c r="U47" s="4"/>
    </row>
    <row r="48" spans="1:74" x14ac:dyDescent="0.3">
      <c r="A48" s="90" t="s">
        <v>547</v>
      </c>
      <c r="B48" s="9" t="s">
        <v>23</v>
      </c>
      <c r="C48" s="3" t="s">
        <v>17</v>
      </c>
      <c r="D48" s="3" t="s">
        <v>298</v>
      </c>
      <c r="E48" s="3" t="s">
        <v>24</v>
      </c>
      <c r="F48" s="4" t="s">
        <v>598</v>
      </c>
      <c r="G48" s="4">
        <f>17*50</f>
        <v>850</v>
      </c>
      <c r="U48" s="4"/>
    </row>
    <row r="49" spans="1:21" x14ac:dyDescent="0.3">
      <c r="A49" s="90" t="s">
        <v>547</v>
      </c>
      <c r="B49" s="9" t="s">
        <v>23</v>
      </c>
      <c r="C49" s="3" t="s">
        <v>145</v>
      </c>
      <c r="D49" s="3" t="s">
        <v>250</v>
      </c>
      <c r="E49" s="3" t="s">
        <v>24</v>
      </c>
      <c r="F49" s="4" t="s">
        <v>598</v>
      </c>
      <c r="G49" s="4">
        <v>494</v>
      </c>
      <c r="U49" s="4"/>
    </row>
    <row r="50" spans="1:21" x14ac:dyDescent="0.3">
      <c r="A50" s="90" t="s">
        <v>548</v>
      </c>
      <c r="B50" s="9" t="s">
        <v>27</v>
      </c>
      <c r="C50" s="3" t="s">
        <v>17</v>
      </c>
      <c r="D50" s="3" t="s">
        <v>309</v>
      </c>
      <c r="E50" s="3" t="s">
        <v>24</v>
      </c>
      <c r="F50" s="4" t="s">
        <v>599</v>
      </c>
      <c r="G50" s="4">
        <f>20*60</f>
        <v>1200</v>
      </c>
    </row>
    <row r="51" spans="1:21" x14ac:dyDescent="0.3">
      <c r="A51" s="90" t="s">
        <v>548</v>
      </c>
      <c r="B51" s="9" t="s">
        <v>27</v>
      </c>
      <c r="C51" s="3" t="s">
        <v>17</v>
      </c>
      <c r="D51" s="3" t="s">
        <v>242</v>
      </c>
      <c r="E51" s="3" t="s">
        <v>24</v>
      </c>
      <c r="F51" s="4" t="s">
        <v>599</v>
      </c>
      <c r="G51" s="4">
        <f>8*60</f>
        <v>480</v>
      </c>
    </row>
    <row r="52" spans="1:21" x14ac:dyDescent="0.3">
      <c r="A52" s="90" t="s">
        <v>548</v>
      </c>
      <c r="B52" s="9" t="s">
        <v>27</v>
      </c>
      <c r="C52" s="3" t="s">
        <v>17</v>
      </c>
      <c r="D52" s="3" t="s">
        <v>298</v>
      </c>
      <c r="E52" s="3" t="s">
        <v>24</v>
      </c>
      <c r="F52" s="4" t="s">
        <v>599</v>
      </c>
      <c r="G52" s="4">
        <v>100</v>
      </c>
    </row>
    <row r="53" spans="1:21" x14ac:dyDescent="0.3">
      <c r="A53" s="90" t="s">
        <v>548</v>
      </c>
      <c r="B53" s="9" t="s">
        <v>23</v>
      </c>
      <c r="C53" s="3" t="s">
        <v>17</v>
      </c>
      <c r="D53" s="3" t="s">
        <v>309</v>
      </c>
      <c r="E53" s="3" t="s">
        <v>24</v>
      </c>
      <c r="F53" s="4" t="s">
        <v>598</v>
      </c>
      <c r="G53" s="4">
        <f>18*60</f>
        <v>1080</v>
      </c>
    </row>
    <row r="54" spans="1:21" x14ac:dyDescent="0.3">
      <c r="A54" s="90" t="s">
        <v>548</v>
      </c>
      <c r="B54" s="9" t="s">
        <v>23</v>
      </c>
      <c r="C54" s="3" t="s">
        <v>17</v>
      </c>
      <c r="D54" s="3" t="s">
        <v>242</v>
      </c>
      <c r="E54" s="3" t="s">
        <v>24</v>
      </c>
      <c r="F54" s="4" t="s">
        <v>598</v>
      </c>
      <c r="G54" s="4">
        <f>8*60</f>
        <v>480</v>
      </c>
    </row>
    <row r="55" spans="1:21" x14ac:dyDescent="0.3">
      <c r="A55" s="90" t="s">
        <v>548</v>
      </c>
      <c r="B55" s="9" t="s">
        <v>23</v>
      </c>
      <c r="C55" s="3" t="s">
        <v>145</v>
      </c>
      <c r="D55" s="3" t="s">
        <v>250</v>
      </c>
      <c r="E55" s="3" t="s">
        <v>24</v>
      </c>
      <c r="F55" s="4" t="s">
        <v>598</v>
      </c>
      <c r="G55" s="4">
        <v>544</v>
      </c>
    </row>
    <row r="56" spans="1:21" x14ac:dyDescent="0.3">
      <c r="A56" s="90" t="s">
        <v>583</v>
      </c>
      <c r="B56" s="9" t="s">
        <v>27</v>
      </c>
      <c r="C56" s="3" t="s">
        <v>17</v>
      </c>
      <c r="D56" s="3" t="s">
        <v>309</v>
      </c>
      <c r="E56" s="3" t="s">
        <v>24</v>
      </c>
      <c r="F56" s="4" t="s">
        <v>599</v>
      </c>
      <c r="G56" s="4">
        <f>25*60</f>
        <v>1500</v>
      </c>
    </row>
    <row r="57" spans="1:21" x14ac:dyDescent="0.3">
      <c r="A57" s="90" t="s">
        <v>583</v>
      </c>
      <c r="B57" s="9" t="s">
        <v>27</v>
      </c>
      <c r="C57" s="3" t="s">
        <v>17</v>
      </c>
      <c r="D57" s="3" t="s">
        <v>242</v>
      </c>
      <c r="E57" s="3" t="s">
        <v>24</v>
      </c>
      <c r="F57" s="4" t="s">
        <v>599</v>
      </c>
      <c r="G57" s="4">
        <f>7*60</f>
        <v>420</v>
      </c>
    </row>
    <row r="58" spans="1:21" x14ac:dyDescent="0.3">
      <c r="A58" s="90" t="s">
        <v>583</v>
      </c>
      <c r="B58" s="9" t="s">
        <v>23</v>
      </c>
      <c r="C58" s="3" t="s">
        <v>17</v>
      </c>
      <c r="D58" s="3" t="s">
        <v>309</v>
      </c>
      <c r="E58" s="3" t="s">
        <v>24</v>
      </c>
      <c r="F58" s="4" t="s">
        <v>598</v>
      </c>
      <c r="G58" s="4">
        <f>20*60</f>
        <v>1200</v>
      </c>
    </row>
    <row r="59" spans="1:21" x14ac:dyDescent="0.3">
      <c r="A59" s="90" t="s">
        <v>583</v>
      </c>
      <c r="B59" s="9" t="s">
        <v>23</v>
      </c>
      <c r="C59" s="3" t="s">
        <v>145</v>
      </c>
      <c r="D59" s="3" t="s">
        <v>250</v>
      </c>
      <c r="E59" s="3" t="s">
        <v>24</v>
      </c>
      <c r="F59" s="4" t="s">
        <v>598</v>
      </c>
      <c r="G59" s="4">
        <v>800</v>
      </c>
    </row>
    <row r="60" spans="1:21" x14ac:dyDescent="0.3">
      <c r="A60" s="90" t="s">
        <v>492</v>
      </c>
      <c r="B60" s="2" t="s">
        <v>27</v>
      </c>
      <c r="C60" s="3" t="s">
        <v>17</v>
      </c>
      <c r="D60" s="9" t="s">
        <v>350</v>
      </c>
      <c r="E60" s="3" t="s">
        <v>46</v>
      </c>
      <c r="F60" s="3" t="s">
        <v>600</v>
      </c>
      <c r="G60" s="4">
        <v>520</v>
      </c>
    </row>
    <row r="61" spans="1:21" x14ac:dyDescent="0.3">
      <c r="A61" s="90" t="s">
        <v>492</v>
      </c>
      <c r="B61" s="2" t="s">
        <v>27</v>
      </c>
      <c r="C61" s="3" t="s">
        <v>297</v>
      </c>
      <c r="D61" s="9" t="s">
        <v>412</v>
      </c>
      <c r="E61" s="3" t="s">
        <v>46</v>
      </c>
      <c r="F61" s="3" t="s">
        <v>600</v>
      </c>
      <c r="G61" s="4">
        <v>48</v>
      </c>
    </row>
    <row r="62" spans="1:21" x14ac:dyDescent="0.3">
      <c r="A62" s="90" t="s">
        <v>492</v>
      </c>
      <c r="B62" s="2" t="s">
        <v>23</v>
      </c>
      <c r="C62" s="3" t="s">
        <v>17</v>
      </c>
      <c r="D62" s="9" t="s">
        <v>350</v>
      </c>
      <c r="E62" s="3" t="s">
        <v>46</v>
      </c>
      <c r="F62" s="3" t="s">
        <v>598</v>
      </c>
      <c r="G62" s="4">
        <v>1600</v>
      </c>
    </row>
    <row r="63" spans="1:21" x14ac:dyDescent="0.3">
      <c r="A63" s="90" t="s">
        <v>492</v>
      </c>
      <c r="B63" s="2" t="s">
        <v>23</v>
      </c>
      <c r="C63" s="3" t="s">
        <v>297</v>
      </c>
      <c r="D63" s="9" t="s">
        <v>412</v>
      </c>
      <c r="E63" s="3" t="s">
        <v>46</v>
      </c>
      <c r="F63" s="3" t="s">
        <v>598</v>
      </c>
      <c r="G63" s="4">
        <v>140</v>
      </c>
    </row>
    <row r="64" spans="1:21" x14ac:dyDescent="0.3">
      <c r="A64" s="90" t="s">
        <v>492</v>
      </c>
      <c r="B64" s="2" t="s">
        <v>23</v>
      </c>
      <c r="C64" s="3" t="s">
        <v>17</v>
      </c>
      <c r="D64" s="9" t="s">
        <v>350</v>
      </c>
      <c r="E64" s="3" t="s">
        <v>46</v>
      </c>
      <c r="F64" s="3" t="s">
        <v>302</v>
      </c>
      <c r="G64" s="4">
        <v>2000</v>
      </c>
    </row>
    <row r="65" spans="1:8 16384:16384" x14ac:dyDescent="0.3">
      <c r="A65" s="90" t="s">
        <v>492</v>
      </c>
      <c r="B65" s="2" t="s">
        <v>23</v>
      </c>
      <c r="C65" s="3" t="s">
        <v>297</v>
      </c>
      <c r="D65" s="9" t="s">
        <v>412</v>
      </c>
      <c r="E65" s="3" t="s">
        <v>46</v>
      </c>
      <c r="F65" s="3" t="s">
        <v>302</v>
      </c>
      <c r="G65" s="4">
        <v>228</v>
      </c>
    </row>
    <row r="66" spans="1:8 16384:16384" x14ac:dyDescent="0.3">
      <c r="A66" s="90" t="s">
        <v>492</v>
      </c>
      <c r="B66" s="2" t="s">
        <v>127</v>
      </c>
      <c r="C66" s="3" t="s">
        <v>17</v>
      </c>
      <c r="D66" s="9" t="s">
        <v>350</v>
      </c>
      <c r="E66" s="3" t="s">
        <v>46</v>
      </c>
      <c r="F66" s="3" t="s">
        <v>601</v>
      </c>
      <c r="G66" s="9">
        <v>760</v>
      </c>
    </row>
    <row r="67" spans="1:8 16384:16384" x14ac:dyDescent="0.3">
      <c r="A67" s="90" t="s">
        <v>492</v>
      </c>
      <c r="B67" s="2" t="s">
        <v>127</v>
      </c>
      <c r="C67" s="3" t="s">
        <v>297</v>
      </c>
      <c r="D67" s="9" t="s">
        <v>412</v>
      </c>
      <c r="E67" s="3" t="s">
        <v>46</v>
      </c>
      <c r="F67" s="3" t="s">
        <v>601</v>
      </c>
      <c r="G67" s="4">
        <v>208</v>
      </c>
    </row>
    <row r="68" spans="1:8 16384:16384" x14ac:dyDescent="0.3">
      <c r="A68" s="90" t="s">
        <v>494</v>
      </c>
      <c r="B68" s="2" t="s">
        <v>27</v>
      </c>
      <c r="C68" s="3" t="s">
        <v>17</v>
      </c>
      <c r="D68" s="9" t="s">
        <v>350</v>
      </c>
      <c r="E68" s="3" t="s">
        <v>46</v>
      </c>
      <c r="F68" s="3" t="s">
        <v>598</v>
      </c>
      <c r="G68" s="4">
        <v>1680</v>
      </c>
      <c r="XFD68" t="s">
        <v>405</v>
      </c>
    </row>
    <row r="69" spans="1:8 16384:16384" x14ac:dyDescent="0.3">
      <c r="A69" s="90" t="s">
        <v>494</v>
      </c>
      <c r="B69" s="2" t="s">
        <v>27</v>
      </c>
      <c r="C69" s="3" t="s">
        <v>297</v>
      </c>
      <c r="D69" s="9" t="s">
        <v>412</v>
      </c>
      <c r="E69" s="3" t="s">
        <v>46</v>
      </c>
      <c r="F69" s="3" t="s">
        <v>598</v>
      </c>
      <c r="G69" s="4">
        <v>280</v>
      </c>
      <c r="H69" s="3"/>
    </row>
    <row r="70" spans="1:8 16384:16384" x14ac:dyDescent="0.3">
      <c r="A70" s="90" t="s">
        <v>494</v>
      </c>
      <c r="B70" s="2" t="s">
        <v>23</v>
      </c>
      <c r="C70" s="3" t="s">
        <v>17</v>
      </c>
      <c r="D70" s="9" t="s">
        <v>350</v>
      </c>
      <c r="E70" s="3" t="s">
        <v>46</v>
      </c>
      <c r="F70" s="3" t="s">
        <v>302</v>
      </c>
      <c r="G70" s="4">
        <v>1320</v>
      </c>
      <c r="H70" s="3"/>
    </row>
    <row r="71" spans="1:8 16384:16384" x14ac:dyDescent="0.3">
      <c r="A71" s="90" t="s">
        <v>494</v>
      </c>
      <c r="B71" s="2" t="s">
        <v>23</v>
      </c>
      <c r="C71" s="3" t="s">
        <v>297</v>
      </c>
      <c r="D71" s="9" t="s">
        <v>412</v>
      </c>
      <c r="E71" s="3" t="s">
        <v>46</v>
      </c>
      <c r="F71" s="3" t="s">
        <v>302</v>
      </c>
      <c r="G71" s="4">
        <v>32</v>
      </c>
    </row>
    <row r="72" spans="1:8 16384:16384" x14ac:dyDescent="0.3">
      <c r="A72" s="90" t="s">
        <v>494</v>
      </c>
      <c r="B72" s="2" t="s">
        <v>127</v>
      </c>
      <c r="C72" s="3" t="s">
        <v>297</v>
      </c>
      <c r="D72" s="9" t="s">
        <v>412</v>
      </c>
      <c r="E72" s="3" t="s">
        <v>46</v>
      </c>
      <c r="F72" s="3" t="s">
        <v>601</v>
      </c>
      <c r="G72" s="4">
        <v>180</v>
      </c>
      <c r="H72" s="3"/>
    </row>
    <row r="73" spans="1:8 16384:16384" x14ac:dyDescent="0.3">
      <c r="A73" s="90" t="s">
        <v>494</v>
      </c>
      <c r="B73" s="2" t="s">
        <v>127</v>
      </c>
      <c r="C73" s="3" t="s">
        <v>17</v>
      </c>
      <c r="D73" s="9" t="s">
        <v>350</v>
      </c>
      <c r="E73" s="3" t="s">
        <v>46</v>
      </c>
      <c r="F73" s="3" t="s">
        <v>601</v>
      </c>
      <c r="G73" s="4">
        <v>1200</v>
      </c>
    </row>
    <row r="74" spans="1:8 16384:16384" x14ac:dyDescent="0.3">
      <c r="A74" s="90" t="s">
        <v>494</v>
      </c>
      <c r="B74" s="2" t="s">
        <v>127</v>
      </c>
      <c r="C74" s="3" t="s">
        <v>50</v>
      </c>
      <c r="D74" s="3" t="s">
        <v>231</v>
      </c>
      <c r="E74" s="3" t="s">
        <v>46</v>
      </c>
      <c r="F74" s="3" t="s">
        <v>601</v>
      </c>
      <c r="G74" s="4">
        <v>140</v>
      </c>
    </row>
    <row r="75" spans="1:8 16384:16384" x14ac:dyDescent="0.3">
      <c r="A75" s="90" t="s">
        <v>495</v>
      </c>
      <c r="B75" s="2" t="s">
        <v>27</v>
      </c>
      <c r="C75" s="3" t="s">
        <v>17</v>
      </c>
      <c r="D75" s="3" t="s">
        <v>350</v>
      </c>
      <c r="E75" s="3" t="s">
        <v>46</v>
      </c>
      <c r="F75" s="4" t="s">
        <v>600</v>
      </c>
      <c r="G75" s="4">
        <v>480</v>
      </c>
      <c r="H75" s="3"/>
    </row>
    <row r="76" spans="1:8 16384:16384" x14ac:dyDescent="0.3">
      <c r="A76" s="90" t="s">
        <v>495</v>
      </c>
      <c r="B76" s="2" t="s">
        <v>27</v>
      </c>
      <c r="C76" s="3" t="s">
        <v>50</v>
      </c>
      <c r="D76" s="3" t="s">
        <v>231</v>
      </c>
      <c r="E76" s="3" t="s">
        <v>46</v>
      </c>
      <c r="F76" s="4" t="s">
        <v>600</v>
      </c>
      <c r="G76" s="4">
        <v>182</v>
      </c>
    </row>
    <row r="77" spans="1:8 16384:16384" x14ac:dyDescent="0.3">
      <c r="A77" s="90" t="s">
        <v>495</v>
      </c>
      <c r="B77" s="2" t="s">
        <v>27</v>
      </c>
      <c r="C77" s="3" t="s">
        <v>50</v>
      </c>
      <c r="D77" s="3" t="s">
        <v>231</v>
      </c>
      <c r="E77" s="3" t="s">
        <v>46</v>
      </c>
      <c r="F77" s="4" t="s">
        <v>598</v>
      </c>
      <c r="G77" s="4">
        <v>965</v>
      </c>
    </row>
    <row r="78" spans="1:8 16384:16384" x14ac:dyDescent="0.3">
      <c r="A78" s="90" t="s">
        <v>495</v>
      </c>
      <c r="B78" s="2" t="s">
        <v>27</v>
      </c>
      <c r="C78" s="3" t="s">
        <v>17</v>
      </c>
      <c r="D78" s="3" t="s">
        <v>350</v>
      </c>
      <c r="E78" s="3" t="s">
        <v>46</v>
      </c>
      <c r="F78" s="4" t="s">
        <v>598</v>
      </c>
      <c r="G78" s="4">
        <v>1500</v>
      </c>
    </row>
    <row r="79" spans="1:8 16384:16384" x14ac:dyDescent="0.3">
      <c r="A79" s="90" t="s">
        <v>495</v>
      </c>
      <c r="B79" s="2" t="s">
        <v>23</v>
      </c>
      <c r="C79" s="3" t="s">
        <v>17</v>
      </c>
      <c r="D79" s="3" t="s">
        <v>350</v>
      </c>
      <c r="E79" s="3" t="s">
        <v>46</v>
      </c>
      <c r="F79" s="4" t="s">
        <v>302</v>
      </c>
      <c r="G79" s="4">
        <v>1800</v>
      </c>
      <c r="H79" s="3"/>
    </row>
    <row r="80" spans="1:8 16384:16384" x14ac:dyDescent="0.3">
      <c r="A80" s="90" t="s">
        <v>495</v>
      </c>
      <c r="B80" s="2" t="s">
        <v>23</v>
      </c>
      <c r="C80" s="3" t="s">
        <v>297</v>
      </c>
      <c r="D80" s="3" t="s">
        <v>412</v>
      </c>
      <c r="E80" s="3" t="s">
        <v>46</v>
      </c>
      <c r="F80" s="4" t="s">
        <v>302</v>
      </c>
      <c r="G80" s="4">
        <v>280</v>
      </c>
      <c r="H80" s="3"/>
    </row>
    <row r="81" spans="1:8" x14ac:dyDescent="0.3">
      <c r="A81" s="90" t="s">
        <v>495</v>
      </c>
      <c r="B81" s="2" t="s">
        <v>127</v>
      </c>
      <c r="C81" s="3" t="s">
        <v>17</v>
      </c>
      <c r="D81" s="3" t="s">
        <v>350</v>
      </c>
      <c r="E81" s="3" t="s">
        <v>46</v>
      </c>
      <c r="F81" s="4" t="s">
        <v>601</v>
      </c>
      <c r="G81" s="4">
        <v>1160</v>
      </c>
      <c r="H81" s="3"/>
    </row>
    <row r="82" spans="1:8" x14ac:dyDescent="0.3">
      <c r="A82" s="90" t="s">
        <v>495</v>
      </c>
      <c r="B82" s="2" t="s">
        <v>127</v>
      </c>
      <c r="C82" s="3" t="s">
        <v>297</v>
      </c>
      <c r="D82" s="3" t="s">
        <v>412</v>
      </c>
      <c r="E82" s="3" t="s">
        <v>46</v>
      </c>
      <c r="F82" s="4" t="s">
        <v>601</v>
      </c>
      <c r="G82" s="4">
        <v>176</v>
      </c>
    </row>
    <row r="83" spans="1:8" x14ac:dyDescent="0.3">
      <c r="A83" s="90" t="s">
        <v>553</v>
      </c>
      <c r="B83" s="2" t="s">
        <v>48</v>
      </c>
      <c r="C83" s="3" t="s">
        <v>297</v>
      </c>
      <c r="D83" s="3" t="s">
        <v>412</v>
      </c>
      <c r="E83" s="3" t="s">
        <v>46</v>
      </c>
      <c r="F83" s="4" t="s">
        <v>598</v>
      </c>
      <c r="G83" s="4">
        <v>30</v>
      </c>
    </row>
    <row r="84" spans="1:8" x14ac:dyDescent="0.3">
      <c r="A84" s="90" t="s">
        <v>553</v>
      </c>
      <c r="B84" s="2" t="s">
        <v>48</v>
      </c>
      <c r="C84" s="3" t="s">
        <v>17</v>
      </c>
      <c r="D84" s="3" t="s">
        <v>350</v>
      </c>
      <c r="E84" s="3" t="s">
        <v>46</v>
      </c>
      <c r="F84" s="4" t="s">
        <v>598</v>
      </c>
      <c r="G84" s="4">
        <v>2120</v>
      </c>
    </row>
    <row r="85" spans="1:8" x14ac:dyDescent="0.3">
      <c r="A85" s="90" t="s">
        <v>496</v>
      </c>
      <c r="B85" s="2" t="s">
        <v>27</v>
      </c>
      <c r="C85" s="3" t="s">
        <v>17</v>
      </c>
      <c r="D85" s="3" t="s">
        <v>350</v>
      </c>
      <c r="E85" s="3" t="s">
        <v>46</v>
      </c>
      <c r="F85" s="3" t="s">
        <v>602</v>
      </c>
      <c r="G85" s="4">
        <v>1360</v>
      </c>
    </row>
    <row r="86" spans="1:8" x14ac:dyDescent="0.3">
      <c r="A86" s="90" t="s">
        <v>496</v>
      </c>
      <c r="B86" s="2" t="s">
        <v>27</v>
      </c>
      <c r="C86" s="3" t="s">
        <v>297</v>
      </c>
      <c r="D86" s="9" t="s">
        <v>412</v>
      </c>
      <c r="E86" s="3" t="s">
        <v>46</v>
      </c>
      <c r="F86" s="3" t="s">
        <v>602</v>
      </c>
      <c r="G86" s="4">
        <v>56</v>
      </c>
    </row>
    <row r="87" spans="1:8" x14ac:dyDescent="0.3">
      <c r="A87" s="90" t="s">
        <v>496</v>
      </c>
      <c r="B87" s="2" t="s">
        <v>27</v>
      </c>
      <c r="C87" s="3" t="s">
        <v>50</v>
      </c>
      <c r="D87" s="9" t="s">
        <v>231</v>
      </c>
      <c r="E87" s="3" t="s">
        <v>46</v>
      </c>
      <c r="F87" s="3" t="s">
        <v>602</v>
      </c>
      <c r="G87" s="4">
        <v>42</v>
      </c>
    </row>
    <row r="88" spans="1:8" x14ac:dyDescent="0.3">
      <c r="A88" s="90" t="s">
        <v>496</v>
      </c>
      <c r="B88" s="2" t="s">
        <v>27</v>
      </c>
      <c r="C88" s="3" t="s">
        <v>226</v>
      </c>
      <c r="D88" s="9" t="s">
        <v>244</v>
      </c>
      <c r="E88" s="3" t="s">
        <v>46</v>
      </c>
      <c r="F88" s="3" t="s">
        <v>602</v>
      </c>
      <c r="G88" s="4">
        <v>20</v>
      </c>
    </row>
    <row r="89" spans="1:8" x14ac:dyDescent="0.3">
      <c r="A89" s="90" t="s">
        <v>496</v>
      </c>
      <c r="B89" s="2" t="s">
        <v>23</v>
      </c>
      <c r="C89" s="3" t="s">
        <v>50</v>
      </c>
      <c r="D89" s="9" t="s">
        <v>230</v>
      </c>
      <c r="E89" s="3" t="s">
        <v>46</v>
      </c>
      <c r="F89" s="4" t="s">
        <v>601</v>
      </c>
      <c r="G89" s="4">
        <v>88</v>
      </c>
    </row>
    <row r="90" spans="1:8" x14ac:dyDescent="0.3">
      <c r="A90" s="90" t="s">
        <v>496</v>
      </c>
      <c r="B90" s="2" t="s">
        <v>23</v>
      </c>
      <c r="C90" s="3" t="s">
        <v>297</v>
      </c>
      <c r="D90" s="3" t="s">
        <v>412</v>
      </c>
      <c r="E90" s="3" t="s">
        <v>46</v>
      </c>
      <c r="F90" s="4" t="s">
        <v>601</v>
      </c>
      <c r="G90" s="4">
        <v>148</v>
      </c>
    </row>
    <row r="91" spans="1:8" x14ac:dyDescent="0.3">
      <c r="A91" s="90" t="s">
        <v>496</v>
      </c>
      <c r="B91" s="2" t="s">
        <v>23</v>
      </c>
      <c r="C91" s="3" t="s">
        <v>17</v>
      </c>
      <c r="D91" s="3" t="s">
        <v>350</v>
      </c>
      <c r="E91" s="3" t="s">
        <v>46</v>
      </c>
      <c r="F91" s="4" t="s">
        <v>601</v>
      </c>
      <c r="G91" s="4">
        <v>2000</v>
      </c>
    </row>
    <row r="92" spans="1:8" x14ac:dyDescent="0.3">
      <c r="A92" s="90" t="s">
        <v>496</v>
      </c>
      <c r="B92" s="9" t="s">
        <v>127</v>
      </c>
      <c r="C92" s="3" t="s">
        <v>17</v>
      </c>
      <c r="D92" s="3" t="s">
        <v>350</v>
      </c>
      <c r="E92" s="3" t="s">
        <v>46</v>
      </c>
      <c r="F92" s="4" t="s">
        <v>600</v>
      </c>
      <c r="G92" s="4">
        <v>1400</v>
      </c>
    </row>
    <row r="93" spans="1:8" x14ac:dyDescent="0.3">
      <c r="A93" s="90" t="s">
        <v>496</v>
      </c>
      <c r="B93" s="9" t="s">
        <v>127</v>
      </c>
      <c r="C93" s="3" t="s">
        <v>297</v>
      </c>
      <c r="D93" s="3" t="s">
        <v>412</v>
      </c>
      <c r="E93" s="3" t="s">
        <v>46</v>
      </c>
      <c r="F93" s="4" t="s">
        <v>600</v>
      </c>
      <c r="G93" s="4">
        <v>212</v>
      </c>
    </row>
    <row r="94" spans="1:8" x14ac:dyDescent="0.3">
      <c r="A94" s="90" t="s">
        <v>497</v>
      </c>
      <c r="B94" s="9" t="s">
        <v>27</v>
      </c>
      <c r="C94" s="3" t="s">
        <v>297</v>
      </c>
      <c r="D94" s="3" t="s">
        <v>412</v>
      </c>
      <c r="E94" s="3" t="s">
        <v>46</v>
      </c>
      <c r="F94" s="4" t="s">
        <v>602</v>
      </c>
      <c r="G94" s="4">
        <v>208</v>
      </c>
    </row>
    <row r="95" spans="1:8" x14ac:dyDescent="0.3">
      <c r="A95" s="90" t="s">
        <v>497</v>
      </c>
      <c r="B95" s="9" t="s">
        <v>27</v>
      </c>
      <c r="C95" s="3" t="s">
        <v>226</v>
      </c>
      <c r="D95" s="3" t="s">
        <v>244</v>
      </c>
      <c r="E95" s="3" t="s">
        <v>46</v>
      </c>
      <c r="F95" s="4" t="s">
        <v>602</v>
      </c>
      <c r="G95" s="4">
        <v>380</v>
      </c>
    </row>
    <row r="96" spans="1:8" x14ac:dyDescent="0.3">
      <c r="A96" s="90" t="s">
        <v>497</v>
      </c>
      <c r="B96" s="9" t="s">
        <v>27</v>
      </c>
      <c r="C96" s="3" t="s">
        <v>50</v>
      </c>
      <c r="D96" s="3" t="s">
        <v>230</v>
      </c>
      <c r="E96" s="3" t="s">
        <v>46</v>
      </c>
      <c r="F96" s="4" t="s">
        <v>602</v>
      </c>
      <c r="G96" s="4">
        <v>208</v>
      </c>
    </row>
    <row r="97" spans="1:7" x14ac:dyDescent="0.3">
      <c r="A97" s="90" t="s">
        <v>497</v>
      </c>
      <c r="B97" s="9" t="s">
        <v>27</v>
      </c>
      <c r="C97" s="3" t="s">
        <v>226</v>
      </c>
      <c r="D97" s="3" t="s">
        <v>245</v>
      </c>
      <c r="E97" s="3" t="s">
        <v>46</v>
      </c>
      <c r="F97" s="4" t="s">
        <v>602</v>
      </c>
      <c r="G97" s="4">
        <v>12</v>
      </c>
    </row>
    <row r="98" spans="1:7" x14ac:dyDescent="0.3">
      <c r="A98" s="90" t="s">
        <v>497</v>
      </c>
      <c r="B98" s="9" t="s">
        <v>27</v>
      </c>
      <c r="C98" s="3" t="s">
        <v>17</v>
      </c>
      <c r="D98" s="3" t="s">
        <v>350</v>
      </c>
      <c r="E98" s="3" t="s">
        <v>46</v>
      </c>
      <c r="F98" s="4" t="s">
        <v>602</v>
      </c>
      <c r="G98" s="4">
        <v>720</v>
      </c>
    </row>
    <row r="99" spans="1:7" x14ac:dyDescent="0.3">
      <c r="A99" s="90" t="s">
        <v>497</v>
      </c>
      <c r="B99" s="9" t="s">
        <v>23</v>
      </c>
      <c r="C99" s="3" t="s">
        <v>50</v>
      </c>
      <c r="D99" s="3" t="s">
        <v>230</v>
      </c>
      <c r="E99" s="3" t="s">
        <v>46</v>
      </c>
      <c r="F99" s="4" t="s">
        <v>601</v>
      </c>
      <c r="G99" s="4">
        <v>104</v>
      </c>
    </row>
    <row r="100" spans="1:7" x14ac:dyDescent="0.3">
      <c r="A100" s="90" t="s">
        <v>497</v>
      </c>
      <c r="B100" s="9" t="s">
        <v>23</v>
      </c>
      <c r="C100" s="3" t="s">
        <v>17</v>
      </c>
      <c r="D100" s="3" t="s">
        <v>350</v>
      </c>
      <c r="E100" s="3" t="s">
        <v>46</v>
      </c>
      <c r="F100" s="4" t="s">
        <v>601</v>
      </c>
      <c r="G100" s="4">
        <v>760</v>
      </c>
    </row>
    <row r="101" spans="1:7" x14ac:dyDescent="0.3">
      <c r="A101" s="90" t="s">
        <v>497</v>
      </c>
      <c r="B101" s="9" t="s">
        <v>23</v>
      </c>
      <c r="C101" s="3" t="s">
        <v>297</v>
      </c>
      <c r="D101" s="3" t="s">
        <v>412</v>
      </c>
      <c r="E101" s="3" t="s">
        <v>46</v>
      </c>
      <c r="F101" s="4" t="s">
        <v>601</v>
      </c>
      <c r="G101" s="9">
        <v>224</v>
      </c>
    </row>
    <row r="102" spans="1:7" x14ac:dyDescent="0.3">
      <c r="A102" s="90" t="s">
        <v>497</v>
      </c>
      <c r="B102" s="9" t="s">
        <v>127</v>
      </c>
      <c r="C102" s="3" t="s">
        <v>17</v>
      </c>
      <c r="D102" s="3" t="s">
        <v>350</v>
      </c>
      <c r="E102" s="3" t="s">
        <v>46</v>
      </c>
      <c r="F102" s="4" t="s">
        <v>600</v>
      </c>
      <c r="G102" s="9">
        <v>1320</v>
      </c>
    </row>
    <row r="103" spans="1:7" x14ac:dyDescent="0.3">
      <c r="A103" s="90" t="s">
        <v>497</v>
      </c>
      <c r="B103" s="9" t="s">
        <v>127</v>
      </c>
      <c r="C103" s="3" t="s">
        <v>297</v>
      </c>
      <c r="D103" s="3" t="s">
        <v>412</v>
      </c>
      <c r="E103" s="3" t="s">
        <v>46</v>
      </c>
      <c r="F103" s="4" t="s">
        <v>600</v>
      </c>
      <c r="G103" s="4">
        <v>268</v>
      </c>
    </row>
    <row r="104" spans="1:7" x14ac:dyDescent="0.3">
      <c r="A104" s="90" t="s">
        <v>547</v>
      </c>
      <c r="B104" s="2" t="s">
        <v>27</v>
      </c>
      <c r="C104" s="3" t="s">
        <v>297</v>
      </c>
      <c r="D104" s="3" t="s">
        <v>412</v>
      </c>
      <c r="E104" s="3" t="s">
        <v>46</v>
      </c>
      <c r="F104" s="4" t="s">
        <v>602</v>
      </c>
      <c r="G104" s="4">
        <v>244</v>
      </c>
    </row>
    <row r="105" spans="1:7" x14ac:dyDescent="0.3">
      <c r="A105" s="90" t="s">
        <v>547</v>
      </c>
      <c r="B105" s="2" t="s">
        <v>27</v>
      </c>
      <c r="C105" s="3" t="s">
        <v>50</v>
      </c>
      <c r="D105" s="3" t="s">
        <v>230</v>
      </c>
      <c r="E105" s="3" t="s">
        <v>46</v>
      </c>
      <c r="F105" s="4" t="s">
        <v>602</v>
      </c>
      <c r="G105" s="4">
        <v>72</v>
      </c>
    </row>
    <row r="106" spans="1:7" x14ac:dyDescent="0.3">
      <c r="A106" s="90" t="s">
        <v>547</v>
      </c>
      <c r="B106" s="2" t="s">
        <v>27</v>
      </c>
      <c r="C106" s="3" t="s">
        <v>17</v>
      </c>
      <c r="D106" s="3" t="s">
        <v>350</v>
      </c>
      <c r="E106" s="3" t="s">
        <v>46</v>
      </c>
      <c r="F106" s="4" t="s">
        <v>602</v>
      </c>
      <c r="G106" s="9">
        <v>2080</v>
      </c>
    </row>
    <row r="107" spans="1:7" x14ac:dyDescent="0.3">
      <c r="A107" s="90" t="s">
        <v>547</v>
      </c>
      <c r="B107" s="2" t="s">
        <v>23</v>
      </c>
      <c r="C107" s="3" t="s">
        <v>50</v>
      </c>
      <c r="D107" s="3" t="s">
        <v>230</v>
      </c>
      <c r="E107" s="3" t="s">
        <v>46</v>
      </c>
      <c r="F107" s="4" t="s">
        <v>601</v>
      </c>
      <c r="G107" s="9">
        <v>100</v>
      </c>
    </row>
    <row r="108" spans="1:7" x14ac:dyDescent="0.3">
      <c r="A108" s="90" t="s">
        <v>547</v>
      </c>
      <c r="B108" s="2" t="s">
        <v>23</v>
      </c>
      <c r="C108" s="3" t="s">
        <v>297</v>
      </c>
      <c r="D108" s="3" t="s">
        <v>412</v>
      </c>
      <c r="E108" s="3" t="s">
        <v>46</v>
      </c>
      <c r="F108" s="4" t="s">
        <v>601</v>
      </c>
      <c r="G108" s="4">
        <v>164</v>
      </c>
    </row>
    <row r="109" spans="1:7" x14ac:dyDescent="0.3">
      <c r="A109" s="90" t="s">
        <v>547</v>
      </c>
      <c r="B109" s="2" t="s">
        <v>23</v>
      </c>
      <c r="C109" s="3" t="s">
        <v>17</v>
      </c>
      <c r="D109" s="3" t="s">
        <v>350</v>
      </c>
      <c r="E109" s="3" t="s">
        <v>46</v>
      </c>
      <c r="F109" s="4" t="s">
        <v>601</v>
      </c>
      <c r="G109" s="4">
        <v>1120</v>
      </c>
    </row>
    <row r="110" spans="1:7" x14ac:dyDescent="0.3">
      <c r="A110" s="90" t="s">
        <v>547</v>
      </c>
      <c r="B110" s="2" t="s">
        <v>23</v>
      </c>
      <c r="C110" s="3" t="s">
        <v>205</v>
      </c>
      <c r="D110" s="3" t="s">
        <v>320</v>
      </c>
      <c r="E110" s="3" t="s">
        <v>46</v>
      </c>
      <c r="F110" s="4" t="s">
        <v>601</v>
      </c>
      <c r="G110" s="4">
        <v>240</v>
      </c>
    </row>
    <row r="111" spans="1:7" ht="16.5" customHeight="1" x14ac:dyDescent="0.3">
      <c r="A111" s="90" t="s">
        <v>547</v>
      </c>
      <c r="B111" s="2" t="s">
        <v>127</v>
      </c>
      <c r="C111" s="3" t="s">
        <v>205</v>
      </c>
      <c r="D111" s="3" t="s">
        <v>320</v>
      </c>
      <c r="E111" s="3" t="s">
        <v>46</v>
      </c>
      <c r="F111" s="4" t="s">
        <v>600</v>
      </c>
      <c r="G111" s="4">
        <v>216</v>
      </c>
    </row>
    <row r="112" spans="1:7" x14ac:dyDescent="0.3">
      <c r="A112" s="90" t="s">
        <v>547</v>
      </c>
      <c r="B112" s="2" t="s">
        <v>127</v>
      </c>
      <c r="C112" s="3" t="s">
        <v>297</v>
      </c>
      <c r="D112" s="3" t="s">
        <v>412</v>
      </c>
      <c r="E112" s="3" t="s">
        <v>46</v>
      </c>
      <c r="F112" s="4" t="s">
        <v>600</v>
      </c>
      <c r="G112" s="4">
        <v>404</v>
      </c>
    </row>
    <row r="113" spans="1:7" x14ac:dyDescent="0.3">
      <c r="A113" s="90" t="s">
        <v>548</v>
      </c>
      <c r="B113" s="2" t="s">
        <v>27</v>
      </c>
      <c r="C113" s="3" t="s">
        <v>297</v>
      </c>
      <c r="D113" s="3" t="s">
        <v>412</v>
      </c>
      <c r="E113" s="3" t="s">
        <v>46</v>
      </c>
      <c r="F113" s="4" t="s">
        <v>302</v>
      </c>
      <c r="G113" s="4">
        <v>452</v>
      </c>
    </row>
    <row r="114" spans="1:7" x14ac:dyDescent="0.3">
      <c r="A114" s="90" t="s">
        <v>548</v>
      </c>
      <c r="B114" s="2" t="s">
        <v>27</v>
      </c>
      <c r="C114" s="3" t="s">
        <v>50</v>
      </c>
      <c r="D114" s="3" t="s">
        <v>230</v>
      </c>
      <c r="E114" s="3" t="s">
        <v>46</v>
      </c>
      <c r="F114" s="4" t="s">
        <v>302</v>
      </c>
      <c r="G114" s="4">
        <v>100</v>
      </c>
    </row>
    <row r="115" spans="1:7" x14ac:dyDescent="0.3">
      <c r="A115" s="90" t="s">
        <v>548</v>
      </c>
      <c r="B115" s="2" t="s">
        <v>23</v>
      </c>
      <c r="C115" s="3" t="s">
        <v>205</v>
      </c>
      <c r="D115" s="3" t="s">
        <v>320</v>
      </c>
      <c r="E115" s="3" t="s">
        <v>46</v>
      </c>
      <c r="F115" s="4" t="s">
        <v>601</v>
      </c>
      <c r="G115" s="4">
        <v>228</v>
      </c>
    </row>
    <row r="116" spans="1:7" x14ac:dyDescent="0.3">
      <c r="A116" s="90" t="s">
        <v>548</v>
      </c>
      <c r="B116" s="2" t="s">
        <v>23</v>
      </c>
      <c r="C116" s="3" t="s">
        <v>297</v>
      </c>
      <c r="D116" s="3" t="s">
        <v>412</v>
      </c>
      <c r="E116" s="3" t="s">
        <v>46</v>
      </c>
      <c r="F116" s="4" t="s">
        <v>601</v>
      </c>
      <c r="G116" s="4">
        <v>300</v>
      </c>
    </row>
    <row r="117" spans="1:7" x14ac:dyDescent="0.3">
      <c r="A117" s="90" t="s">
        <v>548</v>
      </c>
      <c r="B117" s="2" t="s">
        <v>23</v>
      </c>
      <c r="C117" s="3" t="s">
        <v>50</v>
      </c>
      <c r="D117" s="3" t="s">
        <v>230</v>
      </c>
      <c r="E117" s="3" t="s">
        <v>46</v>
      </c>
      <c r="F117" s="4" t="s">
        <v>601</v>
      </c>
      <c r="G117" s="4">
        <v>208</v>
      </c>
    </row>
    <row r="118" spans="1:7" x14ac:dyDescent="0.3">
      <c r="A118" s="90" t="s">
        <v>548</v>
      </c>
      <c r="B118" s="2" t="s">
        <v>127</v>
      </c>
      <c r="C118" s="3" t="s">
        <v>50</v>
      </c>
      <c r="D118" s="3" t="s">
        <v>230</v>
      </c>
      <c r="E118" s="3" t="s">
        <v>46</v>
      </c>
      <c r="F118" s="4" t="s">
        <v>600</v>
      </c>
      <c r="G118" s="4">
        <v>40</v>
      </c>
    </row>
    <row r="119" spans="1:7" ht="14.25" customHeight="1" x14ac:dyDescent="0.3">
      <c r="A119" s="90" t="s">
        <v>548</v>
      </c>
      <c r="B119" s="2" t="s">
        <v>127</v>
      </c>
      <c r="C119" s="3" t="s">
        <v>205</v>
      </c>
      <c r="D119" s="3" t="s">
        <v>320</v>
      </c>
      <c r="E119" s="3" t="s">
        <v>46</v>
      </c>
      <c r="F119" s="4" t="s">
        <v>600</v>
      </c>
      <c r="G119" s="4">
        <v>216</v>
      </c>
    </row>
    <row r="120" spans="1:7" x14ac:dyDescent="0.3">
      <c r="A120" s="90" t="s">
        <v>548</v>
      </c>
      <c r="B120" s="2" t="s">
        <v>127</v>
      </c>
      <c r="C120" s="3" t="s">
        <v>297</v>
      </c>
      <c r="D120" s="3" t="s">
        <v>412</v>
      </c>
      <c r="E120" s="3" t="s">
        <v>46</v>
      </c>
      <c r="F120" s="4" t="s">
        <v>600</v>
      </c>
      <c r="G120" s="4">
        <v>232</v>
      </c>
    </row>
    <row r="121" spans="1:7" x14ac:dyDescent="0.3">
      <c r="A121" s="90" t="s">
        <v>583</v>
      </c>
      <c r="B121" s="2" t="s">
        <v>27</v>
      </c>
      <c r="C121" s="3" t="s">
        <v>50</v>
      </c>
      <c r="D121" s="3" t="s">
        <v>230</v>
      </c>
      <c r="E121" s="3" t="s">
        <v>46</v>
      </c>
      <c r="F121" s="4" t="s">
        <v>302</v>
      </c>
      <c r="G121" s="4">
        <v>160</v>
      </c>
    </row>
    <row r="122" spans="1:7" x14ac:dyDescent="0.3">
      <c r="A122" s="90" t="s">
        <v>583</v>
      </c>
      <c r="B122" s="2" t="s">
        <v>23</v>
      </c>
      <c r="C122" s="3" t="s">
        <v>50</v>
      </c>
      <c r="D122" s="3" t="s">
        <v>230</v>
      </c>
      <c r="E122" s="3" t="s">
        <v>46</v>
      </c>
      <c r="F122" s="4" t="s">
        <v>538</v>
      </c>
      <c r="G122" s="4">
        <v>183</v>
      </c>
    </row>
    <row r="123" spans="1:7" x14ac:dyDescent="0.3">
      <c r="A123" s="90" t="s">
        <v>583</v>
      </c>
      <c r="B123" s="2" t="s">
        <v>23</v>
      </c>
      <c r="C123" s="3" t="s">
        <v>297</v>
      </c>
      <c r="D123" s="3" t="s">
        <v>412</v>
      </c>
      <c r="E123" s="3" t="s">
        <v>46</v>
      </c>
      <c r="F123" s="4" t="s">
        <v>538</v>
      </c>
      <c r="G123" s="4">
        <v>92</v>
      </c>
    </row>
    <row r="124" spans="1:7" x14ac:dyDescent="0.3">
      <c r="A124" s="90" t="s">
        <v>583</v>
      </c>
      <c r="B124" s="2" t="s">
        <v>23</v>
      </c>
      <c r="C124" s="3" t="s">
        <v>17</v>
      </c>
      <c r="D124" s="3" t="s">
        <v>350</v>
      </c>
      <c r="E124" s="3" t="s">
        <v>46</v>
      </c>
      <c r="F124" s="4" t="s">
        <v>538</v>
      </c>
      <c r="G124" s="4">
        <v>1520</v>
      </c>
    </row>
    <row r="125" spans="1:7" x14ac:dyDescent="0.3">
      <c r="A125" s="90" t="s">
        <v>583</v>
      </c>
      <c r="B125" s="2" t="s">
        <v>127</v>
      </c>
      <c r="C125" s="3" t="s">
        <v>17</v>
      </c>
      <c r="D125" s="3" t="s">
        <v>350</v>
      </c>
      <c r="E125" s="3" t="s">
        <v>46</v>
      </c>
      <c r="F125" s="4" t="s">
        <v>600</v>
      </c>
      <c r="G125" s="4">
        <v>1320</v>
      </c>
    </row>
    <row r="126" spans="1:7" x14ac:dyDescent="0.3">
      <c r="A126" s="90" t="s">
        <v>583</v>
      </c>
      <c r="B126" s="2" t="s">
        <v>127</v>
      </c>
      <c r="C126" s="3" t="s">
        <v>50</v>
      </c>
      <c r="D126" s="9" t="s">
        <v>230</v>
      </c>
      <c r="E126" s="3" t="s">
        <v>46</v>
      </c>
      <c r="F126" s="4" t="s">
        <v>600</v>
      </c>
      <c r="G126" s="4">
        <v>32</v>
      </c>
    </row>
    <row r="127" spans="1:7" x14ac:dyDescent="0.3">
      <c r="A127" s="90" t="s">
        <v>614</v>
      </c>
      <c r="B127" s="2" t="s">
        <v>27</v>
      </c>
      <c r="C127" s="3" t="s">
        <v>17</v>
      </c>
      <c r="D127" s="9" t="s">
        <v>309</v>
      </c>
      <c r="E127" s="3" t="s">
        <v>24</v>
      </c>
      <c r="F127" s="4" t="s">
        <v>599</v>
      </c>
      <c r="G127" s="4">
        <f>20*60</f>
        <v>1200</v>
      </c>
    </row>
    <row r="128" spans="1:7" x14ac:dyDescent="0.3">
      <c r="A128" s="90" t="s">
        <v>614</v>
      </c>
      <c r="B128" s="2" t="s">
        <v>27</v>
      </c>
      <c r="C128" s="3" t="s">
        <v>17</v>
      </c>
      <c r="D128" s="9" t="s">
        <v>242</v>
      </c>
      <c r="E128" s="3" t="s">
        <v>24</v>
      </c>
      <c r="F128" s="4" t="s">
        <v>599</v>
      </c>
      <c r="G128" s="4">
        <f>7*60</f>
        <v>420</v>
      </c>
    </row>
    <row r="129" spans="1:7" x14ac:dyDescent="0.3">
      <c r="A129" s="90" t="s">
        <v>614</v>
      </c>
      <c r="B129" s="2" t="s">
        <v>27</v>
      </c>
      <c r="C129" s="3" t="s">
        <v>17</v>
      </c>
      <c r="D129" s="9" t="s">
        <v>45</v>
      </c>
      <c r="E129" s="3" t="s">
        <v>24</v>
      </c>
      <c r="F129" s="4" t="s">
        <v>599</v>
      </c>
      <c r="G129" s="4">
        <f>10*22</f>
        <v>220</v>
      </c>
    </row>
    <row r="130" spans="1:7" x14ac:dyDescent="0.3">
      <c r="A130" s="90" t="s">
        <v>614</v>
      </c>
      <c r="B130" s="2" t="s">
        <v>23</v>
      </c>
      <c r="C130" s="3" t="s">
        <v>17</v>
      </c>
      <c r="D130" s="9" t="s">
        <v>309</v>
      </c>
      <c r="E130" s="3" t="s">
        <v>24</v>
      </c>
      <c r="F130" s="4" t="s">
        <v>598</v>
      </c>
      <c r="G130" s="4">
        <f>30*60</f>
        <v>1800</v>
      </c>
    </row>
    <row r="131" spans="1:7" x14ac:dyDescent="0.3">
      <c r="A131" s="90" t="s">
        <v>614</v>
      </c>
      <c r="B131" s="2" t="s">
        <v>23</v>
      </c>
      <c r="C131" s="3" t="s">
        <v>145</v>
      </c>
      <c r="D131" s="3" t="s">
        <v>250</v>
      </c>
      <c r="E131" s="3" t="s">
        <v>24</v>
      </c>
      <c r="F131" s="4" t="s">
        <v>598</v>
      </c>
      <c r="G131" s="4">
        <v>272</v>
      </c>
    </row>
    <row r="132" spans="1:7" x14ac:dyDescent="0.3">
      <c r="A132" s="90" t="s">
        <v>619</v>
      </c>
      <c r="B132" s="2" t="s">
        <v>27</v>
      </c>
      <c r="C132" s="3" t="s">
        <v>17</v>
      </c>
      <c r="D132" s="3" t="s">
        <v>309</v>
      </c>
      <c r="E132" s="3" t="s">
        <v>24</v>
      </c>
      <c r="F132" s="4" t="s">
        <v>598</v>
      </c>
      <c r="G132" s="4">
        <f>13*60</f>
        <v>780</v>
      </c>
    </row>
    <row r="133" spans="1:7" x14ac:dyDescent="0.3">
      <c r="A133" s="90" t="s">
        <v>619</v>
      </c>
      <c r="B133" s="2" t="s">
        <v>27</v>
      </c>
      <c r="C133" s="3" t="s">
        <v>17</v>
      </c>
      <c r="D133" s="3" t="s">
        <v>45</v>
      </c>
      <c r="E133" s="3" t="s">
        <v>24</v>
      </c>
      <c r="F133" s="4" t="s">
        <v>598</v>
      </c>
      <c r="G133" s="4">
        <f>18*22</f>
        <v>396</v>
      </c>
    </row>
    <row r="134" spans="1:7" x14ac:dyDescent="0.3">
      <c r="A134" s="90" t="s">
        <v>619</v>
      </c>
      <c r="B134" s="2" t="s">
        <v>27</v>
      </c>
      <c r="C134" s="3" t="s">
        <v>145</v>
      </c>
      <c r="D134" s="3" t="s">
        <v>251</v>
      </c>
      <c r="E134" s="3" t="s">
        <v>24</v>
      </c>
      <c r="F134" s="4" t="s">
        <v>598</v>
      </c>
      <c r="G134" s="4">
        <f>36*10</f>
        <v>360</v>
      </c>
    </row>
    <row r="135" spans="1:7" x14ac:dyDescent="0.3">
      <c r="A135" s="90" t="s">
        <v>619</v>
      </c>
      <c r="B135" s="2" t="s">
        <v>23</v>
      </c>
      <c r="C135" s="3" t="s">
        <v>17</v>
      </c>
      <c r="D135" s="9" t="s">
        <v>45</v>
      </c>
      <c r="E135" s="3" t="s">
        <v>24</v>
      </c>
      <c r="F135" s="4" t="s">
        <v>599</v>
      </c>
      <c r="G135" s="4">
        <f>32*22</f>
        <v>704</v>
      </c>
    </row>
    <row r="136" spans="1:7" x14ac:dyDescent="0.3">
      <c r="A136" s="90" t="s">
        <v>619</v>
      </c>
      <c r="B136" s="2" t="s">
        <v>23</v>
      </c>
      <c r="C136" s="3" t="s">
        <v>17</v>
      </c>
      <c r="D136" s="9" t="s">
        <v>309</v>
      </c>
      <c r="E136" s="3" t="s">
        <v>24</v>
      </c>
      <c r="F136" s="4" t="s">
        <v>599</v>
      </c>
      <c r="G136" s="4">
        <f>6*60</f>
        <v>360</v>
      </c>
    </row>
    <row r="137" spans="1:7" x14ac:dyDescent="0.3">
      <c r="A137" s="90" t="s">
        <v>619</v>
      </c>
      <c r="B137" s="2" t="s">
        <v>23</v>
      </c>
      <c r="C137" s="3" t="s">
        <v>145</v>
      </c>
      <c r="D137" s="3" t="s">
        <v>250</v>
      </c>
      <c r="E137" s="3" t="s">
        <v>24</v>
      </c>
      <c r="F137" s="4" t="s">
        <v>599</v>
      </c>
      <c r="G137" s="4">
        <f>16*10</f>
        <v>160</v>
      </c>
    </row>
    <row r="138" spans="1:7" x14ac:dyDescent="0.3">
      <c r="A138" s="90" t="s">
        <v>614</v>
      </c>
      <c r="B138" s="2" t="s">
        <v>27</v>
      </c>
      <c r="C138" s="3" t="s">
        <v>17</v>
      </c>
      <c r="D138" s="3" t="s">
        <v>350</v>
      </c>
      <c r="E138" s="3" t="s">
        <v>46</v>
      </c>
      <c r="F138" s="4" t="s">
        <v>302</v>
      </c>
      <c r="G138" s="4">
        <v>1800</v>
      </c>
    </row>
    <row r="139" spans="1:7" x14ac:dyDescent="0.3">
      <c r="A139" s="90" t="s">
        <v>614</v>
      </c>
      <c r="B139" s="2" t="s">
        <v>27</v>
      </c>
      <c r="C139" s="3" t="s">
        <v>50</v>
      </c>
      <c r="D139" s="3" t="s">
        <v>231</v>
      </c>
      <c r="E139" s="3" t="s">
        <v>46</v>
      </c>
      <c r="F139" s="4" t="s">
        <v>302</v>
      </c>
      <c r="G139" s="4">
        <v>462</v>
      </c>
    </row>
    <row r="140" spans="1:7" x14ac:dyDescent="0.3">
      <c r="A140" s="90" t="s">
        <v>614</v>
      </c>
      <c r="B140" s="2" t="s">
        <v>27</v>
      </c>
      <c r="C140" s="3" t="s">
        <v>50</v>
      </c>
      <c r="D140" s="3" t="s">
        <v>230</v>
      </c>
      <c r="E140" s="3" t="s">
        <v>46</v>
      </c>
      <c r="F140" s="4" t="s">
        <v>302</v>
      </c>
      <c r="G140" s="9">
        <v>64</v>
      </c>
    </row>
    <row r="141" spans="1:7" x14ac:dyDescent="0.3">
      <c r="A141" s="90" t="s">
        <v>614</v>
      </c>
      <c r="B141" s="2" t="s">
        <v>27</v>
      </c>
      <c r="C141" s="3" t="s">
        <v>297</v>
      </c>
      <c r="D141" s="3" t="s">
        <v>412</v>
      </c>
      <c r="E141" s="3" t="s">
        <v>46</v>
      </c>
      <c r="F141" s="4" t="s">
        <v>302</v>
      </c>
      <c r="G141" s="4">
        <v>44</v>
      </c>
    </row>
    <row r="142" spans="1:7" x14ac:dyDescent="0.3">
      <c r="A142" s="90" t="s">
        <v>614</v>
      </c>
      <c r="B142" s="2" t="s">
        <v>23</v>
      </c>
      <c r="C142" s="3" t="s">
        <v>50</v>
      </c>
      <c r="D142" s="3" t="s">
        <v>231</v>
      </c>
      <c r="E142" s="3" t="s">
        <v>46</v>
      </c>
      <c r="F142" s="4" t="s">
        <v>601</v>
      </c>
      <c r="G142" s="9">
        <v>238</v>
      </c>
    </row>
    <row r="143" spans="1:7" x14ac:dyDescent="0.3">
      <c r="A143" s="90" t="s">
        <v>614</v>
      </c>
      <c r="B143" s="2" t="s">
        <v>23</v>
      </c>
      <c r="C143" s="3" t="s">
        <v>17</v>
      </c>
      <c r="D143" s="3" t="s">
        <v>350</v>
      </c>
      <c r="E143" s="3" t="s">
        <v>46</v>
      </c>
      <c r="F143" s="4" t="s">
        <v>601</v>
      </c>
      <c r="G143" s="9">
        <v>2240</v>
      </c>
    </row>
    <row r="144" spans="1:7" x14ac:dyDescent="0.3">
      <c r="A144" s="90" t="s">
        <v>614</v>
      </c>
      <c r="B144" s="2" t="s">
        <v>23</v>
      </c>
      <c r="C144" s="3" t="s">
        <v>297</v>
      </c>
      <c r="D144" s="3" t="s">
        <v>412</v>
      </c>
      <c r="E144" s="3" t="s">
        <v>46</v>
      </c>
      <c r="F144" s="4" t="s">
        <v>601</v>
      </c>
      <c r="G144" s="9">
        <v>200</v>
      </c>
    </row>
    <row r="145" spans="1:7" x14ac:dyDescent="0.3">
      <c r="A145" s="90" t="s">
        <v>614</v>
      </c>
      <c r="B145" s="2" t="s">
        <v>127</v>
      </c>
      <c r="C145" s="3" t="s">
        <v>17</v>
      </c>
      <c r="D145" s="3" t="s">
        <v>350</v>
      </c>
      <c r="E145" s="3" t="s">
        <v>46</v>
      </c>
      <c r="F145" s="3" t="s">
        <v>557</v>
      </c>
      <c r="G145" s="4">
        <v>1760</v>
      </c>
    </row>
    <row r="146" spans="1:7" x14ac:dyDescent="0.3">
      <c r="A146" s="90" t="s">
        <v>614</v>
      </c>
      <c r="B146" s="2" t="s">
        <v>127</v>
      </c>
      <c r="C146" s="3" t="s">
        <v>50</v>
      </c>
      <c r="D146" s="3" t="s">
        <v>230</v>
      </c>
      <c r="E146" s="3" t="s">
        <v>46</v>
      </c>
      <c r="F146" s="3" t="s">
        <v>557</v>
      </c>
      <c r="G146" s="4">
        <v>200</v>
      </c>
    </row>
    <row r="147" spans="1:7" x14ac:dyDescent="0.3">
      <c r="A147" s="90" t="s">
        <v>619</v>
      </c>
      <c r="B147" s="2" t="s">
        <v>27</v>
      </c>
      <c r="C147" s="3" t="s">
        <v>17</v>
      </c>
      <c r="D147" s="3" t="s">
        <v>350</v>
      </c>
      <c r="E147" s="3" t="s">
        <v>46</v>
      </c>
      <c r="F147" s="3" t="s">
        <v>601</v>
      </c>
      <c r="G147" s="4">
        <v>2040</v>
      </c>
    </row>
    <row r="148" spans="1:7" x14ac:dyDescent="0.3">
      <c r="A148" s="90" t="s">
        <v>619</v>
      </c>
      <c r="B148" s="2" t="s">
        <v>27</v>
      </c>
      <c r="C148" s="3" t="s">
        <v>297</v>
      </c>
      <c r="D148" s="3" t="s">
        <v>412</v>
      </c>
      <c r="E148" s="3" t="s">
        <v>46</v>
      </c>
      <c r="F148" s="3" t="s">
        <v>601</v>
      </c>
      <c r="G148" s="4">
        <v>60</v>
      </c>
    </row>
    <row r="149" spans="1:7" x14ac:dyDescent="0.3">
      <c r="A149" s="90" t="s">
        <v>619</v>
      </c>
      <c r="B149" s="2" t="s">
        <v>27</v>
      </c>
      <c r="C149" s="3" t="s">
        <v>50</v>
      </c>
      <c r="D149" s="3" t="s">
        <v>231</v>
      </c>
      <c r="E149" s="3" t="s">
        <v>46</v>
      </c>
      <c r="F149" s="3" t="s">
        <v>601</v>
      </c>
      <c r="G149" s="4">
        <v>406</v>
      </c>
    </row>
    <row r="150" spans="1:7" ht="14.25" customHeight="1" x14ac:dyDescent="0.3">
      <c r="A150" s="90" t="s">
        <v>619</v>
      </c>
      <c r="B150" s="2" t="s">
        <v>23</v>
      </c>
      <c r="C150" s="3" t="s">
        <v>50</v>
      </c>
      <c r="D150" s="3" t="s">
        <v>231</v>
      </c>
      <c r="E150" s="3" t="s">
        <v>46</v>
      </c>
      <c r="F150" s="4" t="s">
        <v>600</v>
      </c>
      <c r="G150" s="4">
        <v>392</v>
      </c>
    </row>
    <row r="151" spans="1:7" x14ac:dyDescent="0.3">
      <c r="A151" s="90" t="s">
        <v>619</v>
      </c>
      <c r="B151" s="2" t="s">
        <v>23</v>
      </c>
      <c r="C151" s="3" t="s">
        <v>297</v>
      </c>
      <c r="D151" s="3" t="s">
        <v>412</v>
      </c>
      <c r="E151" s="3" t="s">
        <v>46</v>
      </c>
      <c r="F151" s="4" t="s">
        <v>600</v>
      </c>
      <c r="G151" s="4">
        <v>120</v>
      </c>
    </row>
    <row r="152" spans="1:7" x14ac:dyDescent="0.3">
      <c r="A152" s="90" t="s">
        <v>619</v>
      </c>
      <c r="B152" s="2" t="s">
        <v>23</v>
      </c>
      <c r="C152" s="3" t="s">
        <v>17</v>
      </c>
      <c r="D152" s="3" t="s">
        <v>350</v>
      </c>
      <c r="E152" s="3" t="s">
        <v>46</v>
      </c>
      <c r="F152" s="4" t="s">
        <v>600</v>
      </c>
      <c r="G152" s="4">
        <v>2040</v>
      </c>
    </row>
    <row r="153" spans="1:7" x14ac:dyDescent="0.3">
      <c r="A153" s="90" t="s">
        <v>619</v>
      </c>
      <c r="B153" s="2" t="s">
        <v>127</v>
      </c>
      <c r="C153" s="3" t="s">
        <v>17</v>
      </c>
      <c r="D153" s="3" t="s">
        <v>350</v>
      </c>
      <c r="E153" s="3" t="s">
        <v>46</v>
      </c>
      <c r="F153" s="4" t="s">
        <v>302</v>
      </c>
      <c r="G153" s="9">
        <v>1120</v>
      </c>
    </row>
    <row r="154" spans="1:7" x14ac:dyDescent="0.3">
      <c r="A154" s="90" t="s">
        <v>619</v>
      </c>
      <c r="B154" s="2" t="s">
        <v>127</v>
      </c>
      <c r="C154" s="3" t="s">
        <v>297</v>
      </c>
      <c r="D154" s="3" t="s">
        <v>412</v>
      </c>
      <c r="E154" s="3" t="s">
        <v>46</v>
      </c>
      <c r="F154" s="4" t="s">
        <v>302</v>
      </c>
      <c r="G154" s="4">
        <v>156</v>
      </c>
    </row>
    <row r="155" spans="1:7" x14ac:dyDescent="0.3">
      <c r="A155" s="90" t="s">
        <v>614</v>
      </c>
      <c r="B155" s="2" t="s">
        <v>27</v>
      </c>
      <c r="C155" s="3" t="s">
        <v>50</v>
      </c>
      <c r="D155" s="3" t="s">
        <v>230</v>
      </c>
      <c r="E155" s="3" t="s">
        <v>22</v>
      </c>
      <c r="F155" s="4" t="s">
        <v>584</v>
      </c>
      <c r="G155" s="4">
        <v>120</v>
      </c>
    </row>
    <row r="156" spans="1:7" x14ac:dyDescent="0.3">
      <c r="A156" s="90" t="s">
        <v>614</v>
      </c>
      <c r="B156" s="2" t="s">
        <v>23</v>
      </c>
      <c r="C156" s="3" t="s">
        <v>50</v>
      </c>
      <c r="D156" s="3" t="s">
        <v>230</v>
      </c>
      <c r="E156" s="3" t="s">
        <v>22</v>
      </c>
      <c r="F156" s="4" t="s">
        <v>638</v>
      </c>
      <c r="G156" s="4">
        <f>44*4</f>
        <v>176</v>
      </c>
    </row>
    <row r="157" spans="1:7" ht="16.5" customHeight="1" x14ac:dyDescent="0.3">
      <c r="A157" s="90" t="s">
        <v>614</v>
      </c>
      <c r="B157" s="2" t="s">
        <v>27</v>
      </c>
      <c r="C157" s="3" t="s">
        <v>145</v>
      </c>
      <c r="D157" s="3" t="s">
        <v>250</v>
      </c>
      <c r="E157" s="3" t="s">
        <v>22</v>
      </c>
      <c r="F157" s="4" t="s">
        <v>584</v>
      </c>
      <c r="G157" s="4">
        <v>50</v>
      </c>
    </row>
    <row r="158" spans="1:7" x14ac:dyDescent="0.3">
      <c r="A158" s="90" t="s">
        <v>614</v>
      </c>
      <c r="B158" s="2" t="s">
        <v>48</v>
      </c>
      <c r="C158" s="3" t="s">
        <v>145</v>
      </c>
      <c r="D158" s="3" t="s">
        <v>257</v>
      </c>
      <c r="E158" s="3" t="s">
        <v>22</v>
      </c>
      <c r="F158" s="4" t="s">
        <v>585</v>
      </c>
      <c r="G158" s="4">
        <v>242</v>
      </c>
    </row>
    <row r="159" spans="1:7" x14ac:dyDescent="0.3">
      <c r="A159" s="90" t="s">
        <v>627</v>
      </c>
      <c r="B159" s="2" t="s">
        <v>27</v>
      </c>
      <c r="C159" s="3" t="s">
        <v>17</v>
      </c>
      <c r="D159" s="3" t="s">
        <v>309</v>
      </c>
      <c r="E159" s="3" t="s">
        <v>24</v>
      </c>
      <c r="F159" s="4" t="s">
        <v>598</v>
      </c>
      <c r="G159" s="4">
        <f>16*60</f>
        <v>960</v>
      </c>
    </row>
    <row r="160" spans="1:7" x14ac:dyDescent="0.3">
      <c r="A160" s="90" t="s">
        <v>627</v>
      </c>
      <c r="B160" s="2" t="s">
        <v>27</v>
      </c>
      <c r="C160" s="3" t="s">
        <v>145</v>
      </c>
      <c r="D160" s="3" t="s">
        <v>250</v>
      </c>
      <c r="E160" s="3" t="s">
        <v>24</v>
      </c>
      <c r="F160" s="4" t="s">
        <v>598</v>
      </c>
      <c r="G160" s="4">
        <v>241</v>
      </c>
    </row>
    <row r="161" spans="1:8" x14ac:dyDescent="0.3">
      <c r="A161" s="90" t="s">
        <v>627</v>
      </c>
      <c r="B161" s="2" t="s">
        <v>27</v>
      </c>
      <c r="C161" s="3" t="s">
        <v>17</v>
      </c>
      <c r="D161" s="3" t="s">
        <v>45</v>
      </c>
      <c r="E161" s="3" t="s">
        <v>24</v>
      </c>
      <c r="F161" s="4" t="s">
        <v>598</v>
      </c>
      <c r="G161" s="4">
        <f>10*22</f>
        <v>220</v>
      </c>
    </row>
    <row r="162" spans="1:8" x14ac:dyDescent="0.3">
      <c r="A162" s="90" t="s">
        <v>627</v>
      </c>
      <c r="B162" s="2" t="s">
        <v>23</v>
      </c>
      <c r="C162" s="3" t="s">
        <v>17</v>
      </c>
      <c r="D162" s="3" t="s">
        <v>309</v>
      </c>
      <c r="E162" s="3" t="s">
        <v>24</v>
      </c>
      <c r="F162" s="4" t="s">
        <v>599</v>
      </c>
      <c r="G162" s="4">
        <f>15*60</f>
        <v>900</v>
      </c>
    </row>
    <row r="163" spans="1:8" x14ac:dyDescent="0.3">
      <c r="A163" s="90" t="s">
        <v>627</v>
      </c>
      <c r="B163" s="2" t="s">
        <v>23</v>
      </c>
      <c r="C163" s="3" t="s">
        <v>17</v>
      </c>
      <c r="D163" s="3" t="s">
        <v>45</v>
      </c>
      <c r="E163" s="3" t="s">
        <v>24</v>
      </c>
      <c r="F163" s="4" t="s">
        <v>599</v>
      </c>
      <c r="G163" s="4">
        <f>18*22</f>
        <v>396</v>
      </c>
    </row>
    <row r="164" spans="1:8" x14ac:dyDescent="0.3">
      <c r="A164" s="90" t="s">
        <v>627</v>
      </c>
      <c r="B164" s="2" t="s">
        <v>23</v>
      </c>
      <c r="C164" s="3" t="s">
        <v>17</v>
      </c>
      <c r="D164" s="3" t="s">
        <v>298</v>
      </c>
      <c r="E164" s="3" t="s">
        <v>24</v>
      </c>
      <c r="F164" s="4" t="s">
        <v>599</v>
      </c>
      <c r="G164" s="4">
        <f>2*50</f>
        <v>100</v>
      </c>
    </row>
    <row r="165" spans="1:8" x14ac:dyDescent="0.3">
      <c r="A165" s="90" t="s">
        <v>627</v>
      </c>
      <c r="B165" s="2" t="s">
        <v>127</v>
      </c>
      <c r="C165" s="3" t="s">
        <v>17</v>
      </c>
      <c r="D165" s="3" t="s">
        <v>298</v>
      </c>
      <c r="E165" s="3" t="s">
        <v>24</v>
      </c>
      <c r="F165" s="4" t="s">
        <v>588</v>
      </c>
      <c r="G165" s="4">
        <f>9*50</f>
        <v>450</v>
      </c>
    </row>
    <row r="166" spans="1:8" x14ac:dyDescent="0.3">
      <c r="A166" s="90" t="s">
        <v>627</v>
      </c>
      <c r="B166" s="2" t="s">
        <v>127</v>
      </c>
      <c r="C166" s="3" t="s">
        <v>145</v>
      </c>
      <c r="D166" s="9" t="s">
        <v>255</v>
      </c>
      <c r="E166" s="3" t="s">
        <v>24</v>
      </c>
      <c r="F166" s="4" t="s">
        <v>588</v>
      </c>
      <c r="G166" s="4">
        <f>23*8</f>
        <v>184</v>
      </c>
    </row>
    <row r="167" spans="1:8" x14ac:dyDescent="0.3">
      <c r="A167" s="90" t="s">
        <v>648</v>
      </c>
      <c r="B167" s="2" t="s">
        <v>27</v>
      </c>
      <c r="C167" s="3" t="s">
        <v>17</v>
      </c>
      <c r="D167" s="9" t="s">
        <v>309</v>
      </c>
      <c r="E167" s="3" t="s">
        <v>24</v>
      </c>
      <c r="F167" s="4" t="s">
        <v>598</v>
      </c>
      <c r="G167" s="4">
        <f>10*60</f>
        <v>600</v>
      </c>
    </row>
    <row r="168" spans="1:8" x14ac:dyDescent="0.3">
      <c r="A168" s="90" t="s">
        <v>648</v>
      </c>
      <c r="B168" s="2" t="s">
        <v>27</v>
      </c>
      <c r="C168" s="3" t="s">
        <v>145</v>
      </c>
      <c r="D168" s="9" t="s">
        <v>258</v>
      </c>
      <c r="E168" s="3" t="s">
        <v>24</v>
      </c>
      <c r="F168" s="4" t="s">
        <v>598</v>
      </c>
      <c r="G168" s="9">
        <v>99</v>
      </c>
    </row>
    <row r="169" spans="1:8" x14ac:dyDescent="0.3">
      <c r="A169" s="90" t="s">
        <v>648</v>
      </c>
      <c r="B169" s="2" t="s">
        <v>23</v>
      </c>
      <c r="C169" s="3" t="s">
        <v>17</v>
      </c>
      <c r="D169" s="9" t="s">
        <v>45</v>
      </c>
      <c r="E169" s="3" t="s">
        <v>24</v>
      </c>
      <c r="F169" s="4" t="s">
        <v>599</v>
      </c>
      <c r="G169" s="9">
        <f>7*22</f>
        <v>154</v>
      </c>
    </row>
    <row r="170" spans="1:8" x14ac:dyDescent="0.3">
      <c r="A170" s="90" t="s">
        <v>648</v>
      </c>
      <c r="B170" s="2" t="s">
        <v>23</v>
      </c>
      <c r="C170" s="3" t="s">
        <v>145</v>
      </c>
      <c r="D170" s="3" t="s">
        <v>250</v>
      </c>
      <c r="E170" s="3" t="s">
        <v>24</v>
      </c>
      <c r="F170" s="4" t="s">
        <v>599</v>
      </c>
      <c r="G170" s="9">
        <f>5*10</f>
        <v>50</v>
      </c>
    </row>
    <row r="171" spans="1:8" x14ac:dyDescent="0.3">
      <c r="A171" s="90" t="s">
        <v>648</v>
      </c>
      <c r="B171" s="2" t="s">
        <v>23</v>
      </c>
      <c r="C171" s="3" t="s">
        <v>17</v>
      </c>
      <c r="D171" s="3" t="s">
        <v>309</v>
      </c>
      <c r="E171" s="3" t="s">
        <v>24</v>
      </c>
      <c r="F171" s="4" t="s">
        <v>599</v>
      </c>
      <c r="G171" s="9">
        <f>17*60</f>
        <v>1020</v>
      </c>
      <c r="H171" s="3"/>
    </row>
    <row r="172" spans="1:8" x14ac:dyDescent="0.3">
      <c r="A172" s="90" t="s">
        <v>627</v>
      </c>
      <c r="B172" s="2" t="s">
        <v>27</v>
      </c>
      <c r="C172" s="3" t="s">
        <v>50</v>
      </c>
      <c r="D172" s="3" t="s">
        <v>231</v>
      </c>
      <c r="E172" s="3" t="s">
        <v>46</v>
      </c>
      <c r="F172" s="4" t="s">
        <v>601</v>
      </c>
      <c r="G172" s="9">
        <v>518</v>
      </c>
      <c r="H172" s="3"/>
    </row>
    <row r="173" spans="1:8" x14ac:dyDescent="0.3">
      <c r="A173" s="90" t="s">
        <v>627</v>
      </c>
      <c r="B173" s="2" t="s">
        <v>27</v>
      </c>
      <c r="C173" s="3" t="s">
        <v>17</v>
      </c>
      <c r="D173" s="3" t="s">
        <v>350</v>
      </c>
      <c r="E173" s="3" t="s">
        <v>46</v>
      </c>
      <c r="F173" s="4" t="s">
        <v>601</v>
      </c>
      <c r="G173" s="9">
        <v>2000</v>
      </c>
    </row>
    <row r="174" spans="1:8" x14ac:dyDescent="0.3">
      <c r="A174" s="90" t="s">
        <v>627</v>
      </c>
      <c r="B174" s="2" t="s">
        <v>23</v>
      </c>
      <c r="C174" s="3" t="s">
        <v>17</v>
      </c>
      <c r="D174" s="3" t="s">
        <v>350</v>
      </c>
      <c r="E174" s="3" t="s">
        <v>46</v>
      </c>
      <c r="F174" s="4" t="s">
        <v>600</v>
      </c>
      <c r="G174" s="9">
        <v>600</v>
      </c>
    </row>
    <row r="175" spans="1:8" x14ac:dyDescent="0.3">
      <c r="A175" s="90" t="s">
        <v>627</v>
      </c>
      <c r="B175" s="2" t="s">
        <v>23</v>
      </c>
      <c r="C175" s="3" t="s">
        <v>50</v>
      </c>
      <c r="D175" s="3" t="s">
        <v>231</v>
      </c>
      <c r="E175" s="3" t="s">
        <v>46</v>
      </c>
      <c r="F175" s="4" t="s">
        <v>600</v>
      </c>
      <c r="G175" s="9">
        <v>196</v>
      </c>
    </row>
    <row r="176" spans="1:8" x14ac:dyDescent="0.3">
      <c r="A176" s="90" t="s">
        <v>627</v>
      </c>
      <c r="B176" s="2" t="s">
        <v>127</v>
      </c>
      <c r="C176" s="3" t="s">
        <v>17</v>
      </c>
      <c r="D176" s="3" t="s">
        <v>350</v>
      </c>
      <c r="E176" s="3" t="s">
        <v>46</v>
      </c>
      <c r="F176" s="4" t="s">
        <v>660</v>
      </c>
      <c r="G176" s="9">
        <v>1640</v>
      </c>
    </row>
    <row r="177" spans="1:12" x14ac:dyDescent="0.3">
      <c r="A177" s="90" t="s">
        <v>627</v>
      </c>
      <c r="B177" s="2" t="s">
        <v>127</v>
      </c>
      <c r="C177" s="3" t="s">
        <v>297</v>
      </c>
      <c r="D177" s="3" t="s">
        <v>412</v>
      </c>
      <c r="E177" s="3" t="s">
        <v>46</v>
      </c>
      <c r="F177" s="4" t="s">
        <v>660</v>
      </c>
      <c r="G177" s="4">
        <v>248</v>
      </c>
    </row>
    <row r="178" spans="1:12" x14ac:dyDescent="0.3">
      <c r="A178" s="90" t="s">
        <v>627</v>
      </c>
      <c r="B178" s="2" t="s">
        <v>127</v>
      </c>
      <c r="C178" s="3" t="s">
        <v>50</v>
      </c>
      <c r="D178" s="3" t="s">
        <v>231</v>
      </c>
      <c r="E178" s="3" t="s">
        <v>46</v>
      </c>
      <c r="F178" s="4" t="s">
        <v>660</v>
      </c>
      <c r="G178" s="4">
        <v>266</v>
      </c>
    </row>
    <row r="179" spans="1:12" x14ac:dyDescent="0.3">
      <c r="A179" s="90" t="s">
        <v>627</v>
      </c>
      <c r="B179" s="2" t="s">
        <v>127</v>
      </c>
      <c r="C179" s="3" t="s">
        <v>17</v>
      </c>
      <c r="D179" s="3" t="s">
        <v>350</v>
      </c>
      <c r="E179" s="3" t="s">
        <v>46</v>
      </c>
      <c r="F179" s="4" t="s">
        <v>302</v>
      </c>
      <c r="G179" s="4">
        <v>720</v>
      </c>
    </row>
    <row r="180" spans="1:12" x14ac:dyDescent="0.3">
      <c r="A180" s="90" t="s">
        <v>627</v>
      </c>
      <c r="B180" s="2" t="s">
        <v>127</v>
      </c>
      <c r="C180" s="3" t="s">
        <v>297</v>
      </c>
      <c r="D180" s="3" t="s">
        <v>412</v>
      </c>
      <c r="E180" s="3" t="s">
        <v>46</v>
      </c>
      <c r="F180" s="4" t="s">
        <v>302</v>
      </c>
      <c r="G180" s="4">
        <v>172</v>
      </c>
      <c r="L180" t="s">
        <v>240</v>
      </c>
    </row>
    <row r="181" spans="1:12" x14ac:dyDescent="0.3">
      <c r="A181" s="90" t="s">
        <v>627</v>
      </c>
      <c r="B181" s="2" t="s">
        <v>127</v>
      </c>
      <c r="C181" s="3" t="s">
        <v>50</v>
      </c>
      <c r="D181" s="3" t="s">
        <v>231</v>
      </c>
      <c r="E181" s="3" t="s">
        <v>46</v>
      </c>
      <c r="F181" s="4" t="s">
        <v>302</v>
      </c>
      <c r="G181" s="4">
        <v>238</v>
      </c>
    </row>
    <row r="182" spans="1:12" x14ac:dyDescent="0.3">
      <c r="A182" s="90" t="s">
        <v>648</v>
      </c>
      <c r="B182" s="2" t="s">
        <v>27</v>
      </c>
      <c r="C182" s="3" t="s">
        <v>17</v>
      </c>
      <c r="D182" s="3" t="s">
        <v>350</v>
      </c>
      <c r="E182" s="3" t="s">
        <v>46</v>
      </c>
      <c r="F182" s="4" t="s">
        <v>598</v>
      </c>
      <c r="G182" s="9">
        <v>2120</v>
      </c>
    </row>
    <row r="183" spans="1:12" x14ac:dyDescent="0.3">
      <c r="A183" s="90" t="s">
        <v>648</v>
      </c>
      <c r="B183" s="2" t="s">
        <v>27</v>
      </c>
      <c r="C183" s="3" t="s">
        <v>297</v>
      </c>
      <c r="D183" s="3" t="s">
        <v>412</v>
      </c>
      <c r="E183" s="3" t="s">
        <v>46</v>
      </c>
      <c r="F183" s="4" t="s">
        <v>598</v>
      </c>
      <c r="G183" s="9">
        <v>244</v>
      </c>
    </row>
    <row r="184" spans="1:12" x14ac:dyDescent="0.3">
      <c r="A184" s="90" t="s">
        <v>648</v>
      </c>
      <c r="B184" s="2" t="s">
        <v>23</v>
      </c>
      <c r="C184" s="3" t="s">
        <v>17</v>
      </c>
      <c r="D184" s="9" t="s">
        <v>350</v>
      </c>
      <c r="E184" s="3" t="s">
        <v>46</v>
      </c>
      <c r="F184" s="4" t="s">
        <v>660</v>
      </c>
      <c r="G184" s="9">
        <v>2400</v>
      </c>
    </row>
    <row r="185" spans="1:12" x14ac:dyDescent="0.3">
      <c r="A185" s="90" t="s">
        <v>648</v>
      </c>
      <c r="B185" s="2" t="s">
        <v>23</v>
      </c>
      <c r="C185" s="3" t="s">
        <v>297</v>
      </c>
      <c r="D185" s="9" t="s">
        <v>412</v>
      </c>
      <c r="E185" s="3" t="s">
        <v>46</v>
      </c>
      <c r="F185" s="4" t="s">
        <v>660</v>
      </c>
      <c r="G185" s="9">
        <v>112</v>
      </c>
    </row>
    <row r="186" spans="1:12" x14ac:dyDescent="0.3">
      <c r="A186" s="90" t="s">
        <v>648</v>
      </c>
      <c r="B186" s="2" t="s">
        <v>127</v>
      </c>
      <c r="C186" s="3" t="s">
        <v>17</v>
      </c>
      <c r="D186" s="9" t="s">
        <v>350</v>
      </c>
      <c r="E186" s="3" t="s">
        <v>46</v>
      </c>
      <c r="F186" s="3" t="s">
        <v>302</v>
      </c>
      <c r="G186" s="4">
        <v>520</v>
      </c>
    </row>
    <row r="187" spans="1:12" x14ac:dyDescent="0.3">
      <c r="A187" s="90" t="s">
        <v>648</v>
      </c>
      <c r="B187" s="2" t="s">
        <v>127</v>
      </c>
      <c r="C187" s="3" t="s">
        <v>297</v>
      </c>
      <c r="D187" s="9" t="s">
        <v>412</v>
      </c>
      <c r="E187" s="3" t="s">
        <v>46</v>
      </c>
      <c r="F187" s="3" t="s">
        <v>302</v>
      </c>
      <c r="G187" s="4">
        <v>208</v>
      </c>
    </row>
    <row r="188" spans="1:12" x14ac:dyDescent="0.3">
      <c r="A188" s="90" t="s">
        <v>648</v>
      </c>
      <c r="B188" s="2" t="s">
        <v>127</v>
      </c>
      <c r="C188" s="3" t="s">
        <v>50</v>
      </c>
      <c r="D188" s="9" t="s">
        <v>231</v>
      </c>
      <c r="E188" s="3" t="s">
        <v>46</v>
      </c>
      <c r="F188" s="3" t="s">
        <v>302</v>
      </c>
      <c r="G188" s="4">
        <v>364</v>
      </c>
    </row>
    <row r="189" spans="1:12" x14ac:dyDescent="0.3">
      <c r="A189" s="90" t="s">
        <v>627</v>
      </c>
      <c r="B189" s="2" t="s">
        <v>27</v>
      </c>
      <c r="C189" s="3" t="s">
        <v>145</v>
      </c>
      <c r="D189" s="3" t="s">
        <v>257</v>
      </c>
      <c r="E189" s="3" t="s">
        <v>22</v>
      </c>
      <c r="F189" s="4" t="s">
        <v>638</v>
      </c>
      <c r="G189" s="4">
        <v>400</v>
      </c>
    </row>
    <row r="190" spans="1:12" x14ac:dyDescent="0.3">
      <c r="A190" s="90" t="s">
        <v>648</v>
      </c>
      <c r="B190" s="2" t="s">
        <v>27</v>
      </c>
      <c r="C190" s="3" t="s">
        <v>145</v>
      </c>
      <c r="D190" s="3" t="s">
        <v>257</v>
      </c>
      <c r="E190" s="3" t="s">
        <v>22</v>
      </c>
      <c r="F190" s="4" t="s">
        <v>638</v>
      </c>
      <c r="G190" s="4">
        <v>388</v>
      </c>
    </row>
    <row r="191" spans="1:12" x14ac:dyDescent="0.3">
      <c r="A191" s="90" t="s">
        <v>648</v>
      </c>
      <c r="B191" s="2" t="s">
        <v>27</v>
      </c>
      <c r="C191" s="3" t="s">
        <v>145</v>
      </c>
      <c r="D191" s="3" t="s">
        <v>255</v>
      </c>
      <c r="E191" s="3" t="s">
        <v>22</v>
      </c>
      <c r="F191" s="4" t="s">
        <v>638</v>
      </c>
      <c r="G191" s="4">
        <v>250</v>
      </c>
    </row>
    <row r="192" spans="1:12" x14ac:dyDescent="0.3">
      <c r="A192" s="90" t="s">
        <v>648</v>
      </c>
      <c r="B192" s="2" t="s">
        <v>23</v>
      </c>
      <c r="C192" s="3" t="s">
        <v>145</v>
      </c>
      <c r="D192" s="3" t="s">
        <v>255</v>
      </c>
      <c r="E192" s="3" t="s">
        <v>22</v>
      </c>
      <c r="F192" s="4" t="s">
        <v>584</v>
      </c>
      <c r="G192" s="4">
        <v>100</v>
      </c>
    </row>
    <row r="193" spans="1:7" x14ac:dyDescent="0.3">
      <c r="A193" s="90" t="s">
        <v>661</v>
      </c>
      <c r="B193" s="2" t="s">
        <v>27</v>
      </c>
      <c r="C193" s="3" t="s">
        <v>145</v>
      </c>
      <c r="D193" s="3" t="s">
        <v>255</v>
      </c>
      <c r="E193" s="3" t="s">
        <v>22</v>
      </c>
      <c r="F193" s="4" t="s">
        <v>638</v>
      </c>
      <c r="G193" s="4">
        <v>304</v>
      </c>
    </row>
    <row r="194" spans="1:7" x14ac:dyDescent="0.3">
      <c r="A194" s="90" t="s">
        <v>661</v>
      </c>
      <c r="B194" s="2" t="s">
        <v>27</v>
      </c>
      <c r="C194" s="3" t="s">
        <v>145</v>
      </c>
      <c r="D194" s="3" t="s">
        <v>258</v>
      </c>
      <c r="E194" s="3" t="s">
        <v>22</v>
      </c>
      <c r="F194" s="4" t="s">
        <v>638</v>
      </c>
      <c r="G194" s="4">
        <v>200</v>
      </c>
    </row>
    <row r="195" spans="1:7" x14ac:dyDescent="0.3">
      <c r="A195" s="90" t="s">
        <v>661</v>
      </c>
      <c r="B195" s="2" t="s">
        <v>23</v>
      </c>
      <c r="C195" s="3" t="s">
        <v>50</v>
      </c>
      <c r="D195" s="3" t="s">
        <v>230</v>
      </c>
      <c r="E195" s="3" t="s">
        <v>22</v>
      </c>
      <c r="F195" s="4" t="s">
        <v>584</v>
      </c>
      <c r="G195" s="4">
        <v>120</v>
      </c>
    </row>
    <row r="196" spans="1:7" x14ac:dyDescent="0.3">
      <c r="A196" s="90" t="s">
        <v>661</v>
      </c>
      <c r="B196" s="2" t="s">
        <v>27</v>
      </c>
      <c r="C196" s="3" t="s">
        <v>50</v>
      </c>
      <c r="D196" s="3" t="s">
        <v>231</v>
      </c>
      <c r="E196" s="3" t="s">
        <v>46</v>
      </c>
      <c r="F196" s="3" t="s">
        <v>598</v>
      </c>
      <c r="G196" s="9">
        <v>210</v>
      </c>
    </row>
    <row r="197" spans="1:7" x14ac:dyDescent="0.3">
      <c r="A197" s="90" t="s">
        <v>661</v>
      </c>
      <c r="B197" s="2" t="s">
        <v>27</v>
      </c>
      <c r="C197" s="3" t="s">
        <v>17</v>
      </c>
      <c r="D197" s="3" t="s">
        <v>350</v>
      </c>
      <c r="E197" s="3" t="s">
        <v>46</v>
      </c>
      <c r="F197" s="3" t="s">
        <v>598</v>
      </c>
      <c r="G197" s="4">
        <v>2000</v>
      </c>
    </row>
    <row r="198" spans="1:7" x14ac:dyDescent="0.3">
      <c r="A198" s="90" t="s">
        <v>661</v>
      </c>
      <c r="B198" s="2" t="s">
        <v>27</v>
      </c>
      <c r="C198" s="3" t="s">
        <v>297</v>
      </c>
      <c r="D198" s="3" t="s">
        <v>412</v>
      </c>
      <c r="E198" s="3" t="s">
        <v>46</v>
      </c>
      <c r="F198" s="3" t="s">
        <v>598</v>
      </c>
      <c r="G198" s="4">
        <v>180</v>
      </c>
    </row>
    <row r="199" spans="1:7" x14ac:dyDescent="0.3">
      <c r="A199" s="90" t="s">
        <v>661</v>
      </c>
      <c r="B199" s="2" t="s">
        <v>23</v>
      </c>
      <c r="C199" s="3" t="s">
        <v>297</v>
      </c>
      <c r="D199" s="3" t="s">
        <v>412</v>
      </c>
      <c r="E199" s="3" t="s">
        <v>46</v>
      </c>
      <c r="F199" s="3" t="s">
        <v>600</v>
      </c>
      <c r="G199" s="4">
        <v>152</v>
      </c>
    </row>
    <row r="200" spans="1:7" x14ac:dyDescent="0.3">
      <c r="A200" s="90" t="s">
        <v>661</v>
      </c>
      <c r="B200" s="2" t="s">
        <v>23</v>
      </c>
      <c r="C200" s="3" t="s">
        <v>50</v>
      </c>
      <c r="D200" s="3" t="s">
        <v>231</v>
      </c>
      <c r="E200" s="3" t="s">
        <v>46</v>
      </c>
      <c r="F200" s="3" t="s">
        <v>600</v>
      </c>
      <c r="G200" s="4">
        <v>238</v>
      </c>
    </row>
    <row r="201" spans="1:7" x14ac:dyDescent="0.3">
      <c r="A201" s="90" t="s">
        <v>661</v>
      </c>
      <c r="B201" s="2" t="s">
        <v>23</v>
      </c>
      <c r="C201" s="3" t="s">
        <v>50</v>
      </c>
      <c r="D201" s="3" t="s">
        <v>230</v>
      </c>
      <c r="E201" s="3" t="s">
        <v>46</v>
      </c>
      <c r="F201" s="3" t="s">
        <v>600</v>
      </c>
      <c r="G201" s="4">
        <v>52</v>
      </c>
    </row>
    <row r="202" spans="1:7" ht="14.25" customHeight="1" x14ac:dyDescent="0.3">
      <c r="A202" s="90" t="s">
        <v>661</v>
      </c>
      <c r="B202" s="2" t="s">
        <v>23</v>
      </c>
      <c r="C202" s="3" t="s">
        <v>17</v>
      </c>
      <c r="D202" s="3" t="s">
        <v>350</v>
      </c>
      <c r="E202" s="3" t="s">
        <v>46</v>
      </c>
      <c r="F202" s="3" t="s">
        <v>600</v>
      </c>
      <c r="G202" s="4">
        <v>2200</v>
      </c>
    </row>
    <row r="203" spans="1:7" x14ac:dyDescent="0.3">
      <c r="A203" s="90" t="s">
        <v>661</v>
      </c>
      <c r="B203" s="2" t="s">
        <v>127</v>
      </c>
      <c r="C203" s="3" t="s">
        <v>17</v>
      </c>
      <c r="D203" s="3" t="s">
        <v>350</v>
      </c>
      <c r="E203" s="3" t="s">
        <v>46</v>
      </c>
      <c r="F203" s="3" t="s">
        <v>302</v>
      </c>
      <c r="G203" s="66">
        <v>640</v>
      </c>
    </row>
    <row r="204" spans="1:7" x14ac:dyDescent="0.3">
      <c r="A204" s="90" t="s">
        <v>661</v>
      </c>
      <c r="B204" s="2" t="s">
        <v>127</v>
      </c>
      <c r="C204" s="3" t="s">
        <v>297</v>
      </c>
      <c r="D204" s="3" t="s">
        <v>412</v>
      </c>
      <c r="E204" s="3" t="s">
        <v>46</v>
      </c>
      <c r="F204" s="3" t="s">
        <v>302</v>
      </c>
      <c r="G204" s="4">
        <v>180</v>
      </c>
    </row>
    <row r="205" spans="1:7" x14ac:dyDescent="0.3">
      <c r="A205" s="90" t="s">
        <v>661</v>
      </c>
      <c r="B205" s="2" t="s">
        <v>127</v>
      </c>
      <c r="C205" s="3" t="s">
        <v>50</v>
      </c>
      <c r="D205" s="3" t="s">
        <v>230</v>
      </c>
      <c r="E205" s="3" t="s">
        <v>46</v>
      </c>
      <c r="F205" s="3" t="s">
        <v>302</v>
      </c>
      <c r="G205" s="4">
        <v>48</v>
      </c>
    </row>
    <row r="206" spans="1:7" x14ac:dyDescent="0.3">
      <c r="A206" s="90" t="s">
        <v>661</v>
      </c>
      <c r="B206" s="2" t="s">
        <v>127</v>
      </c>
      <c r="C206" s="3" t="s">
        <v>225</v>
      </c>
      <c r="D206" s="3" t="s">
        <v>246</v>
      </c>
      <c r="E206" s="3" t="s">
        <v>46</v>
      </c>
      <c r="F206" s="3" t="s">
        <v>302</v>
      </c>
      <c r="G206" s="4">
        <v>204</v>
      </c>
    </row>
    <row r="207" spans="1:7" x14ac:dyDescent="0.3">
      <c r="A207" s="90" t="s">
        <v>661</v>
      </c>
      <c r="B207" s="2" t="s">
        <v>23</v>
      </c>
      <c r="C207" s="3" t="s">
        <v>145</v>
      </c>
      <c r="D207" s="3" t="s">
        <v>255</v>
      </c>
      <c r="E207" s="3" t="s">
        <v>24</v>
      </c>
      <c r="F207" s="3" t="s">
        <v>599</v>
      </c>
      <c r="G207" s="4">
        <v>248</v>
      </c>
    </row>
    <row r="208" spans="1:7" x14ac:dyDescent="0.3">
      <c r="A208" s="90" t="s">
        <v>661</v>
      </c>
      <c r="B208" s="2" t="s">
        <v>23</v>
      </c>
      <c r="C208" s="3" t="s">
        <v>17</v>
      </c>
      <c r="D208" s="3" t="s">
        <v>45</v>
      </c>
      <c r="E208" s="3" t="s">
        <v>24</v>
      </c>
      <c r="F208" s="3" t="s">
        <v>599</v>
      </c>
      <c r="G208" s="4">
        <f>20*22</f>
        <v>440</v>
      </c>
    </row>
    <row r="209" spans="1:7" x14ac:dyDescent="0.3">
      <c r="A209" s="90" t="s">
        <v>661</v>
      </c>
      <c r="B209" s="2" t="s">
        <v>23</v>
      </c>
      <c r="C209" s="3" t="s">
        <v>145</v>
      </c>
      <c r="D209" s="3" t="s">
        <v>250</v>
      </c>
      <c r="E209" s="3" t="s">
        <v>24</v>
      </c>
      <c r="F209" s="3" t="s">
        <v>599</v>
      </c>
      <c r="G209" s="4">
        <f>35*10</f>
        <v>350</v>
      </c>
    </row>
    <row r="210" spans="1:7" x14ac:dyDescent="0.3">
      <c r="A210" s="90" t="s">
        <v>661</v>
      </c>
      <c r="B210" s="2" t="s">
        <v>23</v>
      </c>
      <c r="C210" s="3" t="s">
        <v>17</v>
      </c>
      <c r="D210" s="3" t="s">
        <v>308</v>
      </c>
      <c r="E210" s="3" t="s">
        <v>24</v>
      </c>
      <c r="F210" s="3" t="s">
        <v>599</v>
      </c>
      <c r="G210" s="4">
        <f>10*60</f>
        <v>600</v>
      </c>
    </row>
    <row r="211" spans="1:7" x14ac:dyDescent="0.3">
      <c r="A211" s="90" t="s">
        <v>661</v>
      </c>
      <c r="B211" s="2" t="s">
        <v>127</v>
      </c>
      <c r="C211" s="3" t="s">
        <v>17</v>
      </c>
      <c r="D211" s="3" t="s">
        <v>309</v>
      </c>
      <c r="E211" s="3" t="s">
        <v>24</v>
      </c>
      <c r="F211" s="3" t="s">
        <v>588</v>
      </c>
      <c r="G211" s="4">
        <f>6*60</f>
        <v>360</v>
      </c>
    </row>
    <row r="212" spans="1:7" x14ac:dyDescent="0.3">
      <c r="A212" s="90" t="s">
        <v>661</v>
      </c>
      <c r="B212" s="2" t="s">
        <v>127</v>
      </c>
      <c r="C212" s="3" t="s">
        <v>17</v>
      </c>
      <c r="D212" s="3" t="s">
        <v>242</v>
      </c>
      <c r="E212" s="3" t="s">
        <v>24</v>
      </c>
      <c r="F212" s="3" t="s">
        <v>588</v>
      </c>
      <c r="G212" s="4">
        <f>2*60</f>
        <v>120</v>
      </c>
    </row>
    <row r="213" spans="1:7" x14ac:dyDescent="0.3">
      <c r="A213" s="90" t="s">
        <v>661</v>
      </c>
      <c r="B213" s="2" t="s">
        <v>127</v>
      </c>
      <c r="C213" s="3" t="s">
        <v>145</v>
      </c>
      <c r="D213" s="3" t="s">
        <v>262</v>
      </c>
      <c r="E213" s="3" t="s">
        <v>24</v>
      </c>
      <c r="F213" s="3" t="s">
        <v>588</v>
      </c>
      <c r="G213" s="4">
        <f>35*10</f>
        <v>350</v>
      </c>
    </row>
    <row r="214" spans="1:7" x14ac:dyDescent="0.3">
      <c r="A214" s="90" t="s">
        <v>669</v>
      </c>
      <c r="B214" s="2" t="s">
        <v>27</v>
      </c>
      <c r="C214" s="3" t="s">
        <v>225</v>
      </c>
      <c r="D214" s="3" t="s">
        <v>246</v>
      </c>
      <c r="E214" s="3" t="s">
        <v>46</v>
      </c>
      <c r="F214" s="3" t="s">
        <v>598</v>
      </c>
      <c r="G214" s="4">
        <v>400</v>
      </c>
    </row>
    <row r="215" spans="1:7" x14ac:dyDescent="0.3">
      <c r="A215" s="90" t="s">
        <v>669</v>
      </c>
      <c r="B215" s="2" t="s">
        <v>27</v>
      </c>
      <c r="C215" s="3" t="s">
        <v>17</v>
      </c>
      <c r="D215" s="3" t="s">
        <v>321</v>
      </c>
      <c r="E215" s="3" t="s">
        <v>46</v>
      </c>
      <c r="F215" s="3" t="s">
        <v>598</v>
      </c>
      <c r="G215" s="4">
        <v>2120</v>
      </c>
    </row>
    <row r="216" spans="1:7" x14ac:dyDescent="0.3">
      <c r="A216" s="90" t="s">
        <v>669</v>
      </c>
      <c r="B216" s="2" t="s">
        <v>27</v>
      </c>
      <c r="C216" s="3" t="s">
        <v>50</v>
      </c>
      <c r="D216" s="3" t="s">
        <v>231</v>
      </c>
      <c r="E216" s="3" t="s">
        <v>46</v>
      </c>
      <c r="F216" s="3" t="s">
        <v>598</v>
      </c>
      <c r="G216" s="4">
        <v>406</v>
      </c>
    </row>
    <row r="217" spans="1:7" x14ac:dyDescent="0.3">
      <c r="A217" s="90" t="s">
        <v>669</v>
      </c>
      <c r="B217" s="2" t="s">
        <v>23</v>
      </c>
      <c r="C217" s="3" t="s">
        <v>50</v>
      </c>
      <c r="D217" s="3" t="s">
        <v>231</v>
      </c>
      <c r="E217" s="3" t="s">
        <v>46</v>
      </c>
      <c r="F217" s="4" t="s">
        <v>600</v>
      </c>
      <c r="G217" s="4">
        <v>112</v>
      </c>
    </row>
    <row r="218" spans="1:7" x14ac:dyDescent="0.3">
      <c r="A218" s="90" t="s">
        <v>669</v>
      </c>
      <c r="B218" s="2" t="s">
        <v>23</v>
      </c>
      <c r="C218" s="3" t="s">
        <v>297</v>
      </c>
      <c r="D218" s="3" t="s">
        <v>412</v>
      </c>
      <c r="E218" s="3" t="s">
        <v>46</v>
      </c>
      <c r="F218" s="4" t="s">
        <v>600</v>
      </c>
      <c r="G218" s="4">
        <v>148</v>
      </c>
    </row>
    <row r="219" spans="1:7" x14ac:dyDescent="0.3">
      <c r="A219" s="90" t="s">
        <v>669</v>
      </c>
      <c r="B219" s="2" t="s">
        <v>23</v>
      </c>
      <c r="C219" s="3" t="s">
        <v>17</v>
      </c>
      <c r="D219" s="3" t="s">
        <v>350</v>
      </c>
      <c r="E219" s="3" t="s">
        <v>46</v>
      </c>
      <c r="F219" s="4" t="s">
        <v>600</v>
      </c>
      <c r="G219" s="4">
        <v>2200</v>
      </c>
    </row>
    <row r="220" spans="1:7" x14ac:dyDescent="0.3">
      <c r="A220" s="90" t="s">
        <v>669</v>
      </c>
      <c r="B220" s="2" t="s">
        <v>127</v>
      </c>
      <c r="C220" s="3" t="s">
        <v>17</v>
      </c>
      <c r="D220" s="3" t="s">
        <v>350</v>
      </c>
      <c r="E220" s="3" t="s">
        <v>46</v>
      </c>
      <c r="F220" s="4" t="s">
        <v>302</v>
      </c>
      <c r="G220" s="4">
        <v>800</v>
      </c>
    </row>
    <row r="221" spans="1:7" x14ac:dyDescent="0.3">
      <c r="A221" s="90" t="s">
        <v>669</v>
      </c>
      <c r="B221" s="2" t="s">
        <v>127</v>
      </c>
      <c r="C221" s="3" t="s">
        <v>297</v>
      </c>
      <c r="D221" s="3" t="s">
        <v>412</v>
      </c>
      <c r="E221" s="3" t="s">
        <v>46</v>
      </c>
      <c r="F221" s="4" t="s">
        <v>302</v>
      </c>
      <c r="G221" s="4">
        <v>240</v>
      </c>
    </row>
    <row r="222" spans="1:7" x14ac:dyDescent="0.3">
      <c r="A222" s="90" t="s">
        <v>669</v>
      </c>
      <c r="B222" s="2" t="s">
        <v>127</v>
      </c>
      <c r="C222" s="3" t="s">
        <v>225</v>
      </c>
      <c r="D222" s="3" t="s">
        <v>247</v>
      </c>
      <c r="E222" s="3" t="s">
        <v>46</v>
      </c>
      <c r="F222" s="4" t="s">
        <v>302</v>
      </c>
      <c r="G222" s="4">
        <v>108</v>
      </c>
    </row>
    <row r="223" spans="1:7" x14ac:dyDescent="0.3">
      <c r="A223" s="90" t="s">
        <v>669</v>
      </c>
      <c r="B223" s="2" t="s">
        <v>27</v>
      </c>
      <c r="C223" s="3" t="s">
        <v>17</v>
      </c>
      <c r="D223" s="3" t="s">
        <v>309</v>
      </c>
      <c r="E223" s="3" t="s">
        <v>24</v>
      </c>
      <c r="F223" s="4" t="s">
        <v>598</v>
      </c>
      <c r="G223" s="4">
        <f>8*60</f>
        <v>480</v>
      </c>
    </row>
    <row r="224" spans="1:7" x14ac:dyDescent="0.3">
      <c r="A224" s="90" t="s">
        <v>669</v>
      </c>
      <c r="B224" s="2" t="s">
        <v>27</v>
      </c>
      <c r="C224" s="3" t="s">
        <v>17</v>
      </c>
      <c r="D224" s="3" t="s">
        <v>45</v>
      </c>
      <c r="E224" s="3" t="s">
        <v>24</v>
      </c>
      <c r="F224" s="4" t="s">
        <v>598</v>
      </c>
      <c r="G224" s="4">
        <f>17*22</f>
        <v>374</v>
      </c>
    </row>
    <row r="225" spans="1:7" x14ac:dyDescent="0.3">
      <c r="A225" s="90" t="s">
        <v>669</v>
      </c>
      <c r="B225" s="2" t="s">
        <v>27</v>
      </c>
      <c r="C225" s="3" t="s">
        <v>17</v>
      </c>
      <c r="D225" s="3" t="s">
        <v>242</v>
      </c>
      <c r="E225" s="3" t="s">
        <v>24</v>
      </c>
      <c r="F225" s="4" t="s">
        <v>598</v>
      </c>
      <c r="G225" s="4">
        <f>4*60</f>
        <v>240</v>
      </c>
    </row>
    <row r="226" spans="1:7" x14ac:dyDescent="0.3">
      <c r="A226" s="90" t="s">
        <v>669</v>
      </c>
      <c r="B226" s="2" t="s">
        <v>27</v>
      </c>
      <c r="C226" s="3" t="s">
        <v>17</v>
      </c>
      <c r="D226" s="3" t="s">
        <v>308</v>
      </c>
      <c r="E226" s="3" t="s">
        <v>24</v>
      </c>
      <c r="F226" s="4" t="s">
        <v>598</v>
      </c>
      <c r="G226" s="4">
        <f>5*60</f>
        <v>300</v>
      </c>
    </row>
    <row r="227" spans="1:7" x14ac:dyDescent="0.3">
      <c r="A227" s="90" t="s">
        <v>669</v>
      </c>
      <c r="B227" s="2" t="s">
        <v>23</v>
      </c>
      <c r="C227" s="3" t="s">
        <v>145</v>
      </c>
      <c r="D227" s="3" t="s">
        <v>250</v>
      </c>
      <c r="E227" s="3" t="s">
        <v>24</v>
      </c>
      <c r="F227" s="4" t="s">
        <v>598</v>
      </c>
      <c r="G227" s="4">
        <f>24*10</f>
        <v>240</v>
      </c>
    </row>
    <row r="228" spans="1:7" x14ac:dyDescent="0.3">
      <c r="A228" s="90" t="s">
        <v>669</v>
      </c>
      <c r="B228" s="2" t="s">
        <v>23</v>
      </c>
      <c r="C228" s="3" t="s">
        <v>145</v>
      </c>
      <c r="D228" s="3" t="s">
        <v>255</v>
      </c>
      <c r="E228" s="3" t="s">
        <v>24</v>
      </c>
      <c r="F228" s="4" t="s">
        <v>598</v>
      </c>
      <c r="G228" s="4">
        <v>169</v>
      </c>
    </row>
    <row r="229" spans="1:7" x14ac:dyDescent="0.3">
      <c r="A229" s="90" t="s">
        <v>669</v>
      </c>
      <c r="B229" s="2" t="s">
        <v>23</v>
      </c>
      <c r="C229" s="3" t="s">
        <v>17</v>
      </c>
      <c r="D229" s="3" t="s">
        <v>309</v>
      </c>
      <c r="E229" s="3" t="s">
        <v>24</v>
      </c>
      <c r="F229" s="4" t="s">
        <v>598</v>
      </c>
      <c r="G229" s="4">
        <f>3*60</f>
        <v>180</v>
      </c>
    </row>
    <row r="230" spans="1:7" x14ac:dyDescent="0.3">
      <c r="A230" s="90" t="s">
        <v>669</v>
      </c>
      <c r="B230" s="2" t="s">
        <v>23</v>
      </c>
      <c r="C230" s="3" t="s">
        <v>17</v>
      </c>
      <c r="D230" s="3" t="s">
        <v>308</v>
      </c>
      <c r="E230" s="3" t="s">
        <v>24</v>
      </c>
      <c r="F230" s="4" t="s">
        <v>598</v>
      </c>
      <c r="G230" s="4">
        <v>60</v>
      </c>
    </row>
    <row r="231" spans="1:7" x14ac:dyDescent="0.3">
      <c r="A231" s="90" t="s">
        <v>669</v>
      </c>
      <c r="B231" s="2" t="s">
        <v>23</v>
      </c>
      <c r="C231" s="3" t="s">
        <v>17</v>
      </c>
      <c r="D231" s="3" t="s">
        <v>45</v>
      </c>
      <c r="E231" s="3" t="s">
        <v>24</v>
      </c>
      <c r="F231" s="4" t="s">
        <v>598</v>
      </c>
      <c r="G231" s="4">
        <f>27*22</f>
        <v>594</v>
      </c>
    </row>
    <row r="232" spans="1:7" x14ac:dyDescent="0.3">
      <c r="A232" s="90" t="s">
        <v>669</v>
      </c>
      <c r="B232" s="2" t="s">
        <v>23</v>
      </c>
      <c r="C232" s="3" t="s">
        <v>17</v>
      </c>
      <c r="D232" s="3" t="s">
        <v>298</v>
      </c>
      <c r="E232" s="3" t="s">
        <v>24</v>
      </c>
      <c r="F232" s="4" t="s">
        <v>598</v>
      </c>
      <c r="G232" s="4">
        <f>5*50</f>
        <v>250</v>
      </c>
    </row>
    <row r="233" spans="1:7" x14ac:dyDescent="0.3">
      <c r="A233" s="90" t="s">
        <v>669</v>
      </c>
      <c r="B233" s="2" t="s">
        <v>127</v>
      </c>
      <c r="C233" s="3" t="s">
        <v>145</v>
      </c>
      <c r="D233" s="3" t="s">
        <v>253</v>
      </c>
      <c r="E233" s="3" t="s">
        <v>24</v>
      </c>
      <c r="F233" s="4" t="s">
        <v>500</v>
      </c>
      <c r="G233" s="4">
        <f>50*10</f>
        <v>500</v>
      </c>
    </row>
    <row r="234" spans="1:7" x14ac:dyDescent="0.3">
      <c r="A234" s="90" t="s">
        <v>669</v>
      </c>
      <c r="B234" s="2" t="s">
        <v>27</v>
      </c>
      <c r="C234" s="3" t="s">
        <v>145</v>
      </c>
      <c r="D234" s="3" t="s">
        <v>258</v>
      </c>
      <c r="E234" s="3" t="s">
        <v>22</v>
      </c>
      <c r="F234" s="4" t="s">
        <v>638</v>
      </c>
      <c r="G234" s="4">
        <v>200</v>
      </c>
    </row>
    <row r="235" spans="1:7" x14ac:dyDescent="0.3">
      <c r="A235" s="90" t="s">
        <v>669</v>
      </c>
      <c r="B235" s="2" t="s">
        <v>27</v>
      </c>
      <c r="C235" s="3" t="s">
        <v>145</v>
      </c>
      <c r="D235" s="3" t="s">
        <v>262</v>
      </c>
      <c r="E235" s="3" t="s">
        <v>22</v>
      </c>
      <c r="F235" s="4" t="s">
        <v>638</v>
      </c>
      <c r="G235" s="4">
        <v>300</v>
      </c>
    </row>
    <row r="236" spans="1:7" x14ac:dyDescent="0.3">
      <c r="A236" s="90" t="s">
        <v>669</v>
      </c>
      <c r="B236" s="2" t="s">
        <v>27</v>
      </c>
      <c r="C236" s="3" t="s">
        <v>145</v>
      </c>
      <c r="D236" s="3" t="s">
        <v>255</v>
      </c>
      <c r="E236" s="3" t="s">
        <v>22</v>
      </c>
      <c r="F236" s="4" t="s">
        <v>638</v>
      </c>
      <c r="G236" s="4">
        <v>36</v>
      </c>
    </row>
    <row r="237" spans="1:7" x14ac:dyDescent="0.3">
      <c r="A237" s="90" t="s">
        <v>702</v>
      </c>
      <c r="B237" s="2" t="s">
        <v>27</v>
      </c>
      <c r="C237" s="3" t="s">
        <v>145</v>
      </c>
      <c r="D237" s="3" t="s">
        <v>258</v>
      </c>
      <c r="E237" s="3" t="s">
        <v>22</v>
      </c>
      <c r="F237" s="4" t="s">
        <v>638</v>
      </c>
      <c r="G237" s="4">
        <v>136</v>
      </c>
    </row>
    <row r="238" spans="1:7" x14ac:dyDescent="0.3">
      <c r="A238" s="90" t="s">
        <v>702</v>
      </c>
      <c r="B238" s="2" t="s">
        <v>27</v>
      </c>
      <c r="C238" s="3" t="s">
        <v>145</v>
      </c>
      <c r="D238" s="3" t="s">
        <v>262</v>
      </c>
      <c r="E238" s="3" t="s">
        <v>22</v>
      </c>
      <c r="F238" s="4" t="s">
        <v>638</v>
      </c>
      <c r="G238" s="4">
        <v>209</v>
      </c>
    </row>
    <row r="239" spans="1:7" x14ac:dyDescent="0.3">
      <c r="A239" s="90" t="s">
        <v>702</v>
      </c>
      <c r="B239" s="2" t="s">
        <v>27</v>
      </c>
      <c r="C239" s="3" t="s">
        <v>145</v>
      </c>
      <c r="D239" s="3" t="s">
        <v>253</v>
      </c>
      <c r="E239" s="3" t="s">
        <v>22</v>
      </c>
      <c r="F239" s="4" t="s">
        <v>638</v>
      </c>
      <c r="G239" s="4">
        <v>200</v>
      </c>
    </row>
    <row r="240" spans="1:7" x14ac:dyDescent="0.3">
      <c r="A240" s="90" t="s">
        <v>702</v>
      </c>
      <c r="B240" s="2" t="s">
        <v>23</v>
      </c>
      <c r="C240" s="3" t="s">
        <v>50</v>
      </c>
      <c r="D240" s="3" t="s">
        <v>230</v>
      </c>
      <c r="E240" s="3" t="s">
        <v>22</v>
      </c>
      <c r="F240" s="4" t="s">
        <v>584</v>
      </c>
      <c r="G240" s="4">
        <v>100</v>
      </c>
    </row>
    <row r="241" spans="1:7" x14ac:dyDescent="0.3">
      <c r="A241" s="90" t="s">
        <v>702</v>
      </c>
      <c r="B241" s="2" t="s">
        <v>27</v>
      </c>
      <c r="C241" s="3" t="s">
        <v>17</v>
      </c>
      <c r="D241" s="3" t="s">
        <v>309</v>
      </c>
      <c r="E241" s="3" t="s">
        <v>24</v>
      </c>
      <c r="F241" s="4" t="s">
        <v>598</v>
      </c>
      <c r="G241" s="4">
        <f>23*60</f>
        <v>1380</v>
      </c>
    </row>
    <row r="242" spans="1:7" x14ac:dyDescent="0.3">
      <c r="A242" s="90" t="s">
        <v>702</v>
      </c>
      <c r="B242" s="2" t="s">
        <v>27</v>
      </c>
      <c r="C242" s="3" t="s">
        <v>17</v>
      </c>
      <c r="D242" s="3" t="s">
        <v>242</v>
      </c>
      <c r="E242" s="3" t="s">
        <v>24</v>
      </c>
      <c r="F242" s="4" t="s">
        <v>598</v>
      </c>
      <c r="G242" s="9">
        <f>3*60</f>
        <v>180</v>
      </c>
    </row>
    <row r="243" spans="1:7" x14ac:dyDescent="0.3">
      <c r="A243" s="90" t="s">
        <v>702</v>
      </c>
      <c r="B243" s="2" t="s">
        <v>27</v>
      </c>
      <c r="C243" s="3" t="s">
        <v>17</v>
      </c>
      <c r="D243" s="3" t="s">
        <v>45</v>
      </c>
      <c r="E243" s="3" t="s">
        <v>24</v>
      </c>
      <c r="F243" s="4" t="s">
        <v>598</v>
      </c>
      <c r="G243" s="4">
        <f>6*22</f>
        <v>132</v>
      </c>
    </row>
    <row r="244" spans="1:7" x14ac:dyDescent="0.3">
      <c r="A244" s="90" t="s">
        <v>702</v>
      </c>
      <c r="B244" s="2" t="s">
        <v>23</v>
      </c>
      <c r="C244" s="3" t="s">
        <v>145</v>
      </c>
      <c r="D244" s="3" t="s">
        <v>262</v>
      </c>
      <c r="E244" s="3" t="s">
        <v>24</v>
      </c>
      <c r="F244" s="4" t="s">
        <v>599</v>
      </c>
      <c r="G244" s="4">
        <f>25*8</f>
        <v>200</v>
      </c>
    </row>
    <row r="245" spans="1:7" x14ac:dyDescent="0.3">
      <c r="A245" s="90" t="s">
        <v>702</v>
      </c>
      <c r="B245" s="2" t="s">
        <v>23</v>
      </c>
      <c r="C245" s="3" t="s">
        <v>17</v>
      </c>
      <c r="D245" s="3" t="s">
        <v>298</v>
      </c>
      <c r="E245" s="3" t="s">
        <v>24</v>
      </c>
      <c r="F245" s="4" t="s">
        <v>599</v>
      </c>
      <c r="G245" s="4">
        <f>15*50</f>
        <v>750</v>
      </c>
    </row>
    <row r="246" spans="1:7" x14ac:dyDescent="0.3">
      <c r="A246" s="90" t="s">
        <v>702</v>
      </c>
      <c r="B246" s="2" t="s">
        <v>23</v>
      </c>
      <c r="C246" s="3" t="s">
        <v>17</v>
      </c>
      <c r="D246" s="3" t="s">
        <v>309</v>
      </c>
      <c r="E246" s="3" t="s">
        <v>24</v>
      </c>
      <c r="F246" s="4" t="s">
        <v>599</v>
      </c>
      <c r="G246" s="4">
        <v>60</v>
      </c>
    </row>
    <row r="247" spans="1:7" x14ac:dyDescent="0.3">
      <c r="A247" s="90" t="s">
        <v>702</v>
      </c>
      <c r="B247" s="2" t="s">
        <v>23</v>
      </c>
      <c r="C247" s="3" t="s">
        <v>17</v>
      </c>
      <c r="D247" s="3" t="s">
        <v>242</v>
      </c>
      <c r="E247" s="3" t="s">
        <v>24</v>
      </c>
      <c r="F247" s="4" t="s">
        <v>599</v>
      </c>
      <c r="G247" s="4">
        <v>60</v>
      </c>
    </row>
    <row r="248" spans="1:7" x14ac:dyDescent="0.3">
      <c r="A248" s="90" t="s">
        <v>702</v>
      </c>
      <c r="B248" s="2" t="s">
        <v>127</v>
      </c>
      <c r="C248" s="3" t="s">
        <v>145</v>
      </c>
      <c r="D248" s="3" t="s">
        <v>253</v>
      </c>
      <c r="E248" s="3" t="s">
        <v>24</v>
      </c>
      <c r="F248" s="4" t="s">
        <v>588</v>
      </c>
      <c r="G248" s="9">
        <f>25*10</f>
        <v>250</v>
      </c>
    </row>
    <row r="249" spans="1:7" x14ac:dyDescent="0.3">
      <c r="A249" s="90" t="s">
        <v>702</v>
      </c>
      <c r="B249" s="2" t="s">
        <v>27</v>
      </c>
      <c r="C249" s="3" t="s">
        <v>50</v>
      </c>
      <c r="D249" s="3" t="s">
        <v>230</v>
      </c>
      <c r="E249" s="3" t="s">
        <v>46</v>
      </c>
      <c r="F249" s="4" t="s">
        <v>598</v>
      </c>
      <c r="G249" s="9">
        <v>32</v>
      </c>
    </row>
    <row r="250" spans="1:7" x14ac:dyDescent="0.3">
      <c r="A250" s="90" t="s">
        <v>702</v>
      </c>
      <c r="B250" s="2" t="s">
        <v>27</v>
      </c>
      <c r="C250" s="3" t="s">
        <v>297</v>
      </c>
      <c r="D250" s="3" t="s">
        <v>412</v>
      </c>
      <c r="E250" s="3" t="s">
        <v>46</v>
      </c>
      <c r="F250" s="4" t="s">
        <v>598</v>
      </c>
      <c r="G250" s="9">
        <v>36</v>
      </c>
    </row>
    <row r="251" spans="1:7" x14ac:dyDescent="0.3">
      <c r="A251" s="90" t="s">
        <v>702</v>
      </c>
      <c r="B251" s="2" t="s">
        <v>27</v>
      </c>
      <c r="C251" s="3" t="s">
        <v>17</v>
      </c>
      <c r="D251" s="3" t="s">
        <v>350</v>
      </c>
      <c r="E251" s="3" t="s">
        <v>46</v>
      </c>
      <c r="F251" s="4" t="s">
        <v>598</v>
      </c>
      <c r="G251" s="4">
        <v>2200</v>
      </c>
    </row>
    <row r="252" spans="1:7" x14ac:dyDescent="0.3">
      <c r="A252" s="90" t="s">
        <v>702</v>
      </c>
      <c r="B252" s="2" t="s">
        <v>27</v>
      </c>
      <c r="C252" s="3" t="s">
        <v>205</v>
      </c>
      <c r="D252" s="3" t="s">
        <v>320</v>
      </c>
      <c r="E252" s="3" t="s">
        <v>46</v>
      </c>
      <c r="F252" s="4" t="s">
        <v>598</v>
      </c>
      <c r="G252" s="4">
        <v>304</v>
      </c>
    </row>
    <row r="253" spans="1:7" x14ac:dyDescent="0.3">
      <c r="A253" s="90" t="s">
        <v>702</v>
      </c>
      <c r="B253" s="2" t="s">
        <v>27</v>
      </c>
      <c r="C253" s="3" t="s">
        <v>50</v>
      </c>
      <c r="D253" s="3" t="s">
        <v>231</v>
      </c>
      <c r="E253" s="3" t="s">
        <v>46</v>
      </c>
      <c r="F253" s="4" t="s">
        <v>598</v>
      </c>
      <c r="G253" s="4">
        <v>274</v>
      </c>
    </row>
    <row r="254" spans="1:7" x14ac:dyDescent="0.3">
      <c r="A254" s="90" t="s">
        <v>702</v>
      </c>
      <c r="B254" s="2" t="s">
        <v>23</v>
      </c>
      <c r="C254" s="3" t="s">
        <v>50</v>
      </c>
      <c r="D254" s="3" t="s">
        <v>230</v>
      </c>
      <c r="E254" s="3" t="s">
        <v>46</v>
      </c>
      <c r="F254" s="4" t="s">
        <v>600</v>
      </c>
      <c r="G254" s="4">
        <v>92</v>
      </c>
    </row>
    <row r="255" spans="1:7" x14ac:dyDescent="0.3">
      <c r="A255" s="90" t="s">
        <v>702</v>
      </c>
      <c r="B255" s="2" t="s">
        <v>23</v>
      </c>
      <c r="C255" s="3" t="s">
        <v>297</v>
      </c>
      <c r="D255" s="3" t="s">
        <v>412</v>
      </c>
      <c r="E255" s="3" t="s">
        <v>46</v>
      </c>
      <c r="F255" s="4" t="s">
        <v>600</v>
      </c>
      <c r="G255" s="4">
        <v>108</v>
      </c>
    </row>
    <row r="256" spans="1:7" x14ac:dyDescent="0.3">
      <c r="A256" s="90" t="s">
        <v>702</v>
      </c>
      <c r="B256" s="2" t="s">
        <v>23</v>
      </c>
      <c r="C256" s="3" t="s">
        <v>17</v>
      </c>
      <c r="D256" s="3" t="s">
        <v>350</v>
      </c>
      <c r="E256" s="3" t="s">
        <v>46</v>
      </c>
      <c r="F256" s="4" t="s">
        <v>600</v>
      </c>
      <c r="G256" s="4">
        <v>2120</v>
      </c>
    </row>
    <row r="257" spans="1:8" x14ac:dyDescent="0.3">
      <c r="A257" s="90" t="s">
        <v>702</v>
      </c>
      <c r="B257" s="2" t="s">
        <v>127</v>
      </c>
      <c r="C257" s="3" t="s">
        <v>225</v>
      </c>
      <c r="D257" s="3" t="s">
        <v>247</v>
      </c>
      <c r="E257" s="3" t="s">
        <v>46</v>
      </c>
      <c r="F257" s="4" t="s">
        <v>302</v>
      </c>
      <c r="G257" s="4">
        <v>264</v>
      </c>
    </row>
    <row r="258" spans="1:8" x14ac:dyDescent="0.3">
      <c r="A258" s="90" t="s">
        <v>702</v>
      </c>
      <c r="B258" s="2" t="s">
        <v>127</v>
      </c>
      <c r="C258" s="3" t="s">
        <v>17</v>
      </c>
      <c r="D258" s="3" t="s">
        <v>350</v>
      </c>
      <c r="E258" s="3" t="s">
        <v>46</v>
      </c>
      <c r="F258" s="4" t="s">
        <v>302</v>
      </c>
      <c r="G258" s="4">
        <v>480</v>
      </c>
    </row>
    <row r="259" spans="1:8" x14ac:dyDescent="0.3">
      <c r="A259" s="90" t="s">
        <v>702</v>
      </c>
      <c r="B259" s="2" t="s">
        <v>127</v>
      </c>
      <c r="C259" s="3" t="s">
        <v>297</v>
      </c>
      <c r="D259" s="3" t="s">
        <v>412</v>
      </c>
      <c r="E259" s="3" t="s">
        <v>46</v>
      </c>
      <c r="F259" s="4" t="s">
        <v>302</v>
      </c>
      <c r="G259" s="4">
        <v>240</v>
      </c>
    </row>
    <row r="260" spans="1:8" x14ac:dyDescent="0.3">
      <c r="A260" s="90" t="s">
        <v>705</v>
      </c>
      <c r="B260" s="2" t="s">
        <v>27</v>
      </c>
      <c r="C260" s="3" t="s">
        <v>297</v>
      </c>
      <c r="D260" s="3" t="s">
        <v>412</v>
      </c>
      <c r="E260" s="3" t="s">
        <v>46</v>
      </c>
      <c r="F260" s="4" t="s">
        <v>600</v>
      </c>
      <c r="G260" s="4">
        <v>92</v>
      </c>
    </row>
    <row r="261" spans="1:8" x14ac:dyDescent="0.3">
      <c r="A261" s="90" t="s">
        <v>705</v>
      </c>
      <c r="B261" s="2" t="s">
        <v>27</v>
      </c>
      <c r="C261" s="3" t="s">
        <v>17</v>
      </c>
      <c r="D261" s="3" t="s">
        <v>350</v>
      </c>
      <c r="E261" s="3" t="s">
        <v>46</v>
      </c>
      <c r="F261" s="4" t="s">
        <v>600</v>
      </c>
      <c r="G261" s="4">
        <v>1880</v>
      </c>
    </row>
    <row r="262" spans="1:8" x14ac:dyDescent="0.3">
      <c r="A262" s="90" t="s">
        <v>705</v>
      </c>
      <c r="B262" s="2" t="s">
        <v>27</v>
      </c>
      <c r="C262" s="3" t="s">
        <v>225</v>
      </c>
      <c r="D262" s="3" t="s">
        <v>247</v>
      </c>
      <c r="E262" s="3" t="s">
        <v>46</v>
      </c>
      <c r="F262" s="4" t="s">
        <v>600</v>
      </c>
      <c r="G262" s="4">
        <v>264</v>
      </c>
    </row>
    <row r="263" spans="1:8" x14ac:dyDescent="0.3">
      <c r="A263" s="90" t="s">
        <v>705</v>
      </c>
      <c r="B263" s="2" t="s">
        <v>27</v>
      </c>
      <c r="C263" s="3" t="s">
        <v>50</v>
      </c>
      <c r="D263" s="3" t="s">
        <v>230</v>
      </c>
      <c r="E263" s="3" t="s">
        <v>46</v>
      </c>
      <c r="F263" s="4" t="s">
        <v>600</v>
      </c>
      <c r="G263" s="4">
        <v>112</v>
      </c>
    </row>
    <row r="264" spans="1:8" x14ac:dyDescent="0.3">
      <c r="A264" s="90" t="s">
        <v>705</v>
      </c>
      <c r="B264" s="2" t="s">
        <v>23</v>
      </c>
      <c r="C264" s="3" t="s">
        <v>17</v>
      </c>
      <c r="D264" s="3" t="s">
        <v>350</v>
      </c>
      <c r="E264" s="3" t="s">
        <v>46</v>
      </c>
      <c r="F264" s="4" t="s">
        <v>302</v>
      </c>
      <c r="G264" s="4">
        <v>1680</v>
      </c>
    </row>
    <row r="265" spans="1:8" x14ac:dyDescent="0.3">
      <c r="A265" s="90" t="s">
        <v>705</v>
      </c>
      <c r="B265" s="2" t="s">
        <v>23</v>
      </c>
      <c r="C265" s="3" t="s">
        <v>50</v>
      </c>
      <c r="D265" s="3" t="s">
        <v>230</v>
      </c>
      <c r="E265" s="3" t="s">
        <v>46</v>
      </c>
      <c r="F265" s="4" t="s">
        <v>302</v>
      </c>
      <c r="G265" s="4">
        <v>168</v>
      </c>
    </row>
    <row r="266" spans="1:8" x14ac:dyDescent="0.3">
      <c r="A266" s="90" t="s">
        <v>705</v>
      </c>
      <c r="B266" s="2" t="s">
        <v>23</v>
      </c>
      <c r="C266" s="3" t="s">
        <v>225</v>
      </c>
      <c r="D266" s="3" t="s">
        <v>247</v>
      </c>
      <c r="E266" s="3" t="s">
        <v>46</v>
      </c>
      <c r="F266" s="4" t="s">
        <v>302</v>
      </c>
      <c r="G266" s="4">
        <v>108</v>
      </c>
    </row>
    <row r="267" spans="1:8" x14ac:dyDescent="0.3">
      <c r="A267" s="90" t="s">
        <v>705</v>
      </c>
      <c r="B267" s="2" t="s">
        <v>23</v>
      </c>
      <c r="C267" s="3" t="s">
        <v>17</v>
      </c>
      <c r="D267" s="3" t="s">
        <v>350</v>
      </c>
      <c r="E267" s="3" t="s">
        <v>46</v>
      </c>
      <c r="F267" s="4" t="s">
        <v>598</v>
      </c>
      <c r="G267" s="4">
        <v>760</v>
      </c>
    </row>
    <row r="268" spans="1:8" x14ac:dyDescent="0.3">
      <c r="A268" s="90" t="s">
        <v>705</v>
      </c>
      <c r="B268" s="2" t="s">
        <v>127</v>
      </c>
      <c r="C268" s="3" t="s">
        <v>17</v>
      </c>
      <c r="D268" s="3" t="s">
        <v>350</v>
      </c>
      <c r="E268" s="3" t="s">
        <v>46</v>
      </c>
      <c r="F268" s="4" t="s">
        <v>601</v>
      </c>
      <c r="G268" s="4">
        <v>960</v>
      </c>
    </row>
    <row r="269" spans="1:8" x14ac:dyDescent="0.3">
      <c r="A269" s="90" t="s">
        <v>705</v>
      </c>
      <c r="B269" s="2" t="s">
        <v>127</v>
      </c>
      <c r="C269" s="3" t="s">
        <v>225</v>
      </c>
      <c r="D269" s="3" t="s">
        <v>247</v>
      </c>
      <c r="E269" s="3" t="s">
        <v>46</v>
      </c>
      <c r="F269" s="4" t="s">
        <v>601</v>
      </c>
      <c r="G269" s="4">
        <v>144</v>
      </c>
    </row>
    <row r="270" spans="1:8" x14ac:dyDescent="0.3">
      <c r="A270" s="90" t="s">
        <v>705</v>
      </c>
      <c r="B270" s="2" t="s">
        <v>127</v>
      </c>
      <c r="C270" s="3" t="s">
        <v>225</v>
      </c>
      <c r="D270" s="3" t="s">
        <v>246</v>
      </c>
      <c r="E270" s="3" t="s">
        <v>46</v>
      </c>
      <c r="F270" s="4" t="s">
        <v>601</v>
      </c>
      <c r="G270" s="4">
        <v>144</v>
      </c>
    </row>
    <row r="271" spans="1:8" x14ac:dyDescent="0.3">
      <c r="A271" s="90" t="s">
        <v>706</v>
      </c>
      <c r="B271" s="2" t="s">
        <v>27</v>
      </c>
      <c r="C271" s="3" t="s">
        <v>17</v>
      </c>
      <c r="D271" s="3" t="s">
        <v>350</v>
      </c>
      <c r="E271" s="3" t="s">
        <v>46</v>
      </c>
      <c r="F271" s="4" t="s">
        <v>602</v>
      </c>
      <c r="G271" s="4">
        <v>1040</v>
      </c>
      <c r="H271" s="3"/>
    </row>
    <row r="272" spans="1:8" x14ac:dyDescent="0.3">
      <c r="A272" s="90" t="s">
        <v>706</v>
      </c>
      <c r="B272" s="2" t="s">
        <v>27</v>
      </c>
      <c r="C272" s="3" t="s">
        <v>50</v>
      </c>
      <c r="D272" s="3" t="s">
        <v>230</v>
      </c>
      <c r="E272" s="3" t="s">
        <v>46</v>
      </c>
      <c r="F272" s="4" t="s">
        <v>535</v>
      </c>
      <c r="G272" s="4">
        <v>68</v>
      </c>
    </row>
    <row r="273" spans="1:7" x14ac:dyDescent="0.3">
      <c r="A273" s="90" t="s">
        <v>706</v>
      </c>
      <c r="B273" s="2" t="s">
        <v>27</v>
      </c>
      <c r="C273" s="3" t="s">
        <v>50</v>
      </c>
      <c r="D273" s="3" t="s">
        <v>230</v>
      </c>
      <c r="E273" s="3" t="s">
        <v>46</v>
      </c>
      <c r="F273" s="4" t="s">
        <v>602</v>
      </c>
      <c r="G273" s="4">
        <v>60</v>
      </c>
    </row>
    <row r="274" spans="1:7" x14ac:dyDescent="0.3">
      <c r="A274" s="90" t="s">
        <v>706</v>
      </c>
      <c r="B274" s="2" t="s">
        <v>27</v>
      </c>
      <c r="C274" s="3" t="s">
        <v>17</v>
      </c>
      <c r="D274" s="3" t="s">
        <v>350</v>
      </c>
      <c r="E274" s="3" t="s">
        <v>46</v>
      </c>
      <c r="F274" s="4" t="s">
        <v>598</v>
      </c>
      <c r="G274" s="4">
        <v>240</v>
      </c>
    </row>
    <row r="275" spans="1:7" x14ac:dyDescent="0.3">
      <c r="A275" s="90" t="s">
        <v>706</v>
      </c>
      <c r="B275" s="2" t="s">
        <v>23</v>
      </c>
      <c r="C275" s="3" t="s">
        <v>17</v>
      </c>
      <c r="D275" s="3" t="s">
        <v>350</v>
      </c>
      <c r="E275" s="3" t="s">
        <v>46</v>
      </c>
      <c r="F275" s="4" t="s">
        <v>302</v>
      </c>
      <c r="G275" s="4">
        <v>2120</v>
      </c>
    </row>
    <row r="276" spans="1:7" x14ac:dyDescent="0.3">
      <c r="A276" s="90" t="s">
        <v>706</v>
      </c>
      <c r="B276" s="2" t="s">
        <v>23</v>
      </c>
      <c r="C276" s="3" t="s">
        <v>50</v>
      </c>
      <c r="D276" s="3" t="s">
        <v>230</v>
      </c>
      <c r="E276" s="3" t="s">
        <v>46</v>
      </c>
      <c r="F276" s="4" t="s">
        <v>302</v>
      </c>
      <c r="G276" s="4">
        <v>176</v>
      </c>
    </row>
    <row r="277" spans="1:7" x14ac:dyDescent="0.3">
      <c r="A277" s="90" t="s">
        <v>706</v>
      </c>
      <c r="B277" s="2" t="s">
        <v>127</v>
      </c>
      <c r="C277" s="3" t="s">
        <v>50</v>
      </c>
      <c r="D277" s="3" t="s">
        <v>230</v>
      </c>
      <c r="E277" s="3" t="s">
        <v>46</v>
      </c>
      <c r="F277" s="4" t="s">
        <v>601</v>
      </c>
      <c r="G277" s="4">
        <v>40</v>
      </c>
    </row>
    <row r="278" spans="1:7" x14ac:dyDescent="0.3">
      <c r="A278" s="90" t="s">
        <v>706</v>
      </c>
      <c r="B278" s="2" t="s">
        <v>127</v>
      </c>
      <c r="C278" s="3" t="s">
        <v>225</v>
      </c>
      <c r="D278" s="3" t="s">
        <v>246</v>
      </c>
      <c r="E278" s="3" t="s">
        <v>46</v>
      </c>
      <c r="F278" s="4" t="s">
        <v>601</v>
      </c>
      <c r="G278" s="4">
        <v>312</v>
      </c>
    </row>
    <row r="279" spans="1:7" x14ac:dyDescent="0.3">
      <c r="A279" s="90" t="s">
        <v>706</v>
      </c>
      <c r="B279" s="2" t="s">
        <v>127</v>
      </c>
      <c r="C279" s="3" t="s">
        <v>17</v>
      </c>
      <c r="D279" s="3" t="s">
        <v>350</v>
      </c>
      <c r="E279" s="3" t="s">
        <v>46</v>
      </c>
      <c r="F279" s="4" t="s">
        <v>601</v>
      </c>
      <c r="G279" s="4">
        <v>1600</v>
      </c>
    </row>
    <row r="280" spans="1:7" x14ac:dyDescent="0.3">
      <c r="A280" s="90" t="s">
        <v>707</v>
      </c>
      <c r="B280" s="2" t="s">
        <v>27</v>
      </c>
      <c r="C280" s="3" t="s">
        <v>225</v>
      </c>
      <c r="D280" s="3" t="s">
        <v>246</v>
      </c>
      <c r="E280" s="3" t="s">
        <v>46</v>
      </c>
      <c r="F280" s="4" t="s">
        <v>600</v>
      </c>
      <c r="G280" s="4">
        <v>156</v>
      </c>
    </row>
    <row r="281" spans="1:7" x14ac:dyDescent="0.3">
      <c r="A281" s="90" t="s">
        <v>707</v>
      </c>
      <c r="B281" s="2" t="s">
        <v>27</v>
      </c>
      <c r="C281" s="3" t="s">
        <v>50</v>
      </c>
      <c r="D281" s="3" t="s">
        <v>230</v>
      </c>
      <c r="E281" s="3" t="s">
        <v>46</v>
      </c>
      <c r="F281" s="4" t="s">
        <v>600</v>
      </c>
      <c r="G281" s="4">
        <v>112</v>
      </c>
    </row>
    <row r="282" spans="1:7" x14ac:dyDescent="0.3">
      <c r="A282" s="90" t="s">
        <v>707</v>
      </c>
      <c r="B282" s="2" t="s">
        <v>27</v>
      </c>
      <c r="C282" s="3" t="s">
        <v>17</v>
      </c>
      <c r="D282" s="3" t="s">
        <v>350</v>
      </c>
      <c r="E282" s="3" t="s">
        <v>46</v>
      </c>
      <c r="F282" s="4" t="s">
        <v>600</v>
      </c>
      <c r="G282" s="4">
        <v>1520</v>
      </c>
    </row>
    <row r="283" spans="1:7" x14ac:dyDescent="0.3">
      <c r="A283" s="90" t="s">
        <v>707</v>
      </c>
      <c r="B283" s="2" t="s">
        <v>23</v>
      </c>
      <c r="C283" s="3" t="s">
        <v>17</v>
      </c>
      <c r="D283" s="3" t="s">
        <v>350</v>
      </c>
      <c r="E283" s="3" t="s">
        <v>46</v>
      </c>
      <c r="F283" s="4" t="s">
        <v>302</v>
      </c>
      <c r="G283" s="4">
        <v>1600</v>
      </c>
    </row>
    <row r="284" spans="1:7" x14ac:dyDescent="0.3">
      <c r="A284" s="90" t="s">
        <v>707</v>
      </c>
      <c r="B284" s="2" t="s">
        <v>23</v>
      </c>
      <c r="C284" s="3" t="s">
        <v>50</v>
      </c>
      <c r="D284" s="3" t="s">
        <v>230</v>
      </c>
      <c r="E284" s="3" t="s">
        <v>46</v>
      </c>
      <c r="F284" s="4" t="s">
        <v>302</v>
      </c>
      <c r="G284" s="4">
        <v>224</v>
      </c>
    </row>
    <row r="285" spans="1:7" x14ac:dyDescent="0.3">
      <c r="A285" s="90" t="s">
        <v>707</v>
      </c>
      <c r="B285" s="2" t="s">
        <v>23</v>
      </c>
      <c r="C285" s="3" t="s">
        <v>17</v>
      </c>
      <c r="D285" s="3" t="s">
        <v>350</v>
      </c>
      <c r="E285" s="3" t="s">
        <v>46</v>
      </c>
      <c r="F285" s="4" t="s">
        <v>598</v>
      </c>
      <c r="G285" s="4">
        <v>280</v>
      </c>
    </row>
    <row r="286" spans="1:7" x14ac:dyDescent="0.3">
      <c r="A286" s="90" t="s">
        <v>707</v>
      </c>
      <c r="B286" s="2" t="s">
        <v>127</v>
      </c>
      <c r="C286" s="3" t="s">
        <v>225</v>
      </c>
      <c r="D286" s="3" t="s">
        <v>246</v>
      </c>
      <c r="E286" s="3" t="s">
        <v>46</v>
      </c>
      <c r="F286" s="4" t="s">
        <v>601</v>
      </c>
      <c r="G286" s="4">
        <v>144</v>
      </c>
    </row>
    <row r="287" spans="1:7" x14ac:dyDescent="0.3">
      <c r="A287" s="90" t="s">
        <v>707</v>
      </c>
      <c r="B287" s="2" t="s">
        <v>127</v>
      </c>
      <c r="C287" s="3" t="s">
        <v>17</v>
      </c>
      <c r="D287" s="3" t="s">
        <v>350</v>
      </c>
      <c r="E287" s="3" t="s">
        <v>46</v>
      </c>
      <c r="F287" s="4" t="s">
        <v>601</v>
      </c>
      <c r="G287" s="4">
        <v>1520</v>
      </c>
    </row>
    <row r="288" spans="1:7" x14ac:dyDescent="0.3">
      <c r="A288" s="90" t="s">
        <v>707</v>
      </c>
      <c r="B288" s="2" t="s">
        <v>127</v>
      </c>
      <c r="C288" s="3" t="s">
        <v>225</v>
      </c>
      <c r="D288" s="3" t="s">
        <v>247</v>
      </c>
      <c r="E288" s="3" t="s">
        <v>46</v>
      </c>
      <c r="F288" s="4" t="s">
        <v>601</v>
      </c>
      <c r="G288" s="4">
        <v>108</v>
      </c>
    </row>
    <row r="289" spans="1:7" x14ac:dyDescent="0.3">
      <c r="A289" s="90" t="s">
        <v>708</v>
      </c>
      <c r="B289" s="2" t="s">
        <v>27</v>
      </c>
      <c r="C289" s="3" t="s">
        <v>225</v>
      </c>
      <c r="D289" s="3" t="s">
        <v>247</v>
      </c>
      <c r="E289" s="3" t="s">
        <v>46</v>
      </c>
      <c r="F289" s="4" t="s">
        <v>600</v>
      </c>
      <c r="G289" s="4">
        <v>312</v>
      </c>
    </row>
    <row r="290" spans="1:7" x14ac:dyDescent="0.3">
      <c r="A290" s="90" t="s">
        <v>708</v>
      </c>
      <c r="B290" s="2" t="s">
        <v>27</v>
      </c>
      <c r="C290" s="3" t="s">
        <v>50</v>
      </c>
      <c r="D290" s="3" t="s">
        <v>230</v>
      </c>
      <c r="E290" s="3" t="s">
        <v>46</v>
      </c>
      <c r="F290" s="4" t="s">
        <v>600</v>
      </c>
      <c r="G290" s="4">
        <v>320</v>
      </c>
    </row>
    <row r="291" spans="1:7" x14ac:dyDescent="0.3">
      <c r="A291" s="90" t="s">
        <v>708</v>
      </c>
      <c r="B291" s="2" t="s">
        <v>27</v>
      </c>
      <c r="C291" s="3" t="s">
        <v>17</v>
      </c>
      <c r="D291" s="3" t="s">
        <v>350</v>
      </c>
      <c r="E291" s="3" t="s">
        <v>46</v>
      </c>
      <c r="F291" s="4" t="s">
        <v>600</v>
      </c>
      <c r="G291" s="4">
        <v>1600</v>
      </c>
    </row>
    <row r="292" spans="1:7" x14ac:dyDescent="0.3">
      <c r="A292" s="90" t="s">
        <v>708</v>
      </c>
      <c r="B292" s="2" t="s">
        <v>23</v>
      </c>
      <c r="C292" s="3" t="s">
        <v>17</v>
      </c>
      <c r="D292" s="3" t="s">
        <v>350</v>
      </c>
      <c r="E292" s="3" t="s">
        <v>46</v>
      </c>
      <c r="F292" s="4" t="s">
        <v>302</v>
      </c>
      <c r="G292" s="4">
        <v>1680</v>
      </c>
    </row>
    <row r="293" spans="1:7" x14ac:dyDescent="0.3">
      <c r="A293" s="90" t="s">
        <v>708</v>
      </c>
      <c r="B293" s="2" t="s">
        <v>23</v>
      </c>
      <c r="C293" s="3" t="s">
        <v>50</v>
      </c>
      <c r="D293" s="3" t="s">
        <v>230</v>
      </c>
      <c r="E293" s="3" t="s">
        <v>46</v>
      </c>
      <c r="F293" s="4" t="s">
        <v>302</v>
      </c>
      <c r="G293" s="4">
        <v>208</v>
      </c>
    </row>
    <row r="294" spans="1:7" x14ac:dyDescent="0.3">
      <c r="A294" s="90" t="s">
        <v>708</v>
      </c>
      <c r="B294" s="2" t="s">
        <v>23</v>
      </c>
      <c r="C294" s="3" t="s">
        <v>17</v>
      </c>
      <c r="D294" s="3" t="s">
        <v>350</v>
      </c>
      <c r="E294" s="3" t="s">
        <v>46</v>
      </c>
      <c r="F294" s="4" t="s">
        <v>598</v>
      </c>
      <c r="G294" s="4">
        <v>600</v>
      </c>
    </row>
    <row r="295" spans="1:7" x14ac:dyDescent="0.3">
      <c r="A295" s="90" t="s">
        <v>708</v>
      </c>
      <c r="B295" s="2" t="s">
        <v>127</v>
      </c>
      <c r="C295" s="3" t="s">
        <v>17</v>
      </c>
      <c r="D295" s="3" t="s">
        <v>350</v>
      </c>
      <c r="E295" s="3" t="s">
        <v>46</v>
      </c>
      <c r="F295" s="4" t="s">
        <v>601</v>
      </c>
      <c r="G295" s="4">
        <v>1400</v>
      </c>
    </row>
    <row r="296" spans="1:7" x14ac:dyDescent="0.3">
      <c r="A296" s="90" t="s">
        <v>708</v>
      </c>
      <c r="B296" s="2" t="s">
        <v>127</v>
      </c>
      <c r="C296" s="3" t="s">
        <v>297</v>
      </c>
      <c r="D296" s="3" t="s">
        <v>412</v>
      </c>
      <c r="E296" s="3" t="s">
        <v>46</v>
      </c>
      <c r="F296" s="4" t="s">
        <v>601</v>
      </c>
      <c r="G296" s="4">
        <v>148</v>
      </c>
    </row>
    <row r="297" spans="1:7" x14ac:dyDescent="0.3">
      <c r="A297" s="90" t="s">
        <v>705</v>
      </c>
      <c r="B297" s="2" t="s">
        <v>27</v>
      </c>
      <c r="C297" s="3" t="s">
        <v>205</v>
      </c>
      <c r="D297" s="3" t="s">
        <v>241</v>
      </c>
      <c r="E297" s="3" t="s">
        <v>24</v>
      </c>
      <c r="F297" s="4" t="s">
        <v>599</v>
      </c>
      <c r="G297" s="4">
        <f>4*32</f>
        <v>128</v>
      </c>
    </row>
    <row r="298" spans="1:7" x14ac:dyDescent="0.3">
      <c r="A298" s="90" t="s">
        <v>705</v>
      </c>
      <c r="B298" s="2" t="s">
        <v>27</v>
      </c>
      <c r="C298" s="3" t="s">
        <v>145</v>
      </c>
      <c r="D298" s="3" t="s">
        <v>252</v>
      </c>
      <c r="E298" s="3" t="s">
        <v>24</v>
      </c>
      <c r="F298" s="4" t="s">
        <v>599</v>
      </c>
      <c r="G298" s="4">
        <f>7*10</f>
        <v>70</v>
      </c>
    </row>
    <row r="299" spans="1:7" x14ac:dyDescent="0.3">
      <c r="A299" s="90" t="s">
        <v>705</v>
      </c>
      <c r="B299" s="2" t="s">
        <v>27</v>
      </c>
      <c r="C299" s="3" t="s">
        <v>17</v>
      </c>
      <c r="D299" s="3" t="s">
        <v>242</v>
      </c>
      <c r="E299" s="3" t="s">
        <v>24</v>
      </c>
      <c r="F299" s="4" t="s">
        <v>599</v>
      </c>
      <c r="G299" s="4">
        <f>6*60</f>
        <v>360</v>
      </c>
    </row>
    <row r="300" spans="1:7" x14ac:dyDescent="0.3">
      <c r="A300" s="90" t="s">
        <v>705</v>
      </c>
      <c r="B300" s="2" t="s">
        <v>27</v>
      </c>
      <c r="C300" s="3" t="s">
        <v>17</v>
      </c>
      <c r="D300" s="3" t="s">
        <v>309</v>
      </c>
      <c r="E300" s="3" t="s">
        <v>24</v>
      </c>
      <c r="F300" s="4" t="s">
        <v>599</v>
      </c>
      <c r="G300" s="4">
        <f>9*60</f>
        <v>540</v>
      </c>
    </row>
    <row r="301" spans="1:7" x14ac:dyDescent="0.3">
      <c r="A301" s="90" t="s">
        <v>705</v>
      </c>
      <c r="B301" s="2" t="s">
        <v>27</v>
      </c>
      <c r="C301" s="3" t="s">
        <v>17</v>
      </c>
      <c r="D301" s="3" t="s">
        <v>45</v>
      </c>
      <c r="E301" s="3" t="s">
        <v>24</v>
      </c>
      <c r="F301" s="4" t="s">
        <v>599</v>
      </c>
      <c r="G301" s="4">
        <f>15*22</f>
        <v>330</v>
      </c>
    </row>
    <row r="302" spans="1:7" x14ac:dyDescent="0.3">
      <c r="A302" s="90" t="s">
        <v>705</v>
      </c>
      <c r="B302" s="2" t="s">
        <v>23</v>
      </c>
      <c r="C302" s="3" t="s">
        <v>17</v>
      </c>
      <c r="D302" s="3" t="s">
        <v>309</v>
      </c>
      <c r="E302" s="3" t="s">
        <v>24</v>
      </c>
      <c r="F302" s="4" t="s">
        <v>598</v>
      </c>
      <c r="G302" s="4">
        <f>32*60</f>
        <v>1920</v>
      </c>
    </row>
    <row r="303" spans="1:7" x14ac:dyDescent="0.3">
      <c r="A303" s="90" t="s">
        <v>705</v>
      </c>
      <c r="B303" s="2" t="s">
        <v>23</v>
      </c>
      <c r="C303" s="3" t="s">
        <v>145</v>
      </c>
      <c r="D303" s="3" t="s">
        <v>253</v>
      </c>
      <c r="E303" s="3" t="s">
        <v>24</v>
      </c>
      <c r="F303" s="4" t="s">
        <v>598</v>
      </c>
      <c r="G303" s="4">
        <v>374</v>
      </c>
    </row>
    <row r="304" spans="1:7" x14ac:dyDescent="0.3">
      <c r="A304" s="90" t="s">
        <v>705</v>
      </c>
      <c r="B304" s="2" t="s">
        <v>23</v>
      </c>
      <c r="C304" s="3" t="s">
        <v>3</v>
      </c>
      <c r="D304" s="3" t="s">
        <v>249</v>
      </c>
      <c r="E304" s="3" t="s">
        <v>24</v>
      </c>
      <c r="F304" s="4" t="s">
        <v>526</v>
      </c>
      <c r="G304" s="4">
        <v>1056</v>
      </c>
    </row>
    <row r="305" spans="1:7" x14ac:dyDescent="0.3">
      <c r="A305" s="90" t="s">
        <v>705</v>
      </c>
      <c r="B305" s="2" t="s">
        <v>23</v>
      </c>
      <c r="C305" s="3" t="s">
        <v>3</v>
      </c>
      <c r="D305" s="3" t="s">
        <v>248</v>
      </c>
      <c r="E305" s="3" t="s">
        <v>24</v>
      </c>
      <c r="F305" s="4" t="s">
        <v>526</v>
      </c>
      <c r="G305" s="4">
        <f>36*64</f>
        <v>2304</v>
      </c>
    </row>
    <row r="306" spans="1:7" x14ac:dyDescent="0.3">
      <c r="A306" s="90" t="s">
        <v>706</v>
      </c>
      <c r="B306" s="2" t="s">
        <v>27</v>
      </c>
      <c r="C306" s="3" t="s">
        <v>17</v>
      </c>
      <c r="D306" s="3" t="s">
        <v>309</v>
      </c>
      <c r="E306" s="3" t="s">
        <v>24</v>
      </c>
      <c r="F306" s="4" t="s">
        <v>599</v>
      </c>
      <c r="G306" s="4">
        <f>19*60</f>
        <v>1140</v>
      </c>
    </row>
    <row r="307" spans="1:7" x14ac:dyDescent="0.3">
      <c r="A307" s="90" t="s">
        <v>706</v>
      </c>
      <c r="B307" s="2" t="s">
        <v>27</v>
      </c>
      <c r="C307" s="3" t="s">
        <v>145</v>
      </c>
      <c r="D307" s="3" t="s">
        <v>250</v>
      </c>
      <c r="E307" s="3" t="s">
        <v>24</v>
      </c>
      <c r="F307" s="4" t="s">
        <v>599</v>
      </c>
      <c r="G307" s="4">
        <f>50*10</f>
        <v>500</v>
      </c>
    </row>
    <row r="308" spans="1:7" x14ac:dyDescent="0.3">
      <c r="A308" s="90" t="s">
        <v>706</v>
      </c>
      <c r="B308" s="2" t="s">
        <v>27</v>
      </c>
      <c r="C308" s="3" t="s">
        <v>17</v>
      </c>
      <c r="D308" s="3" t="s">
        <v>45</v>
      </c>
      <c r="E308" s="3" t="s">
        <v>24</v>
      </c>
      <c r="F308" s="4" t="s">
        <v>599</v>
      </c>
      <c r="G308" s="4">
        <f>23*22</f>
        <v>506</v>
      </c>
    </row>
    <row r="309" spans="1:7" x14ac:dyDescent="0.3">
      <c r="A309" s="90" t="s">
        <v>706</v>
      </c>
      <c r="B309" s="2" t="s">
        <v>27</v>
      </c>
      <c r="C309" s="3" t="s">
        <v>205</v>
      </c>
      <c r="D309" s="3" t="s">
        <v>241</v>
      </c>
      <c r="E309" s="3" t="s">
        <v>24</v>
      </c>
      <c r="F309" s="4" t="s">
        <v>599</v>
      </c>
      <c r="G309" s="4">
        <f>10*32</f>
        <v>320</v>
      </c>
    </row>
    <row r="310" spans="1:7" x14ac:dyDescent="0.3">
      <c r="A310" s="90" t="s">
        <v>706</v>
      </c>
      <c r="B310" s="2" t="s">
        <v>23</v>
      </c>
      <c r="C310" s="3" t="s">
        <v>17</v>
      </c>
      <c r="D310" s="3" t="s">
        <v>309</v>
      </c>
      <c r="E310" s="3" t="s">
        <v>24</v>
      </c>
      <c r="F310" s="4" t="s">
        <v>598</v>
      </c>
      <c r="G310" s="4">
        <f>32*60</f>
        <v>1920</v>
      </c>
    </row>
    <row r="311" spans="1:7" x14ac:dyDescent="0.3">
      <c r="A311" s="90" t="s">
        <v>706</v>
      </c>
      <c r="B311" s="2" t="s">
        <v>23</v>
      </c>
      <c r="C311" s="3" t="s">
        <v>145</v>
      </c>
      <c r="D311" s="3" t="s">
        <v>253</v>
      </c>
      <c r="E311" s="3" t="s">
        <v>24</v>
      </c>
      <c r="F311" s="4" t="s">
        <v>598</v>
      </c>
      <c r="G311" s="4">
        <v>600</v>
      </c>
    </row>
    <row r="312" spans="1:7" x14ac:dyDescent="0.3">
      <c r="A312" s="90" t="s">
        <v>706</v>
      </c>
      <c r="B312" s="2" t="s">
        <v>23</v>
      </c>
      <c r="C312" s="3" t="s">
        <v>145</v>
      </c>
      <c r="D312" s="3" t="s">
        <v>262</v>
      </c>
      <c r="E312" s="3" t="s">
        <v>24</v>
      </c>
      <c r="F312" s="4" t="s">
        <v>598</v>
      </c>
      <c r="G312" s="4">
        <v>108</v>
      </c>
    </row>
    <row r="313" spans="1:7" x14ac:dyDescent="0.3">
      <c r="A313" s="90" t="s">
        <v>706</v>
      </c>
      <c r="B313" s="2" t="s">
        <v>23</v>
      </c>
      <c r="C313" s="3" t="s">
        <v>145</v>
      </c>
      <c r="D313" s="3" t="s">
        <v>253</v>
      </c>
      <c r="E313" s="3" t="s">
        <v>24</v>
      </c>
      <c r="F313" s="4" t="s">
        <v>598</v>
      </c>
      <c r="G313" s="4">
        <f>55*10</f>
        <v>550</v>
      </c>
    </row>
    <row r="314" spans="1:7" x14ac:dyDescent="0.3">
      <c r="A314" s="90" t="s">
        <v>707</v>
      </c>
      <c r="B314" s="2" t="s">
        <v>27</v>
      </c>
      <c r="C314" s="3" t="s">
        <v>17</v>
      </c>
      <c r="D314" s="3" t="s">
        <v>309</v>
      </c>
      <c r="E314" s="3" t="s">
        <v>24</v>
      </c>
      <c r="F314" s="4" t="s">
        <v>579</v>
      </c>
      <c r="G314" s="4">
        <f>5*60</f>
        <v>300</v>
      </c>
    </row>
    <row r="315" spans="1:7" x14ac:dyDescent="0.3">
      <c r="A315" s="90" t="s">
        <v>707</v>
      </c>
      <c r="B315" s="2" t="s">
        <v>27</v>
      </c>
      <c r="C315" s="3" t="s">
        <v>17</v>
      </c>
      <c r="D315" s="3" t="s">
        <v>45</v>
      </c>
      <c r="E315" s="3" t="s">
        <v>24</v>
      </c>
      <c r="F315" s="4" t="s">
        <v>599</v>
      </c>
      <c r="G315" s="4">
        <f>20*22</f>
        <v>440</v>
      </c>
    </row>
    <row r="316" spans="1:7" x14ac:dyDescent="0.3">
      <c r="A316" s="90" t="s">
        <v>707</v>
      </c>
      <c r="B316" s="2" t="s">
        <v>27</v>
      </c>
      <c r="C316" s="3" t="s">
        <v>17</v>
      </c>
      <c r="D316" s="3" t="s">
        <v>309</v>
      </c>
      <c r="E316" s="3" t="s">
        <v>24</v>
      </c>
      <c r="F316" s="4" t="s">
        <v>599</v>
      </c>
      <c r="G316" s="4">
        <f>5*60</f>
        <v>300</v>
      </c>
    </row>
    <row r="317" spans="1:7" x14ac:dyDescent="0.3">
      <c r="A317" s="90" t="s">
        <v>707</v>
      </c>
      <c r="B317" s="2" t="s">
        <v>27</v>
      </c>
      <c r="C317" s="3" t="s">
        <v>145</v>
      </c>
      <c r="D317" s="3" t="s">
        <v>250</v>
      </c>
      <c r="E317" s="3" t="s">
        <v>24</v>
      </c>
      <c r="F317" s="4" t="s">
        <v>599</v>
      </c>
      <c r="G317" s="4">
        <f>50*10</f>
        <v>500</v>
      </c>
    </row>
    <row r="318" spans="1:7" x14ac:dyDescent="0.3">
      <c r="A318" s="90" t="s">
        <v>707</v>
      </c>
      <c r="B318" s="2" t="s">
        <v>27</v>
      </c>
      <c r="C318" s="3" t="s">
        <v>17</v>
      </c>
      <c r="D318" s="3" t="s">
        <v>298</v>
      </c>
      <c r="E318" s="3" t="s">
        <v>24</v>
      </c>
      <c r="F318" s="4" t="s">
        <v>599</v>
      </c>
      <c r="G318" s="4">
        <f>6*50</f>
        <v>300</v>
      </c>
    </row>
    <row r="319" spans="1:7" x14ac:dyDescent="0.3">
      <c r="A319" s="90" t="s">
        <v>707</v>
      </c>
      <c r="B319" s="2" t="s">
        <v>23</v>
      </c>
      <c r="C319" s="3" t="s">
        <v>17</v>
      </c>
      <c r="D319" s="3" t="s">
        <v>309</v>
      </c>
      <c r="E319" s="3" t="s">
        <v>24</v>
      </c>
      <c r="F319" s="4" t="s">
        <v>598</v>
      </c>
      <c r="G319" s="4">
        <f>20*60</f>
        <v>1200</v>
      </c>
    </row>
    <row r="320" spans="1:7" x14ac:dyDescent="0.3">
      <c r="A320" s="90" t="s">
        <v>707</v>
      </c>
      <c r="B320" s="2" t="s">
        <v>23</v>
      </c>
      <c r="C320" s="3" t="s">
        <v>17</v>
      </c>
      <c r="D320" s="3" t="s">
        <v>298</v>
      </c>
      <c r="E320" s="3" t="s">
        <v>24</v>
      </c>
      <c r="F320" s="4" t="s">
        <v>598</v>
      </c>
      <c r="G320" s="4">
        <f>13*50</f>
        <v>650</v>
      </c>
    </row>
    <row r="321" spans="1:7" x14ac:dyDescent="0.3">
      <c r="A321" s="90" t="s">
        <v>707</v>
      </c>
      <c r="B321" s="2" t="s">
        <v>23</v>
      </c>
      <c r="C321" s="3" t="s">
        <v>145</v>
      </c>
      <c r="D321" s="3" t="s">
        <v>253</v>
      </c>
      <c r="E321" s="3" t="s">
        <v>24</v>
      </c>
      <c r="F321" s="4" t="s">
        <v>598</v>
      </c>
      <c r="G321" s="4">
        <v>600</v>
      </c>
    </row>
    <row r="322" spans="1:7" x14ac:dyDescent="0.3">
      <c r="A322" s="90" t="s">
        <v>707</v>
      </c>
      <c r="B322" s="2" t="s">
        <v>23</v>
      </c>
      <c r="C322" s="3" t="s">
        <v>145</v>
      </c>
      <c r="D322" s="3" t="s">
        <v>254</v>
      </c>
      <c r="E322" s="3" t="s">
        <v>24</v>
      </c>
      <c r="F322" s="4" t="s">
        <v>598</v>
      </c>
      <c r="G322" s="4">
        <v>200</v>
      </c>
    </row>
    <row r="323" spans="1:7" x14ac:dyDescent="0.3">
      <c r="A323" s="90" t="s">
        <v>707</v>
      </c>
      <c r="B323" s="2" t="s">
        <v>23</v>
      </c>
      <c r="C323" s="3" t="s">
        <v>145</v>
      </c>
      <c r="D323" s="3" t="s">
        <v>265</v>
      </c>
      <c r="E323" s="3" t="s">
        <v>24</v>
      </c>
      <c r="F323" s="4" t="s">
        <v>598</v>
      </c>
      <c r="G323" s="4">
        <f>50*8</f>
        <v>400</v>
      </c>
    </row>
    <row r="324" spans="1:7" x14ac:dyDescent="0.3">
      <c r="A324" s="90" t="s">
        <v>708</v>
      </c>
      <c r="B324" s="2" t="s">
        <v>27</v>
      </c>
      <c r="C324" s="3" t="s">
        <v>17</v>
      </c>
      <c r="D324" s="3" t="s">
        <v>309</v>
      </c>
      <c r="E324" s="3" t="s">
        <v>24</v>
      </c>
      <c r="F324" s="4" t="s">
        <v>599</v>
      </c>
      <c r="G324" s="4">
        <f>17*60</f>
        <v>1020</v>
      </c>
    </row>
    <row r="325" spans="1:7" x14ac:dyDescent="0.3">
      <c r="A325" s="90" t="s">
        <v>708</v>
      </c>
      <c r="B325" s="2" t="s">
        <v>27</v>
      </c>
      <c r="C325" s="3" t="s">
        <v>145</v>
      </c>
      <c r="D325" s="3" t="s">
        <v>262</v>
      </c>
      <c r="E325" s="3" t="s">
        <v>24</v>
      </c>
      <c r="F325" s="4" t="s">
        <v>599</v>
      </c>
      <c r="G325" s="4">
        <f>58*8</f>
        <v>464</v>
      </c>
    </row>
    <row r="326" spans="1:7" x14ac:dyDescent="0.3">
      <c r="A326" s="90" t="s">
        <v>708</v>
      </c>
      <c r="B326" s="2" t="s">
        <v>27</v>
      </c>
      <c r="C326" s="3" t="s">
        <v>205</v>
      </c>
      <c r="D326" s="3" t="s">
        <v>241</v>
      </c>
      <c r="E326" s="3" t="s">
        <v>24</v>
      </c>
      <c r="F326" s="4" t="s">
        <v>599</v>
      </c>
      <c r="G326" s="4">
        <f>3*32</f>
        <v>96</v>
      </c>
    </row>
    <row r="327" spans="1:7" x14ac:dyDescent="0.3">
      <c r="A327" s="90" t="s">
        <v>708</v>
      </c>
      <c r="B327" s="2" t="s">
        <v>27</v>
      </c>
      <c r="C327" s="3" t="s">
        <v>17</v>
      </c>
      <c r="D327" s="3" t="s">
        <v>45</v>
      </c>
      <c r="E327" s="3" t="s">
        <v>24</v>
      </c>
      <c r="F327" s="4" t="s">
        <v>599</v>
      </c>
      <c r="G327" s="4">
        <f>25*22</f>
        <v>550</v>
      </c>
    </row>
    <row r="328" spans="1:7" x14ac:dyDescent="0.3">
      <c r="A328" s="90" t="s">
        <v>708</v>
      </c>
      <c r="B328" s="2" t="s">
        <v>23</v>
      </c>
      <c r="C328" s="3" t="s">
        <v>17</v>
      </c>
      <c r="D328" s="3" t="s">
        <v>309</v>
      </c>
      <c r="E328" s="3" t="s">
        <v>24</v>
      </c>
      <c r="F328" s="4" t="s">
        <v>598</v>
      </c>
      <c r="G328" s="4">
        <f>25*60</f>
        <v>1500</v>
      </c>
    </row>
    <row r="329" spans="1:7" x14ac:dyDescent="0.3">
      <c r="A329" s="90" t="s">
        <v>708</v>
      </c>
      <c r="B329" s="2" t="s">
        <v>23</v>
      </c>
      <c r="C329" s="3" t="s">
        <v>145</v>
      </c>
      <c r="D329" s="3" t="s">
        <v>253</v>
      </c>
      <c r="E329" s="3" t="s">
        <v>24</v>
      </c>
      <c r="F329" s="4" t="s">
        <v>598</v>
      </c>
      <c r="G329" s="4">
        <v>81</v>
      </c>
    </row>
    <row r="330" spans="1:7" x14ac:dyDescent="0.3">
      <c r="A330" s="90" t="s">
        <v>708</v>
      </c>
      <c r="B330" s="2" t="s">
        <v>23</v>
      </c>
      <c r="C330" s="3" t="s">
        <v>145</v>
      </c>
      <c r="D330" s="3" t="s">
        <v>254</v>
      </c>
      <c r="E330" s="3" t="s">
        <v>24</v>
      </c>
      <c r="F330" s="4" t="s">
        <v>598</v>
      </c>
      <c r="G330" s="4">
        <v>700</v>
      </c>
    </row>
    <row r="331" spans="1:7" x14ac:dyDescent="0.3">
      <c r="A331" s="90" t="s">
        <v>708</v>
      </c>
      <c r="B331" s="2" t="s">
        <v>23</v>
      </c>
      <c r="C331" s="3" t="s">
        <v>145</v>
      </c>
      <c r="D331" s="3" t="s">
        <v>265</v>
      </c>
      <c r="E331" s="3" t="s">
        <v>24</v>
      </c>
      <c r="F331" s="4" t="s">
        <v>598</v>
      </c>
      <c r="G331" s="4">
        <f>55*8</f>
        <v>440</v>
      </c>
    </row>
    <row r="332" spans="1:7" x14ac:dyDescent="0.3">
      <c r="A332" s="90" t="s">
        <v>705</v>
      </c>
      <c r="B332" s="2" t="s">
        <v>27</v>
      </c>
      <c r="C332" s="3" t="s">
        <v>145</v>
      </c>
      <c r="D332" s="3" t="s">
        <v>253</v>
      </c>
      <c r="E332" s="3" t="s">
        <v>22</v>
      </c>
      <c r="F332" s="4" t="s">
        <v>584</v>
      </c>
      <c r="G332" s="4">
        <v>170</v>
      </c>
    </row>
    <row r="333" spans="1:7" x14ac:dyDescent="0.3">
      <c r="A333" s="90" t="s">
        <v>705</v>
      </c>
      <c r="B333" s="2" t="s">
        <v>23</v>
      </c>
      <c r="C333" s="3" t="s">
        <v>145</v>
      </c>
      <c r="D333" s="3" t="s">
        <v>253</v>
      </c>
      <c r="E333" s="3" t="s">
        <v>22</v>
      </c>
      <c r="F333" s="4" t="s">
        <v>500</v>
      </c>
      <c r="G333" s="4">
        <v>40</v>
      </c>
    </row>
    <row r="334" spans="1:7" x14ac:dyDescent="0.3">
      <c r="A334" s="90" t="s">
        <v>705</v>
      </c>
      <c r="B334" s="2" t="s">
        <v>23</v>
      </c>
      <c r="C334" s="3" t="s">
        <v>145</v>
      </c>
      <c r="D334" s="3" t="s">
        <v>262</v>
      </c>
      <c r="E334" s="3" t="s">
        <v>22</v>
      </c>
      <c r="F334" s="4" t="s">
        <v>638</v>
      </c>
      <c r="G334" s="4">
        <v>50</v>
      </c>
    </row>
    <row r="335" spans="1:7" x14ac:dyDescent="0.3">
      <c r="A335" s="90" t="s">
        <v>705</v>
      </c>
      <c r="B335" s="2" t="s">
        <v>23</v>
      </c>
      <c r="C335" s="3" t="s">
        <v>145</v>
      </c>
      <c r="D335" s="3" t="s">
        <v>253</v>
      </c>
      <c r="E335" s="3" t="s">
        <v>22</v>
      </c>
      <c r="F335" s="4" t="s">
        <v>638</v>
      </c>
      <c r="G335" s="4">
        <v>300</v>
      </c>
    </row>
    <row r="336" spans="1:7" x14ac:dyDescent="0.3">
      <c r="A336" s="90" t="s">
        <v>706</v>
      </c>
      <c r="B336" s="2" t="s">
        <v>27</v>
      </c>
      <c r="C336" s="3" t="s">
        <v>145</v>
      </c>
      <c r="D336" s="3" t="s">
        <v>253</v>
      </c>
      <c r="E336" s="3" t="s">
        <v>22</v>
      </c>
      <c r="F336" s="4" t="s">
        <v>584</v>
      </c>
      <c r="G336" s="4">
        <v>274</v>
      </c>
    </row>
    <row r="337" spans="1:7" x14ac:dyDescent="0.3">
      <c r="A337" s="90" t="s">
        <v>706</v>
      </c>
      <c r="B337" s="2" t="s">
        <v>27</v>
      </c>
      <c r="C337" s="3" t="s">
        <v>145</v>
      </c>
      <c r="D337" s="3" t="s">
        <v>253</v>
      </c>
      <c r="E337" s="3" t="s">
        <v>22</v>
      </c>
      <c r="F337" s="4" t="s">
        <v>644</v>
      </c>
      <c r="G337" s="4">
        <v>30</v>
      </c>
    </row>
    <row r="338" spans="1:7" x14ac:dyDescent="0.3">
      <c r="A338" s="90" t="s">
        <v>706</v>
      </c>
      <c r="B338" s="2" t="s">
        <v>23</v>
      </c>
      <c r="C338" s="3" t="s">
        <v>145</v>
      </c>
      <c r="D338" s="3" t="s">
        <v>253</v>
      </c>
      <c r="E338" s="3" t="s">
        <v>22</v>
      </c>
      <c r="F338" s="4" t="s">
        <v>526</v>
      </c>
      <c r="G338" s="4">
        <v>300</v>
      </c>
    </row>
    <row r="339" spans="1:7" x14ac:dyDescent="0.3">
      <c r="A339" s="90" t="s">
        <v>706</v>
      </c>
      <c r="B339" s="2" t="s">
        <v>23</v>
      </c>
      <c r="C339" s="3" t="s">
        <v>145</v>
      </c>
      <c r="D339" s="3" t="s">
        <v>253</v>
      </c>
      <c r="E339" s="3" t="s">
        <v>22</v>
      </c>
      <c r="F339" s="4" t="s">
        <v>500</v>
      </c>
      <c r="G339" s="4">
        <v>150</v>
      </c>
    </row>
    <row r="340" spans="1:7" x14ac:dyDescent="0.3">
      <c r="A340" s="90" t="s">
        <v>706</v>
      </c>
      <c r="B340" s="2" t="s">
        <v>23</v>
      </c>
      <c r="C340" s="3" t="s">
        <v>145</v>
      </c>
      <c r="D340" s="3" t="s">
        <v>253</v>
      </c>
      <c r="E340" s="3" t="s">
        <v>22</v>
      </c>
      <c r="F340" s="4" t="s">
        <v>638</v>
      </c>
      <c r="G340" s="4">
        <v>150</v>
      </c>
    </row>
    <row r="341" spans="1:7" x14ac:dyDescent="0.3">
      <c r="A341" s="90" t="s">
        <v>707</v>
      </c>
      <c r="B341" s="2" t="s">
        <v>23</v>
      </c>
      <c r="C341" s="3" t="s">
        <v>145</v>
      </c>
      <c r="D341" s="3" t="s">
        <v>253</v>
      </c>
      <c r="E341" s="3" t="s">
        <v>22</v>
      </c>
      <c r="F341" s="4" t="s">
        <v>526</v>
      </c>
      <c r="G341" s="4">
        <v>300</v>
      </c>
    </row>
    <row r="342" spans="1:7" x14ac:dyDescent="0.3">
      <c r="A342" s="90" t="s">
        <v>707</v>
      </c>
      <c r="B342" s="2" t="s">
        <v>23</v>
      </c>
      <c r="C342" s="3" t="s">
        <v>145</v>
      </c>
      <c r="D342" s="3" t="s">
        <v>254</v>
      </c>
      <c r="E342" s="3" t="s">
        <v>22</v>
      </c>
      <c r="F342" s="4" t="s">
        <v>513</v>
      </c>
      <c r="G342" s="4">
        <v>344</v>
      </c>
    </row>
    <row r="343" spans="1:7" x14ac:dyDescent="0.3">
      <c r="A343" s="90" t="s">
        <v>707</v>
      </c>
      <c r="B343" s="2" t="s">
        <v>23</v>
      </c>
      <c r="C343" s="3" t="s">
        <v>145</v>
      </c>
      <c r="D343" s="3" t="s">
        <v>253</v>
      </c>
      <c r="E343" s="3" t="s">
        <v>22</v>
      </c>
      <c r="F343" s="4" t="s">
        <v>513</v>
      </c>
      <c r="G343" s="4">
        <v>204</v>
      </c>
    </row>
    <row r="344" spans="1:7" x14ac:dyDescent="0.3">
      <c r="A344" s="90" t="s">
        <v>708</v>
      </c>
      <c r="B344" s="2" t="s">
        <v>27</v>
      </c>
      <c r="C344" s="3" t="s">
        <v>145</v>
      </c>
      <c r="D344" s="3" t="s">
        <v>254</v>
      </c>
      <c r="E344" s="3" t="s">
        <v>22</v>
      </c>
      <c r="F344" s="4" t="s">
        <v>573</v>
      </c>
      <c r="G344" s="4">
        <v>50</v>
      </c>
    </row>
    <row r="345" spans="1:7" x14ac:dyDescent="0.3">
      <c r="A345" s="90" t="s">
        <v>707</v>
      </c>
      <c r="B345" s="2" t="s">
        <v>27</v>
      </c>
      <c r="C345" s="3" t="s">
        <v>145</v>
      </c>
      <c r="D345" s="3" t="s">
        <v>254</v>
      </c>
      <c r="E345" s="3" t="s">
        <v>22</v>
      </c>
      <c r="F345" s="4" t="s">
        <v>573</v>
      </c>
      <c r="G345" s="4">
        <v>100</v>
      </c>
    </row>
    <row r="346" spans="1:7" x14ac:dyDescent="0.3">
      <c r="A346" s="90" t="s">
        <v>707</v>
      </c>
      <c r="B346" s="2" t="s">
        <v>27</v>
      </c>
      <c r="C346" s="3" t="s">
        <v>145</v>
      </c>
      <c r="D346" s="3" t="s">
        <v>253</v>
      </c>
      <c r="E346" s="3" t="s">
        <v>22</v>
      </c>
      <c r="F346" s="4" t="s">
        <v>573</v>
      </c>
      <c r="G346" s="4">
        <v>239</v>
      </c>
    </row>
    <row r="347" spans="1:7" x14ac:dyDescent="0.3">
      <c r="A347" s="90" t="s">
        <v>708</v>
      </c>
      <c r="B347" s="2" t="s">
        <v>23</v>
      </c>
      <c r="C347" s="3" t="s">
        <v>145</v>
      </c>
      <c r="D347" s="3" t="s">
        <v>253</v>
      </c>
      <c r="E347" s="3" t="s">
        <v>22</v>
      </c>
      <c r="F347" s="3" t="s">
        <v>513</v>
      </c>
      <c r="G347" s="4">
        <v>350</v>
      </c>
    </row>
    <row r="348" spans="1:7" x14ac:dyDescent="0.3">
      <c r="A348" s="90" t="s">
        <v>708</v>
      </c>
      <c r="B348" s="2" t="s">
        <v>23</v>
      </c>
      <c r="C348" s="3" t="s">
        <v>145</v>
      </c>
      <c r="D348" s="3" t="s">
        <v>265</v>
      </c>
      <c r="E348" s="3" t="s">
        <v>22</v>
      </c>
      <c r="F348" s="3" t="s">
        <v>513</v>
      </c>
      <c r="G348" s="4">
        <v>200</v>
      </c>
    </row>
    <row r="349" spans="1:7" x14ac:dyDescent="0.3">
      <c r="A349" s="90" t="s">
        <v>705</v>
      </c>
      <c r="B349" s="2" t="s">
        <v>27</v>
      </c>
      <c r="C349" s="3" t="s">
        <v>50</v>
      </c>
      <c r="D349" s="3" t="s">
        <v>230</v>
      </c>
      <c r="E349" s="3" t="s">
        <v>22</v>
      </c>
      <c r="F349" s="4" t="s">
        <v>584</v>
      </c>
      <c r="G349" s="4">
        <v>112</v>
      </c>
    </row>
    <row r="350" spans="1:7" x14ac:dyDescent="0.3">
      <c r="A350" s="90" t="s">
        <v>705</v>
      </c>
      <c r="B350" s="2" t="s">
        <v>23</v>
      </c>
      <c r="C350" s="3" t="s">
        <v>50</v>
      </c>
      <c r="D350" s="3" t="s">
        <v>230</v>
      </c>
      <c r="E350" s="3" t="s">
        <v>22</v>
      </c>
      <c r="F350" s="4" t="s">
        <v>638</v>
      </c>
      <c r="G350" s="4">
        <f>40*4</f>
        <v>160</v>
      </c>
    </row>
    <row r="351" spans="1:7" x14ac:dyDescent="0.3">
      <c r="A351" s="90" t="s">
        <v>706</v>
      </c>
      <c r="B351" s="2" t="s">
        <v>23</v>
      </c>
      <c r="C351" s="3" t="s">
        <v>50</v>
      </c>
      <c r="D351" s="3" t="s">
        <v>230</v>
      </c>
      <c r="E351" s="3" t="s">
        <v>22</v>
      </c>
      <c r="F351" s="4" t="s">
        <v>638</v>
      </c>
      <c r="G351" s="4">
        <f>50*4</f>
        <v>200</v>
      </c>
    </row>
    <row r="352" spans="1:7" x14ac:dyDescent="0.3">
      <c r="A352" s="90" t="s">
        <v>707</v>
      </c>
      <c r="B352" s="2" t="s">
        <v>23</v>
      </c>
      <c r="C352" s="3" t="s">
        <v>50</v>
      </c>
      <c r="D352" s="3" t="s">
        <v>230</v>
      </c>
      <c r="E352" s="3" t="s">
        <v>22</v>
      </c>
      <c r="F352" s="4" t="s">
        <v>638</v>
      </c>
      <c r="G352" s="4">
        <f>52*4</f>
        <v>208</v>
      </c>
    </row>
    <row r="353" spans="1:7" x14ac:dyDescent="0.3">
      <c r="A353" s="90" t="s">
        <v>708</v>
      </c>
      <c r="B353" s="2" t="s">
        <v>27</v>
      </c>
      <c r="C353" s="3" t="s">
        <v>50</v>
      </c>
      <c r="D353" s="3" t="s">
        <v>230</v>
      </c>
      <c r="E353" s="3" t="s">
        <v>22</v>
      </c>
      <c r="F353" s="4" t="s">
        <v>573</v>
      </c>
      <c r="G353" s="4">
        <v>200</v>
      </c>
    </row>
    <row r="354" spans="1:7" x14ac:dyDescent="0.3">
      <c r="A354" s="90" t="s">
        <v>708</v>
      </c>
      <c r="B354" s="2" t="s">
        <v>27</v>
      </c>
      <c r="C354" s="3" t="s">
        <v>50</v>
      </c>
      <c r="D354" s="3" t="s">
        <v>230</v>
      </c>
      <c r="E354" s="3" t="s">
        <v>22</v>
      </c>
      <c r="F354" s="4" t="s">
        <v>584</v>
      </c>
      <c r="G354" s="4">
        <v>200</v>
      </c>
    </row>
    <row r="355" spans="1:7" x14ac:dyDescent="0.3">
      <c r="A355" s="90" t="s">
        <v>708</v>
      </c>
      <c r="B355" s="2" t="s">
        <v>23</v>
      </c>
      <c r="C355" s="3" t="s">
        <v>50</v>
      </c>
      <c r="D355" s="3" t="s">
        <v>230</v>
      </c>
      <c r="E355" s="3" t="s">
        <v>22</v>
      </c>
      <c r="F355" s="4" t="s">
        <v>638</v>
      </c>
      <c r="G355" s="4">
        <v>200</v>
      </c>
    </row>
    <row r="356" spans="1:7" x14ac:dyDescent="0.3">
      <c r="A356" s="90" t="s">
        <v>707</v>
      </c>
      <c r="B356" s="2" t="s">
        <v>27</v>
      </c>
      <c r="C356" s="3" t="s">
        <v>205</v>
      </c>
      <c r="D356" s="3" t="s">
        <v>241</v>
      </c>
      <c r="E356" s="3" t="s">
        <v>22</v>
      </c>
      <c r="F356" s="4" t="s">
        <v>638</v>
      </c>
      <c r="G356" s="4">
        <v>160</v>
      </c>
    </row>
    <row r="357" spans="1:7" x14ac:dyDescent="0.3">
      <c r="A357" s="90" t="s">
        <v>708</v>
      </c>
      <c r="B357" s="2" t="s">
        <v>23</v>
      </c>
      <c r="C357" s="3" t="s">
        <v>205</v>
      </c>
      <c r="D357" s="3" t="s">
        <v>241</v>
      </c>
      <c r="E357" s="3" t="s">
        <v>22</v>
      </c>
      <c r="F357" s="4" t="s">
        <v>638</v>
      </c>
      <c r="G357" s="4">
        <v>126</v>
      </c>
    </row>
    <row r="358" spans="1:7" x14ac:dyDescent="0.3">
      <c r="A358" s="90" t="s">
        <v>715</v>
      </c>
      <c r="B358" s="2" t="s">
        <v>27</v>
      </c>
      <c r="C358" s="3" t="s">
        <v>145</v>
      </c>
      <c r="D358" s="3" t="s">
        <v>250</v>
      </c>
      <c r="E358" s="3" t="s">
        <v>22</v>
      </c>
      <c r="F358" s="4" t="s">
        <v>573</v>
      </c>
      <c r="G358" s="4">
        <v>50</v>
      </c>
    </row>
    <row r="359" spans="1:7" x14ac:dyDescent="0.3">
      <c r="A359" s="90" t="s">
        <v>715</v>
      </c>
      <c r="B359" s="2" t="s">
        <v>27</v>
      </c>
      <c r="C359" s="3" t="s">
        <v>145</v>
      </c>
      <c r="D359" s="3" t="s">
        <v>265</v>
      </c>
      <c r="E359" s="3" t="s">
        <v>22</v>
      </c>
      <c r="F359" s="4" t="s">
        <v>573</v>
      </c>
      <c r="G359" s="4">
        <v>200</v>
      </c>
    </row>
    <row r="360" spans="1:7" x14ac:dyDescent="0.3">
      <c r="A360" s="90" t="s">
        <v>715</v>
      </c>
      <c r="B360" s="2" t="s">
        <v>23</v>
      </c>
      <c r="C360" s="3" t="s">
        <v>145</v>
      </c>
      <c r="D360" s="3" t="s">
        <v>250</v>
      </c>
      <c r="E360" s="3" t="s">
        <v>22</v>
      </c>
      <c r="F360" s="4" t="s">
        <v>513</v>
      </c>
      <c r="G360" s="4">
        <v>350</v>
      </c>
    </row>
    <row r="361" spans="1:7" x14ac:dyDescent="0.3">
      <c r="A361" s="90" t="s">
        <v>715</v>
      </c>
      <c r="B361" s="2" t="s">
        <v>23</v>
      </c>
      <c r="C361" s="3" t="s">
        <v>145</v>
      </c>
      <c r="D361" s="3" t="s">
        <v>254</v>
      </c>
      <c r="E361" s="3" t="s">
        <v>22</v>
      </c>
      <c r="F361" s="4" t="s">
        <v>513</v>
      </c>
      <c r="G361" s="4">
        <v>54</v>
      </c>
    </row>
    <row r="362" spans="1:7" x14ac:dyDescent="0.3">
      <c r="A362" s="90" t="s">
        <v>715</v>
      </c>
      <c r="B362" s="2" t="s">
        <v>23</v>
      </c>
      <c r="C362" s="3" t="s">
        <v>145</v>
      </c>
      <c r="D362" s="3" t="s">
        <v>265</v>
      </c>
      <c r="E362" s="3" t="s">
        <v>22</v>
      </c>
      <c r="F362" s="4" t="s">
        <v>638</v>
      </c>
      <c r="G362" s="4">
        <v>200</v>
      </c>
    </row>
    <row r="363" spans="1:7" x14ac:dyDescent="0.3">
      <c r="A363" s="90" t="s">
        <v>715</v>
      </c>
      <c r="B363" s="2" t="s">
        <v>27</v>
      </c>
      <c r="C363" s="3" t="s">
        <v>50</v>
      </c>
      <c r="D363" s="3" t="s">
        <v>230</v>
      </c>
      <c r="E363" s="3" t="s">
        <v>22</v>
      </c>
      <c r="F363" s="4" t="s">
        <v>584</v>
      </c>
      <c r="G363" s="4">
        <v>160</v>
      </c>
    </row>
    <row r="364" spans="1:7" x14ac:dyDescent="0.3">
      <c r="A364" s="90" t="s">
        <v>715</v>
      </c>
      <c r="B364" s="2" t="s">
        <v>23</v>
      </c>
      <c r="C364" s="3" t="s">
        <v>50</v>
      </c>
      <c r="D364" s="3" t="s">
        <v>230</v>
      </c>
      <c r="E364" s="3" t="s">
        <v>22</v>
      </c>
      <c r="F364" s="4" t="s">
        <v>638</v>
      </c>
      <c r="G364" s="4">
        <v>200</v>
      </c>
    </row>
    <row r="365" spans="1:7" x14ac:dyDescent="0.3">
      <c r="A365" s="90" t="s">
        <v>715</v>
      </c>
      <c r="B365" s="2" t="s">
        <v>27</v>
      </c>
      <c r="C365" s="3" t="s">
        <v>297</v>
      </c>
      <c r="D365" s="3" t="s">
        <v>412</v>
      </c>
      <c r="E365" s="3" t="s">
        <v>46</v>
      </c>
      <c r="F365" s="4" t="s">
        <v>600</v>
      </c>
      <c r="G365" s="4">
        <v>80</v>
      </c>
    </row>
    <row r="366" spans="1:7" x14ac:dyDescent="0.3">
      <c r="A366" s="90" t="s">
        <v>715</v>
      </c>
      <c r="B366" s="2" t="s">
        <v>27</v>
      </c>
      <c r="C366" s="3" t="s">
        <v>225</v>
      </c>
      <c r="D366" s="3" t="s">
        <v>247</v>
      </c>
      <c r="E366" s="3" t="s">
        <v>46</v>
      </c>
      <c r="F366" s="4" t="s">
        <v>600</v>
      </c>
      <c r="G366" s="4">
        <v>468</v>
      </c>
    </row>
    <row r="367" spans="1:7" x14ac:dyDescent="0.3">
      <c r="A367" s="90" t="s">
        <v>715</v>
      </c>
      <c r="B367" s="2" t="s">
        <v>27</v>
      </c>
      <c r="C367" s="3" t="s">
        <v>50</v>
      </c>
      <c r="D367" s="3" t="s">
        <v>230</v>
      </c>
      <c r="E367" s="3" t="s">
        <v>46</v>
      </c>
      <c r="F367" s="4" t="s">
        <v>600</v>
      </c>
      <c r="G367" s="4">
        <v>200</v>
      </c>
    </row>
    <row r="368" spans="1:7" x14ac:dyDescent="0.3">
      <c r="A368" s="90" t="s">
        <v>715</v>
      </c>
      <c r="B368" s="2" t="s">
        <v>27</v>
      </c>
      <c r="C368" s="3" t="s">
        <v>17</v>
      </c>
      <c r="D368" s="3" t="s">
        <v>350</v>
      </c>
      <c r="E368" s="3" t="s">
        <v>46</v>
      </c>
      <c r="F368" s="4" t="s">
        <v>600</v>
      </c>
      <c r="G368" s="4">
        <v>1720</v>
      </c>
    </row>
    <row r="369" spans="1:7" x14ac:dyDescent="0.3">
      <c r="A369" s="90" t="s">
        <v>715</v>
      </c>
      <c r="B369" s="2" t="s">
        <v>23</v>
      </c>
      <c r="C369" s="3" t="s">
        <v>17</v>
      </c>
      <c r="D369" s="3" t="s">
        <v>350</v>
      </c>
      <c r="E369" s="3" t="s">
        <v>46</v>
      </c>
      <c r="F369" s="4" t="s">
        <v>302</v>
      </c>
      <c r="G369" s="4">
        <v>2120</v>
      </c>
    </row>
    <row r="370" spans="1:7" x14ac:dyDescent="0.3">
      <c r="A370" s="90" t="s">
        <v>715</v>
      </c>
      <c r="B370" s="2" t="s">
        <v>23</v>
      </c>
      <c r="C370" s="3" t="s">
        <v>50</v>
      </c>
      <c r="D370" s="3" t="s">
        <v>230</v>
      </c>
      <c r="E370" s="3" t="s">
        <v>46</v>
      </c>
      <c r="F370" s="4" t="s">
        <v>302</v>
      </c>
      <c r="G370" s="4">
        <v>160</v>
      </c>
    </row>
    <row r="371" spans="1:7" x14ac:dyDescent="0.3">
      <c r="A371" s="90" t="s">
        <v>715</v>
      </c>
      <c r="B371" s="2" t="s">
        <v>127</v>
      </c>
      <c r="C371" s="3" t="s">
        <v>17</v>
      </c>
      <c r="D371" s="3" t="s">
        <v>350</v>
      </c>
      <c r="E371" s="3" t="s">
        <v>46</v>
      </c>
      <c r="F371" s="4" t="s">
        <v>598</v>
      </c>
      <c r="G371" s="4">
        <v>280</v>
      </c>
    </row>
    <row r="372" spans="1:7" x14ac:dyDescent="0.3">
      <c r="A372" s="90" t="s">
        <v>715</v>
      </c>
      <c r="B372" s="2" t="s">
        <v>127</v>
      </c>
      <c r="C372" s="3" t="s">
        <v>50</v>
      </c>
      <c r="D372" s="3" t="s">
        <v>230</v>
      </c>
      <c r="E372" s="3" t="s">
        <v>46</v>
      </c>
      <c r="F372" s="4" t="s">
        <v>601</v>
      </c>
      <c r="G372" s="4">
        <v>40</v>
      </c>
    </row>
    <row r="373" spans="1:7" x14ac:dyDescent="0.3">
      <c r="A373" s="90" t="s">
        <v>715</v>
      </c>
      <c r="B373" s="2" t="s">
        <v>127</v>
      </c>
      <c r="C373" s="3" t="s">
        <v>17</v>
      </c>
      <c r="D373" s="3" t="s">
        <v>350</v>
      </c>
      <c r="E373" s="3" t="s">
        <v>46</v>
      </c>
      <c r="F373" s="4" t="s">
        <v>601</v>
      </c>
      <c r="G373" s="4">
        <v>1320</v>
      </c>
    </row>
    <row r="374" spans="1:7" x14ac:dyDescent="0.3">
      <c r="A374" s="90" t="s">
        <v>715</v>
      </c>
      <c r="B374" s="2" t="s">
        <v>127</v>
      </c>
      <c r="C374" s="3" t="s">
        <v>225</v>
      </c>
      <c r="D374" s="3" t="s">
        <v>247</v>
      </c>
      <c r="E374" s="3" t="s">
        <v>46</v>
      </c>
      <c r="F374" s="4" t="s">
        <v>601</v>
      </c>
      <c r="G374" s="4">
        <v>156</v>
      </c>
    </row>
    <row r="375" spans="1:7" x14ac:dyDescent="0.3">
      <c r="A375" s="90" t="s">
        <v>718</v>
      </c>
      <c r="B375" s="2" t="s">
        <v>27</v>
      </c>
      <c r="C375" s="3" t="s">
        <v>17</v>
      </c>
      <c r="D375" s="3" t="s">
        <v>350</v>
      </c>
      <c r="E375" s="3" t="s">
        <v>46</v>
      </c>
      <c r="F375" s="4" t="s">
        <v>600</v>
      </c>
      <c r="G375" s="4">
        <v>800</v>
      </c>
    </row>
    <row r="376" spans="1:7" x14ac:dyDescent="0.3">
      <c r="A376" s="90" t="s">
        <v>718</v>
      </c>
      <c r="B376" s="2" t="s">
        <v>27</v>
      </c>
      <c r="C376" s="3" t="s">
        <v>50</v>
      </c>
      <c r="D376" s="3" t="s">
        <v>230</v>
      </c>
      <c r="E376" s="3" t="s">
        <v>46</v>
      </c>
      <c r="F376" s="4" t="s">
        <v>600</v>
      </c>
      <c r="G376" s="4">
        <v>200</v>
      </c>
    </row>
    <row r="377" spans="1:7" x14ac:dyDescent="0.3">
      <c r="A377" s="90" t="s">
        <v>718</v>
      </c>
      <c r="B377" s="2" t="s">
        <v>27</v>
      </c>
      <c r="C377" s="3" t="s">
        <v>225</v>
      </c>
      <c r="D377" s="3" t="s">
        <v>247</v>
      </c>
      <c r="E377" s="3" t="s">
        <v>46</v>
      </c>
      <c r="F377" s="4" t="s">
        <v>600</v>
      </c>
      <c r="G377" s="4">
        <v>624</v>
      </c>
    </row>
    <row r="378" spans="1:7" x14ac:dyDescent="0.3">
      <c r="A378" s="90" t="s">
        <v>718</v>
      </c>
      <c r="B378" s="2" t="s">
        <v>23</v>
      </c>
      <c r="C378" s="3" t="s">
        <v>17</v>
      </c>
      <c r="D378" s="3" t="s">
        <v>350</v>
      </c>
      <c r="E378" s="3" t="s">
        <v>46</v>
      </c>
      <c r="F378" s="4" t="s">
        <v>302</v>
      </c>
      <c r="G378" s="4">
        <v>720</v>
      </c>
    </row>
    <row r="379" spans="1:7" x14ac:dyDescent="0.3">
      <c r="A379" s="90" t="s">
        <v>718</v>
      </c>
      <c r="B379" s="2" t="s">
        <v>23</v>
      </c>
      <c r="C379" s="3" t="s">
        <v>50</v>
      </c>
      <c r="D379" s="3" t="s">
        <v>230</v>
      </c>
      <c r="E379" s="3" t="s">
        <v>46</v>
      </c>
      <c r="F379" s="4" t="s">
        <v>302</v>
      </c>
      <c r="G379" s="4">
        <v>72</v>
      </c>
    </row>
    <row r="380" spans="1:7" x14ac:dyDescent="0.3">
      <c r="A380" s="90" t="s">
        <v>718</v>
      </c>
      <c r="B380" s="2" t="s">
        <v>127</v>
      </c>
      <c r="C380" s="3" t="s">
        <v>17</v>
      </c>
      <c r="D380" s="3" t="s">
        <v>350</v>
      </c>
      <c r="E380" s="3" t="s">
        <v>46</v>
      </c>
      <c r="F380" s="4" t="s">
        <v>598</v>
      </c>
      <c r="G380" s="4">
        <v>1080</v>
      </c>
    </row>
    <row r="381" spans="1:7" x14ac:dyDescent="0.3">
      <c r="A381" s="90" t="s">
        <v>718</v>
      </c>
      <c r="B381" s="2" t="s">
        <v>127</v>
      </c>
      <c r="C381" s="3" t="s">
        <v>50</v>
      </c>
      <c r="D381" s="3" t="s">
        <v>230</v>
      </c>
      <c r="E381" s="3" t="s">
        <v>46</v>
      </c>
      <c r="F381" s="4" t="s">
        <v>598</v>
      </c>
      <c r="G381" s="4">
        <v>28</v>
      </c>
    </row>
    <row r="382" spans="1:7" x14ac:dyDescent="0.3">
      <c r="A382" s="90" t="s">
        <v>719</v>
      </c>
      <c r="B382" s="2" t="s">
        <v>27</v>
      </c>
      <c r="C382" s="3" t="s">
        <v>17</v>
      </c>
      <c r="D382" s="3" t="s">
        <v>350</v>
      </c>
      <c r="E382" s="3" t="s">
        <v>46</v>
      </c>
      <c r="F382" s="4" t="s">
        <v>302</v>
      </c>
      <c r="G382" s="4">
        <v>2000</v>
      </c>
    </row>
    <row r="383" spans="1:7" x14ac:dyDescent="0.3">
      <c r="A383" s="90" t="s">
        <v>719</v>
      </c>
      <c r="B383" s="2" t="s">
        <v>27</v>
      </c>
      <c r="C383" s="3" t="s">
        <v>225</v>
      </c>
      <c r="D383" s="3" t="s">
        <v>247</v>
      </c>
      <c r="E383" s="3" t="s">
        <v>46</v>
      </c>
      <c r="F383" s="4" t="s">
        <v>302</v>
      </c>
      <c r="G383" s="4">
        <v>300</v>
      </c>
    </row>
    <row r="384" spans="1:7" x14ac:dyDescent="0.3">
      <c r="A384" s="90" t="s">
        <v>719</v>
      </c>
      <c r="B384" s="2" t="s">
        <v>27</v>
      </c>
      <c r="C384" s="3" t="s">
        <v>205</v>
      </c>
      <c r="D384" s="3" t="s">
        <v>207</v>
      </c>
      <c r="E384" s="3" t="s">
        <v>46</v>
      </c>
      <c r="F384" s="4" t="s">
        <v>302</v>
      </c>
      <c r="G384" s="4">
        <v>112</v>
      </c>
    </row>
    <row r="385" spans="1:7" x14ac:dyDescent="0.3">
      <c r="A385" s="90" t="s">
        <v>719</v>
      </c>
      <c r="B385" s="2" t="s">
        <v>23</v>
      </c>
      <c r="C385" s="3" t="s">
        <v>17</v>
      </c>
      <c r="D385" s="3" t="s">
        <v>350</v>
      </c>
      <c r="E385" s="3" t="s">
        <v>46</v>
      </c>
      <c r="F385" s="4" t="s">
        <v>598</v>
      </c>
      <c r="G385" s="4">
        <v>240</v>
      </c>
    </row>
    <row r="386" spans="1:7" x14ac:dyDescent="0.3">
      <c r="A386" s="90" t="s">
        <v>719</v>
      </c>
      <c r="B386" s="2" t="s">
        <v>23</v>
      </c>
      <c r="C386" s="3" t="s">
        <v>17</v>
      </c>
      <c r="D386" s="3" t="s">
        <v>350</v>
      </c>
      <c r="E386" s="3" t="s">
        <v>46</v>
      </c>
      <c r="F386" s="4" t="s">
        <v>601</v>
      </c>
      <c r="G386" s="4">
        <v>1600</v>
      </c>
    </row>
    <row r="387" spans="1:7" x14ac:dyDescent="0.3">
      <c r="A387" s="90" t="s">
        <v>719</v>
      </c>
      <c r="B387" s="2" t="s">
        <v>23</v>
      </c>
      <c r="C387" s="3" t="s">
        <v>205</v>
      </c>
      <c r="D387" s="3" t="s">
        <v>207</v>
      </c>
      <c r="E387" s="3" t="s">
        <v>46</v>
      </c>
      <c r="F387" s="4" t="s">
        <v>601</v>
      </c>
      <c r="G387" s="4">
        <v>568</v>
      </c>
    </row>
    <row r="388" spans="1:7" x14ac:dyDescent="0.3">
      <c r="A388" s="90" t="s">
        <v>719</v>
      </c>
      <c r="B388" s="2" t="s">
        <v>23</v>
      </c>
      <c r="C388" s="3" t="s">
        <v>225</v>
      </c>
      <c r="D388" s="3" t="s">
        <v>247</v>
      </c>
      <c r="E388" s="3" t="s">
        <v>46</v>
      </c>
      <c r="F388" s="4" t="s">
        <v>601</v>
      </c>
      <c r="G388" s="4">
        <v>96</v>
      </c>
    </row>
    <row r="389" spans="1:7" x14ac:dyDescent="0.3">
      <c r="A389" s="90" t="s">
        <v>719</v>
      </c>
      <c r="B389" s="2" t="s">
        <v>127</v>
      </c>
      <c r="C389" s="3" t="s">
        <v>225</v>
      </c>
      <c r="D389" s="3" t="s">
        <v>247</v>
      </c>
      <c r="E389" s="3" t="s">
        <v>46</v>
      </c>
      <c r="F389" s="4" t="s">
        <v>608</v>
      </c>
      <c r="G389" s="4">
        <v>24</v>
      </c>
    </row>
    <row r="390" spans="1:7" x14ac:dyDescent="0.3">
      <c r="A390" s="90" t="s">
        <v>719</v>
      </c>
      <c r="B390" s="2" t="s">
        <v>127</v>
      </c>
      <c r="C390" s="3" t="s">
        <v>225</v>
      </c>
      <c r="D390" s="3" t="s">
        <v>246</v>
      </c>
      <c r="E390" s="3" t="s">
        <v>46</v>
      </c>
      <c r="F390" s="4" t="s">
        <v>608</v>
      </c>
      <c r="G390" s="4">
        <v>156</v>
      </c>
    </row>
    <row r="391" spans="1:7" x14ac:dyDescent="0.3">
      <c r="A391" s="90" t="s">
        <v>719</v>
      </c>
      <c r="B391" s="2" t="s">
        <v>127</v>
      </c>
      <c r="C391" s="3" t="s">
        <v>50</v>
      </c>
      <c r="D391" s="3" t="s">
        <v>230</v>
      </c>
      <c r="E391" s="3" t="s">
        <v>46</v>
      </c>
      <c r="F391" s="4" t="s">
        <v>608</v>
      </c>
      <c r="G391" s="4">
        <v>100</v>
      </c>
    </row>
    <row r="392" spans="1:7" x14ac:dyDescent="0.3">
      <c r="A392" s="90" t="s">
        <v>719</v>
      </c>
      <c r="B392" s="2" t="s">
        <v>127</v>
      </c>
      <c r="C392" s="3" t="s">
        <v>205</v>
      </c>
      <c r="D392" s="3" t="s">
        <v>207</v>
      </c>
      <c r="E392" s="3" t="s">
        <v>46</v>
      </c>
      <c r="F392" s="4" t="s">
        <v>608</v>
      </c>
      <c r="G392" s="4">
        <v>208</v>
      </c>
    </row>
    <row r="393" spans="1:7" x14ac:dyDescent="0.3">
      <c r="A393" s="90" t="s">
        <v>721</v>
      </c>
      <c r="B393" s="2" t="s">
        <v>27</v>
      </c>
      <c r="C393" s="3" t="s">
        <v>225</v>
      </c>
      <c r="D393" s="3" t="s">
        <v>246</v>
      </c>
      <c r="E393" s="3" t="s">
        <v>46</v>
      </c>
      <c r="F393" s="4" t="s">
        <v>302</v>
      </c>
      <c r="G393" s="4">
        <v>468</v>
      </c>
    </row>
    <row r="394" spans="1:7" x14ac:dyDescent="0.3">
      <c r="A394" s="90" t="s">
        <v>721</v>
      </c>
      <c r="B394" s="2" t="s">
        <v>27</v>
      </c>
      <c r="C394" s="3" t="s">
        <v>205</v>
      </c>
      <c r="D394" s="3" t="s">
        <v>207</v>
      </c>
      <c r="E394" s="3" t="s">
        <v>46</v>
      </c>
      <c r="F394" s="4" t="s">
        <v>302</v>
      </c>
      <c r="G394" s="4">
        <v>312</v>
      </c>
    </row>
    <row r="395" spans="1:7" x14ac:dyDescent="0.3">
      <c r="A395" s="90" t="s">
        <v>721</v>
      </c>
      <c r="B395" s="2" t="s">
        <v>27</v>
      </c>
      <c r="C395" s="3" t="s">
        <v>50</v>
      </c>
      <c r="D395" s="3" t="s">
        <v>230</v>
      </c>
      <c r="E395" s="3" t="s">
        <v>46</v>
      </c>
      <c r="F395" s="4" t="s">
        <v>302</v>
      </c>
      <c r="G395" s="4">
        <v>116</v>
      </c>
    </row>
    <row r="396" spans="1:7" x14ac:dyDescent="0.3">
      <c r="A396" s="90" t="s">
        <v>721</v>
      </c>
      <c r="B396" s="2" t="s">
        <v>23</v>
      </c>
      <c r="C396" s="3" t="s">
        <v>225</v>
      </c>
      <c r="D396" s="3" t="s">
        <v>246</v>
      </c>
      <c r="E396" s="3" t="s">
        <v>46</v>
      </c>
      <c r="F396" s="4" t="s">
        <v>722</v>
      </c>
      <c r="G396" s="4">
        <v>804</v>
      </c>
    </row>
    <row r="397" spans="1:7" x14ac:dyDescent="0.3">
      <c r="A397" s="90" t="s">
        <v>721</v>
      </c>
      <c r="B397" s="2" t="s">
        <v>23</v>
      </c>
      <c r="C397" s="3" t="s">
        <v>50</v>
      </c>
      <c r="D397" s="3" t="s">
        <v>230</v>
      </c>
      <c r="E397" s="3" t="s">
        <v>46</v>
      </c>
      <c r="F397" s="4" t="s">
        <v>722</v>
      </c>
      <c r="G397" s="4">
        <v>404</v>
      </c>
    </row>
    <row r="398" spans="1:7" x14ac:dyDescent="0.3">
      <c r="A398" s="90" t="s">
        <v>721</v>
      </c>
      <c r="B398" s="2" t="s">
        <v>127</v>
      </c>
      <c r="C398" s="3" t="s">
        <v>50</v>
      </c>
      <c r="D398" s="3" t="s">
        <v>230</v>
      </c>
      <c r="E398" s="3" t="s">
        <v>46</v>
      </c>
      <c r="F398" s="4" t="s">
        <v>608</v>
      </c>
      <c r="G398" s="4">
        <v>68</v>
      </c>
    </row>
    <row r="399" spans="1:7" x14ac:dyDescent="0.3">
      <c r="A399" s="90" t="s">
        <v>721</v>
      </c>
      <c r="B399" s="2" t="s">
        <v>127</v>
      </c>
      <c r="C399" s="3" t="s">
        <v>225</v>
      </c>
      <c r="D399" s="3" t="s">
        <v>246</v>
      </c>
      <c r="E399" s="3" t="s">
        <v>46</v>
      </c>
      <c r="F399" s="4" t="s">
        <v>608</v>
      </c>
      <c r="G399" s="4">
        <v>48</v>
      </c>
    </row>
    <row r="400" spans="1:7" x14ac:dyDescent="0.3">
      <c r="A400" s="90" t="s">
        <v>721</v>
      </c>
      <c r="B400" s="2" t="s">
        <v>23</v>
      </c>
      <c r="C400" s="3" t="s">
        <v>225</v>
      </c>
      <c r="D400" s="3" t="s">
        <v>247</v>
      </c>
      <c r="E400" s="3" t="s">
        <v>46</v>
      </c>
      <c r="F400" s="4" t="s">
        <v>601</v>
      </c>
      <c r="G400" s="4">
        <v>108</v>
      </c>
    </row>
    <row r="401" spans="1:7" x14ac:dyDescent="0.3">
      <c r="A401" s="90" t="s">
        <v>721</v>
      </c>
      <c r="B401" s="2" t="s">
        <v>23</v>
      </c>
      <c r="C401" s="3" t="s">
        <v>225</v>
      </c>
      <c r="D401" s="3" t="s">
        <v>246</v>
      </c>
      <c r="E401" s="3" t="s">
        <v>46</v>
      </c>
      <c r="F401" s="4" t="s">
        <v>601</v>
      </c>
      <c r="G401" s="4">
        <v>72</v>
      </c>
    </row>
    <row r="402" spans="1:7" x14ac:dyDescent="0.3">
      <c r="A402" s="90" t="s">
        <v>721</v>
      </c>
      <c r="B402" s="2" t="s">
        <v>23</v>
      </c>
      <c r="C402" s="3" t="s">
        <v>50</v>
      </c>
      <c r="D402" s="3" t="s">
        <v>230</v>
      </c>
      <c r="E402" s="3" t="s">
        <v>46</v>
      </c>
      <c r="F402" s="4" t="s">
        <v>601</v>
      </c>
      <c r="G402" s="4">
        <v>4</v>
      </c>
    </row>
    <row r="403" spans="1:7" x14ac:dyDescent="0.3">
      <c r="A403" s="90" t="s">
        <v>720</v>
      </c>
      <c r="B403" s="2" t="s">
        <v>27</v>
      </c>
      <c r="C403" s="3" t="s">
        <v>297</v>
      </c>
      <c r="D403" s="3" t="s">
        <v>412</v>
      </c>
      <c r="E403" s="3" t="s">
        <v>46</v>
      </c>
      <c r="F403" s="4" t="s">
        <v>608</v>
      </c>
      <c r="G403" s="4">
        <v>24</v>
      </c>
    </row>
    <row r="404" spans="1:7" x14ac:dyDescent="0.3">
      <c r="A404" s="90" t="s">
        <v>720</v>
      </c>
      <c r="B404" s="2" t="s">
        <v>27</v>
      </c>
      <c r="C404" s="3" t="s">
        <v>50</v>
      </c>
      <c r="D404" s="3" t="s">
        <v>231</v>
      </c>
      <c r="E404" s="3" t="s">
        <v>46</v>
      </c>
      <c r="F404" s="4" t="s">
        <v>608</v>
      </c>
      <c r="G404" s="4">
        <v>518</v>
      </c>
    </row>
    <row r="405" spans="1:7" x14ac:dyDescent="0.3">
      <c r="A405" s="90" t="s">
        <v>715</v>
      </c>
      <c r="B405" s="2" t="s">
        <v>27</v>
      </c>
      <c r="C405" s="3" t="s">
        <v>17</v>
      </c>
      <c r="D405" s="3" t="s">
        <v>309</v>
      </c>
      <c r="E405" s="3" t="s">
        <v>24</v>
      </c>
      <c r="F405" s="4" t="s">
        <v>599</v>
      </c>
      <c r="G405" s="4">
        <f>18*60</f>
        <v>1080</v>
      </c>
    </row>
    <row r="406" spans="1:7" x14ac:dyDescent="0.3">
      <c r="A406" s="90" t="s">
        <v>715</v>
      </c>
      <c r="B406" s="2" t="s">
        <v>27</v>
      </c>
      <c r="C406" s="3" t="s">
        <v>17</v>
      </c>
      <c r="D406" s="3" t="s">
        <v>45</v>
      </c>
      <c r="E406" s="3" t="s">
        <v>24</v>
      </c>
      <c r="F406" s="4" t="s">
        <v>599</v>
      </c>
      <c r="G406" s="4">
        <f>17*22</f>
        <v>374</v>
      </c>
    </row>
    <row r="407" spans="1:7" x14ac:dyDescent="0.3">
      <c r="A407" s="90" t="s">
        <v>715</v>
      </c>
      <c r="B407" s="2" t="s">
        <v>27</v>
      </c>
      <c r="C407" s="3" t="s">
        <v>145</v>
      </c>
      <c r="D407" s="3" t="s">
        <v>250</v>
      </c>
      <c r="E407" s="3" t="s">
        <v>24</v>
      </c>
      <c r="F407" s="4" t="s">
        <v>599</v>
      </c>
      <c r="G407" s="4">
        <f>36*10</f>
        <v>360</v>
      </c>
    </row>
    <row r="408" spans="1:7" x14ac:dyDescent="0.3">
      <c r="A408" s="90" t="s">
        <v>715</v>
      </c>
      <c r="B408" s="2" t="s">
        <v>27</v>
      </c>
      <c r="C408" s="3" t="s">
        <v>205</v>
      </c>
      <c r="D408" s="3" t="s">
        <v>241</v>
      </c>
      <c r="E408" s="3" t="s">
        <v>24</v>
      </c>
      <c r="F408" s="4" t="s">
        <v>599</v>
      </c>
      <c r="G408" s="4">
        <v>202</v>
      </c>
    </row>
    <row r="409" spans="1:7" x14ac:dyDescent="0.3">
      <c r="A409" s="90" t="s">
        <v>715</v>
      </c>
      <c r="B409" s="2" t="s">
        <v>23</v>
      </c>
      <c r="C409" s="3" t="s">
        <v>17</v>
      </c>
      <c r="D409" s="3" t="s">
        <v>309</v>
      </c>
      <c r="E409" s="3" t="s">
        <v>24</v>
      </c>
      <c r="F409" s="4" t="s">
        <v>598</v>
      </c>
      <c r="G409" s="4">
        <f>29*60</f>
        <v>1740</v>
      </c>
    </row>
    <row r="410" spans="1:7" x14ac:dyDescent="0.3">
      <c r="A410" s="90" t="s">
        <v>715</v>
      </c>
      <c r="B410" s="2" t="s">
        <v>23</v>
      </c>
      <c r="C410" s="3" t="s">
        <v>145</v>
      </c>
      <c r="D410" s="3" t="s">
        <v>265</v>
      </c>
      <c r="E410" s="3" t="s">
        <v>24</v>
      </c>
      <c r="F410" s="4" t="s">
        <v>598</v>
      </c>
      <c r="G410" s="4">
        <v>290</v>
      </c>
    </row>
    <row r="411" spans="1:7" x14ac:dyDescent="0.3">
      <c r="A411" s="90" t="s">
        <v>715</v>
      </c>
      <c r="B411" s="2" t="s">
        <v>23</v>
      </c>
      <c r="C411" s="3" t="s">
        <v>145</v>
      </c>
      <c r="D411" s="3" t="s">
        <v>250</v>
      </c>
      <c r="E411" s="3" t="s">
        <v>24</v>
      </c>
      <c r="F411" s="4" t="s">
        <v>598</v>
      </c>
      <c r="G411" s="4">
        <v>297</v>
      </c>
    </row>
    <row r="412" spans="1:7" x14ac:dyDescent="0.3">
      <c r="A412" s="90" t="s">
        <v>718</v>
      </c>
      <c r="B412" s="2" t="s">
        <v>27</v>
      </c>
      <c r="C412" s="3" t="s">
        <v>17</v>
      </c>
      <c r="D412" s="3" t="s">
        <v>45</v>
      </c>
      <c r="E412" s="3" t="s">
        <v>24</v>
      </c>
      <c r="F412" s="4" t="s">
        <v>599</v>
      </c>
      <c r="G412" s="4">
        <f>20*22</f>
        <v>440</v>
      </c>
    </row>
    <row r="413" spans="1:7" x14ac:dyDescent="0.3">
      <c r="A413" s="90" t="s">
        <v>718</v>
      </c>
      <c r="B413" s="2" t="s">
        <v>27</v>
      </c>
      <c r="C413" s="3" t="s">
        <v>17</v>
      </c>
      <c r="D413" s="3" t="s">
        <v>309</v>
      </c>
      <c r="E413" s="3" t="s">
        <v>24</v>
      </c>
      <c r="F413" s="4" t="s">
        <v>599</v>
      </c>
      <c r="G413" s="4">
        <f>9*60</f>
        <v>540</v>
      </c>
    </row>
    <row r="414" spans="1:7" x14ac:dyDescent="0.3">
      <c r="A414" s="90" t="s">
        <v>718</v>
      </c>
      <c r="B414" s="2" t="s">
        <v>27</v>
      </c>
      <c r="C414" s="3" t="s">
        <v>17</v>
      </c>
      <c r="D414" s="3" t="s">
        <v>298</v>
      </c>
      <c r="E414" s="3" t="s">
        <v>24</v>
      </c>
      <c r="F414" s="4" t="s">
        <v>599</v>
      </c>
      <c r="G414" s="4">
        <f>7*50</f>
        <v>350</v>
      </c>
    </row>
    <row r="415" spans="1:7" x14ac:dyDescent="0.3">
      <c r="A415" s="90" t="s">
        <v>718</v>
      </c>
      <c r="B415" s="2" t="s">
        <v>27</v>
      </c>
      <c r="C415" s="3" t="s">
        <v>145</v>
      </c>
      <c r="D415" s="3" t="s">
        <v>723</v>
      </c>
      <c r="E415" s="3" t="s">
        <v>24</v>
      </c>
      <c r="F415" s="4" t="s">
        <v>599</v>
      </c>
      <c r="G415" s="4">
        <f>35*10</f>
        <v>350</v>
      </c>
    </row>
    <row r="416" spans="1:7" x14ac:dyDescent="0.3">
      <c r="A416" s="90" t="s">
        <v>718</v>
      </c>
      <c r="B416" s="2" t="s">
        <v>23</v>
      </c>
      <c r="C416" s="3" t="s">
        <v>17</v>
      </c>
      <c r="D416" s="3" t="s">
        <v>309</v>
      </c>
      <c r="E416" s="3" t="s">
        <v>24</v>
      </c>
      <c r="F416" s="4" t="s">
        <v>598</v>
      </c>
      <c r="G416" s="4">
        <f>15*60</f>
        <v>900</v>
      </c>
    </row>
    <row r="417" spans="1:7" x14ac:dyDescent="0.3">
      <c r="A417" s="90" t="s">
        <v>718</v>
      </c>
      <c r="B417" s="2" t="s">
        <v>23</v>
      </c>
      <c r="C417" s="3" t="s">
        <v>17</v>
      </c>
      <c r="D417" s="3" t="s">
        <v>45</v>
      </c>
      <c r="E417" s="3" t="s">
        <v>24</v>
      </c>
      <c r="F417" s="4" t="s">
        <v>598</v>
      </c>
      <c r="G417" s="4">
        <f>20*22</f>
        <v>440</v>
      </c>
    </row>
    <row r="418" spans="1:7" x14ac:dyDescent="0.3">
      <c r="A418" s="90" t="s">
        <v>718</v>
      </c>
      <c r="B418" s="2" t="s">
        <v>23</v>
      </c>
      <c r="C418" s="3" t="s">
        <v>145</v>
      </c>
      <c r="D418" s="3" t="s">
        <v>254</v>
      </c>
      <c r="E418" s="3" t="s">
        <v>24</v>
      </c>
      <c r="F418" s="4" t="s">
        <v>598</v>
      </c>
      <c r="G418" s="4">
        <v>87</v>
      </c>
    </row>
    <row r="419" spans="1:7" x14ac:dyDescent="0.3">
      <c r="A419" s="90" t="s">
        <v>718</v>
      </c>
      <c r="B419" s="2" t="s">
        <v>23</v>
      </c>
      <c r="C419" s="3" t="s">
        <v>145</v>
      </c>
      <c r="D419" s="3" t="s">
        <v>250</v>
      </c>
      <c r="E419" s="3" t="s">
        <v>24</v>
      </c>
      <c r="F419" s="4" t="s">
        <v>598</v>
      </c>
      <c r="G419" s="4">
        <v>400</v>
      </c>
    </row>
    <row r="420" spans="1:7" x14ac:dyDescent="0.3">
      <c r="A420" s="90" t="s">
        <v>718</v>
      </c>
      <c r="B420" s="2" t="s">
        <v>23</v>
      </c>
      <c r="C420" s="3" t="s">
        <v>145</v>
      </c>
      <c r="D420" s="3" t="s">
        <v>250</v>
      </c>
      <c r="E420" s="3" t="s">
        <v>24</v>
      </c>
      <c r="F420" s="4" t="s">
        <v>598</v>
      </c>
      <c r="G420" s="4">
        <f>20*10</f>
        <v>200</v>
      </c>
    </row>
    <row r="421" spans="1:7" x14ac:dyDescent="0.3">
      <c r="A421" s="90" t="s">
        <v>718</v>
      </c>
      <c r="B421" s="2" t="s">
        <v>23</v>
      </c>
      <c r="C421" s="3" t="s">
        <v>145</v>
      </c>
      <c r="D421" s="3" t="s">
        <v>265</v>
      </c>
      <c r="E421" s="3" t="s">
        <v>24</v>
      </c>
      <c r="F421" s="4" t="s">
        <v>598</v>
      </c>
      <c r="G421" s="4">
        <v>300</v>
      </c>
    </row>
    <row r="422" spans="1:7" x14ac:dyDescent="0.3">
      <c r="A422" s="90" t="s">
        <v>719</v>
      </c>
      <c r="B422" s="2" t="s">
        <v>27</v>
      </c>
      <c r="C422" s="3" t="s">
        <v>17</v>
      </c>
      <c r="D422" s="3" t="s">
        <v>309</v>
      </c>
      <c r="E422" s="3" t="s">
        <v>24</v>
      </c>
      <c r="F422" s="4" t="s">
        <v>598</v>
      </c>
      <c r="G422" s="4">
        <f>28*60</f>
        <v>1680</v>
      </c>
    </row>
    <row r="423" spans="1:7" x14ac:dyDescent="0.3">
      <c r="A423" s="90" t="s">
        <v>719</v>
      </c>
      <c r="B423" s="2" t="s">
        <v>27</v>
      </c>
      <c r="C423" s="3" t="s">
        <v>17</v>
      </c>
      <c r="D423" s="3" t="s">
        <v>45</v>
      </c>
      <c r="E423" s="3" t="s">
        <v>24</v>
      </c>
      <c r="F423" s="4" t="s">
        <v>598</v>
      </c>
      <c r="G423" s="4">
        <f>10*22</f>
        <v>220</v>
      </c>
    </row>
    <row r="424" spans="1:7" x14ac:dyDescent="0.3">
      <c r="A424" s="90" t="s">
        <v>719</v>
      </c>
      <c r="B424" s="2" t="s">
        <v>27</v>
      </c>
      <c r="C424" s="3" t="s">
        <v>145</v>
      </c>
      <c r="D424" s="3" t="s">
        <v>253</v>
      </c>
      <c r="E424" s="3" t="s">
        <v>24</v>
      </c>
      <c r="F424" s="4" t="s">
        <v>598</v>
      </c>
      <c r="G424" s="4">
        <f>18*10</f>
        <v>180</v>
      </c>
    </row>
    <row r="425" spans="1:7" x14ac:dyDescent="0.3">
      <c r="A425" s="90" t="s">
        <v>719</v>
      </c>
      <c r="B425" s="2" t="s">
        <v>27</v>
      </c>
      <c r="C425" s="3" t="s">
        <v>205</v>
      </c>
      <c r="D425" s="3" t="s">
        <v>241</v>
      </c>
      <c r="E425" s="3" t="s">
        <v>24</v>
      </c>
      <c r="F425" s="4" t="s">
        <v>598</v>
      </c>
      <c r="G425" s="4">
        <v>305</v>
      </c>
    </row>
    <row r="426" spans="1:7" x14ac:dyDescent="0.3">
      <c r="A426" s="90" t="s">
        <v>719</v>
      </c>
      <c r="B426" s="2" t="s">
        <v>27</v>
      </c>
      <c r="C426" s="3" t="s">
        <v>145</v>
      </c>
      <c r="D426" s="3" t="s">
        <v>265</v>
      </c>
      <c r="E426" s="3" t="s">
        <v>24</v>
      </c>
      <c r="F426" s="4" t="s">
        <v>598</v>
      </c>
      <c r="G426" s="4">
        <v>100</v>
      </c>
    </row>
    <row r="427" spans="1:7" x14ac:dyDescent="0.3">
      <c r="A427" s="90" t="s">
        <v>719</v>
      </c>
      <c r="B427" s="2" t="s">
        <v>23</v>
      </c>
      <c r="C427" s="3" t="s">
        <v>17</v>
      </c>
      <c r="D427" s="3" t="s">
        <v>309</v>
      </c>
      <c r="E427" s="3" t="s">
        <v>24</v>
      </c>
      <c r="F427" s="4" t="s">
        <v>599</v>
      </c>
      <c r="G427" s="4">
        <f>27*60</f>
        <v>1620</v>
      </c>
    </row>
    <row r="428" spans="1:7" x14ac:dyDescent="0.3">
      <c r="A428" s="90" t="s">
        <v>719</v>
      </c>
      <c r="B428" s="2" t="s">
        <v>23</v>
      </c>
      <c r="C428" s="3" t="s">
        <v>145</v>
      </c>
      <c r="D428" s="3" t="s">
        <v>250</v>
      </c>
      <c r="E428" s="3" t="s">
        <v>24</v>
      </c>
      <c r="F428" s="4" t="s">
        <v>599</v>
      </c>
      <c r="G428" s="4">
        <f>32*10</f>
        <v>320</v>
      </c>
    </row>
    <row r="429" spans="1:7" x14ac:dyDescent="0.3">
      <c r="A429" s="90" t="s">
        <v>719</v>
      </c>
      <c r="B429" s="2" t="s">
        <v>23</v>
      </c>
      <c r="C429" s="3" t="s">
        <v>205</v>
      </c>
      <c r="D429" s="3" t="s">
        <v>241</v>
      </c>
      <c r="E429" s="3" t="s">
        <v>24</v>
      </c>
      <c r="F429" s="4" t="s">
        <v>599</v>
      </c>
      <c r="G429" s="4">
        <v>100</v>
      </c>
    </row>
    <row r="430" spans="1:7" x14ac:dyDescent="0.3">
      <c r="A430" s="90" t="s">
        <v>721</v>
      </c>
      <c r="B430" s="2" t="s">
        <v>27</v>
      </c>
      <c r="C430" s="3" t="s">
        <v>17</v>
      </c>
      <c r="D430" s="3" t="s">
        <v>309</v>
      </c>
      <c r="E430" s="3" t="s">
        <v>24</v>
      </c>
      <c r="F430" s="4" t="s">
        <v>598</v>
      </c>
      <c r="G430" s="4">
        <f>21*60</f>
        <v>1260</v>
      </c>
    </row>
    <row r="431" spans="1:7" x14ac:dyDescent="0.3">
      <c r="A431" s="90" t="s">
        <v>721</v>
      </c>
      <c r="B431" s="2" t="s">
        <v>27</v>
      </c>
      <c r="C431" s="3" t="s">
        <v>17</v>
      </c>
      <c r="D431" s="3" t="s">
        <v>45</v>
      </c>
      <c r="E431" s="3" t="s">
        <v>24</v>
      </c>
      <c r="F431" s="4" t="s">
        <v>598</v>
      </c>
      <c r="G431" s="4">
        <f>35*22</f>
        <v>770</v>
      </c>
    </row>
    <row r="432" spans="1:7" x14ac:dyDescent="0.3">
      <c r="A432" s="90" t="s">
        <v>721</v>
      </c>
      <c r="B432" s="2" t="s">
        <v>27</v>
      </c>
      <c r="C432" s="3" t="s">
        <v>17</v>
      </c>
      <c r="D432" s="3" t="s">
        <v>440</v>
      </c>
      <c r="E432" s="3" t="s">
        <v>24</v>
      </c>
      <c r="F432" s="4" t="s">
        <v>598</v>
      </c>
      <c r="G432" s="4">
        <f>20*22</f>
        <v>440</v>
      </c>
    </row>
    <row r="433" spans="1:7" x14ac:dyDescent="0.3">
      <c r="A433" s="90" t="s">
        <v>721</v>
      </c>
      <c r="B433" s="2" t="s">
        <v>27</v>
      </c>
      <c r="C433" s="3" t="s">
        <v>145</v>
      </c>
      <c r="D433" s="3" t="s">
        <v>265</v>
      </c>
      <c r="E433" s="3" t="s">
        <v>24</v>
      </c>
      <c r="F433" s="4" t="s">
        <v>598</v>
      </c>
      <c r="G433" s="4">
        <v>200</v>
      </c>
    </row>
    <row r="434" spans="1:7" x14ac:dyDescent="0.3">
      <c r="A434" s="90" t="s">
        <v>721</v>
      </c>
      <c r="B434" s="2" t="s">
        <v>27</v>
      </c>
      <c r="C434" s="3" t="s">
        <v>17</v>
      </c>
      <c r="D434" s="3" t="s">
        <v>309</v>
      </c>
      <c r="E434" s="3" t="s">
        <v>24</v>
      </c>
      <c r="F434" s="4" t="s">
        <v>652</v>
      </c>
      <c r="G434" s="4">
        <v>240</v>
      </c>
    </row>
    <row r="435" spans="1:7" x14ac:dyDescent="0.3">
      <c r="A435" s="90" t="s">
        <v>721</v>
      </c>
      <c r="B435" s="2" t="s">
        <v>23</v>
      </c>
      <c r="C435" s="3" t="s">
        <v>17</v>
      </c>
      <c r="D435" s="3" t="s">
        <v>309</v>
      </c>
      <c r="E435" s="3" t="s">
        <v>24</v>
      </c>
      <c r="F435" s="4" t="s">
        <v>599</v>
      </c>
      <c r="G435" s="4">
        <f>20*60</f>
        <v>1200</v>
      </c>
    </row>
    <row r="436" spans="1:7" x14ac:dyDescent="0.3">
      <c r="A436" s="90" t="s">
        <v>721</v>
      </c>
      <c r="B436" s="2" t="s">
        <v>23</v>
      </c>
      <c r="C436" s="3" t="s">
        <v>17</v>
      </c>
      <c r="D436" s="3" t="s">
        <v>45</v>
      </c>
      <c r="E436" s="3" t="s">
        <v>24</v>
      </c>
      <c r="F436" s="4" t="s">
        <v>599</v>
      </c>
      <c r="G436" s="4">
        <f>25*22</f>
        <v>550</v>
      </c>
    </row>
    <row r="437" spans="1:7" x14ac:dyDescent="0.3">
      <c r="A437" s="90" t="s">
        <v>721</v>
      </c>
      <c r="B437" s="2" t="s">
        <v>23</v>
      </c>
      <c r="C437" s="3" t="s">
        <v>145</v>
      </c>
      <c r="D437" s="3" t="s">
        <v>250</v>
      </c>
      <c r="E437" s="3" t="s">
        <v>24</v>
      </c>
      <c r="F437" s="4" t="s">
        <v>599</v>
      </c>
      <c r="G437" s="4">
        <v>100</v>
      </c>
    </row>
    <row r="438" spans="1:7" x14ac:dyDescent="0.3">
      <c r="A438" s="90" t="s">
        <v>720</v>
      </c>
      <c r="B438" s="2" t="s">
        <v>27</v>
      </c>
      <c r="C438" s="3" t="s">
        <v>17</v>
      </c>
      <c r="D438" s="3" t="s">
        <v>45</v>
      </c>
      <c r="E438" s="3" t="s">
        <v>24</v>
      </c>
      <c r="F438" s="4" t="s">
        <v>652</v>
      </c>
      <c r="G438" s="4">
        <f>33*22</f>
        <v>726</v>
      </c>
    </row>
    <row r="439" spans="1:7" x14ac:dyDescent="0.3">
      <c r="A439" s="90" t="s">
        <v>720</v>
      </c>
      <c r="B439" s="2" t="s">
        <v>27</v>
      </c>
      <c r="C439" s="3" t="s">
        <v>17</v>
      </c>
      <c r="D439" s="3" t="s">
        <v>309</v>
      </c>
      <c r="E439" s="3" t="s">
        <v>24</v>
      </c>
      <c r="F439" s="4" t="s">
        <v>652</v>
      </c>
      <c r="G439" s="4">
        <f>15*60</f>
        <v>900</v>
      </c>
    </row>
    <row r="440" spans="1:7" x14ac:dyDescent="0.3">
      <c r="A440" s="90" t="s">
        <v>720</v>
      </c>
      <c r="B440" s="2" t="s">
        <v>27</v>
      </c>
      <c r="C440" s="3" t="s">
        <v>17</v>
      </c>
      <c r="D440" s="3" t="s">
        <v>309</v>
      </c>
      <c r="E440" s="3" t="s">
        <v>24</v>
      </c>
      <c r="F440" s="4" t="s">
        <v>598</v>
      </c>
      <c r="G440" s="4">
        <f>8*60</f>
        <v>480</v>
      </c>
    </row>
    <row r="441" spans="1:7" x14ac:dyDescent="0.3">
      <c r="A441" s="90" t="s">
        <v>720</v>
      </c>
      <c r="B441" s="2" t="s">
        <v>27</v>
      </c>
      <c r="C441" s="3" t="s">
        <v>17</v>
      </c>
      <c r="D441" s="3" t="s">
        <v>45</v>
      </c>
      <c r="E441" s="3" t="s">
        <v>24</v>
      </c>
      <c r="F441" s="4" t="s">
        <v>598</v>
      </c>
      <c r="G441" s="4">
        <f>10*22</f>
        <v>220</v>
      </c>
    </row>
    <row r="442" spans="1:7" x14ac:dyDescent="0.3">
      <c r="A442" s="90" t="s">
        <v>720</v>
      </c>
      <c r="B442" s="2" t="s">
        <v>23</v>
      </c>
      <c r="C442" s="3" t="s">
        <v>17</v>
      </c>
      <c r="D442" s="3" t="s">
        <v>309</v>
      </c>
      <c r="E442" s="3" t="s">
        <v>24</v>
      </c>
      <c r="F442" s="4" t="s">
        <v>599</v>
      </c>
      <c r="G442" s="4">
        <f>15*60</f>
        <v>900</v>
      </c>
    </row>
    <row r="443" spans="1:7" x14ac:dyDescent="0.3">
      <c r="A443" s="90" t="s">
        <v>720</v>
      </c>
      <c r="B443" s="2" t="s">
        <v>23</v>
      </c>
      <c r="C443" s="3" t="s">
        <v>17</v>
      </c>
      <c r="D443" s="3" t="s">
        <v>298</v>
      </c>
      <c r="E443" s="3" t="s">
        <v>24</v>
      </c>
      <c r="F443" s="4" t="s">
        <v>599</v>
      </c>
      <c r="G443" s="4">
        <f>2*50</f>
        <v>100</v>
      </c>
    </row>
    <row r="444" spans="1:7" x14ac:dyDescent="0.3">
      <c r="A444" s="90" t="s">
        <v>720</v>
      </c>
      <c r="B444" s="2" t="s">
        <v>23</v>
      </c>
      <c r="C444" s="3" t="s">
        <v>17</v>
      </c>
      <c r="D444" s="3" t="s">
        <v>45</v>
      </c>
      <c r="E444" s="3" t="s">
        <v>24</v>
      </c>
      <c r="F444" s="4" t="s">
        <v>599</v>
      </c>
      <c r="G444" s="4">
        <f>21*22</f>
        <v>462</v>
      </c>
    </row>
    <row r="445" spans="1:7" x14ac:dyDescent="0.3">
      <c r="A445" s="90" t="s">
        <v>720</v>
      </c>
      <c r="B445" s="2" t="s">
        <v>23</v>
      </c>
      <c r="C445" s="3" t="s">
        <v>145</v>
      </c>
      <c r="D445" s="3" t="s">
        <v>252</v>
      </c>
      <c r="E445" s="3" t="s">
        <v>24</v>
      </c>
      <c r="F445" s="4" t="s">
        <v>599</v>
      </c>
      <c r="G445" s="4">
        <v>100</v>
      </c>
    </row>
    <row r="446" spans="1:7" x14ac:dyDescent="0.3">
      <c r="A446" s="90" t="s">
        <v>720</v>
      </c>
      <c r="B446" s="2" t="s">
        <v>23</v>
      </c>
      <c r="C446" s="3" t="s">
        <v>145</v>
      </c>
      <c r="D446" s="3" t="s">
        <v>250</v>
      </c>
      <c r="E446" s="3" t="s">
        <v>24</v>
      </c>
      <c r="F446" s="4" t="s">
        <v>599</v>
      </c>
      <c r="G446" s="4">
        <v>100</v>
      </c>
    </row>
    <row r="447" spans="1:7" x14ac:dyDescent="0.3">
      <c r="A447" s="90" t="s">
        <v>718</v>
      </c>
      <c r="B447" s="2" t="s">
        <v>27</v>
      </c>
      <c r="C447" s="3" t="s">
        <v>50</v>
      </c>
      <c r="D447" s="3" t="s">
        <v>230</v>
      </c>
      <c r="E447" s="3" t="s">
        <v>22</v>
      </c>
      <c r="F447" s="4" t="s">
        <v>664</v>
      </c>
      <c r="G447" s="4">
        <v>200</v>
      </c>
    </row>
    <row r="448" spans="1:7" x14ac:dyDescent="0.3">
      <c r="A448" s="90" t="s">
        <v>718</v>
      </c>
      <c r="B448" s="2" t="s">
        <v>23</v>
      </c>
      <c r="C448" s="3" t="s">
        <v>50</v>
      </c>
      <c r="D448" s="3" t="s">
        <v>230</v>
      </c>
      <c r="E448" s="3" t="s">
        <v>22</v>
      </c>
      <c r="F448" s="4" t="s">
        <v>638</v>
      </c>
      <c r="G448" s="4">
        <v>100</v>
      </c>
    </row>
    <row r="449" spans="1:7" x14ac:dyDescent="0.3">
      <c r="A449" s="90" t="s">
        <v>719</v>
      </c>
      <c r="B449" s="2" t="s">
        <v>23</v>
      </c>
      <c r="C449" s="3" t="s">
        <v>50</v>
      </c>
      <c r="D449" s="3" t="s">
        <v>230</v>
      </c>
      <c r="E449" s="3" t="s">
        <v>22</v>
      </c>
      <c r="F449" s="4" t="s">
        <v>589</v>
      </c>
      <c r="G449" s="4">
        <v>112</v>
      </c>
    </row>
    <row r="450" spans="1:7" x14ac:dyDescent="0.3">
      <c r="A450" s="90" t="s">
        <v>719</v>
      </c>
      <c r="B450" s="2" t="s">
        <v>23</v>
      </c>
      <c r="C450" s="3" t="s">
        <v>50</v>
      </c>
      <c r="D450" s="3" t="s">
        <v>230</v>
      </c>
      <c r="E450" s="3" t="s">
        <v>22</v>
      </c>
      <c r="F450" s="4" t="s">
        <v>584</v>
      </c>
      <c r="G450" s="4">
        <v>76</v>
      </c>
    </row>
    <row r="451" spans="1:7" x14ac:dyDescent="0.3">
      <c r="A451" s="90" t="s">
        <v>719</v>
      </c>
      <c r="B451" s="2" t="s">
        <v>23</v>
      </c>
      <c r="C451" s="3" t="s">
        <v>50</v>
      </c>
      <c r="D451" s="3" t="s">
        <v>230</v>
      </c>
      <c r="E451" s="3" t="s">
        <v>22</v>
      </c>
      <c r="F451" s="4" t="s">
        <v>573</v>
      </c>
      <c r="G451" s="4">
        <v>40</v>
      </c>
    </row>
    <row r="452" spans="1:7" x14ac:dyDescent="0.3">
      <c r="A452" s="90" t="s">
        <v>719</v>
      </c>
      <c r="B452" s="2" t="s">
        <v>127</v>
      </c>
      <c r="C452" s="3" t="s">
        <v>50</v>
      </c>
      <c r="D452" s="3" t="s">
        <v>230</v>
      </c>
      <c r="E452" s="3" t="s">
        <v>22</v>
      </c>
      <c r="F452" s="4" t="s">
        <v>536</v>
      </c>
      <c r="G452" s="4">
        <f>15*4</f>
        <v>60</v>
      </c>
    </row>
    <row r="453" spans="1:7" x14ac:dyDescent="0.3">
      <c r="A453" s="90" t="s">
        <v>719</v>
      </c>
      <c r="B453" s="2" t="s">
        <v>27</v>
      </c>
      <c r="C453" s="3" t="s">
        <v>50</v>
      </c>
      <c r="D453" s="3" t="s">
        <v>230</v>
      </c>
      <c r="E453" s="3" t="s">
        <v>22</v>
      </c>
      <c r="F453" s="4" t="s">
        <v>638</v>
      </c>
      <c r="G453" s="4">
        <f>13*4</f>
        <v>52</v>
      </c>
    </row>
    <row r="454" spans="1:7" x14ac:dyDescent="0.3">
      <c r="A454" s="90" t="s">
        <v>719</v>
      </c>
      <c r="B454" s="2" t="s">
        <v>27</v>
      </c>
      <c r="C454" s="3" t="s">
        <v>50</v>
      </c>
      <c r="D454" s="3" t="s">
        <v>230</v>
      </c>
      <c r="E454" s="3" t="s">
        <v>22</v>
      </c>
      <c r="F454" s="4" t="s">
        <v>519</v>
      </c>
      <c r="G454" s="4">
        <f>13*4</f>
        <v>52</v>
      </c>
    </row>
    <row r="455" spans="1:7" x14ac:dyDescent="0.3">
      <c r="A455" s="90" t="s">
        <v>721</v>
      </c>
      <c r="B455" s="2" t="s">
        <v>23</v>
      </c>
      <c r="C455" s="3" t="s">
        <v>50</v>
      </c>
      <c r="D455" s="3" t="s">
        <v>230</v>
      </c>
      <c r="E455" s="3" t="s">
        <v>22</v>
      </c>
      <c r="F455" s="4" t="s">
        <v>573</v>
      </c>
      <c r="G455" s="4">
        <v>200</v>
      </c>
    </row>
    <row r="456" spans="1:7" x14ac:dyDescent="0.3">
      <c r="A456" s="90" t="s">
        <v>721</v>
      </c>
      <c r="B456" s="2" t="s">
        <v>127</v>
      </c>
      <c r="C456" s="3" t="s">
        <v>50</v>
      </c>
      <c r="D456" s="3" t="s">
        <v>230</v>
      </c>
      <c r="E456" s="3" t="s">
        <v>22</v>
      </c>
      <c r="F456" s="4" t="s">
        <v>536</v>
      </c>
      <c r="G456" s="4">
        <v>52</v>
      </c>
    </row>
    <row r="457" spans="1:7" x14ac:dyDescent="0.3">
      <c r="A457" s="90" t="s">
        <v>718</v>
      </c>
      <c r="B457" s="2" t="s">
        <v>27</v>
      </c>
      <c r="C457" s="3" t="s">
        <v>205</v>
      </c>
      <c r="D457" s="3" t="s">
        <v>241</v>
      </c>
      <c r="E457" s="3" t="s">
        <v>22</v>
      </c>
      <c r="F457" s="4" t="s">
        <v>573</v>
      </c>
      <c r="G457" s="4">
        <v>268</v>
      </c>
    </row>
    <row r="458" spans="1:7" x14ac:dyDescent="0.3">
      <c r="A458" s="90" t="s">
        <v>718</v>
      </c>
      <c r="B458" s="2" t="s">
        <v>48</v>
      </c>
      <c r="C458" s="3" t="s">
        <v>205</v>
      </c>
      <c r="D458" s="3" t="s">
        <v>241</v>
      </c>
      <c r="E458" s="3" t="s">
        <v>22</v>
      </c>
      <c r="F458" s="4" t="s">
        <v>543</v>
      </c>
      <c r="G458" s="4">
        <v>100</v>
      </c>
    </row>
    <row r="459" spans="1:7" x14ac:dyDescent="0.3">
      <c r="A459" s="90" t="s">
        <v>718</v>
      </c>
      <c r="B459" s="2" t="s">
        <v>23</v>
      </c>
      <c r="C459" s="3" t="s">
        <v>205</v>
      </c>
      <c r="D459" s="3" t="s">
        <v>241</v>
      </c>
      <c r="E459" s="3" t="s">
        <v>22</v>
      </c>
      <c r="F459" s="4" t="s">
        <v>638</v>
      </c>
      <c r="G459" s="4">
        <v>178</v>
      </c>
    </row>
    <row r="460" spans="1:7" x14ac:dyDescent="0.3">
      <c r="A460" s="90" t="s">
        <v>719</v>
      </c>
      <c r="B460" s="2" t="s">
        <v>27</v>
      </c>
      <c r="C460" s="3" t="s">
        <v>205</v>
      </c>
      <c r="D460" s="3" t="s">
        <v>207</v>
      </c>
      <c r="E460" s="3" t="s">
        <v>22</v>
      </c>
      <c r="F460" s="4" t="s">
        <v>638</v>
      </c>
      <c r="G460" s="4">
        <f>42*8</f>
        <v>336</v>
      </c>
    </row>
    <row r="461" spans="1:7" x14ac:dyDescent="0.3">
      <c r="A461" s="90" t="s">
        <v>719</v>
      </c>
      <c r="B461" s="2" t="s">
        <v>27</v>
      </c>
      <c r="C461" s="3" t="s">
        <v>205</v>
      </c>
      <c r="D461" s="3" t="s">
        <v>207</v>
      </c>
      <c r="E461" s="3" t="s">
        <v>22</v>
      </c>
      <c r="F461" s="4" t="s">
        <v>519</v>
      </c>
      <c r="G461" s="4">
        <f>15*8</f>
        <v>120</v>
      </c>
    </row>
    <row r="462" spans="1:7" x14ac:dyDescent="0.3">
      <c r="A462" s="90" t="s">
        <v>719</v>
      </c>
      <c r="B462" s="2" t="s">
        <v>27</v>
      </c>
      <c r="C462" s="3" t="s">
        <v>205</v>
      </c>
      <c r="D462" s="3" t="s">
        <v>207</v>
      </c>
      <c r="E462" s="3" t="s">
        <v>22</v>
      </c>
      <c r="F462" s="4" t="s">
        <v>565</v>
      </c>
      <c r="G462" s="4">
        <f>10*8</f>
        <v>80</v>
      </c>
    </row>
    <row r="463" spans="1:7" x14ac:dyDescent="0.3">
      <c r="A463" s="90" t="s">
        <v>719</v>
      </c>
      <c r="B463" s="2" t="s">
        <v>23</v>
      </c>
      <c r="C463" s="3" t="s">
        <v>205</v>
      </c>
      <c r="D463" s="3" t="s">
        <v>207</v>
      </c>
      <c r="E463" s="3" t="s">
        <v>22</v>
      </c>
      <c r="F463" s="4" t="s">
        <v>589</v>
      </c>
      <c r="G463" s="4">
        <v>136</v>
      </c>
    </row>
    <row r="464" spans="1:7" x14ac:dyDescent="0.3">
      <c r="A464" s="90" t="s">
        <v>719</v>
      </c>
      <c r="B464" s="2" t="s">
        <v>23</v>
      </c>
      <c r="C464" s="3" t="s">
        <v>205</v>
      </c>
      <c r="D464" s="3" t="s">
        <v>207</v>
      </c>
      <c r="E464" s="3" t="s">
        <v>22</v>
      </c>
      <c r="F464" s="4" t="s">
        <v>584</v>
      </c>
      <c r="G464" s="4">
        <v>144</v>
      </c>
    </row>
    <row r="465" spans="1:7" x14ac:dyDescent="0.3">
      <c r="A465" s="90" t="s">
        <v>719</v>
      </c>
      <c r="B465" s="2" t="s">
        <v>23</v>
      </c>
      <c r="C465" s="3" t="s">
        <v>205</v>
      </c>
      <c r="D465" s="3" t="s">
        <v>207</v>
      </c>
      <c r="E465" s="3" t="s">
        <v>22</v>
      </c>
      <c r="F465" s="4" t="s">
        <v>536</v>
      </c>
      <c r="G465" s="4">
        <f>26*8</f>
        <v>208</v>
      </c>
    </row>
    <row r="466" spans="1:7" x14ac:dyDescent="0.3">
      <c r="A466" s="90" t="s">
        <v>721</v>
      </c>
      <c r="B466" s="2" t="s">
        <v>27</v>
      </c>
      <c r="C466" s="3" t="s">
        <v>205</v>
      </c>
      <c r="D466" s="3" t="s">
        <v>207</v>
      </c>
      <c r="E466" s="3" t="s">
        <v>22</v>
      </c>
      <c r="F466" s="4" t="s">
        <v>638</v>
      </c>
      <c r="G466" s="4">
        <f>18*8</f>
        <v>144</v>
      </c>
    </row>
    <row r="467" spans="1:7" x14ac:dyDescent="0.3">
      <c r="A467" s="2"/>
      <c r="B467" s="2"/>
      <c r="F467" s="4"/>
      <c r="G467" s="4"/>
    </row>
    <row r="468" spans="1:7" x14ac:dyDescent="0.3">
      <c r="A468" s="2"/>
      <c r="B468" s="2"/>
      <c r="F468" s="4"/>
      <c r="G468" s="4"/>
    </row>
    <row r="469" spans="1:7" x14ac:dyDescent="0.3">
      <c r="A469" s="2"/>
      <c r="B469" s="2"/>
      <c r="F469" s="4"/>
      <c r="G469" s="4"/>
    </row>
    <row r="470" spans="1:7" x14ac:dyDescent="0.3">
      <c r="A470" s="2"/>
      <c r="B470" s="2"/>
      <c r="F470" s="4"/>
      <c r="G470" s="4"/>
    </row>
    <row r="471" spans="1:7" x14ac:dyDescent="0.3">
      <c r="A471" s="2"/>
      <c r="B471" s="2"/>
      <c r="F471" s="4"/>
      <c r="G471" s="4"/>
    </row>
    <row r="472" spans="1:7" x14ac:dyDescent="0.3">
      <c r="A472" s="2"/>
      <c r="B472" s="2"/>
      <c r="F472" s="4"/>
      <c r="G472" s="4"/>
    </row>
    <row r="473" spans="1:7" x14ac:dyDescent="0.3">
      <c r="A473" s="2"/>
      <c r="B473" s="2"/>
      <c r="F473" s="4"/>
      <c r="G473" s="4"/>
    </row>
    <row r="474" spans="1:7" x14ac:dyDescent="0.3">
      <c r="A474" s="2"/>
      <c r="B474" s="2"/>
      <c r="F474" s="4"/>
      <c r="G474" s="4"/>
    </row>
    <row r="475" spans="1:7" x14ac:dyDescent="0.3">
      <c r="A475" s="2"/>
      <c r="B475" s="2"/>
      <c r="F475" s="4"/>
      <c r="G475" s="4"/>
    </row>
    <row r="476" spans="1:7" x14ac:dyDescent="0.3">
      <c r="A476" s="2"/>
      <c r="B476" s="2"/>
      <c r="F476" s="4"/>
      <c r="G476" s="4"/>
    </row>
    <row r="477" spans="1:7" x14ac:dyDescent="0.3">
      <c r="A477" s="2"/>
      <c r="B477" s="2"/>
      <c r="F477" s="4"/>
      <c r="G477" s="4"/>
    </row>
    <row r="478" spans="1:7" x14ac:dyDescent="0.3">
      <c r="A478" s="2"/>
      <c r="B478" s="2"/>
      <c r="F478" s="4"/>
      <c r="G478" s="4"/>
    </row>
    <row r="479" spans="1:7" x14ac:dyDescent="0.3">
      <c r="A479" s="2"/>
      <c r="B479" s="2"/>
      <c r="F479" s="4"/>
      <c r="G479" s="4"/>
    </row>
    <row r="480" spans="1:7" x14ac:dyDescent="0.3">
      <c r="A480" s="2"/>
      <c r="B480" s="2"/>
      <c r="F480" s="4"/>
      <c r="G480" s="4"/>
    </row>
    <row r="481" spans="1:7" x14ac:dyDescent="0.3">
      <c r="A481" s="2"/>
      <c r="B481" s="2"/>
      <c r="F481" s="4"/>
      <c r="G481" s="4"/>
    </row>
    <row r="482" spans="1:7" x14ac:dyDescent="0.3">
      <c r="A482" s="2"/>
      <c r="B482" s="2"/>
      <c r="F482" s="4"/>
      <c r="G482" s="4"/>
    </row>
    <row r="483" spans="1:7" x14ac:dyDescent="0.3">
      <c r="A483" s="2"/>
      <c r="B483" s="2"/>
      <c r="F483" s="4"/>
      <c r="G483" s="4"/>
    </row>
    <row r="484" spans="1:7" x14ac:dyDescent="0.3">
      <c r="A484" s="2"/>
      <c r="B484" s="2"/>
      <c r="F484" s="4"/>
      <c r="G484" s="4"/>
    </row>
    <row r="485" spans="1:7" x14ac:dyDescent="0.3">
      <c r="A485" s="2"/>
      <c r="B485" s="2"/>
      <c r="F485" s="4"/>
      <c r="G485" s="4"/>
    </row>
    <row r="486" spans="1:7" x14ac:dyDescent="0.3">
      <c r="A486" s="2"/>
      <c r="B486" s="2"/>
      <c r="F486" s="4"/>
      <c r="G486" s="4"/>
    </row>
    <row r="487" spans="1:7" x14ac:dyDescent="0.3">
      <c r="A487" s="2"/>
      <c r="B487" s="2"/>
      <c r="F487" s="4"/>
      <c r="G487" s="4"/>
    </row>
    <row r="488" spans="1:7" x14ac:dyDescent="0.3">
      <c r="A488" s="2"/>
      <c r="B488" s="2"/>
      <c r="F488" s="4"/>
      <c r="G488" s="4"/>
    </row>
    <row r="489" spans="1:7" x14ac:dyDescent="0.3">
      <c r="A489" s="2"/>
      <c r="B489" s="2"/>
      <c r="F489" s="4"/>
      <c r="G489" s="4"/>
    </row>
    <row r="490" spans="1:7" x14ac:dyDescent="0.3">
      <c r="A490" s="2"/>
      <c r="B490" s="2"/>
      <c r="F490" s="4"/>
      <c r="G490" s="4"/>
    </row>
    <row r="491" spans="1:7" x14ac:dyDescent="0.3">
      <c r="A491" s="2"/>
      <c r="B491" s="2"/>
      <c r="F491" s="4"/>
      <c r="G491" s="4"/>
    </row>
    <row r="492" spans="1:7" x14ac:dyDescent="0.3">
      <c r="A492" s="2"/>
      <c r="B492" s="2"/>
      <c r="F492" s="4"/>
      <c r="G492" s="4"/>
    </row>
    <row r="493" spans="1:7" x14ac:dyDescent="0.3">
      <c r="A493" s="2"/>
      <c r="B493" s="2"/>
      <c r="F493" s="4"/>
      <c r="G493" s="4"/>
    </row>
    <row r="494" spans="1:7" x14ac:dyDescent="0.3">
      <c r="A494" s="2"/>
      <c r="B494" s="2"/>
      <c r="F494" s="4"/>
      <c r="G494" s="4"/>
    </row>
    <row r="495" spans="1:7" x14ac:dyDescent="0.3">
      <c r="A495" s="2"/>
      <c r="B495" s="2"/>
      <c r="F495" s="4"/>
      <c r="G495" s="4"/>
    </row>
    <row r="496" spans="1:7" x14ac:dyDescent="0.3">
      <c r="A496" s="2"/>
      <c r="B496" s="2"/>
      <c r="F496" s="4"/>
      <c r="G496" s="4"/>
    </row>
    <row r="497" spans="1:7" x14ac:dyDescent="0.3">
      <c r="A497" s="2"/>
      <c r="B497" s="2"/>
      <c r="F497" s="4"/>
      <c r="G497" s="4"/>
    </row>
    <row r="498" spans="1:7" x14ac:dyDescent="0.3">
      <c r="A498" s="2"/>
      <c r="B498" s="2"/>
      <c r="F498" s="4"/>
      <c r="G498" s="4"/>
    </row>
    <row r="499" spans="1:7" x14ac:dyDescent="0.3">
      <c r="A499" s="2"/>
      <c r="B499" s="2"/>
      <c r="F499" s="4"/>
      <c r="G499" s="4"/>
    </row>
    <row r="500" spans="1:7" x14ac:dyDescent="0.3">
      <c r="A500" s="2"/>
      <c r="B500" s="2"/>
      <c r="F500" s="4"/>
      <c r="G500" s="4"/>
    </row>
    <row r="501" spans="1:7" x14ac:dyDescent="0.3">
      <c r="A501" s="2"/>
      <c r="B501" s="2"/>
      <c r="F501" s="4"/>
      <c r="G501" s="4"/>
    </row>
    <row r="502" spans="1:7" x14ac:dyDescent="0.3">
      <c r="A502" s="2"/>
      <c r="B502" s="2"/>
      <c r="F502" s="4"/>
      <c r="G502" s="4"/>
    </row>
    <row r="503" spans="1:7" x14ac:dyDescent="0.3">
      <c r="A503" s="2"/>
      <c r="B503" s="2"/>
      <c r="F503" s="4"/>
      <c r="G503" s="4"/>
    </row>
    <row r="504" spans="1:7" x14ac:dyDescent="0.3">
      <c r="A504" s="2"/>
      <c r="B504" s="2"/>
      <c r="F504" s="4"/>
      <c r="G504" s="4"/>
    </row>
    <row r="505" spans="1:7" x14ac:dyDescent="0.3">
      <c r="A505" s="2"/>
      <c r="B505" s="2"/>
      <c r="F505" s="4"/>
      <c r="G505" s="4"/>
    </row>
    <row r="506" spans="1:7" x14ac:dyDescent="0.3">
      <c r="A506" s="2"/>
      <c r="B506" s="2"/>
      <c r="F506" s="4"/>
      <c r="G506" s="4"/>
    </row>
    <row r="507" spans="1:7" x14ac:dyDescent="0.3">
      <c r="A507" s="2"/>
      <c r="B507" s="2"/>
      <c r="F507" s="4"/>
      <c r="G507" s="4"/>
    </row>
    <row r="508" spans="1:7" x14ac:dyDescent="0.3">
      <c r="A508" s="2"/>
      <c r="B508" s="2"/>
      <c r="F508" s="4"/>
      <c r="G508" s="4"/>
    </row>
    <row r="509" spans="1:7" x14ac:dyDescent="0.3">
      <c r="A509" s="2"/>
      <c r="B509" s="2"/>
      <c r="F509" s="4"/>
      <c r="G509" s="4"/>
    </row>
    <row r="510" spans="1:7" x14ac:dyDescent="0.3">
      <c r="A510" s="2"/>
      <c r="B510" s="2"/>
      <c r="F510" s="4"/>
      <c r="G510" s="4"/>
    </row>
    <row r="511" spans="1:7" x14ac:dyDescent="0.3">
      <c r="A511" s="2"/>
      <c r="B511" s="2"/>
      <c r="F511" s="4"/>
      <c r="G511" s="4"/>
    </row>
    <row r="512" spans="1:7" x14ac:dyDescent="0.3">
      <c r="A512" s="2"/>
      <c r="B512" s="2"/>
      <c r="F512" s="4"/>
      <c r="G512" s="4"/>
    </row>
    <row r="513" spans="1:7" x14ac:dyDescent="0.3">
      <c r="A513" s="2"/>
      <c r="B513" s="2"/>
      <c r="F513" s="4"/>
      <c r="G513" s="4"/>
    </row>
    <row r="514" spans="1:7" x14ac:dyDescent="0.3">
      <c r="A514" s="2"/>
      <c r="B514" s="2"/>
      <c r="F514" s="4"/>
      <c r="G514" s="4"/>
    </row>
    <row r="515" spans="1:7" x14ac:dyDescent="0.3">
      <c r="A515" s="2"/>
      <c r="B515" s="2"/>
      <c r="F515" s="4"/>
      <c r="G515" s="4"/>
    </row>
    <row r="516" spans="1:7" x14ac:dyDescent="0.3">
      <c r="A516" s="2"/>
      <c r="B516" s="2"/>
      <c r="F516" s="4"/>
      <c r="G516" s="4"/>
    </row>
    <row r="517" spans="1:7" x14ac:dyDescent="0.3">
      <c r="A517" s="2"/>
      <c r="B517" s="2"/>
      <c r="F517" s="4"/>
      <c r="G517" s="4"/>
    </row>
    <row r="518" spans="1:7" x14ac:dyDescent="0.3">
      <c r="A518" s="2"/>
      <c r="B518" s="2"/>
      <c r="F518" s="4"/>
      <c r="G518" s="4"/>
    </row>
    <row r="519" spans="1:7" x14ac:dyDescent="0.3">
      <c r="A519" s="2"/>
      <c r="B519" s="2"/>
      <c r="F519" s="4"/>
      <c r="G519" s="4"/>
    </row>
    <row r="520" spans="1:7" x14ac:dyDescent="0.3">
      <c r="A520" s="2"/>
      <c r="B520" s="2"/>
      <c r="F520" s="4"/>
      <c r="G520" s="4"/>
    </row>
    <row r="521" spans="1:7" x14ac:dyDescent="0.3">
      <c r="A521" s="2"/>
      <c r="B521" s="2"/>
      <c r="F521" s="4"/>
      <c r="G521" s="4"/>
    </row>
    <row r="522" spans="1:7" x14ac:dyDescent="0.3">
      <c r="A522" s="2"/>
      <c r="B522" s="2"/>
      <c r="F522" s="4"/>
      <c r="G522" s="4"/>
    </row>
    <row r="523" spans="1:7" x14ac:dyDescent="0.3">
      <c r="A523" s="2"/>
      <c r="B523" s="2"/>
      <c r="F523" s="4"/>
      <c r="G523" s="4"/>
    </row>
    <row r="524" spans="1:7" x14ac:dyDescent="0.3">
      <c r="A524" s="2"/>
      <c r="B524" s="2"/>
      <c r="F524" s="4"/>
      <c r="G524" s="4"/>
    </row>
    <row r="525" spans="1:7" x14ac:dyDescent="0.3">
      <c r="A525" s="2"/>
      <c r="B525" s="2"/>
      <c r="F525" s="4"/>
      <c r="G525" s="4"/>
    </row>
    <row r="526" spans="1:7" x14ac:dyDescent="0.3">
      <c r="A526" s="2"/>
      <c r="B526" s="2"/>
      <c r="F526" s="4"/>
      <c r="G526" s="4"/>
    </row>
    <row r="527" spans="1:7" x14ac:dyDescent="0.3">
      <c r="A527" s="2"/>
      <c r="B527" s="2"/>
      <c r="F527" s="4"/>
      <c r="G527" s="4"/>
    </row>
    <row r="528" spans="1:7" x14ac:dyDescent="0.3">
      <c r="A528" s="2"/>
      <c r="B528" s="2"/>
      <c r="F528" s="4"/>
      <c r="G528" s="4"/>
    </row>
    <row r="529" spans="1:7" x14ac:dyDescent="0.3">
      <c r="A529" s="2"/>
      <c r="B529" s="2"/>
      <c r="F529" s="4"/>
      <c r="G529" s="4"/>
    </row>
    <row r="530" spans="1:7" x14ac:dyDescent="0.3">
      <c r="A530" s="2"/>
      <c r="B530" s="2"/>
      <c r="F530" s="4"/>
      <c r="G530" s="4"/>
    </row>
    <row r="531" spans="1:7" x14ac:dyDescent="0.3">
      <c r="A531" s="2"/>
      <c r="B531" s="2"/>
      <c r="F531" s="4"/>
      <c r="G531" s="4"/>
    </row>
    <row r="532" spans="1:7" x14ac:dyDescent="0.3">
      <c r="A532" s="2"/>
      <c r="B532" s="2"/>
      <c r="F532" s="4"/>
      <c r="G532" s="4"/>
    </row>
    <row r="533" spans="1:7" x14ac:dyDescent="0.3">
      <c r="A533" s="2"/>
      <c r="B533" s="2"/>
      <c r="F533" s="4"/>
      <c r="G533" s="4"/>
    </row>
    <row r="534" spans="1:7" x14ac:dyDescent="0.3">
      <c r="A534" s="2"/>
      <c r="B534" s="2"/>
      <c r="F534" s="4"/>
      <c r="G534" s="4"/>
    </row>
    <row r="535" spans="1:7" x14ac:dyDescent="0.3">
      <c r="A535" s="2"/>
      <c r="B535" s="2"/>
      <c r="F535" s="4"/>
      <c r="G535" s="4"/>
    </row>
    <row r="536" spans="1:7" x14ac:dyDescent="0.3">
      <c r="A536" s="2"/>
      <c r="B536" s="2"/>
      <c r="F536" s="4"/>
      <c r="G536" s="4"/>
    </row>
    <row r="537" spans="1:7" x14ac:dyDescent="0.3">
      <c r="A537" s="2"/>
      <c r="B537" s="2"/>
      <c r="F537" s="4"/>
      <c r="G537" s="4"/>
    </row>
    <row r="538" spans="1:7" x14ac:dyDescent="0.3">
      <c r="A538" s="2"/>
      <c r="B538" s="2"/>
      <c r="F538" s="4"/>
      <c r="G538" s="4"/>
    </row>
    <row r="539" spans="1:7" x14ac:dyDescent="0.3">
      <c r="A539" s="2"/>
      <c r="B539" s="2"/>
      <c r="F539" s="4"/>
      <c r="G539" s="4"/>
    </row>
    <row r="540" spans="1:7" x14ac:dyDescent="0.3">
      <c r="A540" s="2"/>
      <c r="B540" s="2"/>
      <c r="F540" s="4"/>
      <c r="G540" s="4"/>
    </row>
    <row r="541" spans="1:7" x14ac:dyDescent="0.3">
      <c r="A541" s="2"/>
      <c r="B541" s="2"/>
      <c r="F541" s="4"/>
      <c r="G541" s="4"/>
    </row>
    <row r="542" spans="1:7" x14ac:dyDescent="0.3">
      <c r="A542" s="2"/>
      <c r="B542" s="2"/>
      <c r="F542" s="4"/>
      <c r="G542" s="4"/>
    </row>
    <row r="543" spans="1:7" x14ac:dyDescent="0.3">
      <c r="A543" s="2"/>
      <c r="B543" s="2"/>
      <c r="F543" s="4"/>
      <c r="G543" s="4"/>
    </row>
    <row r="544" spans="1:7" x14ac:dyDescent="0.3">
      <c r="A544" s="2"/>
      <c r="B544" s="2"/>
      <c r="F544" s="4"/>
      <c r="G544" s="4"/>
    </row>
    <row r="545" spans="1:7" x14ac:dyDescent="0.3">
      <c r="A545" s="2"/>
      <c r="B545" s="2"/>
      <c r="F545" s="4"/>
      <c r="G545" s="4"/>
    </row>
    <row r="546" spans="1:7" x14ac:dyDescent="0.3">
      <c r="A546" s="2"/>
      <c r="B546" s="2"/>
      <c r="F546" s="4"/>
      <c r="G546" s="4"/>
    </row>
    <row r="547" spans="1:7" x14ac:dyDescent="0.3">
      <c r="A547" s="2"/>
      <c r="B547" s="2"/>
      <c r="F547" s="4"/>
      <c r="G547" s="4"/>
    </row>
    <row r="548" spans="1:7" x14ac:dyDescent="0.3">
      <c r="A548" s="2"/>
      <c r="B548" s="2"/>
      <c r="F548" s="4"/>
      <c r="G548" s="4"/>
    </row>
    <row r="549" spans="1:7" x14ac:dyDescent="0.3">
      <c r="A549" s="2"/>
      <c r="B549" s="2"/>
      <c r="F549" s="4"/>
      <c r="G549" s="4"/>
    </row>
    <row r="550" spans="1:7" x14ac:dyDescent="0.3">
      <c r="A550" s="2"/>
      <c r="B550" s="2"/>
      <c r="F550" s="4"/>
      <c r="G550" s="4"/>
    </row>
    <row r="551" spans="1:7" x14ac:dyDescent="0.3">
      <c r="A551" s="2"/>
      <c r="B551" s="2"/>
      <c r="F551" s="4"/>
      <c r="G551" s="4"/>
    </row>
    <row r="552" spans="1:7" x14ac:dyDescent="0.3">
      <c r="A552" s="2"/>
      <c r="B552" s="2"/>
      <c r="F552" s="4"/>
      <c r="G552" s="4"/>
    </row>
    <row r="553" spans="1:7" x14ac:dyDescent="0.3">
      <c r="A553" s="2"/>
      <c r="B553" s="2"/>
      <c r="F553" s="4"/>
      <c r="G553" s="4"/>
    </row>
    <row r="554" spans="1:7" x14ac:dyDescent="0.3">
      <c r="A554" s="2"/>
      <c r="B554" s="2"/>
      <c r="F554" s="4"/>
      <c r="G554" s="4"/>
    </row>
    <row r="555" spans="1:7" x14ac:dyDescent="0.3">
      <c r="A555" s="2"/>
      <c r="B555" s="2"/>
      <c r="F555" s="4"/>
      <c r="G555" s="4"/>
    </row>
    <row r="556" spans="1:7" x14ac:dyDescent="0.3">
      <c r="A556" s="2"/>
      <c r="B556" s="2"/>
      <c r="F556" s="4"/>
      <c r="G556" s="4"/>
    </row>
    <row r="557" spans="1:7" x14ac:dyDescent="0.3">
      <c r="A557" s="2"/>
      <c r="B557" s="2"/>
      <c r="F557" s="4"/>
      <c r="G557" s="4"/>
    </row>
    <row r="558" spans="1:7" x14ac:dyDescent="0.3">
      <c r="A558" s="2"/>
      <c r="B558" s="2"/>
      <c r="F558" s="4"/>
      <c r="G558" s="4"/>
    </row>
    <row r="559" spans="1:7" x14ac:dyDescent="0.3">
      <c r="A559" s="2"/>
      <c r="B559" s="2"/>
      <c r="F559" s="4"/>
      <c r="G559" s="4"/>
    </row>
    <row r="560" spans="1:7" x14ac:dyDescent="0.3">
      <c r="A560" s="2"/>
      <c r="B560" s="2"/>
      <c r="F560" s="4"/>
      <c r="G560" s="4"/>
    </row>
    <row r="561" spans="1:7" x14ac:dyDescent="0.3">
      <c r="A561" s="2"/>
      <c r="B561" s="2"/>
      <c r="F561" s="4"/>
      <c r="G561" s="4"/>
    </row>
    <row r="562" spans="1:7" x14ac:dyDescent="0.3">
      <c r="A562" s="2"/>
      <c r="B562" s="2"/>
      <c r="F562" s="4"/>
      <c r="G562" s="4"/>
    </row>
    <row r="563" spans="1:7" x14ac:dyDescent="0.3">
      <c r="A563" s="2"/>
      <c r="B563" s="2"/>
      <c r="F563" s="4"/>
      <c r="G563" s="4"/>
    </row>
    <row r="564" spans="1:7" x14ac:dyDescent="0.3">
      <c r="A564" s="2"/>
      <c r="B564" s="2"/>
      <c r="F564" s="4"/>
      <c r="G564" s="4"/>
    </row>
    <row r="565" spans="1:7" x14ac:dyDescent="0.3">
      <c r="A565" s="2"/>
      <c r="B565" s="2"/>
      <c r="F565" s="4"/>
      <c r="G565" s="4"/>
    </row>
    <row r="566" spans="1:7" x14ac:dyDescent="0.3">
      <c r="A566" s="2"/>
      <c r="B566" s="2"/>
      <c r="F566" s="4"/>
      <c r="G566" s="4"/>
    </row>
    <row r="567" spans="1:7" x14ac:dyDescent="0.3">
      <c r="A567" s="2"/>
      <c r="B567" s="2"/>
      <c r="F567" s="4"/>
      <c r="G567" s="4"/>
    </row>
    <row r="568" spans="1:7" x14ac:dyDescent="0.3">
      <c r="A568" s="2"/>
      <c r="B568" s="2"/>
      <c r="F568" s="4"/>
      <c r="G568" s="4"/>
    </row>
    <row r="569" spans="1:7" x14ac:dyDescent="0.3">
      <c r="A569" s="2"/>
      <c r="B569" s="2"/>
      <c r="F569" s="4"/>
      <c r="G569" s="4"/>
    </row>
    <row r="570" spans="1:7" x14ac:dyDescent="0.3">
      <c r="A570" s="2"/>
      <c r="B570" s="2"/>
      <c r="F570" s="4"/>
      <c r="G570" s="4"/>
    </row>
    <row r="571" spans="1:7" x14ac:dyDescent="0.3">
      <c r="A571" s="2"/>
      <c r="B571" s="2"/>
      <c r="F571" s="4"/>
      <c r="G571" s="4"/>
    </row>
    <row r="572" spans="1:7" x14ac:dyDescent="0.3">
      <c r="A572" s="2"/>
      <c r="B572" s="2"/>
      <c r="F572" s="4"/>
      <c r="G572" s="4"/>
    </row>
    <row r="573" spans="1:7" x14ac:dyDescent="0.3">
      <c r="A573" s="2"/>
      <c r="B573" s="2"/>
      <c r="F573" s="4"/>
      <c r="G573" s="4"/>
    </row>
    <row r="574" spans="1:7" x14ac:dyDescent="0.3">
      <c r="A574" s="2"/>
      <c r="B574" s="2"/>
      <c r="F574" s="4"/>
      <c r="G574" s="4"/>
    </row>
    <row r="575" spans="1:7" x14ac:dyDescent="0.3">
      <c r="A575" s="2"/>
      <c r="B575" s="2"/>
      <c r="F575" s="4"/>
      <c r="G575" s="4"/>
    </row>
    <row r="576" spans="1:7" x14ac:dyDescent="0.3">
      <c r="A576" s="2"/>
      <c r="B576" s="2"/>
      <c r="F576" s="4"/>
      <c r="G576" s="4"/>
    </row>
    <row r="577" spans="1:7" x14ac:dyDescent="0.3">
      <c r="A577" s="2"/>
      <c r="B577" s="2"/>
      <c r="F577" s="4"/>
      <c r="G577" s="4"/>
    </row>
    <row r="578" spans="1:7" x14ac:dyDescent="0.3">
      <c r="A578" s="2"/>
      <c r="B578" s="2"/>
      <c r="F578" s="4"/>
      <c r="G578" s="4"/>
    </row>
    <row r="579" spans="1:7" x14ac:dyDescent="0.3">
      <c r="A579" s="2"/>
      <c r="B579" s="2"/>
      <c r="F579" s="4"/>
      <c r="G579" s="4"/>
    </row>
    <row r="580" spans="1:7" x14ac:dyDescent="0.3">
      <c r="A580" s="2"/>
      <c r="B580" s="2"/>
      <c r="F580" s="4"/>
      <c r="G580" s="4"/>
    </row>
    <row r="581" spans="1:7" x14ac:dyDescent="0.3">
      <c r="A581" s="2"/>
      <c r="B581" s="2"/>
      <c r="F581" s="4"/>
      <c r="G581" s="4"/>
    </row>
    <row r="582" spans="1:7" x14ac:dyDescent="0.3">
      <c r="A582" s="2"/>
      <c r="B582" s="2"/>
      <c r="F582" s="4"/>
      <c r="G582" s="4"/>
    </row>
    <row r="583" spans="1:7" x14ac:dyDescent="0.3">
      <c r="A583" s="2"/>
      <c r="B583" s="2"/>
      <c r="F583" s="4"/>
      <c r="G583" s="4"/>
    </row>
    <row r="584" spans="1:7" x14ac:dyDescent="0.3">
      <c r="A584" s="2"/>
      <c r="B584" s="2"/>
      <c r="F584" s="4"/>
      <c r="G584" s="4"/>
    </row>
    <row r="585" spans="1:7" x14ac:dyDescent="0.3">
      <c r="A585" s="2"/>
      <c r="B585" s="2"/>
      <c r="F585" s="4"/>
      <c r="G585" s="4"/>
    </row>
    <row r="586" spans="1:7" x14ac:dyDescent="0.3">
      <c r="A586" s="2"/>
      <c r="B586" s="2"/>
      <c r="F586" s="4"/>
      <c r="G586" s="4"/>
    </row>
    <row r="587" spans="1:7" x14ac:dyDescent="0.3">
      <c r="A587" s="2"/>
      <c r="B587" s="2"/>
      <c r="F587" s="4"/>
      <c r="G587" s="4"/>
    </row>
    <row r="588" spans="1:7" x14ac:dyDescent="0.3">
      <c r="A588" s="2"/>
      <c r="B588" s="2"/>
      <c r="F588" s="4"/>
      <c r="G588" s="4"/>
    </row>
    <row r="589" spans="1:7" x14ac:dyDescent="0.3">
      <c r="A589" s="2"/>
      <c r="B589" s="2"/>
      <c r="F589" s="4"/>
      <c r="G589" s="4"/>
    </row>
    <row r="590" spans="1:7" x14ac:dyDescent="0.3">
      <c r="A590" s="2"/>
      <c r="B590" s="2"/>
      <c r="F590" s="4"/>
      <c r="G590" s="4"/>
    </row>
    <row r="591" spans="1:7" x14ac:dyDescent="0.3">
      <c r="A591" s="2"/>
      <c r="B591" s="2"/>
      <c r="F591" s="4"/>
      <c r="G591" s="4"/>
    </row>
    <row r="592" spans="1:7" x14ac:dyDescent="0.3">
      <c r="A592" s="2"/>
      <c r="B592" s="2"/>
      <c r="F592" s="4"/>
      <c r="G592" s="4"/>
    </row>
    <row r="593" spans="1:7" x14ac:dyDescent="0.3">
      <c r="A593" s="2"/>
      <c r="B593" s="2"/>
      <c r="F593" s="4"/>
      <c r="G593" s="4"/>
    </row>
    <row r="594" spans="1:7" x14ac:dyDescent="0.3">
      <c r="A594" s="2"/>
      <c r="B594" s="2"/>
      <c r="F594" s="4"/>
      <c r="G594" s="4"/>
    </row>
    <row r="595" spans="1:7" x14ac:dyDescent="0.3">
      <c r="A595" s="2"/>
      <c r="B595" s="2"/>
      <c r="F595" s="4"/>
      <c r="G595" s="4"/>
    </row>
    <row r="596" spans="1:7" x14ac:dyDescent="0.3">
      <c r="A596" s="2"/>
      <c r="B596" s="2"/>
      <c r="F596" s="4"/>
      <c r="G596" s="4"/>
    </row>
    <row r="597" spans="1:7" x14ac:dyDescent="0.3">
      <c r="A597" s="2"/>
      <c r="B597" s="2"/>
      <c r="F597" s="4"/>
      <c r="G597" s="4"/>
    </row>
    <row r="598" spans="1:7" x14ac:dyDescent="0.3">
      <c r="A598" s="2"/>
      <c r="B598" s="2"/>
      <c r="F598" s="4"/>
      <c r="G598" s="4"/>
    </row>
    <row r="599" spans="1:7" x14ac:dyDescent="0.3">
      <c r="A599" s="2"/>
      <c r="B599" s="2"/>
      <c r="F599" s="4"/>
      <c r="G599" s="4"/>
    </row>
    <row r="600" spans="1:7" x14ac:dyDescent="0.3">
      <c r="A600" s="2"/>
      <c r="B600" s="2"/>
      <c r="F600" s="4"/>
      <c r="G600" s="4"/>
    </row>
    <row r="601" spans="1:7" x14ac:dyDescent="0.3">
      <c r="A601" s="2"/>
      <c r="B601" s="2"/>
      <c r="F601" s="4"/>
      <c r="G601" s="4"/>
    </row>
    <row r="602" spans="1:7" x14ac:dyDescent="0.3">
      <c r="A602" s="2"/>
      <c r="B602" s="2"/>
      <c r="F602" s="4"/>
      <c r="G602" s="4"/>
    </row>
    <row r="603" spans="1:7" x14ac:dyDescent="0.3">
      <c r="A603" s="2"/>
      <c r="B603" s="2"/>
      <c r="F603" s="4"/>
      <c r="G603" s="4"/>
    </row>
    <row r="604" spans="1:7" x14ac:dyDescent="0.3">
      <c r="A604" s="2"/>
      <c r="B604" s="2"/>
      <c r="F604" s="4"/>
      <c r="G604" s="4"/>
    </row>
    <row r="605" spans="1:7" x14ac:dyDescent="0.3">
      <c r="A605" s="2"/>
      <c r="B605" s="2"/>
      <c r="F605" s="4"/>
      <c r="G605" s="4"/>
    </row>
    <row r="606" spans="1:7" x14ac:dyDescent="0.3">
      <c r="A606" s="2"/>
      <c r="B606" s="2"/>
      <c r="F606" s="4"/>
      <c r="G606" s="4"/>
    </row>
    <row r="607" spans="1:7" x14ac:dyDescent="0.3">
      <c r="A607" s="2"/>
      <c r="B607" s="2"/>
      <c r="F607" s="4"/>
      <c r="G607" s="4"/>
    </row>
    <row r="608" spans="1:7" x14ac:dyDescent="0.3">
      <c r="A608" s="2"/>
      <c r="B608" s="2"/>
      <c r="F608" s="4"/>
      <c r="G608" s="4"/>
    </row>
    <row r="609" spans="1:7" x14ac:dyDescent="0.3">
      <c r="A609" s="2"/>
      <c r="B609" s="2"/>
      <c r="F609" s="4"/>
      <c r="G609" s="4"/>
    </row>
    <row r="610" spans="1:7" x14ac:dyDescent="0.3">
      <c r="A610" s="2"/>
      <c r="B610" s="2"/>
      <c r="F610" s="4"/>
      <c r="G610" s="4"/>
    </row>
    <row r="611" spans="1:7" x14ac:dyDescent="0.3">
      <c r="A611" s="2"/>
      <c r="B611" s="2"/>
      <c r="F611" s="4"/>
      <c r="G611" s="4"/>
    </row>
    <row r="612" spans="1:7" x14ac:dyDescent="0.3">
      <c r="A612" s="2"/>
      <c r="B612" s="2"/>
      <c r="F612" s="4"/>
      <c r="G612" s="4"/>
    </row>
    <row r="613" spans="1:7" x14ac:dyDescent="0.3">
      <c r="A613" s="2"/>
      <c r="B613" s="2"/>
      <c r="F613" s="4"/>
      <c r="G613" s="4"/>
    </row>
    <row r="614" spans="1:7" x14ac:dyDescent="0.3">
      <c r="A614" s="2"/>
      <c r="B614" s="2"/>
      <c r="F614" s="4"/>
      <c r="G614" s="4"/>
    </row>
    <row r="615" spans="1:7" x14ac:dyDescent="0.3">
      <c r="A615" s="2"/>
      <c r="B615" s="2"/>
      <c r="F615" s="4"/>
      <c r="G615" s="4"/>
    </row>
    <row r="616" spans="1:7" x14ac:dyDescent="0.3">
      <c r="A616" s="2"/>
      <c r="B616" s="2"/>
      <c r="F616" s="4"/>
      <c r="G616" s="4"/>
    </row>
    <row r="617" spans="1:7" x14ac:dyDescent="0.3">
      <c r="A617" s="2"/>
      <c r="B617" s="2"/>
      <c r="F617" s="4"/>
      <c r="G617" s="4"/>
    </row>
    <row r="618" spans="1:7" x14ac:dyDescent="0.3">
      <c r="A618" s="2"/>
      <c r="B618" s="2"/>
      <c r="F618" s="4"/>
      <c r="G618" s="4"/>
    </row>
    <row r="619" spans="1:7" x14ac:dyDescent="0.3">
      <c r="A619" s="2"/>
      <c r="B619" s="2"/>
      <c r="F619" s="4"/>
      <c r="G619" s="4"/>
    </row>
    <row r="620" spans="1:7" x14ac:dyDescent="0.3">
      <c r="A620" s="2"/>
      <c r="B620" s="2"/>
      <c r="F620" s="4"/>
      <c r="G620" s="4"/>
    </row>
    <row r="621" spans="1:7" x14ac:dyDescent="0.3">
      <c r="A621" s="2"/>
      <c r="B621" s="2"/>
      <c r="F621" s="4"/>
      <c r="G621" s="4"/>
    </row>
    <row r="622" spans="1:7" x14ac:dyDescent="0.3">
      <c r="A622" s="2"/>
      <c r="B622" s="2"/>
      <c r="F622" s="4"/>
      <c r="G622" s="4"/>
    </row>
    <row r="623" spans="1:7" x14ac:dyDescent="0.3">
      <c r="A623" s="2"/>
      <c r="B623" s="2"/>
      <c r="F623" s="4"/>
      <c r="G623" s="4"/>
    </row>
    <row r="624" spans="1:7" x14ac:dyDescent="0.3">
      <c r="A624" s="2"/>
      <c r="B624" s="2"/>
      <c r="F624" s="4"/>
      <c r="G624" s="4"/>
    </row>
    <row r="625" spans="1:7" x14ac:dyDescent="0.3">
      <c r="A625" s="2"/>
      <c r="B625" s="2"/>
      <c r="F625" s="4"/>
      <c r="G625" s="4"/>
    </row>
    <row r="626" spans="1:7" x14ac:dyDescent="0.3">
      <c r="A626" s="2"/>
      <c r="B626" s="2"/>
      <c r="F626" s="4"/>
      <c r="G626" s="4"/>
    </row>
    <row r="627" spans="1:7" x14ac:dyDescent="0.3">
      <c r="A627" s="2"/>
      <c r="B627" s="2"/>
      <c r="F627" s="4"/>
      <c r="G627" s="4"/>
    </row>
    <row r="628" spans="1:7" x14ac:dyDescent="0.3">
      <c r="A628" s="2"/>
      <c r="B628" s="2"/>
      <c r="F628" s="4"/>
      <c r="G628" s="4"/>
    </row>
    <row r="629" spans="1:7" x14ac:dyDescent="0.3">
      <c r="A629" s="2"/>
      <c r="B629" s="2"/>
      <c r="F629" s="4"/>
      <c r="G629" s="4"/>
    </row>
    <row r="630" spans="1:7" x14ac:dyDescent="0.3">
      <c r="A630" s="2"/>
      <c r="B630" s="2"/>
      <c r="F630" s="4"/>
      <c r="G630" s="4"/>
    </row>
    <row r="631" spans="1:7" x14ac:dyDescent="0.3">
      <c r="A631" s="2"/>
      <c r="B631" s="2"/>
      <c r="F631" s="4"/>
      <c r="G631" s="4"/>
    </row>
    <row r="632" spans="1:7" x14ac:dyDescent="0.3">
      <c r="A632" s="2"/>
      <c r="B632" s="2"/>
      <c r="F632" s="4"/>
      <c r="G632" s="4"/>
    </row>
    <row r="633" spans="1:7" x14ac:dyDescent="0.3">
      <c r="A633" s="2"/>
      <c r="B633" s="2"/>
      <c r="F633" s="4"/>
      <c r="G633" s="4"/>
    </row>
    <row r="634" spans="1:7" x14ac:dyDescent="0.3">
      <c r="A634" s="2"/>
      <c r="B634" s="2"/>
      <c r="F634" s="4"/>
      <c r="G634" s="4"/>
    </row>
    <row r="635" spans="1:7" x14ac:dyDescent="0.3">
      <c r="A635" s="2"/>
      <c r="B635" s="2"/>
      <c r="F635" s="4"/>
      <c r="G635" s="4"/>
    </row>
    <row r="636" spans="1:7" x14ac:dyDescent="0.3">
      <c r="A636" s="2"/>
      <c r="B636" s="2"/>
      <c r="F636" s="4"/>
      <c r="G636" s="4"/>
    </row>
    <row r="637" spans="1:7" x14ac:dyDescent="0.3">
      <c r="A637" s="2"/>
      <c r="B637" s="2"/>
      <c r="F637" s="4"/>
      <c r="G637" s="4"/>
    </row>
    <row r="638" spans="1:7" x14ac:dyDescent="0.3">
      <c r="A638" s="2"/>
      <c r="B638" s="2"/>
      <c r="F638" s="4"/>
      <c r="G638" s="4"/>
    </row>
    <row r="639" spans="1:7" x14ac:dyDescent="0.3">
      <c r="A639" s="2"/>
      <c r="B639" s="2"/>
      <c r="F639" s="4"/>
      <c r="G639" s="4"/>
    </row>
    <row r="640" spans="1:7" x14ac:dyDescent="0.3">
      <c r="A640" s="2"/>
      <c r="B640" s="2"/>
      <c r="F640" s="4"/>
      <c r="G640" s="4"/>
    </row>
    <row r="641" spans="1:7" x14ac:dyDescent="0.3">
      <c r="A641" s="2"/>
      <c r="B641" s="2"/>
      <c r="F641" s="4"/>
      <c r="G641" s="4"/>
    </row>
    <row r="642" spans="1:7" x14ac:dyDescent="0.3">
      <c r="A642" s="2"/>
      <c r="B642" s="2"/>
      <c r="F642" s="4"/>
      <c r="G642" s="4"/>
    </row>
    <row r="643" spans="1:7" x14ac:dyDescent="0.3">
      <c r="A643" s="2"/>
      <c r="B643" s="2"/>
      <c r="F643" s="4"/>
      <c r="G643" s="4"/>
    </row>
    <row r="644" spans="1:7" x14ac:dyDescent="0.3">
      <c r="A644" s="2"/>
      <c r="B644" s="2"/>
      <c r="F644" s="4"/>
      <c r="G644" s="4"/>
    </row>
    <row r="645" spans="1:7" x14ac:dyDescent="0.3">
      <c r="A645" s="2"/>
      <c r="B645" s="2"/>
      <c r="F645" s="4"/>
      <c r="G645" s="4"/>
    </row>
    <row r="646" spans="1:7" x14ac:dyDescent="0.3">
      <c r="A646" s="2"/>
      <c r="B646" s="2"/>
      <c r="F646" s="4"/>
      <c r="G646" s="4"/>
    </row>
    <row r="647" spans="1:7" x14ac:dyDescent="0.3">
      <c r="A647" s="2"/>
      <c r="B647" s="2"/>
      <c r="F647" s="4"/>
      <c r="G647" s="4"/>
    </row>
    <row r="648" spans="1:7" x14ac:dyDescent="0.3">
      <c r="A648" s="2"/>
      <c r="B648" s="2"/>
      <c r="F648" s="4"/>
      <c r="G648" s="4"/>
    </row>
    <row r="649" spans="1:7" x14ac:dyDescent="0.3">
      <c r="A649" s="2"/>
      <c r="B649" s="2"/>
      <c r="F649" s="4"/>
      <c r="G649" s="4"/>
    </row>
    <row r="650" spans="1:7" x14ac:dyDescent="0.3">
      <c r="A650" s="2"/>
      <c r="B650" s="2"/>
      <c r="F650" s="4"/>
      <c r="G650" s="4"/>
    </row>
    <row r="651" spans="1:7" x14ac:dyDescent="0.3">
      <c r="A651" s="2"/>
      <c r="B651" s="2"/>
      <c r="F651" s="4"/>
      <c r="G651" s="4"/>
    </row>
    <row r="652" spans="1:7" x14ac:dyDescent="0.3">
      <c r="A652" s="2"/>
      <c r="B652" s="2"/>
      <c r="F652" s="4"/>
      <c r="G652" s="4"/>
    </row>
    <row r="653" spans="1:7" x14ac:dyDescent="0.3">
      <c r="A653" s="2"/>
      <c r="B653" s="2"/>
      <c r="F653" s="4"/>
      <c r="G653" s="4"/>
    </row>
    <row r="654" spans="1:7" x14ac:dyDescent="0.3">
      <c r="A654" s="2"/>
      <c r="B654" s="2"/>
      <c r="F654" s="4"/>
      <c r="G654" s="4"/>
    </row>
    <row r="655" spans="1:7" x14ac:dyDescent="0.3">
      <c r="A655" s="2"/>
      <c r="B655" s="2"/>
      <c r="F655" s="4"/>
      <c r="G655" s="4"/>
    </row>
    <row r="656" spans="1:7" x14ac:dyDescent="0.3">
      <c r="A656" s="2"/>
      <c r="B656" s="2"/>
      <c r="F656" s="4"/>
      <c r="G656" s="4"/>
    </row>
    <row r="657" spans="1:7" x14ac:dyDescent="0.3">
      <c r="A657" s="2"/>
      <c r="B657" s="2"/>
      <c r="F657" s="4"/>
      <c r="G657" s="4"/>
    </row>
    <row r="658" spans="1:7" x14ac:dyDescent="0.3">
      <c r="A658" s="2"/>
      <c r="B658" s="2"/>
      <c r="F658" s="4"/>
      <c r="G658" s="4"/>
    </row>
    <row r="659" spans="1:7" x14ac:dyDescent="0.3">
      <c r="A659" s="2"/>
      <c r="B659" s="2"/>
      <c r="F659" s="4"/>
      <c r="G659" s="4"/>
    </row>
    <row r="660" spans="1:7" x14ac:dyDescent="0.3">
      <c r="A660" s="2"/>
      <c r="B660" s="2"/>
      <c r="F660" s="4"/>
      <c r="G660" s="4"/>
    </row>
    <row r="661" spans="1:7" x14ac:dyDescent="0.3">
      <c r="A661" s="2"/>
      <c r="B661" s="2"/>
      <c r="F661" s="4"/>
      <c r="G661" s="4"/>
    </row>
    <row r="662" spans="1:7" x14ac:dyDescent="0.3">
      <c r="A662" s="2"/>
      <c r="B662" s="2"/>
      <c r="F662" s="4"/>
      <c r="G662" s="4"/>
    </row>
    <row r="663" spans="1:7" x14ac:dyDescent="0.3">
      <c r="A663" s="2"/>
      <c r="B663" s="2"/>
      <c r="F663" s="4"/>
      <c r="G663" s="4"/>
    </row>
    <row r="664" spans="1:7" x14ac:dyDescent="0.3">
      <c r="A664" s="2"/>
      <c r="B664" s="2"/>
      <c r="F664" s="4"/>
      <c r="G664" s="4"/>
    </row>
    <row r="665" spans="1:7" x14ac:dyDescent="0.3">
      <c r="A665" s="2"/>
      <c r="B665" s="2"/>
      <c r="F665" s="4"/>
      <c r="G665" s="4"/>
    </row>
    <row r="666" spans="1:7" x14ac:dyDescent="0.3">
      <c r="A666" s="2"/>
      <c r="B666" s="2"/>
      <c r="F666" s="4"/>
      <c r="G666" s="4"/>
    </row>
    <row r="667" spans="1:7" x14ac:dyDescent="0.3">
      <c r="A667" s="2"/>
      <c r="B667" s="2"/>
      <c r="F667" s="4"/>
      <c r="G667" s="4"/>
    </row>
    <row r="668" spans="1:7" x14ac:dyDescent="0.3">
      <c r="A668" s="2"/>
      <c r="B668" s="2"/>
      <c r="F668" s="4"/>
      <c r="G668" s="4"/>
    </row>
    <row r="669" spans="1:7" x14ac:dyDescent="0.3">
      <c r="A669" s="2"/>
      <c r="B669" s="2"/>
      <c r="F669" s="4"/>
      <c r="G669" s="4"/>
    </row>
    <row r="670" spans="1:7" x14ac:dyDescent="0.3">
      <c r="A670" s="2"/>
      <c r="B670" s="2"/>
      <c r="F670" s="4"/>
      <c r="G670" s="4"/>
    </row>
    <row r="671" spans="1:7" x14ac:dyDescent="0.3">
      <c r="A671" s="2"/>
      <c r="B671" s="2"/>
      <c r="F671" s="4"/>
      <c r="G671" s="4"/>
    </row>
    <row r="672" spans="1:7" x14ac:dyDescent="0.3">
      <c r="A672" s="2"/>
      <c r="B672" s="2"/>
      <c r="F672" s="4"/>
      <c r="G672" s="4"/>
    </row>
    <row r="673" spans="1:7" x14ac:dyDescent="0.3">
      <c r="A673" s="2"/>
      <c r="B673" s="2"/>
      <c r="F673" s="4"/>
      <c r="G673" s="4"/>
    </row>
    <row r="674" spans="1:7" x14ac:dyDescent="0.3">
      <c r="A674" s="2"/>
      <c r="B674" s="2"/>
      <c r="F674" s="4"/>
      <c r="G674" s="4"/>
    </row>
    <row r="675" spans="1:7" x14ac:dyDescent="0.3">
      <c r="A675" s="2"/>
      <c r="B675" s="2"/>
      <c r="F675" s="4"/>
      <c r="G675" s="4"/>
    </row>
    <row r="676" spans="1:7" x14ac:dyDescent="0.3">
      <c r="A676" s="2"/>
      <c r="B676" s="2"/>
      <c r="F676" s="4"/>
      <c r="G676" s="4"/>
    </row>
    <row r="677" spans="1:7" x14ac:dyDescent="0.3">
      <c r="A677" s="2"/>
      <c r="B677" s="2"/>
      <c r="F677" s="4"/>
      <c r="G677" s="4"/>
    </row>
    <row r="678" spans="1:7" x14ac:dyDescent="0.3">
      <c r="A678" s="2"/>
      <c r="B678" s="2"/>
      <c r="F678" s="4"/>
      <c r="G678" s="4"/>
    </row>
    <row r="679" spans="1:7" x14ac:dyDescent="0.3">
      <c r="A679" s="2"/>
      <c r="B679" s="2"/>
      <c r="F679" s="4"/>
      <c r="G679" s="4"/>
    </row>
    <row r="680" spans="1:7" x14ac:dyDescent="0.3">
      <c r="A680" s="2"/>
      <c r="B680" s="2"/>
      <c r="F680" s="4"/>
      <c r="G680" s="4"/>
    </row>
    <row r="681" spans="1:7" x14ac:dyDescent="0.3">
      <c r="A681" s="2"/>
      <c r="B681" s="2"/>
      <c r="F681" s="4"/>
      <c r="G681" s="4"/>
    </row>
    <row r="682" spans="1:7" x14ac:dyDescent="0.3">
      <c r="A682" s="2"/>
      <c r="B682" s="2"/>
      <c r="F682" s="4"/>
      <c r="G682" s="4"/>
    </row>
    <row r="683" spans="1:7" x14ac:dyDescent="0.3">
      <c r="A683" s="2"/>
      <c r="B683" s="2"/>
      <c r="F683" s="4"/>
      <c r="G683" s="4"/>
    </row>
    <row r="684" spans="1:7" x14ac:dyDescent="0.3">
      <c r="A684" s="2"/>
      <c r="B684" s="2"/>
      <c r="F684" s="4"/>
      <c r="G684" s="4"/>
    </row>
    <row r="685" spans="1:7" x14ac:dyDescent="0.3">
      <c r="A685" s="2"/>
      <c r="B685" s="2"/>
      <c r="F685" s="4"/>
      <c r="G685" s="4"/>
    </row>
    <row r="686" spans="1:7" x14ac:dyDescent="0.3">
      <c r="A686" s="2"/>
      <c r="B686" s="2"/>
      <c r="F686" s="4"/>
      <c r="G686" s="4"/>
    </row>
    <row r="687" spans="1:7" x14ac:dyDescent="0.3">
      <c r="A687" s="2"/>
      <c r="B687" s="2"/>
      <c r="F687" s="4"/>
      <c r="G687" s="4"/>
    </row>
    <row r="688" spans="1:7" x14ac:dyDescent="0.3">
      <c r="A688" s="2"/>
      <c r="B688" s="2"/>
      <c r="F688" s="4"/>
      <c r="G688" s="4"/>
    </row>
    <row r="689" spans="1:7" x14ac:dyDescent="0.3">
      <c r="A689" s="2"/>
      <c r="B689" s="2"/>
      <c r="F689" s="4"/>
      <c r="G689" s="4"/>
    </row>
    <row r="690" spans="1:7" x14ac:dyDescent="0.3">
      <c r="A690" s="2"/>
      <c r="B690" s="2"/>
      <c r="F690" s="4"/>
      <c r="G690" s="4"/>
    </row>
    <row r="691" spans="1:7" x14ac:dyDescent="0.3">
      <c r="A691" s="2"/>
      <c r="B691" s="2"/>
      <c r="F691" s="4"/>
      <c r="G691" s="4"/>
    </row>
    <row r="692" spans="1:7" x14ac:dyDescent="0.3">
      <c r="A692" s="2"/>
      <c r="B692" s="2"/>
      <c r="F692" s="4"/>
      <c r="G692" s="4"/>
    </row>
    <row r="693" spans="1:7" x14ac:dyDescent="0.3">
      <c r="A693" s="2"/>
      <c r="B693" s="2"/>
      <c r="F693" s="4"/>
      <c r="G693" s="4"/>
    </row>
    <row r="694" spans="1:7" x14ac:dyDescent="0.3">
      <c r="A694" s="2"/>
      <c r="B694" s="2"/>
      <c r="F694" s="4"/>
      <c r="G694" s="4"/>
    </row>
    <row r="695" spans="1:7" x14ac:dyDescent="0.3">
      <c r="A695" s="2"/>
      <c r="B695" s="2"/>
      <c r="F695" s="4"/>
      <c r="G695" s="4"/>
    </row>
    <row r="696" spans="1:7" x14ac:dyDescent="0.3">
      <c r="A696" s="2"/>
      <c r="B696" s="2"/>
      <c r="F696" s="4"/>
      <c r="G696" s="4"/>
    </row>
    <row r="697" spans="1:7" x14ac:dyDescent="0.3">
      <c r="A697" s="2"/>
      <c r="B697" s="2"/>
      <c r="F697" s="4"/>
      <c r="G697" s="4"/>
    </row>
    <row r="698" spans="1:7" x14ac:dyDescent="0.3">
      <c r="A698" s="2"/>
      <c r="B698" s="2"/>
      <c r="F698" s="4"/>
      <c r="G698" s="4"/>
    </row>
    <row r="699" spans="1:7" x14ac:dyDescent="0.3">
      <c r="A699" s="2"/>
      <c r="B699" s="2"/>
      <c r="F699" s="4"/>
      <c r="G699" s="4"/>
    </row>
    <row r="700" spans="1:7" x14ac:dyDescent="0.3">
      <c r="A700" s="2"/>
      <c r="B700" s="2"/>
      <c r="F700" s="4"/>
      <c r="G700" s="4"/>
    </row>
    <row r="701" spans="1:7" x14ac:dyDescent="0.3">
      <c r="A701" s="2"/>
      <c r="B701" s="2"/>
      <c r="F701" s="4"/>
      <c r="G701" s="4"/>
    </row>
    <row r="702" spans="1:7" x14ac:dyDescent="0.3">
      <c r="A702" s="2"/>
      <c r="B702" s="2"/>
      <c r="F702" s="4"/>
      <c r="G702" s="4"/>
    </row>
    <row r="703" spans="1:7" x14ac:dyDescent="0.3">
      <c r="A703" s="2"/>
      <c r="B703" s="2"/>
      <c r="F703" s="4"/>
      <c r="G703" s="4"/>
    </row>
    <row r="704" spans="1:7" x14ac:dyDescent="0.3">
      <c r="A704" s="2"/>
      <c r="B704" s="2"/>
      <c r="F704" s="4"/>
      <c r="G704" s="4"/>
    </row>
    <row r="705" spans="1:7" x14ac:dyDescent="0.3">
      <c r="A705" s="2"/>
      <c r="B705" s="2"/>
      <c r="F705" s="4"/>
      <c r="G705" s="4"/>
    </row>
    <row r="706" spans="1:7" x14ac:dyDescent="0.3">
      <c r="A706" s="2"/>
      <c r="B706" s="2"/>
      <c r="F706" s="4"/>
      <c r="G706" s="4"/>
    </row>
    <row r="707" spans="1:7" x14ac:dyDescent="0.3">
      <c r="A707" s="2"/>
      <c r="B707" s="2"/>
      <c r="F707" s="4"/>
      <c r="G707" s="4"/>
    </row>
    <row r="708" spans="1:7" x14ac:dyDescent="0.3">
      <c r="A708" s="2"/>
      <c r="B708" s="2"/>
      <c r="F708" s="4"/>
      <c r="G708" s="4"/>
    </row>
    <row r="709" spans="1:7" x14ac:dyDescent="0.3">
      <c r="A709" s="2"/>
      <c r="B709" s="2"/>
      <c r="F709" s="4"/>
      <c r="G709" s="4"/>
    </row>
    <row r="710" spans="1:7" x14ac:dyDescent="0.3">
      <c r="A710" s="2"/>
      <c r="B710" s="2"/>
      <c r="F710" s="4"/>
      <c r="G710" s="4"/>
    </row>
    <row r="711" spans="1:7" x14ac:dyDescent="0.3">
      <c r="A711" s="2"/>
      <c r="B711" s="2"/>
      <c r="F711" s="4"/>
      <c r="G711" s="4"/>
    </row>
    <row r="712" spans="1:7" x14ac:dyDescent="0.3">
      <c r="A712" s="2"/>
      <c r="B712" s="2"/>
      <c r="F712" s="4"/>
      <c r="G712" s="4"/>
    </row>
    <row r="713" spans="1:7" x14ac:dyDescent="0.3">
      <c r="A713" s="2"/>
      <c r="B713" s="2"/>
      <c r="F713" s="4"/>
      <c r="G713" s="4"/>
    </row>
    <row r="714" spans="1:7" x14ac:dyDescent="0.3">
      <c r="A714" s="2"/>
      <c r="B714" s="2"/>
      <c r="F714" s="4"/>
      <c r="G714" s="4"/>
    </row>
    <row r="715" spans="1:7" x14ac:dyDescent="0.3">
      <c r="A715" s="2"/>
      <c r="B715" s="2"/>
      <c r="F715" s="4"/>
      <c r="G715" s="4"/>
    </row>
    <row r="716" spans="1:7" x14ac:dyDescent="0.3">
      <c r="A716" s="2"/>
      <c r="B716" s="2"/>
      <c r="F716" s="4"/>
      <c r="G716" s="4"/>
    </row>
    <row r="717" spans="1:7" x14ac:dyDescent="0.3">
      <c r="A717" s="2"/>
      <c r="B717" s="2"/>
      <c r="F717" s="4"/>
      <c r="G717" s="4"/>
    </row>
    <row r="718" spans="1:7" x14ac:dyDescent="0.3">
      <c r="A718" s="2"/>
      <c r="B718" s="2"/>
      <c r="F718" s="4"/>
      <c r="G718" s="4"/>
    </row>
    <row r="719" spans="1:7" x14ac:dyDescent="0.3">
      <c r="A719" s="2"/>
      <c r="B719" s="2"/>
      <c r="F719" s="4"/>
      <c r="G719" s="4"/>
    </row>
    <row r="720" spans="1:7" x14ac:dyDescent="0.3">
      <c r="A720" s="2"/>
      <c r="B720" s="2"/>
      <c r="F720" s="4"/>
      <c r="G720" s="4"/>
    </row>
    <row r="721" spans="1:7" x14ac:dyDescent="0.3">
      <c r="A721" s="2"/>
      <c r="B721" s="2"/>
      <c r="F721" s="4"/>
      <c r="G721" s="4"/>
    </row>
    <row r="722" spans="1:7" x14ac:dyDescent="0.3">
      <c r="A722" s="2"/>
      <c r="B722" s="2"/>
      <c r="F722" s="4"/>
      <c r="G722" s="4"/>
    </row>
    <row r="723" spans="1:7" x14ac:dyDescent="0.3">
      <c r="A723" s="2"/>
      <c r="B723" s="2"/>
      <c r="F723" s="4"/>
      <c r="G723" s="4"/>
    </row>
    <row r="724" spans="1:7" x14ac:dyDescent="0.3">
      <c r="A724" s="2"/>
      <c r="B724" s="2"/>
      <c r="F724" s="4"/>
      <c r="G724" s="4"/>
    </row>
    <row r="725" spans="1:7" x14ac:dyDescent="0.3">
      <c r="A725" s="2"/>
      <c r="B725" s="2"/>
      <c r="F725" s="4"/>
      <c r="G725" s="4"/>
    </row>
    <row r="726" spans="1:7" x14ac:dyDescent="0.3">
      <c r="A726" s="2"/>
      <c r="B726" s="2"/>
      <c r="F726" s="4"/>
      <c r="G726" s="4"/>
    </row>
    <row r="727" spans="1:7" x14ac:dyDescent="0.3">
      <c r="A727" s="2"/>
      <c r="B727" s="2"/>
      <c r="F727" s="4"/>
      <c r="G727" s="4"/>
    </row>
    <row r="728" spans="1:7" x14ac:dyDescent="0.3">
      <c r="A728" s="2"/>
      <c r="B728" s="2"/>
      <c r="F728" s="4"/>
      <c r="G728" s="4"/>
    </row>
    <row r="729" spans="1:7" x14ac:dyDescent="0.3">
      <c r="A729" s="2"/>
      <c r="B729" s="2"/>
      <c r="F729" s="4"/>
      <c r="G729" s="4"/>
    </row>
    <row r="730" spans="1:7" x14ac:dyDescent="0.3">
      <c r="A730" s="2"/>
      <c r="B730" s="2"/>
      <c r="F730" s="4"/>
      <c r="G730" s="4"/>
    </row>
    <row r="731" spans="1:7" x14ac:dyDescent="0.3">
      <c r="A731" s="2"/>
      <c r="B731" s="2"/>
      <c r="F731" s="4"/>
      <c r="G731" s="4"/>
    </row>
    <row r="732" spans="1:7" x14ac:dyDescent="0.3">
      <c r="A732" s="2"/>
      <c r="B732" s="2"/>
      <c r="F732" s="4"/>
      <c r="G732" s="4"/>
    </row>
    <row r="733" spans="1:7" x14ac:dyDescent="0.3">
      <c r="A733" s="2"/>
      <c r="B733" s="2"/>
      <c r="F733" s="4"/>
      <c r="G733" s="4"/>
    </row>
    <row r="734" spans="1:7" x14ac:dyDescent="0.3">
      <c r="A734" s="2"/>
      <c r="B734" s="2"/>
      <c r="F734" s="4"/>
      <c r="G734" s="4"/>
    </row>
    <row r="735" spans="1:7" x14ac:dyDescent="0.3">
      <c r="A735" s="2"/>
      <c r="B735" s="2"/>
      <c r="F735" s="4"/>
      <c r="G735" s="4"/>
    </row>
    <row r="736" spans="1:7" x14ac:dyDescent="0.3">
      <c r="A736" s="2"/>
      <c r="B736" s="2"/>
      <c r="F736" s="4"/>
      <c r="G736" s="4"/>
    </row>
    <row r="737" spans="1:7" x14ac:dyDescent="0.3">
      <c r="A737" s="2"/>
      <c r="B737" s="2"/>
      <c r="F737" s="4"/>
      <c r="G737" s="4"/>
    </row>
    <row r="738" spans="1:7" x14ac:dyDescent="0.3">
      <c r="A738" s="2"/>
      <c r="B738" s="2"/>
      <c r="F738" s="4"/>
      <c r="G738" s="4"/>
    </row>
    <row r="739" spans="1:7" x14ac:dyDescent="0.3">
      <c r="A739" s="2"/>
      <c r="B739" s="2"/>
      <c r="F739" s="4"/>
      <c r="G739" s="4"/>
    </row>
    <row r="740" spans="1:7" x14ac:dyDescent="0.3">
      <c r="A740" s="2"/>
      <c r="B740" s="2"/>
      <c r="F740" s="4"/>
      <c r="G740" s="4"/>
    </row>
    <row r="741" spans="1:7" x14ac:dyDescent="0.3">
      <c r="A741" s="2"/>
      <c r="B741" s="2"/>
      <c r="F741" s="4"/>
      <c r="G741" s="4"/>
    </row>
    <row r="742" spans="1:7" x14ac:dyDescent="0.3">
      <c r="A742" s="2"/>
      <c r="B742" s="2"/>
      <c r="F742" s="4"/>
      <c r="G742" s="4"/>
    </row>
    <row r="743" spans="1:7" x14ac:dyDescent="0.3">
      <c r="A743" s="2"/>
      <c r="B743" s="2"/>
      <c r="F743" s="4"/>
      <c r="G743" s="4"/>
    </row>
    <row r="744" spans="1:7" x14ac:dyDescent="0.3">
      <c r="A744" s="2"/>
      <c r="B744" s="2"/>
      <c r="F744" s="4"/>
      <c r="G744" s="4"/>
    </row>
    <row r="745" spans="1:7" x14ac:dyDescent="0.3">
      <c r="A745" s="2"/>
      <c r="B745" s="2"/>
      <c r="F745" s="4"/>
      <c r="G745" s="4"/>
    </row>
    <row r="746" spans="1:7" x14ac:dyDescent="0.3">
      <c r="A746" s="2"/>
      <c r="B746" s="2"/>
      <c r="F746" s="4"/>
      <c r="G746" s="4"/>
    </row>
    <row r="747" spans="1:7" x14ac:dyDescent="0.3">
      <c r="A747" s="2"/>
      <c r="B747" s="2"/>
      <c r="F747" s="4"/>
      <c r="G747" s="4"/>
    </row>
    <row r="748" spans="1:7" x14ac:dyDescent="0.3">
      <c r="A748" s="2"/>
      <c r="B748" s="2"/>
      <c r="F748" s="4"/>
      <c r="G748" s="4"/>
    </row>
    <row r="749" spans="1:7" x14ac:dyDescent="0.3">
      <c r="A749" s="2"/>
      <c r="B749" s="2"/>
      <c r="F749" s="4"/>
      <c r="G749" s="4"/>
    </row>
    <row r="750" spans="1:7" x14ac:dyDescent="0.3">
      <c r="A750" s="2"/>
      <c r="B750" s="2"/>
      <c r="F750" s="4"/>
      <c r="G750" s="4"/>
    </row>
    <row r="751" spans="1:7" x14ac:dyDescent="0.3">
      <c r="A751" s="2"/>
      <c r="B751" s="2"/>
      <c r="F751" s="4"/>
      <c r="G751" s="4"/>
    </row>
    <row r="752" spans="1:7" x14ac:dyDescent="0.3">
      <c r="A752" s="2"/>
      <c r="B752" s="2"/>
      <c r="F752" s="4"/>
      <c r="G752" s="4"/>
    </row>
    <row r="753" spans="1:7" x14ac:dyDescent="0.3">
      <c r="A753" s="2"/>
      <c r="B753" s="2"/>
      <c r="F753" s="4"/>
      <c r="G753" s="4"/>
    </row>
    <row r="754" spans="1:7" x14ac:dyDescent="0.3">
      <c r="A754" s="2"/>
      <c r="B754" s="2"/>
      <c r="F754" s="4"/>
      <c r="G754" s="4"/>
    </row>
    <row r="755" spans="1:7" x14ac:dyDescent="0.3">
      <c r="A755" s="2"/>
      <c r="B755" s="2"/>
      <c r="F755" s="4"/>
      <c r="G755" s="4"/>
    </row>
    <row r="756" spans="1:7" x14ac:dyDescent="0.3">
      <c r="A756" s="2"/>
      <c r="B756" s="2"/>
      <c r="F756" s="4"/>
      <c r="G756" s="4"/>
    </row>
    <row r="757" spans="1:7" x14ac:dyDescent="0.3">
      <c r="A757" s="2"/>
      <c r="B757" s="2"/>
      <c r="F757" s="4"/>
      <c r="G757" s="4"/>
    </row>
    <row r="758" spans="1:7" x14ac:dyDescent="0.3">
      <c r="A758" s="2"/>
      <c r="B758" s="2"/>
      <c r="F758" s="4"/>
      <c r="G758" s="4"/>
    </row>
    <row r="759" spans="1:7" x14ac:dyDescent="0.3">
      <c r="A759" s="2"/>
      <c r="B759" s="2"/>
      <c r="F759" s="4"/>
      <c r="G759" s="4"/>
    </row>
    <row r="760" spans="1:7" x14ac:dyDescent="0.3">
      <c r="A760" s="2"/>
      <c r="B760" s="2"/>
      <c r="F760" s="4"/>
      <c r="G760" s="4"/>
    </row>
    <row r="761" spans="1:7" x14ac:dyDescent="0.3">
      <c r="A761" s="2"/>
      <c r="B761" s="2"/>
      <c r="F761" s="4"/>
      <c r="G761" s="4"/>
    </row>
    <row r="762" spans="1:7" x14ac:dyDescent="0.3">
      <c r="A762" s="2"/>
      <c r="B762" s="2"/>
      <c r="F762" s="4"/>
      <c r="G762" s="4"/>
    </row>
    <row r="763" spans="1:7" x14ac:dyDescent="0.3">
      <c r="A763" s="2"/>
      <c r="B763" s="2"/>
      <c r="F763" s="4"/>
      <c r="G763" s="4"/>
    </row>
    <row r="764" spans="1:7" x14ac:dyDescent="0.3">
      <c r="A764" s="2"/>
      <c r="B764" s="2"/>
      <c r="F764" s="4"/>
      <c r="G764" s="4"/>
    </row>
    <row r="765" spans="1:7" x14ac:dyDescent="0.3">
      <c r="A765" s="2"/>
      <c r="B765" s="2"/>
      <c r="F765" s="4"/>
      <c r="G765" s="4"/>
    </row>
    <row r="766" spans="1:7" x14ac:dyDescent="0.3">
      <c r="A766" s="2"/>
      <c r="B766" s="2"/>
      <c r="F766" s="4"/>
      <c r="G766" s="4"/>
    </row>
    <row r="767" spans="1:7" x14ac:dyDescent="0.3">
      <c r="A767" s="2"/>
      <c r="B767" s="2"/>
      <c r="F767" s="4"/>
      <c r="G767" s="4"/>
    </row>
    <row r="768" spans="1:7" x14ac:dyDescent="0.3">
      <c r="A768" s="2"/>
      <c r="B768" s="2"/>
      <c r="F768" s="4"/>
      <c r="G768" s="4"/>
    </row>
    <row r="769" spans="1:7" x14ac:dyDescent="0.3">
      <c r="A769" s="2"/>
      <c r="B769" s="2"/>
      <c r="F769" s="4"/>
      <c r="G769" s="4"/>
    </row>
    <row r="770" spans="1:7" x14ac:dyDescent="0.3">
      <c r="A770" s="2"/>
      <c r="B770" s="2"/>
      <c r="F770" s="4"/>
      <c r="G770" s="4"/>
    </row>
    <row r="771" spans="1:7" x14ac:dyDescent="0.3">
      <c r="A771" s="2"/>
      <c r="B771" s="2"/>
      <c r="F771" s="4"/>
      <c r="G771" s="4"/>
    </row>
    <row r="772" spans="1:7" x14ac:dyDescent="0.3">
      <c r="A772" s="2"/>
      <c r="B772" s="2"/>
      <c r="F772" s="4"/>
      <c r="G772" s="4"/>
    </row>
    <row r="773" spans="1:7" x14ac:dyDescent="0.3">
      <c r="A773" s="2"/>
      <c r="B773" s="2"/>
      <c r="F773" s="4"/>
      <c r="G773" s="4"/>
    </row>
    <row r="774" spans="1:7" x14ac:dyDescent="0.3">
      <c r="A774" s="2"/>
      <c r="B774" s="2"/>
      <c r="F774" s="4"/>
      <c r="G774" s="4"/>
    </row>
    <row r="775" spans="1:7" x14ac:dyDescent="0.3">
      <c r="A775" s="2"/>
      <c r="B775" s="2"/>
      <c r="F775" s="4"/>
      <c r="G775" s="4"/>
    </row>
    <row r="776" spans="1:7" x14ac:dyDescent="0.3">
      <c r="A776" s="2"/>
      <c r="B776" s="2"/>
      <c r="F776" s="4"/>
      <c r="G776" s="4"/>
    </row>
    <row r="777" spans="1:7" x14ac:dyDescent="0.3">
      <c r="A777" s="2"/>
      <c r="B777" s="2"/>
      <c r="F777" s="4"/>
      <c r="G777" s="4"/>
    </row>
    <row r="778" spans="1:7" x14ac:dyDescent="0.3">
      <c r="A778" s="2"/>
      <c r="B778" s="2"/>
      <c r="F778" s="4"/>
      <c r="G778" s="4"/>
    </row>
    <row r="779" spans="1:7" x14ac:dyDescent="0.3">
      <c r="A779" s="2"/>
      <c r="B779" s="2"/>
      <c r="F779" s="4"/>
      <c r="G779" s="4"/>
    </row>
    <row r="780" spans="1:7" x14ac:dyDescent="0.3">
      <c r="A780" s="2"/>
      <c r="B780" s="2"/>
      <c r="F780" s="4"/>
      <c r="G780" s="4"/>
    </row>
    <row r="781" spans="1:7" x14ac:dyDescent="0.3">
      <c r="A781" s="2"/>
      <c r="B781" s="2"/>
      <c r="F781" s="4"/>
      <c r="G781" s="4"/>
    </row>
    <row r="782" spans="1:7" x14ac:dyDescent="0.3">
      <c r="A782" s="2"/>
      <c r="B782" s="2"/>
      <c r="F782" s="4"/>
      <c r="G782" s="4"/>
    </row>
    <row r="783" spans="1:7" x14ac:dyDescent="0.3">
      <c r="A783" s="2"/>
      <c r="B783" s="2"/>
      <c r="F783" s="4"/>
      <c r="G783" s="4"/>
    </row>
    <row r="784" spans="1:7" x14ac:dyDescent="0.3">
      <c r="A784" s="2"/>
      <c r="B784" s="2"/>
      <c r="F784" s="4"/>
      <c r="G784" s="4"/>
    </row>
    <row r="785" spans="1:7" x14ac:dyDescent="0.3">
      <c r="A785" s="2"/>
      <c r="B785" s="2"/>
      <c r="F785" s="4"/>
      <c r="G785" s="4"/>
    </row>
    <row r="786" spans="1:7" x14ac:dyDescent="0.3">
      <c r="A786" s="2"/>
      <c r="B786" s="2"/>
      <c r="F786" s="4"/>
      <c r="G786" s="4"/>
    </row>
    <row r="787" spans="1:7" x14ac:dyDescent="0.3">
      <c r="A787" s="2"/>
      <c r="B787" s="2"/>
      <c r="F787" s="4"/>
      <c r="G787" s="4"/>
    </row>
    <row r="788" spans="1:7" x14ac:dyDescent="0.3">
      <c r="A788" s="2"/>
      <c r="B788" s="2"/>
      <c r="F788" s="4"/>
      <c r="G788" s="4"/>
    </row>
    <row r="789" spans="1:7" x14ac:dyDescent="0.3">
      <c r="A789" s="2"/>
      <c r="B789" s="2"/>
      <c r="F789" s="4"/>
      <c r="G789" s="4"/>
    </row>
    <row r="790" spans="1:7" x14ac:dyDescent="0.3">
      <c r="A790" s="2"/>
      <c r="B790" s="2"/>
      <c r="F790" s="4"/>
      <c r="G790" s="4"/>
    </row>
    <row r="791" spans="1:7" x14ac:dyDescent="0.3">
      <c r="A791" s="2"/>
      <c r="B791" s="2"/>
      <c r="F791" s="4"/>
      <c r="G791" s="4"/>
    </row>
    <row r="792" spans="1:7" x14ac:dyDescent="0.3">
      <c r="A792" s="2"/>
      <c r="B792" s="2"/>
      <c r="F792" s="4"/>
      <c r="G792" s="4"/>
    </row>
    <row r="793" spans="1:7" x14ac:dyDescent="0.3">
      <c r="A793" s="2"/>
      <c r="B793" s="2"/>
      <c r="F793" s="4"/>
      <c r="G793" s="4"/>
    </row>
    <row r="794" spans="1:7" x14ac:dyDescent="0.3">
      <c r="A794" s="2"/>
      <c r="B794" s="2"/>
      <c r="F794" s="4"/>
      <c r="G794" s="4"/>
    </row>
    <row r="795" spans="1:7" x14ac:dyDescent="0.3">
      <c r="A795" s="2"/>
      <c r="B795" s="2"/>
      <c r="F795" s="4"/>
      <c r="G795" s="4"/>
    </row>
    <row r="796" spans="1:7" x14ac:dyDescent="0.3">
      <c r="A796" s="2"/>
      <c r="B796" s="2"/>
      <c r="F796" s="4"/>
      <c r="G796" s="4"/>
    </row>
    <row r="797" spans="1:7" x14ac:dyDescent="0.3">
      <c r="A797" s="2"/>
      <c r="B797" s="2"/>
      <c r="F797" s="4"/>
      <c r="G797" s="4"/>
    </row>
    <row r="798" spans="1:7" x14ac:dyDescent="0.3">
      <c r="A798" s="2"/>
      <c r="B798" s="2"/>
      <c r="F798" s="4"/>
      <c r="G798" s="4"/>
    </row>
    <row r="799" spans="1:7" x14ac:dyDescent="0.3">
      <c r="A799" s="2"/>
      <c r="B799" s="2"/>
      <c r="F799" s="4"/>
      <c r="G799" s="4"/>
    </row>
    <row r="800" spans="1:7" x14ac:dyDescent="0.3">
      <c r="A800" s="2"/>
      <c r="B800" s="2"/>
      <c r="F800" s="4"/>
      <c r="G800" s="4"/>
    </row>
    <row r="801" spans="1:7" x14ac:dyDescent="0.3">
      <c r="A801" s="2"/>
      <c r="B801" s="2"/>
      <c r="F801" s="4"/>
      <c r="G801" s="4"/>
    </row>
    <row r="802" spans="1:7" x14ac:dyDescent="0.3">
      <c r="A802" s="2"/>
      <c r="B802" s="2"/>
      <c r="F802" s="4"/>
      <c r="G802" s="4"/>
    </row>
    <row r="803" spans="1:7" x14ac:dyDescent="0.3">
      <c r="A803" s="2"/>
      <c r="B803" s="2"/>
      <c r="F803" s="4"/>
      <c r="G803" s="4"/>
    </row>
    <row r="804" spans="1:7" x14ac:dyDescent="0.3">
      <c r="A804" s="2"/>
      <c r="B804" s="2"/>
      <c r="F804" s="4"/>
      <c r="G804" s="4"/>
    </row>
    <row r="805" spans="1:7" x14ac:dyDescent="0.3">
      <c r="A805" s="2"/>
      <c r="B805" s="2"/>
      <c r="F805" s="4"/>
      <c r="G805" s="4"/>
    </row>
    <row r="806" spans="1:7" x14ac:dyDescent="0.3">
      <c r="A806" s="2"/>
      <c r="B806" s="2"/>
      <c r="F806" s="4"/>
      <c r="G806" s="4"/>
    </row>
    <row r="807" spans="1:7" x14ac:dyDescent="0.3">
      <c r="A807" s="2"/>
      <c r="B807" s="2"/>
      <c r="F807" s="4"/>
      <c r="G807" s="4"/>
    </row>
    <row r="808" spans="1:7" x14ac:dyDescent="0.3">
      <c r="A808" s="2"/>
      <c r="B808" s="2"/>
      <c r="F808" s="4"/>
      <c r="G808" s="4"/>
    </row>
    <row r="809" spans="1:7" x14ac:dyDescent="0.3">
      <c r="A809" s="2"/>
      <c r="B809" s="2"/>
      <c r="F809" s="4"/>
      <c r="G809" s="4"/>
    </row>
    <row r="810" spans="1:7" x14ac:dyDescent="0.3">
      <c r="A810" s="2"/>
      <c r="B810" s="2"/>
      <c r="F810" s="4"/>
      <c r="G810" s="4"/>
    </row>
    <row r="811" spans="1:7" x14ac:dyDescent="0.3">
      <c r="A811" s="2"/>
      <c r="B811" s="2"/>
      <c r="F811" s="4"/>
      <c r="G811" s="4"/>
    </row>
    <row r="812" spans="1:7" x14ac:dyDescent="0.3">
      <c r="A812" s="2"/>
      <c r="B812" s="2"/>
      <c r="F812" s="4"/>
      <c r="G812" s="4"/>
    </row>
    <row r="813" spans="1:7" x14ac:dyDescent="0.3">
      <c r="A813" s="2"/>
      <c r="B813" s="2"/>
      <c r="F813" s="4"/>
      <c r="G813" s="4"/>
    </row>
    <row r="814" spans="1:7" x14ac:dyDescent="0.3">
      <c r="A814" s="2"/>
      <c r="B814" s="2"/>
      <c r="F814" s="4"/>
      <c r="G814" s="4"/>
    </row>
    <row r="815" spans="1:7" x14ac:dyDescent="0.3">
      <c r="A815" s="2"/>
      <c r="B815" s="2"/>
      <c r="F815" s="4"/>
      <c r="G815" s="4"/>
    </row>
    <row r="816" spans="1:7" x14ac:dyDescent="0.3">
      <c r="A816" s="2"/>
      <c r="B816" s="2"/>
      <c r="F816" s="4"/>
      <c r="G816" s="4"/>
    </row>
    <row r="817" spans="1:7" x14ac:dyDescent="0.3">
      <c r="A817" s="2"/>
      <c r="B817" s="2"/>
      <c r="F817" s="4"/>
      <c r="G817" s="4"/>
    </row>
    <row r="818" spans="1:7" x14ac:dyDescent="0.3">
      <c r="A818" s="2"/>
      <c r="B818" s="2"/>
      <c r="F818" s="4"/>
      <c r="G818" s="4"/>
    </row>
    <row r="819" spans="1:7" x14ac:dyDescent="0.3">
      <c r="A819" s="2"/>
      <c r="B819" s="2"/>
      <c r="F819" s="4"/>
      <c r="G819" s="4"/>
    </row>
    <row r="820" spans="1:7" x14ac:dyDescent="0.3">
      <c r="A820" s="2"/>
      <c r="B820" s="2"/>
      <c r="F820" s="4"/>
      <c r="G820" s="4"/>
    </row>
    <row r="821" spans="1:7" x14ac:dyDescent="0.3">
      <c r="A821" s="2"/>
      <c r="B821" s="2"/>
      <c r="F821" s="4"/>
      <c r="G821" s="4"/>
    </row>
    <row r="822" spans="1:7" x14ac:dyDescent="0.3">
      <c r="A822" s="2"/>
      <c r="B822" s="2"/>
      <c r="F822" s="4"/>
      <c r="G822" s="4"/>
    </row>
    <row r="823" spans="1:7" x14ac:dyDescent="0.3">
      <c r="A823" s="2"/>
      <c r="B823" s="2"/>
      <c r="F823" s="4"/>
      <c r="G823" s="4"/>
    </row>
    <row r="824" spans="1:7" x14ac:dyDescent="0.3">
      <c r="A824" s="2"/>
      <c r="B824" s="2"/>
      <c r="F824" s="4"/>
      <c r="G824" s="4"/>
    </row>
    <row r="825" spans="1:7" x14ac:dyDescent="0.3">
      <c r="A825" s="2"/>
      <c r="B825" s="2"/>
      <c r="F825" s="4"/>
      <c r="G825" s="4"/>
    </row>
    <row r="826" spans="1:7" x14ac:dyDescent="0.3">
      <c r="A826" s="2"/>
      <c r="B826" s="2"/>
      <c r="F826" s="4"/>
      <c r="G826" s="4"/>
    </row>
    <row r="827" spans="1:7" x14ac:dyDescent="0.3">
      <c r="A827" s="2"/>
      <c r="B827" s="2"/>
      <c r="F827" s="4"/>
      <c r="G827" s="4"/>
    </row>
    <row r="828" spans="1:7" x14ac:dyDescent="0.3">
      <c r="A828" s="2"/>
      <c r="B828" s="2"/>
      <c r="F828" s="4"/>
      <c r="G828" s="4"/>
    </row>
    <row r="829" spans="1:7" x14ac:dyDescent="0.3">
      <c r="A829" s="2"/>
      <c r="B829" s="2"/>
      <c r="F829" s="4"/>
      <c r="G829" s="4"/>
    </row>
    <row r="830" spans="1:7" x14ac:dyDescent="0.3">
      <c r="A830" s="2"/>
      <c r="B830" s="2"/>
      <c r="F830" s="4"/>
      <c r="G830" s="4"/>
    </row>
    <row r="831" spans="1:7" x14ac:dyDescent="0.3">
      <c r="A831" s="2"/>
      <c r="B831" s="2"/>
      <c r="F831" s="4"/>
      <c r="G831" s="4"/>
    </row>
    <row r="832" spans="1:7" x14ac:dyDescent="0.3">
      <c r="A832" s="2"/>
      <c r="B832" s="2"/>
      <c r="F832" s="4"/>
      <c r="G832" s="4"/>
    </row>
    <row r="833" spans="1:7" x14ac:dyDescent="0.3">
      <c r="A833" s="2"/>
      <c r="B833" s="2"/>
      <c r="F833" s="4"/>
      <c r="G833" s="4"/>
    </row>
    <row r="834" spans="1:7" x14ac:dyDescent="0.3">
      <c r="A834" s="2"/>
      <c r="B834" s="2"/>
      <c r="F834" s="4"/>
      <c r="G834" s="4"/>
    </row>
    <row r="835" spans="1:7" x14ac:dyDescent="0.3">
      <c r="A835" s="2"/>
      <c r="B835" s="2"/>
      <c r="F835" s="4"/>
      <c r="G835" s="4"/>
    </row>
    <row r="836" spans="1:7" x14ac:dyDescent="0.3">
      <c r="A836" s="2"/>
      <c r="B836" s="2"/>
      <c r="F836" s="4"/>
      <c r="G836" s="4"/>
    </row>
    <row r="837" spans="1:7" x14ac:dyDescent="0.3">
      <c r="A837" s="2"/>
      <c r="B837" s="2"/>
      <c r="F837" s="4"/>
      <c r="G837" s="4"/>
    </row>
    <row r="838" spans="1:7" x14ac:dyDescent="0.3">
      <c r="A838" s="2"/>
      <c r="B838" s="2"/>
      <c r="F838" s="4"/>
      <c r="G838" s="4"/>
    </row>
    <row r="839" spans="1:7" x14ac:dyDescent="0.3">
      <c r="A839" s="2"/>
      <c r="B839" s="2"/>
      <c r="F839" s="4"/>
      <c r="G839" s="4"/>
    </row>
    <row r="840" spans="1:7" x14ac:dyDescent="0.3">
      <c r="A840" s="2"/>
      <c r="B840" s="2"/>
      <c r="F840" s="4"/>
      <c r="G840" s="4"/>
    </row>
    <row r="841" spans="1:7" x14ac:dyDescent="0.3">
      <c r="A841" s="2"/>
      <c r="B841" s="2"/>
      <c r="F841" s="4"/>
      <c r="G841" s="4"/>
    </row>
    <row r="842" spans="1:7" x14ac:dyDescent="0.3">
      <c r="A842" s="2"/>
      <c r="B842" s="2"/>
      <c r="F842" s="4"/>
      <c r="G842" s="4"/>
    </row>
    <row r="843" spans="1:7" x14ac:dyDescent="0.3">
      <c r="A843" s="2"/>
      <c r="B843" s="2"/>
      <c r="F843" s="4"/>
      <c r="G843" s="4"/>
    </row>
    <row r="844" spans="1:7" x14ac:dyDescent="0.3">
      <c r="A844" s="2"/>
      <c r="B844" s="2"/>
      <c r="F844" s="4"/>
      <c r="G844" s="4"/>
    </row>
    <row r="845" spans="1:7" x14ac:dyDescent="0.3">
      <c r="A845" s="2"/>
      <c r="B845" s="2"/>
      <c r="F845" s="4"/>
      <c r="G845" s="4"/>
    </row>
    <row r="846" spans="1:7" x14ac:dyDescent="0.3">
      <c r="A846" s="2"/>
      <c r="B846" s="2"/>
      <c r="F846" s="4"/>
      <c r="G846" s="4"/>
    </row>
    <row r="847" spans="1:7" x14ac:dyDescent="0.3">
      <c r="A847" s="2"/>
      <c r="B847" s="2"/>
      <c r="F847" s="4"/>
      <c r="G847" s="4"/>
    </row>
    <row r="848" spans="1:7" x14ac:dyDescent="0.3">
      <c r="A848" s="2"/>
      <c r="B848" s="2"/>
      <c r="F848" s="4"/>
      <c r="G848" s="4"/>
    </row>
    <row r="849" spans="1:7" x14ac:dyDescent="0.3">
      <c r="A849" s="2"/>
      <c r="B849" s="2"/>
      <c r="F849" s="4"/>
      <c r="G849" s="4"/>
    </row>
    <row r="850" spans="1:7" x14ac:dyDescent="0.3">
      <c r="A850" s="2"/>
      <c r="B850" s="2"/>
      <c r="F850" s="4"/>
      <c r="G850" s="4"/>
    </row>
    <row r="851" spans="1:7" x14ac:dyDescent="0.3">
      <c r="A851" s="2"/>
      <c r="B851" s="2"/>
      <c r="F851" s="4"/>
      <c r="G851" s="4"/>
    </row>
    <row r="852" spans="1:7" x14ac:dyDescent="0.3">
      <c r="A852" s="2"/>
      <c r="B852" s="2"/>
      <c r="F852" s="4"/>
      <c r="G852" s="4"/>
    </row>
    <row r="853" spans="1:7" x14ac:dyDescent="0.3">
      <c r="A853" s="2"/>
      <c r="B853" s="2"/>
      <c r="F853" s="4"/>
      <c r="G853" s="4"/>
    </row>
    <row r="854" spans="1:7" x14ac:dyDescent="0.3">
      <c r="A854" s="2"/>
      <c r="B854" s="2"/>
      <c r="F854" s="4"/>
      <c r="G854" s="4"/>
    </row>
    <row r="855" spans="1:7" x14ac:dyDescent="0.3">
      <c r="A855" s="2"/>
      <c r="B855" s="2"/>
      <c r="F855" s="4"/>
      <c r="G855" s="4"/>
    </row>
    <row r="856" spans="1:7" x14ac:dyDescent="0.3">
      <c r="A856" s="2"/>
      <c r="B856" s="2"/>
      <c r="F856" s="4"/>
      <c r="G856" s="4"/>
    </row>
    <row r="857" spans="1:7" x14ac:dyDescent="0.3">
      <c r="A857" s="2"/>
      <c r="B857" s="2"/>
      <c r="F857" s="4"/>
      <c r="G857" s="4"/>
    </row>
    <row r="858" spans="1:7" x14ac:dyDescent="0.3">
      <c r="A858" s="2"/>
      <c r="B858" s="2"/>
      <c r="F858" s="4"/>
      <c r="G858" s="4"/>
    </row>
    <row r="859" spans="1:7" x14ac:dyDescent="0.3">
      <c r="A859" s="2"/>
      <c r="B859" s="2"/>
      <c r="F859" s="4"/>
      <c r="G859" s="4"/>
    </row>
    <row r="860" spans="1:7" x14ac:dyDescent="0.3">
      <c r="A860" s="2"/>
      <c r="B860" s="2"/>
      <c r="F860" s="4"/>
      <c r="G860" s="4"/>
    </row>
    <row r="861" spans="1:7" x14ac:dyDescent="0.3">
      <c r="A861" s="2"/>
      <c r="B861" s="2"/>
      <c r="F861" s="4"/>
      <c r="G861" s="4"/>
    </row>
    <row r="862" spans="1:7" x14ac:dyDescent="0.3">
      <c r="A862" s="2"/>
      <c r="B862" s="2"/>
      <c r="F862" s="4"/>
      <c r="G862" s="4"/>
    </row>
    <row r="863" spans="1:7" x14ac:dyDescent="0.3">
      <c r="A863" s="2"/>
      <c r="B863" s="2"/>
      <c r="F863" s="4"/>
      <c r="G863" s="4"/>
    </row>
    <row r="864" spans="1:7" x14ac:dyDescent="0.3">
      <c r="A864" s="2"/>
      <c r="B864" s="2"/>
      <c r="F864" s="4"/>
      <c r="G864" s="4"/>
    </row>
    <row r="865" spans="1:7" x14ac:dyDescent="0.3">
      <c r="A865" s="2"/>
      <c r="B865" s="2"/>
      <c r="F865" s="4"/>
      <c r="G865" s="4"/>
    </row>
    <row r="866" spans="1:7" x14ac:dyDescent="0.3">
      <c r="A866" s="2"/>
      <c r="B866" s="2"/>
      <c r="F866" s="4"/>
      <c r="G866" s="4"/>
    </row>
    <row r="867" spans="1:7" x14ac:dyDescent="0.3">
      <c r="A867" s="2"/>
      <c r="B867" s="2"/>
      <c r="F867" s="4"/>
      <c r="G867" s="4"/>
    </row>
    <row r="868" spans="1:7" x14ac:dyDescent="0.3">
      <c r="A868" s="2"/>
      <c r="B868" s="2"/>
      <c r="F868" s="4"/>
      <c r="G868" s="4"/>
    </row>
    <row r="869" spans="1:7" x14ac:dyDescent="0.3">
      <c r="A869" s="2"/>
      <c r="B869" s="2"/>
      <c r="F869" s="4"/>
      <c r="G869" s="4"/>
    </row>
    <row r="870" spans="1:7" x14ac:dyDescent="0.3">
      <c r="A870" s="2"/>
      <c r="B870" s="2"/>
      <c r="F870" s="4"/>
      <c r="G870" s="4"/>
    </row>
    <row r="871" spans="1:7" x14ac:dyDescent="0.3">
      <c r="A871" s="2"/>
      <c r="B871" s="2"/>
      <c r="F871" s="4"/>
      <c r="G871" s="4"/>
    </row>
    <row r="872" spans="1:7" x14ac:dyDescent="0.3">
      <c r="A872" s="2"/>
      <c r="B872" s="2"/>
      <c r="F872" s="4"/>
      <c r="G872" s="4"/>
    </row>
    <row r="873" spans="1:7" x14ac:dyDescent="0.3">
      <c r="A873" s="2"/>
      <c r="B873" s="2"/>
      <c r="F873" s="4"/>
      <c r="G873" s="4"/>
    </row>
    <row r="874" spans="1:7" x14ac:dyDescent="0.3">
      <c r="A874" s="2"/>
      <c r="B874" s="2"/>
      <c r="F874" s="4"/>
      <c r="G874" s="4"/>
    </row>
    <row r="875" spans="1:7" x14ac:dyDescent="0.3">
      <c r="A875" s="2"/>
      <c r="B875" s="2"/>
      <c r="F875" s="4"/>
      <c r="G875" s="4"/>
    </row>
    <row r="876" spans="1:7" x14ac:dyDescent="0.3">
      <c r="A876" s="2"/>
      <c r="B876" s="2"/>
      <c r="F876" s="4"/>
      <c r="G876" s="4"/>
    </row>
    <row r="877" spans="1:7" x14ac:dyDescent="0.3">
      <c r="A877" s="2"/>
      <c r="B877" s="2"/>
      <c r="F877" s="4"/>
      <c r="G877" s="4"/>
    </row>
    <row r="878" spans="1:7" x14ac:dyDescent="0.3">
      <c r="A878" s="2"/>
      <c r="B878" s="2"/>
      <c r="F878" s="4"/>
      <c r="G878" s="4"/>
    </row>
    <row r="879" spans="1:7" x14ac:dyDescent="0.3">
      <c r="A879" s="2"/>
      <c r="B879" s="2"/>
      <c r="F879" s="4"/>
      <c r="G879" s="4"/>
    </row>
    <row r="880" spans="1:7" x14ac:dyDescent="0.3">
      <c r="A880" s="2"/>
      <c r="B880" s="2"/>
      <c r="F880" s="4"/>
      <c r="G880" s="4"/>
    </row>
    <row r="881" spans="1:7" x14ac:dyDescent="0.3">
      <c r="A881" s="2"/>
      <c r="B881" s="2"/>
      <c r="F881" s="4"/>
      <c r="G881" s="4"/>
    </row>
    <row r="882" spans="1:7" x14ac:dyDescent="0.3">
      <c r="A882" s="2"/>
      <c r="B882" s="2"/>
      <c r="F882" s="4"/>
      <c r="G882" s="4"/>
    </row>
    <row r="883" spans="1:7" x14ac:dyDescent="0.3">
      <c r="A883" s="2"/>
      <c r="B883" s="2"/>
      <c r="F883" s="4"/>
      <c r="G883" s="4"/>
    </row>
    <row r="884" spans="1:7" x14ac:dyDescent="0.3">
      <c r="A884" s="2"/>
      <c r="B884" s="2"/>
      <c r="F884" s="4"/>
      <c r="G884" s="4"/>
    </row>
    <row r="885" spans="1:7" x14ac:dyDescent="0.3">
      <c r="A885" s="2"/>
      <c r="B885" s="2"/>
      <c r="F885" s="4"/>
      <c r="G885" s="4"/>
    </row>
    <row r="886" spans="1:7" x14ac:dyDescent="0.3">
      <c r="A886" s="2"/>
      <c r="B886" s="2"/>
      <c r="F886" s="4"/>
      <c r="G886" s="4"/>
    </row>
    <row r="887" spans="1:7" x14ac:dyDescent="0.3">
      <c r="A887" s="2"/>
      <c r="B887" s="2"/>
      <c r="F887" s="4"/>
      <c r="G887" s="4"/>
    </row>
    <row r="888" spans="1:7" x14ac:dyDescent="0.3">
      <c r="A888" s="2"/>
      <c r="B888" s="2"/>
      <c r="F888" s="4"/>
      <c r="G888" s="4"/>
    </row>
    <row r="889" spans="1:7" x14ac:dyDescent="0.3">
      <c r="A889" s="2"/>
      <c r="B889" s="2"/>
      <c r="F889" s="4"/>
      <c r="G889" s="4"/>
    </row>
    <row r="890" spans="1:7" x14ac:dyDescent="0.3">
      <c r="A890" s="2"/>
      <c r="B890" s="2"/>
      <c r="F890" s="4"/>
      <c r="G890" s="4"/>
    </row>
    <row r="891" spans="1:7" x14ac:dyDescent="0.3">
      <c r="A891" s="2"/>
      <c r="B891" s="2"/>
      <c r="F891" s="4"/>
      <c r="G891" s="4"/>
    </row>
    <row r="892" spans="1:7" x14ac:dyDescent="0.3">
      <c r="A892" s="2"/>
      <c r="B892" s="2"/>
      <c r="F892" s="4"/>
      <c r="G892" s="4"/>
    </row>
    <row r="893" spans="1:7" x14ac:dyDescent="0.3">
      <c r="A893" s="2"/>
      <c r="B893" s="2"/>
      <c r="F893" s="4"/>
      <c r="G893" s="4"/>
    </row>
    <row r="894" spans="1:7" x14ac:dyDescent="0.3">
      <c r="A894" s="2"/>
      <c r="B894" s="2"/>
      <c r="F894" s="4"/>
      <c r="G894" s="4"/>
    </row>
    <row r="895" spans="1:7" x14ac:dyDescent="0.3">
      <c r="A895" s="2"/>
      <c r="B895" s="2"/>
      <c r="F895" s="4"/>
      <c r="G895" s="4"/>
    </row>
    <row r="896" spans="1:7" x14ac:dyDescent="0.3">
      <c r="A896" s="2"/>
      <c r="B896" s="2"/>
      <c r="F896" s="4"/>
      <c r="G896" s="4"/>
    </row>
    <row r="897" spans="1:7" x14ac:dyDescent="0.3">
      <c r="A897" s="2"/>
      <c r="B897" s="2"/>
      <c r="F897" s="4"/>
      <c r="G897" s="4"/>
    </row>
    <row r="898" spans="1:7" x14ac:dyDescent="0.3">
      <c r="A898" s="2"/>
      <c r="B898" s="2"/>
      <c r="F898" s="4"/>
      <c r="G898" s="4"/>
    </row>
    <row r="899" spans="1:7" x14ac:dyDescent="0.3">
      <c r="A899" s="2"/>
      <c r="B899" s="2"/>
      <c r="F899" s="4"/>
      <c r="G899" s="4"/>
    </row>
    <row r="900" spans="1:7" x14ac:dyDescent="0.3">
      <c r="A900" s="2"/>
      <c r="B900" s="2"/>
      <c r="F900" s="4"/>
      <c r="G900" s="4"/>
    </row>
    <row r="901" spans="1:7" x14ac:dyDescent="0.3">
      <c r="A901" s="2"/>
      <c r="B901" s="2"/>
      <c r="F901" s="4"/>
      <c r="G901" s="4"/>
    </row>
    <row r="902" spans="1:7" x14ac:dyDescent="0.3">
      <c r="A902" s="2"/>
      <c r="B902" s="2"/>
      <c r="F902" s="4"/>
      <c r="G902" s="4"/>
    </row>
    <row r="903" spans="1:7" x14ac:dyDescent="0.3">
      <c r="A903" s="2"/>
      <c r="B903" s="2"/>
      <c r="F903" s="4"/>
      <c r="G903" s="4"/>
    </row>
    <row r="904" spans="1:7" x14ac:dyDescent="0.3">
      <c r="A904" s="2"/>
      <c r="B904" s="2"/>
      <c r="F904" s="4"/>
      <c r="G904" s="4"/>
    </row>
    <row r="905" spans="1:7" x14ac:dyDescent="0.3">
      <c r="A905" s="2"/>
      <c r="B905" s="2"/>
      <c r="F905" s="4"/>
      <c r="G905" s="4"/>
    </row>
    <row r="906" spans="1:7" x14ac:dyDescent="0.3">
      <c r="A906" s="2"/>
      <c r="B906" s="2"/>
      <c r="F906" s="4"/>
      <c r="G906" s="4"/>
    </row>
    <row r="907" spans="1:7" x14ac:dyDescent="0.3">
      <c r="A907" s="2"/>
      <c r="B907" s="2"/>
      <c r="F907" s="4"/>
      <c r="G907" s="4"/>
    </row>
    <row r="908" spans="1:7" x14ac:dyDescent="0.3">
      <c r="A908" s="2"/>
      <c r="B908" s="2"/>
      <c r="F908" s="4"/>
      <c r="G908" s="4"/>
    </row>
    <row r="909" spans="1:7" x14ac:dyDescent="0.3">
      <c r="A909" s="2"/>
      <c r="B909" s="2"/>
      <c r="F909" s="4"/>
      <c r="G909" s="4"/>
    </row>
    <row r="910" spans="1:7" x14ac:dyDescent="0.3">
      <c r="A910" s="2"/>
      <c r="B910" s="2"/>
      <c r="F910" s="4"/>
      <c r="G910" s="4"/>
    </row>
    <row r="911" spans="1:7" x14ac:dyDescent="0.3">
      <c r="A911" s="2"/>
      <c r="B911" s="2"/>
      <c r="F911" s="4"/>
      <c r="G911" s="4"/>
    </row>
    <row r="912" spans="1:7" x14ac:dyDescent="0.3">
      <c r="A912" s="2"/>
      <c r="B912" s="2"/>
      <c r="F912" s="4"/>
      <c r="G912" s="4"/>
    </row>
    <row r="913" spans="1:7" x14ac:dyDescent="0.3">
      <c r="A913" s="2"/>
      <c r="B913" s="2"/>
      <c r="F913" s="4"/>
      <c r="G913" s="4"/>
    </row>
    <row r="914" spans="1:7" x14ac:dyDescent="0.3">
      <c r="A914" s="2"/>
      <c r="B914" s="2"/>
      <c r="F914" s="4"/>
      <c r="G914" s="4"/>
    </row>
    <row r="915" spans="1:7" x14ac:dyDescent="0.3">
      <c r="A915" s="2"/>
      <c r="B915" s="2"/>
      <c r="F915" s="4"/>
      <c r="G915" s="4"/>
    </row>
    <row r="916" spans="1:7" x14ac:dyDescent="0.3">
      <c r="A916" s="2"/>
      <c r="B916" s="2"/>
      <c r="F916" s="4"/>
      <c r="G916" s="4"/>
    </row>
    <row r="917" spans="1:7" x14ac:dyDescent="0.3">
      <c r="A917" s="2"/>
      <c r="B917" s="2"/>
      <c r="F917" s="4"/>
      <c r="G917" s="4"/>
    </row>
    <row r="918" spans="1:7" x14ac:dyDescent="0.3">
      <c r="A918" s="2"/>
      <c r="B918" s="2"/>
      <c r="F918" s="4"/>
      <c r="G918" s="4"/>
    </row>
    <row r="919" spans="1:7" x14ac:dyDescent="0.3">
      <c r="A919" s="2"/>
      <c r="B919" s="2"/>
      <c r="F919" s="4"/>
      <c r="G919" s="4"/>
    </row>
    <row r="920" spans="1:7" x14ac:dyDescent="0.3">
      <c r="A920" s="2"/>
      <c r="B920" s="2"/>
      <c r="F920" s="4"/>
      <c r="G920" s="4"/>
    </row>
    <row r="921" spans="1:7" x14ac:dyDescent="0.3">
      <c r="A921" s="2"/>
      <c r="B921" s="2"/>
      <c r="F921" s="4"/>
      <c r="G921" s="4"/>
    </row>
    <row r="922" spans="1:7" x14ac:dyDescent="0.3">
      <c r="A922" s="2"/>
      <c r="B922" s="2"/>
      <c r="F922" s="4"/>
      <c r="G922" s="4"/>
    </row>
    <row r="923" spans="1:7" x14ac:dyDescent="0.3">
      <c r="A923" s="2"/>
      <c r="B923" s="2"/>
      <c r="F923" s="4"/>
      <c r="G923" s="4"/>
    </row>
    <row r="924" spans="1:7" x14ac:dyDescent="0.3">
      <c r="A924" s="2"/>
      <c r="B924" s="2"/>
      <c r="F924" s="4"/>
      <c r="G924" s="4"/>
    </row>
    <row r="925" spans="1:7" x14ac:dyDescent="0.3">
      <c r="A925" s="2"/>
      <c r="B925" s="2"/>
      <c r="F925" s="4"/>
      <c r="G925" s="4"/>
    </row>
    <row r="926" spans="1:7" x14ac:dyDescent="0.3">
      <c r="A926" s="2"/>
      <c r="B926" s="2"/>
      <c r="F926" s="4"/>
      <c r="G926" s="4"/>
    </row>
    <row r="927" spans="1:7" x14ac:dyDescent="0.3">
      <c r="A927" s="2"/>
      <c r="B927" s="2"/>
      <c r="F927" s="4"/>
      <c r="G927" s="4"/>
    </row>
    <row r="928" spans="1:7" x14ac:dyDescent="0.3">
      <c r="A928" s="2"/>
      <c r="B928" s="2"/>
      <c r="F928" s="4"/>
      <c r="G928" s="4"/>
    </row>
    <row r="929" spans="1:7" x14ac:dyDescent="0.3">
      <c r="A929" s="2"/>
      <c r="B929" s="2"/>
      <c r="F929" s="4"/>
      <c r="G929" s="4"/>
    </row>
    <row r="930" spans="1:7" x14ac:dyDescent="0.3">
      <c r="A930" s="2"/>
      <c r="B930" s="2"/>
      <c r="F930" s="4"/>
      <c r="G930" s="4"/>
    </row>
    <row r="931" spans="1:7" x14ac:dyDescent="0.3">
      <c r="A931" s="2"/>
      <c r="B931" s="2"/>
      <c r="F931" s="4"/>
      <c r="G931" s="4"/>
    </row>
    <row r="932" spans="1:7" x14ac:dyDescent="0.3">
      <c r="A932" s="2"/>
      <c r="B932" s="2"/>
      <c r="F932" s="4"/>
      <c r="G932" s="4"/>
    </row>
    <row r="933" spans="1:7" x14ac:dyDescent="0.3">
      <c r="A933" s="2"/>
      <c r="B933" s="2"/>
      <c r="F933" s="4"/>
      <c r="G933" s="4"/>
    </row>
    <row r="934" spans="1:7" x14ac:dyDescent="0.3">
      <c r="A934" s="2"/>
      <c r="B934" s="2"/>
      <c r="F934" s="4"/>
      <c r="G934" s="4"/>
    </row>
    <row r="935" spans="1:7" x14ac:dyDescent="0.3">
      <c r="A935" s="2"/>
      <c r="B935" s="2"/>
      <c r="F935" s="4"/>
      <c r="G935" s="4"/>
    </row>
    <row r="936" spans="1:7" x14ac:dyDescent="0.3">
      <c r="A936" s="2"/>
      <c r="B936" s="2"/>
      <c r="F936" s="4"/>
      <c r="G936" s="4"/>
    </row>
    <row r="937" spans="1:7" x14ac:dyDescent="0.3">
      <c r="A937" s="2"/>
      <c r="B937" s="2"/>
      <c r="F937" s="4"/>
      <c r="G937" s="4"/>
    </row>
    <row r="938" spans="1:7" x14ac:dyDescent="0.3">
      <c r="A938" s="2"/>
      <c r="B938" s="2"/>
      <c r="F938" s="4"/>
      <c r="G938" s="4"/>
    </row>
    <row r="939" spans="1:7" x14ac:dyDescent="0.3">
      <c r="A939" s="2"/>
      <c r="B939" s="2"/>
      <c r="F939" s="4"/>
      <c r="G939" s="4"/>
    </row>
    <row r="940" spans="1:7" x14ac:dyDescent="0.3">
      <c r="A940" s="2"/>
      <c r="B940" s="2"/>
      <c r="F940" s="4"/>
      <c r="G940" s="4"/>
    </row>
    <row r="941" spans="1:7" x14ac:dyDescent="0.3">
      <c r="A941" s="2"/>
      <c r="B941" s="2"/>
      <c r="F941" s="4"/>
      <c r="G941" s="4"/>
    </row>
    <row r="942" spans="1:7" x14ac:dyDescent="0.3">
      <c r="A942" s="2"/>
      <c r="B942" s="2"/>
      <c r="F942" s="4"/>
      <c r="G942" s="4"/>
    </row>
    <row r="943" spans="1:7" x14ac:dyDescent="0.3">
      <c r="A943" s="2"/>
      <c r="B943" s="2"/>
      <c r="F943" s="4"/>
      <c r="G943" s="4"/>
    </row>
    <row r="944" spans="1:7" x14ac:dyDescent="0.3">
      <c r="A944" s="2"/>
      <c r="B944" s="2"/>
      <c r="F944" s="4"/>
      <c r="G944" s="4"/>
    </row>
    <row r="945" spans="1:7" x14ac:dyDescent="0.3">
      <c r="A945" s="2"/>
      <c r="B945" s="2"/>
      <c r="F945" s="4"/>
      <c r="G945" s="4"/>
    </row>
    <row r="946" spans="1:7" x14ac:dyDescent="0.3">
      <c r="A946" s="2"/>
      <c r="B946" s="2"/>
      <c r="F946" s="4"/>
      <c r="G946" s="4"/>
    </row>
    <row r="947" spans="1:7" x14ac:dyDescent="0.3">
      <c r="A947" s="2"/>
      <c r="B947" s="2"/>
      <c r="F947" s="4"/>
      <c r="G947" s="4"/>
    </row>
    <row r="948" spans="1:7" x14ac:dyDescent="0.3">
      <c r="A948" s="2"/>
      <c r="B948" s="2"/>
      <c r="F948" s="4"/>
      <c r="G948" s="4"/>
    </row>
    <row r="949" spans="1:7" x14ac:dyDescent="0.3">
      <c r="A949" s="2"/>
      <c r="B949" s="2"/>
      <c r="F949" s="4"/>
      <c r="G949" s="4"/>
    </row>
    <row r="950" spans="1:7" x14ac:dyDescent="0.3">
      <c r="A950" s="2"/>
      <c r="B950" s="2"/>
      <c r="F950" s="4"/>
      <c r="G950" s="4"/>
    </row>
    <row r="951" spans="1:7" x14ac:dyDescent="0.3">
      <c r="A951" s="2"/>
      <c r="B951" s="2"/>
      <c r="F951" s="4"/>
      <c r="G951" s="4"/>
    </row>
    <row r="952" spans="1:7" x14ac:dyDescent="0.3">
      <c r="A952" s="2"/>
      <c r="B952" s="2"/>
      <c r="F952" s="4"/>
      <c r="G952" s="4"/>
    </row>
    <row r="953" spans="1:7" x14ac:dyDescent="0.3">
      <c r="A953" s="2"/>
      <c r="B953" s="2"/>
      <c r="F953" s="4"/>
      <c r="G953" s="4"/>
    </row>
    <row r="954" spans="1:7" x14ac:dyDescent="0.3">
      <c r="A954" s="2"/>
      <c r="B954" s="2"/>
      <c r="F954" s="4"/>
      <c r="G954" s="4"/>
    </row>
    <row r="955" spans="1:7" x14ac:dyDescent="0.3">
      <c r="A955" s="2"/>
      <c r="B955" s="2"/>
      <c r="F955" s="4"/>
      <c r="G955" s="4"/>
    </row>
    <row r="956" spans="1:7" x14ac:dyDescent="0.3">
      <c r="A956" s="2"/>
      <c r="B956" s="2"/>
      <c r="F956" s="4"/>
      <c r="G956" s="4"/>
    </row>
    <row r="957" spans="1:7" x14ac:dyDescent="0.3">
      <c r="A957" s="2"/>
      <c r="B957" s="2"/>
      <c r="F957" s="4"/>
      <c r="G957" s="4"/>
    </row>
    <row r="958" spans="1:7" x14ac:dyDescent="0.3">
      <c r="A958" s="2"/>
      <c r="B958" s="2"/>
      <c r="F958" s="4"/>
      <c r="G958" s="4"/>
    </row>
    <row r="959" spans="1:7" x14ac:dyDescent="0.3">
      <c r="A959" s="2"/>
      <c r="B959" s="2"/>
      <c r="F959" s="4"/>
      <c r="G959" s="4"/>
    </row>
    <row r="960" spans="1:7" x14ac:dyDescent="0.3">
      <c r="A960" s="2"/>
      <c r="B960" s="2"/>
      <c r="F960" s="4"/>
      <c r="G960" s="4"/>
    </row>
    <row r="961" spans="1:7" x14ac:dyDescent="0.3">
      <c r="A961" s="2"/>
      <c r="B961" s="2"/>
      <c r="F961" s="4"/>
      <c r="G961" s="4"/>
    </row>
    <row r="962" spans="1:7" x14ac:dyDescent="0.3">
      <c r="A962" s="2"/>
      <c r="B962" s="2"/>
      <c r="F962" s="4"/>
      <c r="G962" s="4"/>
    </row>
    <row r="963" spans="1:7" x14ac:dyDescent="0.3">
      <c r="A963" s="2"/>
      <c r="B963" s="2"/>
      <c r="F963" s="4"/>
      <c r="G963" s="4"/>
    </row>
    <row r="964" spans="1:7" x14ac:dyDescent="0.3">
      <c r="A964" s="2"/>
      <c r="B964" s="2"/>
      <c r="F964" s="4"/>
      <c r="G964" s="4"/>
    </row>
    <row r="965" spans="1:7" x14ac:dyDescent="0.3">
      <c r="A965" s="2"/>
      <c r="B965" s="2"/>
      <c r="F965" s="4"/>
      <c r="G965" s="4"/>
    </row>
    <row r="966" spans="1:7" x14ac:dyDescent="0.3">
      <c r="A966" s="2"/>
      <c r="B966" s="2"/>
      <c r="F966" s="4"/>
      <c r="G966" s="4"/>
    </row>
    <row r="967" spans="1:7" x14ac:dyDescent="0.3">
      <c r="A967" s="2"/>
      <c r="B967" s="2"/>
      <c r="F967" s="4"/>
      <c r="G967" s="4"/>
    </row>
    <row r="968" spans="1:7" x14ac:dyDescent="0.3">
      <c r="A968" s="2"/>
      <c r="B968" s="2"/>
      <c r="F968" s="4"/>
      <c r="G968" s="4"/>
    </row>
    <row r="969" spans="1:7" x14ac:dyDescent="0.3">
      <c r="A969" s="2"/>
      <c r="B969" s="2"/>
      <c r="F969" s="4"/>
      <c r="G969" s="4"/>
    </row>
    <row r="970" spans="1:7" x14ac:dyDescent="0.3">
      <c r="A970" s="2"/>
      <c r="B970" s="2"/>
      <c r="F970" s="4"/>
      <c r="G970" s="4"/>
    </row>
    <row r="971" spans="1:7" x14ac:dyDescent="0.3">
      <c r="A971" s="2"/>
      <c r="B971" s="2"/>
      <c r="F971" s="4"/>
      <c r="G971" s="4"/>
    </row>
    <row r="972" spans="1:7" x14ac:dyDescent="0.3">
      <c r="A972" s="2"/>
      <c r="B972" s="2"/>
      <c r="F972" s="4"/>
      <c r="G972" s="4"/>
    </row>
    <row r="973" spans="1:7" x14ac:dyDescent="0.3">
      <c r="A973" s="2"/>
      <c r="B973" s="2"/>
      <c r="F973" s="4"/>
      <c r="G973" s="4"/>
    </row>
    <row r="974" spans="1:7" x14ac:dyDescent="0.3">
      <c r="A974" s="2"/>
      <c r="B974" s="2"/>
      <c r="F974" s="4"/>
      <c r="G974" s="4"/>
    </row>
    <row r="975" spans="1:7" x14ac:dyDescent="0.3">
      <c r="A975" s="2"/>
      <c r="B975" s="2"/>
      <c r="F975" s="4"/>
      <c r="G975" s="4"/>
    </row>
    <row r="976" spans="1:7" x14ac:dyDescent="0.3">
      <c r="A976" s="2"/>
      <c r="B976" s="2"/>
      <c r="F976" s="4"/>
      <c r="G976" s="4"/>
    </row>
    <row r="977" spans="1:7" x14ac:dyDescent="0.3">
      <c r="A977" s="2"/>
      <c r="B977" s="2"/>
      <c r="F977" s="4"/>
      <c r="G977" s="4"/>
    </row>
    <row r="978" spans="1:7" x14ac:dyDescent="0.3">
      <c r="A978" s="2"/>
      <c r="B978" s="2"/>
      <c r="F978" s="4"/>
      <c r="G978" s="4"/>
    </row>
    <row r="979" spans="1:7" x14ac:dyDescent="0.3">
      <c r="A979" s="2"/>
      <c r="B979" s="2"/>
      <c r="F979" s="4"/>
      <c r="G979" s="4"/>
    </row>
    <row r="980" spans="1:7" x14ac:dyDescent="0.3">
      <c r="A980" s="2"/>
      <c r="B980" s="2"/>
      <c r="F980" s="4"/>
      <c r="G980" s="4"/>
    </row>
    <row r="981" spans="1:7" x14ac:dyDescent="0.3">
      <c r="A981" s="2"/>
      <c r="B981" s="2"/>
      <c r="F981" s="4"/>
      <c r="G981" s="4"/>
    </row>
    <row r="982" spans="1:7" x14ac:dyDescent="0.3">
      <c r="A982" s="2"/>
      <c r="B982" s="2"/>
      <c r="F982" s="4"/>
      <c r="G982" s="4"/>
    </row>
    <row r="983" spans="1:7" x14ac:dyDescent="0.3">
      <c r="A983" s="2"/>
      <c r="B983" s="2"/>
      <c r="F983" s="4"/>
      <c r="G983" s="4"/>
    </row>
    <row r="984" spans="1:7" x14ac:dyDescent="0.3">
      <c r="A984" s="2"/>
      <c r="B984" s="2"/>
      <c r="F984" s="4"/>
      <c r="G984" s="4"/>
    </row>
    <row r="985" spans="1:7" x14ac:dyDescent="0.3">
      <c r="A985" s="2"/>
      <c r="B985" s="2"/>
      <c r="F985" s="4"/>
      <c r="G985" s="4"/>
    </row>
    <row r="986" spans="1:7" x14ac:dyDescent="0.3">
      <c r="A986" s="2"/>
      <c r="B986" s="2"/>
      <c r="F986" s="4"/>
      <c r="G986" s="4"/>
    </row>
    <row r="987" spans="1:7" x14ac:dyDescent="0.3">
      <c r="A987" s="2"/>
      <c r="B987" s="2"/>
      <c r="F987" s="4"/>
      <c r="G987" s="4"/>
    </row>
    <row r="988" spans="1:7" x14ac:dyDescent="0.3">
      <c r="A988" s="2"/>
      <c r="B988" s="2"/>
      <c r="F988" s="4"/>
      <c r="G988" s="4"/>
    </row>
    <row r="989" spans="1:7" x14ac:dyDescent="0.3">
      <c r="A989" s="2"/>
      <c r="B989" s="2"/>
      <c r="F989" s="4"/>
      <c r="G989" s="4"/>
    </row>
    <row r="990" spans="1:7" x14ac:dyDescent="0.3">
      <c r="A990" s="2"/>
      <c r="B990" s="2"/>
      <c r="F990" s="4"/>
      <c r="G990" s="4"/>
    </row>
    <row r="991" spans="1:7" x14ac:dyDescent="0.3">
      <c r="A991" s="2"/>
      <c r="B991" s="2"/>
      <c r="F991" s="4"/>
      <c r="G991" s="4"/>
    </row>
    <row r="992" spans="1:7" x14ac:dyDescent="0.3">
      <c r="A992" s="2"/>
      <c r="B992" s="2"/>
      <c r="F992" s="4"/>
      <c r="G992" s="4"/>
    </row>
    <row r="993" spans="1:7" x14ac:dyDescent="0.3">
      <c r="A993" s="2"/>
      <c r="B993" s="2"/>
      <c r="F993" s="4"/>
      <c r="G993" s="4"/>
    </row>
    <row r="994" spans="1:7" x14ac:dyDescent="0.3">
      <c r="A994" s="2"/>
      <c r="B994" s="2"/>
      <c r="F994" s="4"/>
      <c r="G994" s="4"/>
    </row>
    <row r="995" spans="1:7" x14ac:dyDescent="0.3">
      <c r="A995" s="2"/>
      <c r="B995" s="2"/>
      <c r="F995" s="4"/>
      <c r="G995" s="4"/>
    </row>
    <row r="996" spans="1:7" x14ac:dyDescent="0.3">
      <c r="A996" s="2"/>
      <c r="B996" s="2"/>
      <c r="F996" s="4"/>
      <c r="G996" s="4"/>
    </row>
    <row r="997" spans="1:7" x14ac:dyDescent="0.3">
      <c r="A997" s="2"/>
      <c r="B997" s="2"/>
      <c r="F997" s="4"/>
      <c r="G997" s="4"/>
    </row>
    <row r="998" spans="1:7" x14ac:dyDescent="0.3">
      <c r="A998" s="2"/>
      <c r="B998" s="2"/>
      <c r="F998" s="4"/>
      <c r="G998" s="4"/>
    </row>
    <row r="999" spans="1:7" x14ac:dyDescent="0.3">
      <c r="A999" s="2"/>
      <c r="B999" s="2"/>
      <c r="F999" s="4"/>
      <c r="G999" s="4"/>
    </row>
    <row r="1000" spans="1:7" x14ac:dyDescent="0.3">
      <c r="A1000" s="2"/>
      <c r="B1000" s="2"/>
      <c r="F1000" s="4"/>
      <c r="G1000" s="4"/>
    </row>
    <row r="1001" spans="1:7" x14ac:dyDescent="0.3">
      <c r="A1001" s="2"/>
      <c r="B1001" s="2"/>
      <c r="F1001" s="4"/>
      <c r="G1001" s="4"/>
    </row>
    <row r="1002" spans="1:7" x14ac:dyDescent="0.3">
      <c r="A1002" s="2"/>
      <c r="B1002" s="2"/>
      <c r="F1002" s="4"/>
      <c r="G1002" s="4"/>
    </row>
    <row r="1003" spans="1:7" x14ac:dyDescent="0.3">
      <c r="A1003" s="2"/>
      <c r="B1003" s="2"/>
      <c r="F1003" s="4"/>
      <c r="G1003" s="4"/>
    </row>
    <row r="1004" spans="1:7" x14ac:dyDescent="0.3">
      <c r="A1004" s="2"/>
      <c r="B1004" s="2"/>
      <c r="F1004" s="4"/>
      <c r="G1004" s="4"/>
    </row>
    <row r="1005" spans="1:7" x14ac:dyDescent="0.3">
      <c r="A1005" s="2"/>
      <c r="B1005" s="2"/>
      <c r="F1005" s="4"/>
      <c r="G1005" s="4"/>
    </row>
    <row r="1006" spans="1:7" x14ac:dyDescent="0.3">
      <c r="A1006" s="2"/>
      <c r="B1006" s="2"/>
      <c r="F1006" s="4"/>
      <c r="G1006" s="4"/>
    </row>
    <row r="1007" spans="1:7" x14ac:dyDescent="0.3">
      <c r="A1007" s="2"/>
      <c r="B1007" s="2"/>
      <c r="F1007" s="4"/>
      <c r="G1007" s="4"/>
    </row>
    <row r="1008" spans="1:7" x14ac:dyDescent="0.3">
      <c r="A1008" s="2"/>
      <c r="B1008" s="2"/>
      <c r="F1008" s="4"/>
      <c r="G1008" s="4"/>
    </row>
    <row r="1009" spans="1:7" x14ac:dyDescent="0.3">
      <c r="A1009" s="2"/>
      <c r="B1009" s="2"/>
      <c r="F1009" s="4"/>
      <c r="G1009" s="4"/>
    </row>
    <row r="1010" spans="1:7" x14ac:dyDescent="0.3">
      <c r="A1010" s="2"/>
      <c r="B1010" s="2"/>
      <c r="F1010" s="4"/>
      <c r="G1010" s="4"/>
    </row>
    <row r="1011" spans="1:7" x14ac:dyDescent="0.3">
      <c r="A1011" s="2"/>
      <c r="B1011" s="2"/>
      <c r="F1011" s="4"/>
      <c r="G1011" s="4"/>
    </row>
    <row r="1012" spans="1:7" x14ac:dyDescent="0.3">
      <c r="A1012" s="2"/>
      <c r="B1012" s="2"/>
      <c r="F1012" s="4"/>
      <c r="G1012" s="4"/>
    </row>
    <row r="1013" spans="1:7" x14ac:dyDescent="0.3">
      <c r="A1013" s="2"/>
      <c r="B1013" s="2"/>
      <c r="F1013" s="4"/>
      <c r="G1013" s="4"/>
    </row>
    <row r="1014" spans="1:7" x14ac:dyDescent="0.3">
      <c r="A1014" s="2"/>
      <c r="B1014" s="2"/>
      <c r="F1014" s="4"/>
      <c r="G1014" s="4"/>
    </row>
    <row r="1015" spans="1:7" x14ac:dyDescent="0.3">
      <c r="A1015" s="2"/>
      <c r="B1015" s="2"/>
      <c r="F1015" s="4"/>
      <c r="G1015" s="4"/>
    </row>
    <row r="1016" spans="1:7" x14ac:dyDescent="0.3">
      <c r="A1016" s="2"/>
      <c r="B1016" s="2"/>
      <c r="F1016" s="4"/>
      <c r="G1016" s="4"/>
    </row>
    <row r="1017" spans="1:7" x14ac:dyDescent="0.3">
      <c r="A1017" s="2"/>
      <c r="B1017" s="2"/>
      <c r="F1017" s="4"/>
      <c r="G1017" s="4"/>
    </row>
    <row r="1018" spans="1:7" x14ac:dyDescent="0.3">
      <c r="A1018" s="2"/>
      <c r="B1018" s="2"/>
      <c r="F1018" s="4"/>
      <c r="G1018" s="4"/>
    </row>
    <row r="1019" spans="1:7" x14ac:dyDescent="0.3">
      <c r="A1019" s="2"/>
      <c r="B1019" s="2"/>
      <c r="F1019" s="4"/>
      <c r="G1019" s="4"/>
    </row>
    <row r="1020" spans="1:7" x14ac:dyDescent="0.3">
      <c r="A1020" s="2"/>
      <c r="B1020" s="2"/>
      <c r="F1020" s="4"/>
      <c r="G1020" s="4"/>
    </row>
    <row r="1021" spans="1:7" x14ac:dyDescent="0.3">
      <c r="A1021" s="2"/>
      <c r="B1021" s="2"/>
      <c r="F1021" s="4"/>
      <c r="G1021" s="4"/>
    </row>
    <row r="1022" spans="1:7" x14ac:dyDescent="0.3">
      <c r="A1022" s="2"/>
      <c r="B1022" s="2"/>
      <c r="F1022" s="4"/>
      <c r="G1022" s="4"/>
    </row>
    <row r="1023" spans="1:7" x14ac:dyDescent="0.3">
      <c r="A1023" s="2"/>
      <c r="B1023" s="2"/>
      <c r="F1023" s="4"/>
      <c r="G1023" s="4"/>
    </row>
    <row r="1024" spans="1:7" x14ac:dyDescent="0.3">
      <c r="A1024" s="2"/>
      <c r="B1024" s="2"/>
      <c r="F1024" s="4"/>
      <c r="G1024" s="4"/>
    </row>
    <row r="1025" spans="1:7" x14ac:dyDescent="0.3">
      <c r="A1025" s="2"/>
      <c r="B1025" s="2"/>
      <c r="F1025" s="4"/>
      <c r="G1025" s="4"/>
    </row>
    <row r="1026" spans="1:7" x14ac:dyDescent="0.3">
      <c r="A1026" s="2"/>
      <c r="B1026" s="2"/>
      <c r="F1026" s="4"/>
      <c r="G1026" s="4"/>
    </row>
    <row r="1027" spans="1:7" x14ac:dyDescent="0.3">
      <c r="A1027" s="2"/>
      <c r="B1027" s="2"/>
      <c r="F1027" s="4"/>
      <c r="G1027" s="4"/>
    </row>
    <row r="1028" spans="1:7" x14ac:dyDescent="0.3">
      <c r="A1028" s="2"/>
      <c r="B1028" s="2"/>
      <c r="F1028" s="4"/>
      <c r="G1028" s="4"/>
    </row>
    <row r="1029" spans="1:7" x14ac:dyDescent="0.3">
      <c r="A1029" s="2"/>
      <c r="B1029" s="2"/>
      <c r="F1029" s="4"/>
      <c r="G1029" s="4"/>
    </row>
    <row r="1030" spans="1:7" x14ac:dyDescent="0.3">
      <c r="A1030" s="2"/>
      <c r="B1030" s="2"/>
      <c r="F1030" s="4"/>
      <c r="G1030" s="4"/>
    </row>
    <row r="1031" spans="1:7" x14ac:dyDescent="0.3">
      <c r="A1031" s="2"/>
      <c r="B1031" s="2"/>
      <c r="F1031" s="4"/>
      <c r="G1031" s="4"/>
    </row>
    <row r="1032" spans="1:7" x14ac:dyDescent="0.3">
      <c r="A1032" s="2"/>
      <c r="B1032" s="2"/>
      <c r="F1032" s="4"/>
      <c r="G1032" s="4"/>
    </row>
    <row r="1033" spans="1:7" x14ac:dyDescent="0.3">
      <c r="A1033" s="2"/>
      <c r="B1033" s="2"/>
      <c r="F1033" s="4"/>
      <c r="G1033" s="4"/>
    </row>
    <row r="1034" spans="1:7" x14ac:dyDescent="0.3">
      <c r="A1034" s="2"/>
      <c r="B1034" s="2"/>
      <c r="F1034" s="4"/>
      <c r="G1034" s="4"/>
    </row>
    <row r="1035" spans="1:7" x14ac:dyDescent="0.3">
      <c r="A1035" s="2"/>
      <c r="B1035" s="2"/>
      <c r="F1035" s="4"/>
      <c r="G1035" s="4"/>
    </row>
    <row r="1036" spans="1:7" x14ac:dyDescent="0.3">
      <c r="A1036" s="2"/>
      <c r="B1036" s="2"/>
      <c r="F1036" s="4"/>
      <c r="G1036" s="4"/>
    </row>
    <row r="1037" spans="1:7" x14ac:dyDescent="0.3">
      <c r="A1037" s="2"/>
      <c r="B1037" s="2"/>
      <c r="F1037" s="4"/>
      <c r="G1037" s="4"/>
    </row>
    <row r="1038" spans="1:7" x14ac:dyDescent="0.3">
      <c r="A1038" s="2"/>
      <c r="B1038" s="2"/>
      <c r="F1038" s="4"/>
      <c r="G1038" s="4"/>
    </row>
    <row r="1039" spans="1:7" x14ac:dyDescent="0.3">
      <c r="A1039" s="2"/>
      <c r="B1039" s="2"/>
      <c r="F1039" s="4"/>
      <c r="G1039" s="4"/>
    </row>
    <row r="1040" spans="1:7" x14ac:dyDescent="0.3">
      <c r="A1040" s="2"/>
      <c r="B1040" s="2"/>
      <c r="F1040" s="4"/>
      <c r="G1040" s="4"/>
    </row>
    <row r="1041" spans="1:7" x14ac:dyDescent="0.3">
      <c r="A1041" s="2"/>
      <c r="B1041" s="2"/>
      <c r="F1041" s="4"/>
      <c r="G1041" s="4"/>
    </row>
    <row r="1042" spans="1:7" x14ac:dyDescent="0.3">
      <c r="A1042" s="2"/>
      <c r="B1042" s="2"/>
      <c r="F1042" s="4"/>
      <c r="G1042" s="4"/>
    </row>
    <row r="1043" spans="1:7" x14ac:dyDescent="0.3">
      <c r="A1043" s="2"/>
      <c r="B1043" s="2"/>
      <c r="F1043" s="4"/>
      <c r="G1043" s="4"/>
    </row>
    <row r="1044" spans="1:7" x14ac:dyDescent="0.3">
      <c r="A1044" s="2"/>
      <c r="B1044" s="2"/>
      <c r="F1044" s="4"/>
      <c r="G1044" s="4"/>
    </row>
    <row r="1045" spans="1:7" x14ac:dyDescent="0.3">
      <c r="A1045" s="2"/>
      <c r="B1045" s="2"/>
      <c r="F1045" s="4"/>
      <c r="G1045" s="4"/>
    </row>
    <row r="1046" spans="1:7" x14ac:dyDescent="0.3">
      <c r="A1046" s="2"/>
      <c r="B1046" s="2"/>
      <c r="F1046" s="4"/>
      <c r="G1046" s="4"/>
    </row>
    <row r="1047" spans="1:7" x14ac:dyDescent="0.3">
      <c r="A1047" s="2"/>
      <c r="B1047" s="2"/>
      <c r="F1047" s="4"/>
      <c r="G1047" s="4"/>
    </row>
    <row r="1048" spans="1:7" x14ac:dyDescent="0.3">
      <c r="A1048" s="2"/>
      <c r="B1048" s="2"/>
      <c r="F1048" s="4"/>
      <c r="G1048" s="4"/>
    </row>
    <row r="1049" spans="1:7" x14ac:dyDescent="0.3">
      <c r="A1049" s="2"/>
      <c r="B1049" s="2"/>
      <c r="F1049" s="4"/>
      <c r="G1049" s="4"/>
    </row>
    <row r="1050" spans="1:7" x14ac:dyDescent="0.3">
      <c r="A1050" s="2"/>
      <c r="B1050" s="2"/>
      <c r="F1050" s="4"/>
      <c r="G1050" s="4"/>
    </row>
    <row r="1051" spans="1:7" x14ac:dyDescent="0.3">
      <c r="A1051" s="2"/>
      <c r="B1051" s="2"/>
      <c r="F1051" s="4"/>
      <c r="G1051" s="4"/>
    </row>
    <row r="1052" spans="1:7" x14ac:dyDescent="0.3">
      <c r="A1052" s="2"/>
      <c r="B1052" s="2"/>
      <c r="F1052" s="4"/>
      <c r="G1052" s="4"/>
    </row>
    <row r="1053" spans="1:7" x14ac:dyDescent="0.3">
      <c r="A1053" s="2"/>
      <c r="B1053" s="2"/>
      <c r="F1053" s="4"/>
      <c r="G1053" s="4"/>
    </row>
    <row r="1054" spans="1:7" x14ac:dyDescent="0.3">
      <c r="A1054" s="2"/>
      <c r="B1054" s="2"/>
      <c r="F1054" s="4"/>
      <c r="G1054" s="4"/>
    </row>
    <row r="1055" spans="1:7" x14ac:dyDescent="0.3">
      <c r="A1055" s="2"/>
      <c r="B1055" s="2"/>
      <c r="F1055" s="4"/>
      <c r="G1055" s="4"/>
    </row>
    <row r="1056" spans="1:7" x14ac:dyDescent="0.3">
      <c r="A1056" s="2"/>
      <c r="B1056" s="2"/>
      <c r="F1056" s="4"/>
      <c r="G1056" s="4"/>
    </row>
    <row r="1057" spans="1:7" x14ac:dyDescent="0.3">
      <c r="A1057" s="2"/>
      <c r="B1057" s="2"/>
      <c r="F1057" s="4"/>
      <c r="G1057" s="4"/>
    </row>
    <row r="1058" spans="1:7" x14ac:dyDescent="0.3">
      <c r="A1058" s="2"/>
      <c r="B1058" s="2"/>
      <c r="F1058" s="4"/>
      <c r="G1058" s="4"/>
    </row>
    <row r="1059" spans="1:7" x14ac:dyDescent="0.3">
      <c r="A1059" s="2"/>
      <c r="B1059" s="2"/>
      <c r="F1059" s="4"/>
      <c r="G1059" s="4"/>
    </row>
    <row r="1060" spans="1:7" x14ac:dyDescent="0.3">
      <c r="A1060" s="2"/>
      <c r="B1060" s="2"/>
      <c r="F1060" s="4"/>
      <c r="G1060" s="4"/>
    </row>
    <row r="1061" spans="1:7" x14ac:dyDescent="0.3">
      <c r="A1061" s="2"/>
      <c r="B1061" s="2"/>
      <c r="F1061" s="4"/>
      <c r="G1061" s="4"/>
    </row>
    <row r="1062" spans="1:7" x14ac:dyDescent="0.3">
      <c r="A1062" s="2"/>
      <c r="B1062" s="2"/>
      <c r="F1062" s="4"/>
      <c r="G1062" s="4"/>
    </row>
    <row r="1063" spans="1:7" x14ac:dyDescent="0.3">
      <c r="A1063" s="2"/>
      <c r="B1063" s="2"/>
      <c r="F1063" s="4"/>
      <c r="G1063" s="4"/>
    </row>
    <row r="1064" spans="1:7" x14ac:dyDescent="0.3">
      <c r="A1064" s="2"/>
      <c r="B1064" s="2"/>
      <c r="F1064" s="4"/>
      <c r="G1064" s="4"/>
    </row>
    <row r="1065" spans="1:7" x14ac:dyDescent="0.3">
      <c r="A1065" s="2"/>
      <c r="B1065" s="2"/>
      <c r="F1065" s="4"/>
      <c r="G1065" s="4"/>
    </row>
    <row r="1066" spans="1:7" x14ac:dyDescent="0.3">
      <c r="A1066" s="2"/>
      <c r="B1066" s="2"/>
      <c r="F1066" s="4"/>
      <c r="G1066" s="4"/>
    </row>
    <row r="1067" spans="1:7" x14ac:dyDescent="0.3">
      <c r="A1067" s="2"/>
      <c r="B1067" s="2"/>
      <c r="F1067" s="4"/>
      <c r="G1067" s="4"/>
    </row>
    <row r="1068" spans="1:7" x14ac:dyDescent="0.3">
      <c r="A1068" s="2"/>
      <c r="B1068" s="2"/>
      <c r="F1068" s="4"/>
      <c r="G1068" s="4"/>
    </row>
    <row r="1069" spans="1:7" x14ac:dyDescent="0.3">
      <c r="A1069" s="2"/>
      <c r="B1069" s="2"/>
      <c r="F1069" s="4"/>
      <c r="G1069" s="4"/>
    </row>
    <row r="1070" spans="1:7" x14ac:dyDescent="0.3">
      <c r="A1070" s="2"/>
      <c r="B1070" s="2"/>
      <c r="F1070" s="4"/>
      <c r="G1070" s="4"/>
    </row>
    <row r="1071" spans="1:7" x14ac:dyDescent="0.3">
      <c r="A1071" s="2"/>
      <c r="B1071" s="2"/>
      <c r="F1071" s="4"/>
      <c r="G1071" s="4"/>
    </row>
    <row r="1072" spans="1:7" x14ac:dyDescent="0.3">
      <c r="A1072" s="2"/>
      <c r="B1072" s="2"/>
      <c r="F1072" s="4"/>
      <c r="G1072" s="4"/>
    </row>
    <row r="1073" spans="1:7" x14ac:dyDescent="0.3">
      <c r="A1073" s="2"/>
      <c r="B1073" s="2"/>
      <c r="F1073" s="4"/>
      <c r="G1073" s="4"/>
    </row>
    <row r="1074" spans="1:7" x14ac:dyDescent="0.3">
      <c r="A1074" s="2"/>
      <c r="B1074" s="2"/>
      <c r="F1074" s="4"/>
      <c r="G1074" s="4"/>
    </row>
    <row r="1075" spans="1:7" x14ac:dyDescent="0.3">
      <c r="A1075" s="2"/>
      <c r="B1075" s="2"/>
      <c r="F1075" s="4"/>
      <c r="G1075" s="4"/>
    </row>
    <row r="1076" spans="1:7" x14ac:dyDescent="0.3">
      <c r="A1076" s="2"/>
      <c r="B1076" s="2"/>
      <c r="F1076" s="4"/>
      <c r="G1076" s="4"/>
    </row>
    <row r="1077" spans="1:7" x14ac:dyDescent="0.3">
      <c r="A1077" s="2"/>
      <c r="B1077" s="2"/>
      <c r="F1077" s="4"/>
      <c r="G1077" s="4"/>
    </row>
    <row r="1078" spans="1:7" x14ac:dyDescent="0.3">
      <c r="A1078" s="2"/>
      <c r="B1078" s="2"/>
      <c r="F1078" s="4"/>
      <c r="G1078" s="4"/>
    </row>
    <row r="1079" spans="1:7" x14ac:dyDescent="0.3">
      <c r="A1079" s="2"/>
      <c r="B1079" s="2"/>
      <c r="F1079" s="4"/>
      <c r="G1079" s="4"/>
    </row>
    <row r="1080" spans="1:7" x14ac:dyDescent="0.3">
      <c r="A1080" s="2"/>
      <c r="B1080" s="2"/>
      <c r="F1080" s="4"/>
      <c r="G1080" s="4"/>
    </row>
    <row r="1081" spans="1:7" x14ac:dyDescent="0.3">
      <c r="A1081" s="2"/>
      <c r="B1081" s="2"/>
      <c r="F1081" s="4"/>
      <c r="G1081" s="4"/>
    </row>
    <row r="1082" spans="1:7" x14ac:dyDescent="0.3">
      <c r="A1082" s="2"/>
      <c r="B1082" s="2"/>
      <c r="F1082" s="4"/>
      <c r="G1082" s="4"/>
    </row>
    <row r="1083" spans="1:7" x14ac:dyDescent="0.3">
      <c r="A1083" s="2"/>
      <c r="B1083" s="2"/>
      <c r="F1083" s="4"/>
      <c r="G1083" s="4"/>
    </row>
    <row r="1084" spans="1:7" x14ac:dyDescent="0.3">
      <c r="A1084" s="2"/>
      <c r="B1084" s="2"/>
      <c r="F1084" s="4"/>
      <c r="G1084" s="4"/>
    </row>
    <row r="1085" spans="1:7" x14ac:dyDescent="0.3">
      <c r="A1085" s="2"/>
      <c r="B1085" s="2"/>
      <c r="F1085" s="4"/>
      <c r="G1085" s="4"/>
    </row>
    <row r="1086" spans="1:7" x14ac:dyDescent="0.3">
      <c r="A1086" s="2"/>
      <c r="B1086" s="2"/>
      <c r="F1086" s="4"/>
      <c r="G1086" s="4"/>
    </row>
    <row r="1087" spans="1:7" x14ac:dyDescent="0.3">
      <c r="A1087" s="2"/>
      <c r="B1087" s="2"/>
      <c r="F1087" s="4"/>
      <c r="G1087" s="4"/>
    </row>
    <row r="1088" spans="1:7" x14ac:dyDescent="0.3">
      <c r="A1088" s="2"/>
      <c r="B1088" s="2"/>
      <c r="F1088" s="4"/>
      <c r="G1088" s="4"/>
    </row>
    <row r="1089" spans="1:7" x14ac:dyDescent="0.3">
      <c r="A1089" s="2"/>
      <c r="B1089" s="2"/>
      <c r="F1089" s="4"/>
      <c r="G1089" s="4"/>
    </row>
    <row r="1090" spans="1:7" x14ac:dyDescent="0.3">
      <c r="A1090" s="2"/>
      <c r="B1090" s="2"/>
      <c r="F1090" s="4"/>
      <c r="G1090" s="4"/>
    </row>
    <row r="1091" spans="1:7" x14ac:dyDescent="0.3">
      <c r="A1091" s="2"/>
      <c r="B1091" s="2"/>
      <c r="F1091" s="4"/>
      <c r="G1091" s="4"/>
    </row>
    <row r="1092" spans="1:7" x14ac:dyDescent="0.3">
      <c r="A1092" s="2"/>
      <c r="B1092" s="2"/>
      <c r="F1092" s="4"/>
      <c r="G1092" s="4"/>
    </row>
    <row r="1093" spans="1:7" x14ac:dyDescent="0.3">
      <c r="A1093" s="2"/>
      <c r="B1093" s="2"/>
      <c r="F1093" s="4"/>
      <c r="G1093" s="4"/>
    </row>
    <row r="1094" spans="1:7" x14ac:dyDescent="0.3">
      <c r="A1094" s="2"/>
      <c r="B1094" s="2"/>
      <c r="F1094" s="4"/>
      <c r="G1094" s="4"/>
    </row>
    <row r="1095" spans="1:7" x14ac:dyDescent="0.3">
      <c r="A1095" s="2"/>
      <c r="B1095" s="2"/>
      <c r="F1095" s="4"/>
      <c r="G1095" s="4"/>
    </row>
    <row r="1096" spans="1:7" x14ac:dyDescent="0.3">
      <c r="A1096" s="2"/>
      <c r="B1096" s="2"/>
      <c r="F1096" s="4"/>
      <c r="G1096" s="4"/>
    </row>
    <row r="1097" spans="1:7" x14ac:dyDescent="0.3">
      <c r="A1097" s="2"/>
      <c r="B1097" s="2"/>
      <c r="F1097" s="4"/>
      <c r="G1097" s="4"/>
    </row>
    <row r="1098" spans="1:7" x14ac:dyDescent="0.3">
      <c r="A1098" s="2"/>
      <c r="B1098" s="2"/>
      <c r="F1098" s="4"/>
      <c r="G1098" s="4"/>
    </row>
    <row r="1099" spans="1:7" x14ac:dyDescent="0.3">
      <c r="A1099" s="2"/>
      <c r="B1099" s="2"/>
      <c r="F1099" s="4"/>
      <c r="G1099" s="4"/>
    </row>
    <row r="1100" spans="1:7" x14ac:dyDescent="0.3">
      <c r="A1100" s="2"/>
      <c r="B1100" s="2"/>
      <c r="F1100" s="4"/>
      <c r="G1100" s="4"/>
    </row>
    <row r="1101" spans="1:7" x14ac:dyDescent="0.3">
      <c r="A1101" s="2"/>
      <c r="B1101" s="2"/>
      <c r="F1101" s="4"/>
      <c r="G1101" s="4"/>
    </row>
    <row r="1102" spans="1:7" x14ac:dyDescent="0.3">
      <c r="A1102" s="2"/>
      <c r="B1102" s="2"/>
      <c r="F1102" s="4"/>
      <c r="G1102" s="4"/>
    </row>
    <row r="1103" spans="1:7" x14ac:dyDescent="0.3">
      <c r="A1103" s="2"/>
      <c r="B1103" s="2"/>
      <c r="F1103" s="4"/>
      <c r="G1103" s="4"/>
    </row>
    <row r="1104" spans="1:7" x14ac:dyDescent="0.3">
      <c r="A1104" s="2"/>
      <c r="B1104" s="2"/>
      <c r="F1104" s="4"/>
      <c r="G1104" s="4"/>
    </row>
    <row r="1105" spans="1:7" x14ac:dyDescent="0.3">
      <c r="A1105" s="2"/>
      <c r="B1105" s="2"/>
      <c r="F1105" s="4"/>
      <c r="G1105" s="4"/>
    </row>
    <row r="1106" spans="1:7" x14ac:dyDescent="0.3">
      <c r="A1106" s="2"/>
      <c r="B1106" s="2"/>
      <c r="F1106" s="4"/>
      <c r="G1106" s="4"/>
    </row>
    <row r="1107" spans="1:7" x14ac:dyDescent="0.3">
      <c r="A1107" s="2"/>
      <c r="B1107" s="2"/>
      <c r="F1107" s="4"/>
      <c r="G1107" s="4"/>
    </row>
    <row r="1108" spans="1:7" x14ac:dyDescent="0.3">
      <c r="A1108" s="2"/>
      <c r="B1108" s="2"/>
      <c r="F1108" s="4"/>
      <c r="G1108" s="4"/>
    </row>
    <row r="1109" spans="1:7" x14ac:dyDescent="0.3">
      <c r="A1109" s="2"/>
      <c r="B1109" s="2"/>
      <c r="F1109" s="4"/>
      <c r="G1109" s="4"/>
    </row>
    <row r="1110" spans="1:7" x14ac:dyDescent="0.3">
      <c r="A1110" s="2"/>
      <c r="B1110" s="2"/>
      <c r="F1110" s="4"/>
      <c r="G1110" s="4"/>
    </row>
    <row r="1111" spans="1:7" x14ac:dyDescent="0.3">
      <c r="A1111" s="2"/>
      <c r="B1111" s="2"/>
      <c r="F1111" s="4"/>
      <c r="G1111" s="4"/>
    </row>
    <row r="1112" spans="1:7" x14ac:dyDescent="0.3">
      <c r="A1112" s="2"/>
      <c r="B1112" s="2"/>
      <c r="F1112" s="4"/>
      <c r="G1112" s="4"/>
    </row>
    <row r="1113" spans="1:7" x14ac:dyDescent="0.3">
      <c r="A1113" s="2"/>
      <c r="B1113" s="2"/>
      <c r="F1113" s="4"/>
      <c r="G1113" s="4"/>
    </row>
    <row r="1114" spans="1:7" x14ac:dyDescent="0.3">
      <c r="A1114" s="2"/>
      <c r="B1114" s="2"/>
      <c r="F1114" s="4"/>
      <c r="G1114" s="4"/>
    </row>
    <row r="1115" spans="1:7" x14ac:dyDescent="0.3">
      <c r="A1115" s="2"/>
      <c r="B1115" s="2"/>
      <c r="F1115" s="4"/>
      <c r="G1115" s="4"/>
    </row>
    <row r="1116" spans="1:7" x14ac:dyDescent="0.3">
      <c r="A1116" s="2"/>
      <c r="B1116" s="2"/>
      <c r="F1116" s="4"/>
      <c r="G1116" s="4"/>
    </row>
    <row r="1117" spans="1:7" x14ac:dyDescent="0.3">
      <c r="A1117" s="2"/>
      <c r="B1117" s="2"/>
      <c r="F1117" s="4"/>
      <c r="G1117" s="4"/>
    </row>
    <row r="1118" spans="1:7" x14ac:dyDescent="0.3">
      <c r="A1118" s="2"/>
      <c r="B1118" s="2"/>
      <c r="F1118" s="4"/>
      <c r="G1118" s="4"/>
    </row>
    <row r="1119" spans="1:7" x14ac:dyDescent="0.3">
      <c r="A1119" s="2"/>
      <c r="B1119" s="2"/>
      <c r="F1119" s="4"/>
      <c r="G1119" s="4"/>
    </row>
    <row r="1120" spans="1:7" x14ac:dyDescent="0.3">
      <c r="A1120" s="2"/>
      <c r="B1120" s="2"/>
      <c r="F1120" s="4"/>
      <c r="G1120" s="4"/>
    </row>
    <row r="1121" spans="1:7" x14ac:dyDescent="0.3">
      <c r="A1121" s="2"/>
      <c r="B1121" s="2"/>
      <c r="F1121" s="4"/>
      <c r="G1121" s="4"/>
    </row>
    <row r="1122" spans="1:7" x14ac:dyDescent="0.3">
      <c r="A1122" s="2"/>
      <c r="B1122" s="2"/>
      <c r="F1122" s="4"/>
      <c r="G1122" s="4"/>
    </row>
    <row r="1123" spans="1:7" x14ac:dyDescent="0.3">
      <c r="A1123" s="2"/>
      <c r="B1123" s="2"/>
      <c r="F1123" s="4"/>
      <c r="G1123" s="4"/>
    </row>
    <row r="1124" spans="1:7" x14ac:dyDescent="0.3">
      <c r="A1124" s="2"/>
      <c r="B1124" s="2"/>
      <c r="F1124" s="4"/>
      <c r="G1124" s="4"/>
    </row>
    <row r="1125" spans="1:7" x14ac:dyDescent="0.3">
      <c r="A1125" s="2"/>
      <c r="B1125" s="2"/>
      <c r="F1125" s="4"/>
      <c r="G1125" s="4"/>
    </row>
    <row r="1126" spans="1:7" x14ac:dyDescent="0.3">
      <c r="A1126" s="2"/>
      <c r="B1126" s="2"/>
      <c r="F1126" s="4"/>
      <c r="G1126" s="4"/>
    </row>
    <row r="1127" spans="1:7" x14ac:dyDescent="0.3">
      <c r="A1127" s="2"/>
      <c r="B1127" s="2"/>
      <c r="F1127" s="4"/>
      <c r="G1127" s="4"/>
    </row>
    <row r="1128" spans="1:7" x14ac:dyDescent="0.3">
      <c r="A1128" s="2"/>
      <c r="B1128" s="2"/>
      <c r="F1128" s="4"/>
      <c r="G1128" s="4"/>
    </row>
    <row r="1129" spans="1:7" x14ac:dyDescent="0.3">
      <c r="A1129" s="2"/>
      <c r="B1129" s="2"/>
      <c r="F1129" s="4"/>
      <c r="G1129" s="4"/>
    </row>
    <row r="1130" spans="1:7" x14ac:dyDescent="0.3">
      <c r="A1130" s="2"/>
      <c r="B1130" s="2"/>
      <c r="F1130" s="4"/>
      <c r="G1130" s="4"/>
    </row>
    <row r="1131" spans="1:7" x14ac:dyDescent="0.3">
      <c r="A1131" s="2"/>
      <c r="B1131" s="2"/>
      <c r="F1131" s="4"/>
      <c r="G1131" s="4"/>
    </row>
    <row r="1132" spans="1:7" x14ac:dyDescent="0.3">
      <c r="A1132" s="2"/>
      <c r="B1132" s="2"/>
      <c r="F1132" s="4"/>
      <c r="G1132" s="4"/>
    </row>
    <row r="1133" spans="1:7" x14ac:dyDescent="0.3">
      <c r="A1133" s="2"/>
      <c r="B1133" s="2"/>
      <c r="F1133" s="4"/>
      <c r="G1133" s="4"/>
    </row>
    <row r="1134" spans="1:7" x14ac:dyDescent="0.3">
      <c r="A1134" s="2"/>
      <c r="B1134" s="2"/>
      <c r="F1134" s="4"/>
      <c r="G1134" s="4"/>
    </row>
    <row r="1135" spans="1:7" x14ac:dyDescent="0.3">
      <c r="A1135" s="2"/>
      <c r="B1135" s="2"/>
      <c r="F1135" s="4"/>
      <c r="G1135" s="4"/>
    </row>
    <row r="1136" spans="1:7" x14ac:dyDescent="0.3">
      <c r="A1136" s="2"/>
      <c r="B1136" s="2"/>
      <c r="F1136" s="4"/>
      <c r="G1136" s="4"/>
    </row>
    <row r="1137" spans="1:7" x14ac:dyDescent="0.3">
      <c r="A1137" s="2"/>
      <c r="B1137" s="2"/>
      <c r="F1137" s="4"/>
      <c r="G1137" s="4"/>
    </row>
    <row r="1138" spans="1:7" x14ac:dyDescent="0.3">
      <c r="A1138" s="2"/>
      <c r="B1138" s="2"/>
      <c r="F1138" s="4"/>
      <c r="G1138" s="4"/>
    </row>
    <row r="1139" spans="1:7" x14ac:dyDescent="0.3">
      <c r="A1139" s="2"/>
      <c r="B1139" s="2"/>
      <c r="F1139" s="4"/>
      <c r="G1139" s="4"/>
    </row>
    <row r="1140" spans="1:7" x14ac:dyDescent="0.3">
      <c r="A1140" s="2"/>
      <c r="B1140" s="2"/>
      <c r="F1140" s="4"/>
      <c r="G1140" s="4"/>
    </row>
    <row r="1141" spans="1:7" x14ac:dyDescent="0.3">
      <c r="A1141" s="2"/>
      <c r="B1141" s="2"/>
      <c r="F1141" s="4"/>
      <c r="G1141" s="4"/>
    </row>
    <row r="1142" spans="1:7" x14ac:dyDescent="0.3">
      <c r="A1142" s="2"/>
      <c r="B1142" s="2"/>
      <c r="F1142" s="4"/>
      <c r="G1142" s="4"/>
    </row>
    <row r="1143" spans="1:7" x14ac:dyDescent="0.3">
      <c r="A1143" s="2"/>
      <c r="B1143" s="2"/>
      <c r="F1143" s="4"/>
      <c r="G1143" s="4"/>
    </row>
    <row r="1144" spans="1:7" x14ac:dyDescent="0.3">
      <c r="A1144" s="2"/>
      <c r="B1144" s="2"/>
      <c r="F1144" s="4"/>
      <c r="G1144" s="4"/>
    </row>
    <row r="1145" spans="1:7" x14ac:dyDescent="0.3">
      <c r="A1145" s="2"/>
      <c r="B1145" s="2"/>
      <c r="F1145" s="4"/>
      <c r="G1145" s="4"/>
    </row>
    <row r="1146" spans="1:7" x14ac:dyDescent="0.3">
      <c r="A1146" s="2"/>
      <c r="B1146" s="2"/>
      <c r="F1146" s="4"/>
      <c r="G1146" s="4"/>
    </row>
    <row r="1147" spans="1:7" x14ac:dyDescent="0.3">
      <c r="A1147" s="2"/>
      <c r="B1147" s="2"/>
      <c r="F1147" s="4"/>
      <c r="G1147" s="4"/>
    </row>
    <row r="1148" spans="1:7" x14ac:dyDescent="0.3">
      <c r="A1148" s="2"/>
      <c r="B1148" s="2"/>
      <c r="F1148" s="4"/>
      <c r="G1148" s="4"/>
    </row>
    <row r="1149" spans="1:7" x14ac:dyDescent="0.3">
      <c r="A1149" s="2"/>
      <c r="B1149" s="2"/>
      <c r="F1149" s="4"/>
      <c r="G1149" s="4"/>
    </row>
    <row r="1150" spans="1:7" x14ac:dyDescent="0.3">
      <c r="A1150" s="2"/>
      <c r="B1150" s="2"/>
      <c r="F1150" s="4"/>
      <c r="G1150" s="4"/>
    </row>
    <row r="1151" spans="1:7" x14ac:dyDescent="0.3">
      <c r="A1151" s="2"/>
      <c r="B1151" s="2"/>
      <c r="F1151" s="4"/>
      <c r="G1151" s="4"/>
    </row>
    <row r="1152" spans="1:7" x14ac:dyDescent="0.3">
      <c r="A1152" s="2"/>
      <c r="B1152" s="2"/>
      <c r="F1152" s="4"/>
      <c r="G1152" s="4"/>
    </row>
    <row r="1153" spans="1:7" x14ac:dyDescent="0.3">
      <c r="A1153" s="2"/>
      <c r="B1153" s="2"/>
      <c r="F1153" s="4"/>
      <c r="G1153" s="4"/>
    </row>
    <row r="1154" spans="1:7" x14ac:dyDescent="0.3">
      <c r="A1154" s="2"/>
      <c r="B1154" s="2"/>
      <c r="F1154" s="4"/>
      <c r="G1154" s="4"/>
    </row>
    <row r="1155" spans="1:7" x14ac:dyDescent="0.3">
      <c r="A1155" s="2"/>
      <c r="B1155" s="2"/>
      <c r="F1155" s="4"/>
      <c r="G1155" s="4"/>
    </row>
    <row r="1156" spans="1:7" x14ac:dyDescent="0.3">
      <c r="A1156" s="2"/>
      <c r="B1156" s="2"/>
      <c r="F1156" s="4"/>
      <c r="G1156" s="4"/>
    </row>
    <row r="1157" spans="1:7" x14ac:dyDescent="0.3">
      <c r="A1157" s="2"/>
      <c r="B1157" s="2"/>
      <c r="F1157" s="4"/>
      <c r="G1157" s="4"/>
    </row>
    <row r="1158" spans="1:7" x14ac:dyDescent="0.3">
      <c r="A1158" s="2"/>
      <c r="B1158" s="2"/>
      <c r="F1158" s="4"/>
      <c r="G1158" s="4"/>
    </row>
    <row r="1159" spans="1:7" x14ac:dyDescent="0.3">
      <c r="A1159" s="2"/>
      <c r="B1159" s="2"/>
      <c r="F1159" s="4"/>
      <c r="G1159" s="4"/>
    </row>
    <row r="1160" spans="1:7" x14ac:dyDescent="0.3">
      <c r="A1160" s="2"/>
      <c r="B1160" s="2"/>
      <c r="F1160" s="4"/>
      <c r="G1160" s="4"/>
    </row>
    <row r="1161" spans="1:7" x14ac:dyDescent="0.3">
      <c r="A1161" s="2"/>
      <c r="B1161" s="2"/>
      <c r="F1161" s="4"/>
      <c r="G1161" s="4"/>
    </row>
    <row r="1162" spans="1:7" x14ac:dyDescent="0.3">
      <c r="A1162" s="2"/>
      <c r="B1162" s="2"/>
      <c r="F1162" s="4"/>
      <c r="G1162" s="4"/>
    </row>
    <row r="1163" spans="1:7" x14ac:dyDescent="0.3">
      <c r="A1163" s="2"/>
      <c r="B1163" s="2"/>
      <c r="F1163" s="4"/>
      <c r="G1163" s="4"/>
    </row>
    <row r="1164" spans="1:7" x14ac:dyDescent="0.3">
      <c r="A1164" s="2"/>
      <c r="B1164" s="2"/>
      <c r="F1164" s="4"/>
      <c r="G1164" s="4"/>
    </row>
    <row r="1165" spans="1:7" x14ac:dyDescent="0.3">
      <c r="A1165" s="2"/>
      <c r="B1165" s="2"/>
      <c r="F1165" s="4"/>
      <c r="G1165" s="4"/>
    </row>
    <row r="1166" spans="1:7" x14ac:dyDescent="0.3">
      <c r="A1166" s="2"/>
      <c r="B1166" s="2"/>
      <c r="F1166" s="4"/>
      <c r="G1166" s="4"/>
    </row>
    <row r="1167" spans="1:7" x14ac:dyDescent="0.3">
      <c r="A1167" s="2"/>
      <c r="B1167" s="2"/>
      <c r="F1167" s="4"/>
      <c r="G1167" s="4"/>
    </row>
    <row r="1168" spans="1:7" x14ac:dyDescent="0.3">
      <c r="A1168" s="2"/>
      <c r="B1168" s="2"/>
      <c r="F1168" s="4"/>
      <c r="G1168" s="4"/>
    </row>
    <row r="1169" spans="1:7" x14ac:dyDescent="0.3">
      <c r="A1169" s="2"/>
      <c r="B1169" s="2"/>
      <c r="F1169" s="4"/>
      <c r="G1169" s="4"/>
    </row>
    <row r="1170" spans="1:7" x14ac:dyDescent="0.3">
      <c r="A1170" s="2"/>
      <c r="B1170" s="2"/>
      <c r="F1170" s="4"/>
      <c r="G1170" s="4"/>
    </row>
    <row r="1171" spans="1:7" x14ac:dyDescent="0.3">
      <c r="A1171" s="2"/>
      <c r="B1171" s="2"/>
      <c r="F1171" s="4"/>
      <c r="G1171" s="4"/>
    </row>
    <row r="1172" spans="1:7" x14ac:dyDescent="0.3">
      <c r="A1172" s="2"/>
      <c r="B1172" s="2"/>
      <c r="F1172" s="4"/>
      <c r="G1172" s="4"/>
    </row>
    <row r="1173" spans="1:7" x14ac:dyDescent="0.3">
      <c r="A1173" s="2"/>
      <c r="B1173" s="2"/>
      <c r="F1173" s="4"/>
      <c r="G1173" s="4"/>
    </row>
    <row r="1174" spans="1:7" x14ac:dyDescent="0.3">
      <c r="A1174" s="2"/>
      <c r="B1174" s="2"/>
      <c r="F1174" s="4"/>
      <c r="G1174" s="4"/>
    </row>
    <row r="1175" spans="1:7" x14ac:dyDescent="0.3">
      <c r="A1175" s="2"/>
      <c r="B1175" s="2"/>
      <c r="F1175" s="4"/>
      <c r="G1175" s="4"/>
    </row>
    <row r="1176" spans="1:7" x14ac:dyDescent="0.3">
      <c r="A1176" s="2"/>
      <c r="B1176" s="2"/>
      <c r="F1176" s="4"/>
      <c r="G1176" s="4"/>
    </row>
    <row r="1177" spans="1:7" x14ac:dyDescent="0.3">
      <c r="A1177" s="2"/>
      <c r="B1177" s="2"/>
      <c r="F1177" s="4"/>
      <c r="G1177" s="4"/>
    </row>
    <row r="1178" spans="1:7" x14ac:dyDescent="0.3">
      <c r="A1178" s="2"/>
      <c r="B1178" s="2"/>
      <c r="F1178" s="4"/>
      <c r="G1178" s="4"/>
    </row>
    <row r="1179" spans="1:7" x14ac:dyDescent="0.3">
      <c r="A1179" s="2"/>
      <c r="B1179" s="2"/>
      <c r="F1179" s="4"/>
      <c r="G1179" s="4"/>
    </row>
    <row r="1180" spans="1:7" x14ac:dyDescent="0.3">
      <c r="A1180" s="2"/>
      <c r="B1180" s="2"/>
      <c r="F1180" s="4"/>
      <c r="G1180" s="4"/>
    </row>
    <row r="1181" spans="1:7" x14ac:dyDescent="0.3">
      <c r="A1181" s="2"/>
      <c r="B1181" s="2"/>
      <c r="F1181" s="4"/>
      <c r="G1181" s="4"/>
    </row>
    <row r="1182" spans="1:7" x14ac:dyDescent="0.3">
      <c r="A1182" s="2"/>
      <c r="B1182" s="2"/>
      <c r="F1182" s="4"/>
      <c r="G1182" s="4"/>
    </row>
    <row r="1183" spans="1:7" x14ac:dyDescent="0.3">
      <c r="A1183" s="2"/>
      <c r="B1183" s="2"/>
      <c r="F1183" s="4"/>
      <c r="G1183" s="4"/>
    </row>
    <row r="1184" spans="1:7" x14ac:dyDescent="0.3">
      <c r="A1184" s="2"/>
      <c r="B1184" s="2"/>
      <c r="F1184" s="4"/>
      <c r="G1184" s="4"/>
    </row>
    <row r="1185" spans="1:7" x14ac:dyDescent="0.3">
      <c r="A1185" s="2"/>
      <c r="B1185" s="2"/>
      <c r="F1185" s="4"/>
      <c r="G1185" s="4"/>
    </row>
    <row r="1186" spans="1:7" x14ac:dyDescent="0.3">
      <c r="A1186" s="2"/>
      <c r="B1186" s="2"/>
      <c r="F1186" s="4"/>
      <c r="G1186" s="4"/>
    </row>
    <row r="1187" spans="1:7" x14ac:dyDescent="0.3">
      <c r="A1187" s="2"/>
      <c r="B1187" s="2"/>
      <c r="F1187" s="4"/>
      <c r="G1187" s="4"/>
    </row>
    <row r="1188" spans="1:7" x14ac:dyDescent="0.3">
      <c r="A1188" s="2"/>
      <c r="B1188" s="2"/>
      <c r="F1188" s="4"/>
      <c r="G1188" s="4"/>
    </row>
    <row r="1189" spans="1:7" x14ac:dyDescent="0.3">
      <c r="A1189" s="2"/>
      <c r="B1189" s="2"/>
      <c r="F1189" s="4"/>
      <c r="G1189" s="4"/>
    </row>
    <row r="1190" spans="1:7" x14ac:dyDescent="0.3">
      <c r="A1190" s="2"/>
      <c r="B1190" s="2"/>
      <c r="F1190" s="4"/>
      <c r="G1190" s="4"/>
    </row>
    <row r="1191" spans="1:7" x14ac:dyDescent="0.3">
      <c r="A1191" s="2"/>
      <c r="B1191" s="2"/>
      <c r="F1191" s="4"/>
      <c r="G1191" s="4"/>
    </row>
    <row r="1192" spans="1:7" x14ac:dyDescent="0.3">
      <c r="A1192" s="2"/>
      <c r="B1192" s="2"/>
      <c r="F1192" s="4"/>
      <c r="G1192" s="4"/>
    </row>
    <row r="1193" spans="1:7" x14ac:dyDescent="0.3">
      <c r="A1193" s="2"/>
      <c r="B1193" s="2"/>
      <c r="F1193" s="4"/>
      <c r="G1193" s="4"/>
    </row>
    <row r="1194" spans="1:7" x14ac:dyDescent="0.3">
      <c r="A1194" s="2"/>
      <c r="B1194" s="2"/>
      <c r="F1194" s="4"/>
      <c r="G1194" s="4"/>
    </row>
    <row r="1195" spans="1:7" x14ac:dyDescent="0.3">
      <c r="A1195" s="2"/>
      <c r="B1195" s="2"/>
      <c r="F1195" s="4"/>
      <c r="G1195" s="4"/>
    </row>
    <row r="1196" spans="1:7" x14ac:dyDescent="0.3">
      <c r="A1196" s="2"/>
      <c r="B1196" s="2"/>
      <c r="F1196" s="4"/>
      <c r="G1196" s="4"/>
    </row>
    <row r="1197" spans="1:7" x14ac:dyDescent="0.3">
      <c r="A1197" s="2"/>
      <c r="B1197" s="2"/>
      <c r="F1197" s="4"/>
      <c r="G1197" s="4"/>
    </row>
    <row r="1198" spans="1:7" x14ac:dyDescent="0.3">
      <c r="A1198" s="2"/>
      <c r="B1198" s="2"/>
      <c r="F1198" s="4"/>
      <c r="G1198" s="4"/>
    </row>
    <row r="1199" spans="1:7" x14ac:dyDescent="0.3">
      <c r="A1199" s="2"/>
      <c r="B1199" s="2"/>
      <c r="F1199" s="4"/>
      <c r="G1199" s="4"/>
    </row>
    <row r="1200" spans="1:7" x14ac:dyDescent="0.3">
      <c r="A1200" s="2"/>
      <c r="B1200" s="2"/>
      <c r="F1200" s="4"/>
      <c r="G1200" s="4"/>
    </row>
    <row r="1201" spans="1:7" x14ac:dyDescent="0.3">
      <c r="A1201" s="2"/>
      <c r="B1201" s="2"/>
      <c r="F1201" s="4"/>
      <c r="G1201" s="4"/>
    </row>
    <row r="1202" spans="1:7" x14ac:dyDescent="0.3">
      <c r="A1202" s="2"/>
      <c r="B1202" s="2"/>
      <c r="F1202" s="4"/>
      <c r="G1202" s="4"/>
    </row>
    <row r="1203" spans="1:7" x14ac:dyDescent="0.3">
      <c r="A1203" s="2"/>
      <c r="B1203" s="2"/>
      <c r="F1203" s="4"/>
      <c r="G1203" s="4"/>
    </row>
    <row r="1204" spans="1:7" x14ac:dyDescent="0.3">
      <c r="A1204" s="2"/>
      <c r="B1204" s="2"/>
      <c r="F1204" s="4"/>
      <c r="G1204" s="4"/>
    </row>
    <row r="1205" spans="1:7" x14ac:dyDescent="0.3">
      <c r="A1205" s="2"/>
      <c r="B1205" s="2"/>
      <c r="F1205" s="4"/>
      <c r="G1205" s="4"/>
    </row>
    <row r="1206" spans="1:7" x14ac:dyDescent="0.3">
      <c r="A1206" s="2"/>
      <c r="B1206" s="2"/>
      <c r="F1206" s="4"/>
      <c r="G1206" s="4"/>
    </row>
    <row r="1207" spans="1:7" x14ac:dyDescent="0.3">
      <c r="A1207" s="2"/>
      <c r="B1207" s="2"/>
      <c r="F1207" s="4"/>
      <c r="G1207" s="4"/>
    </row>
    <row r="1208" spans="1:7" x14ac:dyDescent="0.3">
      <c r="A1208" s="2"/>
      <c r="B1208" s="2"/>
      <c r="F1208" s="4"/>
      <c r="G1208" s="4"/>
    </row>
    <row r="1209" spans="1:7" x14ac:dyDescent="0.3">
      <c r="A1209" s="2"/>
      <c r="B1209" s="2"/>
      <c r="F1209" s="4"/>
      <c r="G1209" s="4"/>
    </row>
    <row r="1210" spans="1:7" x14ac:dyDescent="0.3">
      <c r="A1210" s="2"/>
      <c r="B1210" s="2"/>
      <c r="F1210" s="4"/>
      <c r="G1210" s="4"/>
    </row>
    <row r="1211" spans="1:7" x14ac:dyDescent="0.3">
      <c r="A1211" s="2"/>
      <c r="B1211" s="2"/>
      <c r="F1211" s="4"/>
      <c r="G1211" s="4"/>
    </row>
    <row r="1212" spans="1:7" x14ac:dyDescent="0.3">
      <c r="A1212" s="2"/>
      <c r="B1212" s="2"/>
      <c r="F1212" s="4"/>
      <c r="G1212" s="4"/>
    </row>
    <row r="1213" spans="1:7" x14ac:dyDescent="0.3">
      <c r="A1213" s="2"/>
      <c r="B1213" s="2"/>
      <c r="F1213" s="4"/>
      <c r="G1213" s="4"/>
    </row>
    <row r="1214" spans="1:7" x14ac:dyDescent="0.3">
      <c r="A1214" s="2"/>
      <c r="B1214" s="2"/>
      <c r="F1214" s="4"/>
      <c r="G1214" s="4"/>
    </row>
    <row r="1215" spans="1:7" x14ac:dyDescent="0.3">
      <c r="A1215" s="2"/>
      <c r="B1215" s="2"/>
      <c r="F1215" s="4"/>
      <c r="G1215" s="4"/>
    </row>
    <row r="1216" spans="1:7" x14ac:dyDescent="0.3">
      <c r="A1216" s="2"/>
      <c r="B1216" s="2"/>
      <c r="F1216" s="4"/>
      <c r="G1216" s="4"/>
    </row>
    <row r="1217" spans="1:7" x14ac:dyDescent="0.3">
      <c r="A1217" s="2"/>
      <c r="B1217" s="2"/>
      <c r="F1217" s="4"/>
      <c r="G1217" s="4"/>
    </row>
    <row r="1218" spans="1:7" x14ac:dyDescent="0.3">
      <c r="A1218" s="2"/>
      <c r="B1218" s="2"/>
      <c r="F1218" s="4"/>
      <c r="G1218" s="4"/>
    </row>
    <row r="1219" spans="1:7" x14ac:dyDescent="0.3">
      <c r="A1219" s="2"/>
      <c r="B1219" s="2"/>
      <c r="F1219" s="4"/>
      <c r="G1219" s="4"/>
    </row>
    <row r="1220" spans="1:7" x14ac:dyDescent="0.3">
      <c r="A1220" s="2"/>
      <c r="B1220" s="2"/>
      <c r="F1220" s="4"/>
      <c r="G1220" s="4"/>
    </row>
    <row r="1221" spans="1:7" x14ac:dyDescent="0.3">
      <c r="A1221" s="2"/>
      <c r="B1221" s="2"/>
      <c r="F1221" s="4"/>
      <c r="G1221" s="4"/>
    </row>
    <row r="1222" spans="1:7" x14ac:dyDescent="0.3">
      <c r="A1222" s="2"/>
      <c r="B1222" s="2"/>
      <c r="F1222" s="4"/>
      <c r="G1222" s="4"/>
    </row>
    <row r="1223" spans="1:7" x14ac:dyDescent="0.3">
      <c r="A1223" s="2"/>
      <c r="B1223" s="2"/>
      <c r="F1223" s="4"/>
      <c r="G1223" s="4"/>
    </row>
    <row r="1224" spans="1:7" x14ac:dyDescent="0.3">
      <c r="A1224" s="2"/>
      <c r="B1224" s="2"/>
      <c r="F1224" s="4"/>
      <c r="G1224" s="4"/>
    </row>
    <row r="1225" spans="1:7" x14ac:dyDescent="0.3">
      <c r="A1225" s="2"/>
      <c r="B1225" s="2"/>
      <c r="F1225" s="4"/>
      <c r="G1225" s="4"/>
    </row>
    <row r="1226" spans="1:7" x14ac:dyDescent="0.3">
      <c r="A1226" s="2"/>
      <c r="B1226" s="2"/>
      <c r="F1226" s="4"/>
      <c r="G1226" s="4"/>
    </row>
    <row r="1227" spans="1:7" x14ac:dyDescent="0.3">
      <c r="A1227" s="2"/>
      <c r="B1227" s="2"/>
      <c r="F1227" s="4"/>
      <c r="G1227" s="4"/>
    </row>
    <row r="1228" spans="1:7" x14ac:dyDescent="0.3">
      <c r="A1228" s="2"/>
      <c r="B1228" s="2"/>
      <c r="F1228" s="4"/>
      <c r="G1228" s="4"/>
    </row>
    <row r="1229" spans="1:7" x14ac:dyDescent="0.3">
      <c r="A1229" s="2"/>
      <c r="B1229" s="2"/>
      <c r="F1229" s="4"/>
      <c r="G1229" s="4"/>
    </row>
    <row r="1230" spans="1:7" x14ac:dyDescent="0.3">
      <c r="A1230" s="2"/>
      <c r="B1230" s="2"/>
      <c r="F1230" s="4"/>
      <c r="G1230" s="4"/>
    </row>
    <row r="1231" spans="1:7" x14ac:dyDescent="0.3">
      <c r="A1231" s="2"/>
      <c r="B1231" s="2"/>
      <c r="F1231" s="4"/>
      <c r="G1231" s="4"/>
    </row>
    <row r="1232" spans="1:7" x14ac:dyDescent="0.3">
      <c r="A1232" s="2"/>
      <c r="B1232" s="2"/>
      <c r="F1232" s="4"/>
      <c r="G1232" s="4"/>
    </row>
    <row r="1233" spans="1:7" x14ac:dyDescent="0.3">
      <c r="A1233" s="2"/>
      <c r="B1233" s="2"/>
      <c r="F1233" s="4"/>
      <c r="G1233" s="4"/>
    </row>
    <row r="1234" spans="1:7" x14ac:dyDescent="0.3">
      <c r="A1234" s="2"/>
      <c r="B1234" s="2"/>
      <c r="F1234" s="4"/>
      <c r="G1234" s="4"/>
    </row>
    <row r="1235" spans="1:7" x14ac:dyDescent="0.3">
      <c r="A1235" s="2"/>
      <c r="B1235" s="2"/>
      <c r="F1235" s="4"/>
      <c r="G1235" s="4"/>
    </row>
    <row r="1236" spans="1:7" x14ac:dyDescent="0.3">
      <c r="A1236" s="2"/>
      <c r="B1236" s="2"/>
      <c r="F1236" s="4"/>
      <c r="G1236" s="4"/>
    </row>
    <row r="1237" spans="1:7" x14ac:dyDescent="0.3">
      <c r="A1237" s="2"/>
      <c r="B1237" s="2"/>
      <c r="F1237" s="4"/>
      <c r="G1237" s="4"/>
    </row>
    <row r="1238" spans="1:7" x14ac:dyDescent="0.3">
      <c r="A1238" s="2"/>
      <c r="B1238" s="2"/>
      <c r="F1238" s="4"/>
      <c r="G1238" s="4"/>
    </row>
    <row r="1239" spans="1:7" x14ac:dyDescent="0.3">
      <c r="A1239" s="2"/>
      <c r="B1239" s="2"/>
      <c r="F1239" s="4"/>
      <c r="G1239" s="4"/>
    </row>
    <row r="1240" spans="1:7" x14ac:dyDescent="0.3">
      <c r="A1240" s="2"/>
      <c r="B1240" s="2"/>
      <c r="F1240" s="4"/>
      <c r="G1240" s="4"/>
    </row>
    <row r="1241" spans="1:7" x14ac:dyDescent="0.3">
      <c r="A1241" s="2"/>
      <c r="B1241" s="2"/>
      <c r="F1241" s="4"/>
      <c r="G1241" s="4"/>
    </row>
    <row r="1242" spans="1:7" x14ac:dyDescent="0.3">
      <c r="A1242" s="2"/>
      <c r="B1242" s="2"/>
      <c r="F1242" s="4"/>
      <c r="G1242" s="4"/>
    </row>
    <row r="1243" spans="1:7" x14ac:dyDescent="0.3">
      <c r="A1243" s="2"/>
      <c r="B1243" s="2"/>
      <c r="F1243" s="4"/>
      <c r="G1243" s="4"/>
    </row>
    <row r="1244" spans="1:7" x14ac:dyDescent="0.3">
      <c r="A1244" s="2"/>
      <c r="B1244" s="2"/>
      <c r="F1244" s="4"/>
      <c r="G1244" s="4"/>
    </row>
    <row r="1245" spans="1:7" x14ac:dyDescent="0.3">
      <c r="A1245" s="2"/>
      <c r="B1245" s="2"/>
      <c r="F1245" s="4"/>
      <c r="G1245" s="4"/>
    </row>
    <row r="1246" spans="1:7" x14ac:dyDescent="0.3">
      <c r="A1246" s="2"/>
      <c r="B1246" s="2"/>
      <c r="F1246" s="4"/>
      <c r="G1246" s="4"/>
    </row>
    <row r="1247" spans="1:7" x14ac:dyDescent="0.3">
      <c r="A1247" s="2"/>
      <c r="B1247" s="2"/>
      <c r="F1247" s="4"/>
      <c r="G1247" s="4"/>
    </row>
    <row r="1248" spans="1:7" x14ac:dyDescent="0.3">
      <c r="A1248" s="2"/>
      <c r="B1248" s="2"/>
      <c r="F1248" s="4"/>
      <c r="G1248" s="4"/>
    </row>
    <row r="1249" spans="1:7" x14ac:dyDescent="0.3">
      <c r="A1249" s="2"/>
      <c r="B1249" s="2"/>
      <c r="F1249" s="4"/>
      <c r="G1249" s="4"/>
    </row>
    <row r="1250" spans="1:7" x14ac:dyDescent="0.3">
      <c r="A1250" s="2"/>
      <c r="B1250" s="2"/>
      <c r="F1250" s="4"/>
      <c r="G1250" s="4"/>
    </row>
    <row r="1251" spans="1:7" x14ac:dyDescent="0.3">
      <c r="A1251" s="2"/>
      <c r="B1251" s="2"/>
      <c r="F1251" s="4"/>
      <c r="G1251" s="4"/>
    </row>
    <row r="1252" spans="1:7" x14ac:dyDescent="0.3">
      <c r="A1252" s="2"/>
      <c r="B1252" s="2"/>
      <c r="F1252" s="4"/>
      <c r="G1252" s="4"/>
    </row>
    <row r="1253" spans="1:7" x14ac:dyDescent="0.3">
      <c r="A1253" s="2"/>
      <c r="B1253" s="2"/>
      <c r="F1253" s="4"/>
      <c r="G1253" s="4"/>
    </row>
    <row r="1254" spans="1:7" x14ac:dyDescent="0.3">
      <c r="A1254" s="2"/>
      <c r="B1254" s="2"/>
      <c r="F1254" s="4"/>
      <c r="G1254" s="4"/>
    </row>
    <row r="1255" spans="1:7" x14ac:dyDescent="0.3">
      <c r="A1255" s="2"/>
      <c r="B1255" s="2"/>
      <c r="F1255" s="4"/>
      <c r="G1255" s="4"/>
    </row>
    <row r="1256" spans="1:7" x14ac:dyDescent="0.3">
      <c r="A1256" s="2"/>
      <c r="B1256" s="2"/>
      <c r="F1256" s="4"/>
      <c r="G1256" s="4"/>
    </row>
    <row r="1257" spans="1:7" x14ac:dyDescent="0.3">
      <c r="A1257" s="2"/>
      <c r="B1257" s="2"/>
      <c r="F1257" s="4"/>
      <c r="G1257" s="4"/>
    </row>
    <row r="1258" spans="1:7" x14ac:dyDescent="0.3">
      <c r="A1258" s="2"/>
      <c r="B1258" s="2"/>
      <c r="F1258" s="4"/>
      <c r="G1258" s="4"/>
    </row>
    <row r="1259" spans="1:7" x14ac:dyDescent="0.3">
      <c r="A1259" s="2"/>
      <c r="B1259" s="2"/>
      <c r="F1259" s="4"/>
      <c r="G1259" s="4"/>
    </row>
    <row r="1260" spans="1:7" x14ac:dyDescent="0.3">
      <c r="A1260" s="2"/>
      <c r="B1260" s="2"/>
      <c r="F1260" s="4"/>
      <c r="G1260" s="4"/>
    </row>
    <row r="1261" spans="1:7" x14ac:dyDescent="0.3">
      <c r="A1261" s="2"/>
      <c r="B1261" s="2"/>
      <c r="F1261" s="4"/>
      <c r="G1261" s="4"/>
    </row>
    <row r="1262" spans="1:7" x14ac:dyDescent="0.3">
      <c r="A1262" s="2"/>
      <c r="B1262" s="2"/>
      <c r="F1262" s="4"/>
      <c r="G1262" s="4"/>
    </row>
    <row r="1263" spans="1:7" x14ac:dyDescent="0.3">
      <c r="A1263" s="2"/>
      <c r="B1263" s="2"/>
      <c r="F1263" s="4"/>
      <c r="G1263" s="4"/>
    </row>
    <row r="1264" spans="1:7" x14ac:dyDescent="0.3">
      <c r="A1264" s="2"/>
      <c r="B1264" s="2"/>
      <c r="F1264" s="4"/>
      <c r="G1264" s="4"/>
    </row>
    <row r="1265" spans="1:7" x14ac:dyDescent="0.3">
      <c r="A1265" s="2"/>
      <c r="B1265" s="2"/>
      <c r="F1265" s="4"/>
      <c r="G1265" s="4"/>
    </row>
    <row r="1266" spans="1:7" x14ac:dyDescent="0.3">
      <c r="A1266" s="2"/>
      <c r="B1266" s="2"/>
      <c r="F1266" s="4"/>
      <c r="G1266" s="4"/>
    </row>
    <row r="1267" spans="1:7" x14ac:dyDescent="0.3">
      <c r="A1267" s="2"/>
      <c r="B1267" s="2"/>
      <c r="F1267" s="4"/>
      <c r="G1267" s="4"/>
    </row>
    <row r="1268" spans="1:7" x14ac:dyDescent="0.3">
      <c r="A1268" s="2"/>
      <c r="B1268" s="2"/>
      <c r="F1268" s="4"/>
      <c r="G1268" s="4"/>
    </row>
    <row r="1269" spans="1:7" x14ac:dyDescent="0.3">
      <c r="A1269" s="2"/>
      <c r="B1269" s="2"/>
      <c r="F1269" s="4"/>
      <c r="G1269" s="4"/>
    </row>
    <row r="1270" spans="1:7" x14ac:dyDescent="0.3">
      <c r="A1270" s="2"/>
      <c r="B1270" s="2"/>
      <c r="F1270" s="4"/>
      <c r="G1270" s="4"/>
    </row>
    <row r="1271" spans="1:7" x14ac:dyDescent="0.3">
      <c r="A1271" s="2"/>
      <c r="B1271" s="2"/>
      <c r="F1271" s="4"/>
      <c r="G1271" s="4"/>
    </row>
    <row r="1272" spans="1:7" x14ac:dyDescent="0.3">
      <c r="A1272" s="2"/>
      <c r="B1272" s="2"/>
      <c r="F1272" s="4"/>
      <c r="G1272" s="4"/>
    </row>
    <row r="1273" spans="1:7" x14ac:dyDescent="0.3">
      <c r="A1273" s="2"/>
      <c r="B1273" s="2"/>
      <c r="F1273" s="4"/>
      <c r="G1273" s="4"/>
    </row>
    <row r="1274" spans="1:7" x14ac:dyDescent="0.3">
      <c r="A1274" s="2"/>
      <c r="B1274" s="2"/>
      <c r="F1274" s="4"/>
      <c r="G1274" s="4"/>
    </row>
    <row r="1275" spans="1:7" x14ac:dyDescent="0.3">
      <c r="A1275" s="2"/>
      <c r="B1275" s="2"/>
      <c r="F1275" s="4"/>
      <c r="G1275" s="4"/>
    </row>
    <row r="1276" spans="1:7" x14ac:dyDescent="0.3">
      <c r="A1276" s="2"/>
      <c r="B1276" s="2"/>
      <c r="F1276" s="4"/>
      <c r="G1276" s="4"/>
    </row>
    <row r="1277" spans="1:7" x14ac:dyDescent="0.3">
      <c r="A1277" s="2"/>
      <c r="B1277" s="2"/>
      <c r="F1277" s="4"/>
      <c r="G1277" s="4"/>
    </row>
    <row r="1278" spans="1:7" x14ac:dyDescent="0.3">
      <c r="A1278" s="2"/>
      <c r="B1278" s="2"/>
      <c r="F1278" s="4"/>
      <c r="G1278" s="4"/>
    </row>
    <row r="1279" spans="1:7" x14ac:dyDescent="0.3">
      <c r="A1279" s="2"/>
      <c r="B1279" s="2"/>
      <c r="F1279" s="4"/>
      <c r="G1279" s="4"/>
    </row>
    <row r="1280" spans="1:7" x14ac:dyDescent="0.3">
      <c r="A1280" s="2"/>
      <c r="B1280" s="2"/>
      <c r="F1280" s="4"/>
      <c r="G1280" s="4"/>
    </row>
    <row r="1281" spans="1:7" x14ac:dyDescent="0.3">
      <c r="A1281" s="2"/>
      <c r="B1281" s="2"/>
      <c r="F1281" s="4"/>
      <c r="G1281" s="4"/>
    </row>
    <row r="1282" spans="1:7" x14ac:dyDescent="0.3">
      <c r="A1282" s="2"/>
      <c r="B1282" s="2"/>
      <c r="F1282" s="4"/>
      <c r="G1282" s="4"/>
    </row>
    <row r="1283" spans="1:7" x14ac:dyDescent="0.3">
      <c r="A1283" s="2"/>
      <c r="B1283" s="2"/>
      <c r="F1283" s="4"/>
      <c r="G1283" s="4"/>
    </row>
    <row r="1284" spans="1:7" x14ac:dyDescent="0.3">
      <c r="A1284" s="2"/>
      <c r="B1284" s="2"/>
      <c r="F1284" s="4"/>
      <c r="G1284" s="4"/>
    </row>
    <row r="1285" spans="1:7" x14ac:dyDescent="0.3">
      <c r="A1285" s="2"/>
      <c r="B1285" s="2"/>
      <c r="F1285" s="4"/>
      <c r="G1285" s="4"/>
    </row>
    <row r="1286" spans="1:7" x14ac:dyDescent="0.3">
      <c r="A1286" s="2"/>
      <c r="B1286" s="2"/>
      <c r="F1286" s="4"/>
      <c r="G1286" s="4"/>
    </row>
    <row r="1287" spans="1:7" x14ac:dyDescent="0.3">
      <c r="A1287" s="2"/>
      <c r="B1287" s="2"/>
      <c r="F1287" s="4"/>
      <c r="G1287" s="4"/>
    </row>
    <row r="1288" spans="1:7" x14ac:dyDescent="0.3">
      <c r="A1288" s="2"/>
      <c r="B1288" s="2"/>
      <c r="F1288" s="4"/>
      <c r="G1288" s="4"/>
    </row>
    <row r="1289" spans="1:7" x14ac:dyDescent="0.3">
      <c r="A1289" s="2"/>
      <c r="B1289" s="2"/>
      <c r="F1289" s="4"/>
      <c r="G1289" s="4"/>
    </row>
    <row r="1290" spans="1:7" x14ac:dyDescent="0.3">
      <c r="A1290" s="2"/>
      <c r="B1290" s="2"/>
      <c r="F1290" s="4"/>
      <c r="G1290" s="4"/>
    </row>
    <row r="1291" spans="1:7" x14ac:dyDescent="0.3">
      <c r="A1291" s="2"/>
      <c r="B1291" s="2"/>
      <c r="F1291" s="4"/>
      <c r="G1291" s="4"/>
    </row>
    <row r="1292" spans="1:7" x14ac:dyDescent="0.3">
      <c r="A1292" s="2"/>
      <c r="B1292" s="2"/>
      <c r="F1292" s="4"/>
      <c r="G1292" s="4"/>
    </row>
    <row r="1293" spans="1:7" x14ac:dyDescent="0.3">
      <c r="A1293" s="2"/>
      <c r="B1293" s="2"/>
      <c r="F1293" s="4"/>
      <c r="G1293" s="4"/>
    </row>
    <row r="1294" spans="1:7" x14ac:dyDescent="0.3">
      <c r="A1294" s="2"/>
      <c r="B1294" s="2"/>
      <c r="F1294" s="4"/>
      <c r="G1294" s="4"/>
    </row>
    <row r="1295" spans="1:7" x14ac:dyDescent="0.3">
      <c r="A1295" s="2"/>
      <c r="B1295" s="2"/>
      <c r="F1295" s="4"/>
      <c r="G1295" s="4"/>
    </row>
    <row r="1296" spans="1:7" x14ac:dyDescent="0.3">
      <c r="A1296" s="2"/>
      <c r="B1296" s="2"/>
      <c r="F1296" s="4"/>
      <c r="G1296" s="4"/>
    </row>
    <row r="1297" spans="1:7" x14ac:dyDescent="0.3">
      <c r="A1297" s="2"/>
      <c r="B1297" s="2"/>
      <c r="F1297" s="4"/>
      <c r="G1297" s="4"/>
    </row>
    <row r="1298" spans="1:7" x14ac:dyDescent="0.3">
      <c r="A1298" s="2"/>
      <c r="B1298" s="2"/>
      <c r="F1298" s="4"/>
      <c r="G1298" s="4"/>
    </row>
    <row r="1299" spans="1:7" x14ac:dyDescent="0.3">
      <c r="A1299" s="2"/>
      <c r="B1299" s="2"/>
      <c r="F1299" s="4"/>
      <c r="G1299" s="4"/>
    </row>
    <row r="1300" spans="1:7" x14ac:dyDescent="0.3">
      <c r="A1300" s="2"/>
      <c r="B1300" s="2"/>
      <c r="F1300" s="4"/>
      <c r="G1300" s="4"/>
    </row>
    <row r="1301" spans="1:7" x14ac:dyDescent="0.3">
      <c r="A1301" s="2"/>
      <c r="B1301" s="2"/>
      <c r="F1301" s="4"/>
      <c r="G1301" s="4"/>
    </row>
    <row r="1302" spans="1:7" x14ac:dyDescent="0.3">
      <c r="A1302" s="2"/>
      <c r="B1302" s="2"/>
      <c r="F1302" s="4"/>
      <c r="G1302" s="4"/>
    </row>
    <row r="1303" spans="1:7" x14ac:dyDescent="0.3">
      <c r="A1303" s="2"/>
      <c r="B1303" s="2"/>
      <c r="F1303" s="4"/>
      <c r="G1303" s="4"/>
    </row>
    <row r="1304" spans="1:7" x14ac:dyDescent="0.3">
      <c r="A1304" s="2"/>
      <c r="B1304" s="2"/>
      <c r="F1304" s="4"/>
      <c r="G1304" s="4"/>
    </row>
    <row r="1305" spans="1:7" x14ac:dyDescent="0.3">
      <c r="A1305" s="2"/>
      <c r="B1305" s="2"/>
      <c r="F1305" s="4"/>
      <c r="G1305" s="4"/>
    </row>
    <row r="1306" spans="1:7" x14ac:dyDescent="0.3">
      <c r="A1306" s="2"/>
      <c r="B1306" s="2"/>
      <c r="F1306" s="4"/>
      <c r="G1306" s="4"/>
    </row>
    <row r="1307" spans="1:7" x14ac:dyDescent="0.3">
      <c r="A1307" s="2"/>
      <c r="B1307" s="2"/>
      <c r="F1307" s="4"/>
      <c r="G1307" s="4"/>
    </row>
    <row r="1308" spans="1:7" x14ac:dyDescent="0.3">
      <c r="A1308" s="2"/>
      <c r="B1308" s="2"/>
      <c r="F1308" s="4"/>
      <c r="G1308" s="4"/>
    </row>
    <row r="1309" spans="1:7" x14ac:dyDescent="0.3">
      <c r="A1309" s="2"/>
      <c r="B1309" s="2"/>
      <c r="F1309" s="4"/>
      <c r="G1309" s="4"/>
    </row>
    <row r="1310" spans="1:7" x14ac:dyDescent="0.3">
      <c r="A1310" s="2"/>
      <c r="B1310" s="2"/>
      <c r="F1310" s="4"/>
      <c r="G1310" s="4"/>
    </row>
    <row r="1311" spans="1:7" x14ac:dyDescent="0.3">
      <c r="A1311" s="2"/>
      <c r="B1311" s="2"/>
      <c r="F1311" s="4"/>
      <c r="G1311" s="4"/>
    </row>
    <row r="1312" spans="1:7" x14ac:dyDescent="0.3">
      <c r="A1312" s="2"/>
      <c r="B1312" s="2"/>
      <c r="F1312" s="4"/>
      <c r="G1312" s="4"/>
    </row>
    <row r="1313" spans="1:7" x14ac:dyDescent="0.3">
      <c r="A1313" s="2"/>
      <c r="B1313" s="2"/>
      <c r="F1313" s="4"/>
      <c r="G1313" s="4"/>
    </row>
    <row r="1314" spans="1:7" x14ac:dyDescent="0.3">
      <c r="A1314" s="2"/>
      <c r="B1314" s="2"/>
      <c r="F1314" s="4"/>
      <c r="G1314" s="4"/>
    </row>
    <row r="1315" spans="1:7" x14ac:dyDescent="0.3">
      <c r="A1315" s="2"/>
      <c r="B1315" s="2"/>
      <c r="F1315" s="4"/>
      <c r="G1315" s="4"/>
    </row>
    <row r="1316" spans="1:7" x14ac:dyDescent="0.3">
      <c r="A1316" s="2"/>
      <c r="B1316" s="2"/>
      <c r="F1316" s="4"/>
      <c r="G1316" s="4"/>
    </row>
    <row r="1317" spans="1:7" x14ac:dyDescent="0.3">
      <c r="A1317" s="2"/>
      <c r="B1317" s="2"/>
      <c r="F1317" s="4"/>
      <c r="G1317" s="4"/>
    </row>
    <row r="1318" spans="1:7" x14ac:dyDescent="0.3">
      <c r="A1318" s="2"/>
      <c r="B1318" s="2"/>
      <c r="F1318" s="4"/>
      <c r="G1318" s="4"/>
    </row>
    <row r="1319" spans="1:7" x14ac:dyDescent="0.3">
      <c r="A1319" s="2"/>
      <c r="B1319" s="2"/>
      <c r="F1319" s="4"/>
      <c r="G1319" s="4"/>
    </row>
    <row r="1320" spans="1:7" x14ac:dyDescent="0.3">
      <c r="A1320" s="2"/>
      <c r="B1320" s="2"/>
      <c r="F1320" s="4"/>
      <c r="G1320" s="4"/>
    </row>
    <row r="1321" spans="1:7" x14ac:dyDescent="0.3">
      <c r="A1321" s="2"/>
      <c r="B1321" s="2"/>
      <c r="F1321" s="4"/>
      <c r="G1321" s="4"/>
    </row>
    <row r="1322" spans="1:7" x14ac:dyDescent="0.3">
      <c r="A1322" s="2"/>
      <c r="B1322" s="2"/>
      <c r="F1322" s="4"/>
      <c r="G1322" s="4"/>
    </row>
    <row r="1323" spans="1:7" x14ac:dyDescent="0.3">
      <c r="A1323" s="2"/>
      <c r="B1323" s="2"/>
      <c r="F1323" s="4"/>
      <c r="G1323" s="4"/>
    </row>
    <row r="1324" spans="1:7" x14ac:dyDescent="0.3">
      <c r="A1324" s="2"/>
      <c r="B1324" s="2"/>
      <c r="F1324" s="4"/>
      <c r="G1324" s="4"/>
    </row>
    <row r="1325" spans="1:7" x14ac:dyDescent="0.3">
      <c r="A1325" s="2"/>
      <c r="B1325" s="2"/>
      <c r="F1325" s="4"/>
      <c r="G1325" s="4"/>
    </row>
    <row r="1326" spans="1:7" x14ac:dyDescent="0.3">
      <c r="A1326" s="2"/>
      <c r="B1326" s="2"/>
      <c r="F1326" s="4"/>
      <c r="G1326" s="4"/>
    </row>
    <row r="1327" spans="1:7" x14ac:dyDescent="0.3">
      <c r="A1327" s="2"/>
      <c r="B1327" s="2"/>
      <c r="F1327" s="4"/>
      <c r="G1327" s="4"/>
    </row>
    <row r="1328" spans="1:7" x14ac:dyDescent="0.3">
      <c r="A1328" s="2"/>
      <c r="B1328" s="2"/>
      <c r="F1328" s="4"/>
      <c r="G1328" s="4"/>
    </row>
    <row r="1329" spans="1:7" x14ac:dyDescent="0.3">
      <c r="A1329" s="2"/>
      <c r="B1329" s="2"/>
      <c r="F1329" s="4"/>
      <c r="G1329" s="4"/>
    </row>
    <row r="1330" spans="1:7" x14ac:dyDescent="0.3">
      <c r="A1330" s="2"/>
      <c r="B1330" s="2"/>
      <c r="F1330" s="4"/>
      <c r="G1330" s="4"/>
    </row>
    <row r="1331" spans="1:7" x14ac:dyDescent="0.3">
      <c r="A1331" s="2"/>
      <c r="B1331" s="2"/>
      <c r="F1331" s="4"/>
      <c r="G1331" s="4"/>
    </row>
    <row r="1332" spans="1:7" x14ac:dyDescent="0.3">
      <c r="A1332" s="2"/>
      <c r="B1332" s="2"/>
      <c r="F1332" s="4"/>
      <c r="G1332" s="4"/>
    </row>
    <row r="1333" spans="1:7" x14ac:dyDescent="0.3">
      <c r="A1333" s="2"/>
      <c r="B1333" s="2"/>
      <c r="F1333" s="4"/>
      <c r="G1333" s="4"/>
    </row>
    <row r="1334" spans="1:7" x14ac:dyDescent="0.3">
      <c r="A1334" s="2"/>
      <c r="B1334" s="2"/>
      <c r="F1334" s="4"/>
      <c r="G1334" s="4"/>
    </row>
    <row r="1335" spans="1:7" x14ac:dyDescent="0.3">
      <c r="A1335" s="2"/>
      <c r="B1335" s="2"/>
      <c r="F1335" s="4"/>
      <c r="G1335" s="4"/>
    </row>
    <row r="1336" spans="1:7" x14ac:dyDescent="0.3">
      <c r="A1336" s="2"/>
      <c r="B1336" s="2"/>
      <c r="F1336" s="4"/>
      <c r="G1336" s="4"/>
    </row>
    <row r="1337" spans="1:7" x14ac:dyDescent="0.3">
      <c r="A1337" s="2"/>
      <c r="B1337" s="2"/>
      <c r="F1337" s="4"/>
      <c r="G1337" s="4"/>
    </row>
    <row r="1338" spans="1:7" x14ac:dyDescent="0.3">
      <c r="A1338" s="2"/>
      <c r="B1338" s="2"/>
      <c r="F1338" s="4"/>
      <c r="G1338" s="4"/>
    </row>
    <row r="1339" spans="1:7" x14ac:dyDescent="0.3">
      <c r="A1339" s="2"/>
      <c r="B1339" s="2"/>
      <c r="F1339" s="4"/>
      <c r="G1339" s="4"/>
    </row>
    <row r="1340" spans="1:7" x14ac:dyDescent="0.3">
      <c r="A1340" s="2"/>
      <c r="B1340" s="2"/>
      <c r="F1340" s="4"/>
      <c r="G1340" s="4"/>
    </row>
    <row r="1341" spans="1:7" x14ac:dyDescent="0.3">
      <c r="A1341" s="2"/>
      <c r="B1341" s="2"/>
      <c r="F1341" s="4"/>
      <c r="G1341" s="4"/>
    </row>
    <row r="1342" spans="1:7" x14ac:dyDescent="0.3">
      <c r="A1342" s="2"/>
      <c r="B1342" s="2"/>
      <c r="F1342" s="4"/>
      <c r="G1342" s="4"/>
    </row>
    <row r="1343" spans="1:7" x14ac:dyDescent="0.3">
      <c r="A1343" s="2"/>
      <c r="B1343" s="2"/>
      <c r="F1343" s="4"/>
      <c r="G1343" s="4"/>
    </row>
    <row r="1344" spans="1:7" x14ac:dyDescent="0.3">
      <c r="A1344" s="2"/>
      <c r="B1344" s="2"/>
      <c r="F1344" s="4"/>
      <c r="G1344" s="4"/>
    </row>
    <row r="1345" spans="1:7" x14ac:dyDescent="0.3">
      <c r="A1345" s="2"/>
      <c r="B1345" s="2"/>
      <c r="F1345" s="4"/>
      <c r="G1345" s="4"/>
    </row>
    <row r="1346" spans="1:7" x14ac:dyDescent="0.3">
      <c r="A1346" s="2"/>
      <c r="B1346" s="2"/>
      <c r="F1346" s="4"/>
      <c r="G1346" s="4"/>
    </row>
    <row r="1347" spans="1:7" x14ac:dyDescent="0.3">
      <c r="A1347" s="2"/>
      <c r="B1347" s="2"/>
      <c r="F1347" s="4"/>
      <c r="G1347" s="4"/>
    </row>
    <row r="1348" spans="1:7" x14ac:dyDescent="0.3">
      <c r="A1348" s="2"/>
      <c r="B1348" s="2"/>
      <c r="F1348" s="4"/>
      <c r="G1348" s="4"/>
    </row>
    <row r="1349" spans="1:7" x14ac:dyDescent="0.3">
      <c r="A1349" s="2"/>
      <c r="B1349" s="2"/>
      <c r="F1349" s="4"/>
      <c r="G1349" s="4"/>
    </row>
    <row r="1350" spans="1:7" x14ac:dyDescent="0.3">
      <c r="A1350" s="2"/>
      <c r="B1350" s="2"/>
      <c r="F1350" s="4"/>
      <c r="G1350" s="4"/>
    </row>
    <row r="1351" spans="1:7" x14ac:dyDescent="0.3">
      <c r="A1351" s="2"/>
      <c r="B1351" s="2"/>
      <c r="F1351" s="4"/>
      <c r="G1351" s="4"/>
    </row>
    <row r="1352" spans="1:7" x14ac:dyDescent="0.3">
      <c r="A1352" s="2"/>
      <c r="B1352" s="2"/>
      <c r="F1352" s="4"/>
      <c r="G1352" s="4"/>
    </row>
    <row r="1353" spans="1:7" x14ac:dyDescent="0.3">
      <c r="A1353" s="2"/>
      <c r="B1353" s="2"/>
      <c r="F1353" s="4"/>
      <c r="G1353" s="4"/>
    </row>
    <row r="1354" spans="1:7" x14ac:dyDescent="0.3">
      <c r="A1354" s="2"/>
      <c r="B1354" s="2"/>
      <c r="F1354" s="4"/>
      <c r="G1354" s="4"/>
    </row>
    <row r="1355" spans="1:7" x14ac:dyDescent="0.3">
      <c r="A1355" s="2"/>
      <c r="B1355" s="2"/>
      <c r="F1355" s="4"/>
      <c r="G1355" s="4"/>
    </row>
    <row r="1356" spans="1:7" x14ac:dyDescent="0.3">
      <c r="A1356" s="2"/>
      <c r="B1356" s="2"/>
      <c r="F1356" s="4"/>
      <c r="G1356" s="4"/>
    </row>
    <row r="1357" spans="1:7" x14ac:dyDescent="0.3">
      <c r="A1357" s="2"/>
      <c r="B1357" s="2"/>
      <c r="F1357" s="4"/>
      <c r="G1357" s="4"/>
    </row>
    <row r="1358" spans="1:7" x14ac:dyDescent="0.3">
      <c r="A1358" s="2"/>
      <c r="B1358" s="2"/>
      <c r="F1358" s="4"/>
      <c r="G1358" s="4"/>
    </row>
    <row r="1359" spans="1:7" x14ac:dyDescent="0.3">
      <c r="A1359" s="2"/>
      <c r="B1359" s="2"/>
      <c r="F1359" s="4"/>
      <c r="G1359" s="4"/>
    </row>
    <row r="1360" spans="1:7" x14ac:dyDescent="0.3">
      <c r="A1360" s="2"/>
      <c r="B1360" s="2"/>
      <c r="F1360" s="4"/>
      <c r="G1360" s="4"/>
    </row>
    <row r="1361" spans="1:7" x14ac:dyDescent="0.3">
      <c r="A1361" s="2"/>
      <c r="B1361" s="2"/>
      <c r="F1361" s="4"/>
      <c r="G1361" s="4"/>
    </row>
    <row r="1362" spans="1:7" x14ac:dyDescent="0.3">
      <c r="A1362" s="2"/>
      <c r="B1362" s="2"/>
      <c r="F1362" s="4"/>
      <c r="G1362" s="4"/>
    </row>
    <row r="1363" spans="1:7" x14ac:dyDescent="0.3">
      <c r="A1363" s="2"/>
      <c r="B1363" s="2"/>
      <c r="F1363" s="4"/>
      <c r="G1363" s="4"/>
    </row>
    <row r="1364" spans="1:7" x14ac:dyDescent="0.3">
      <c r="A1364" s="2"/>
      <c r="B1364" s="2"/>
      <c r="F1364" s="4"/>
      <c r="G1364" s="4"/>
    </row>
    <row r="1365" spans="1:7" x14ac:dyDescent="0.3">
      <c r="A1365" s="2"/>
      <c r="B1365" s="2"/>
      <c r="F1365" s="4"/>
      <c r="G1365" s="4"/>
    </row>
    <row r="1366" spans="1:7" x14ac:dyDescent="0.3">
      <c r="A1366" s="2"/>
      <c r="B1366" s="2"/>
      <c r="F1366" s="4"/>
      <c r="G1366" s="4"/>
    </row>
    <row r="1367" spans="1:7" x14ac:dyDescent="0.3">
      <c r="A1367" s="2"/>
      <c r="B1367" s="2"/>
      <c r="F1367" s="4"/>
      <c r="G1367" s="4"/>
    </row>
    <row r="1368" spans="1:7" x14ac:dyDescent="0.3">
      <c r="A1368" s="2"/>
      <c r="B1368" s="2"/>
      <c r="F1368" s="4"/>
      <c r="G1368" s="4"/>
    </row>
    <row r="1369" spans="1:7" x14ac:dyDescent="0.3">
      <c r="A1369" s="2"/>
      <c r="B1369" s="2"/>
      <c r="F1369" s="4"/>
      <c r="G1369" s="4"/>
    </row>
    <row r="1370" spans="1:7" x14ac:dyDescent="0.3">
      <c r="A1370" s="2"/>
      <c r="B1370" s="2"/>
      <c r="F1370" s="4"/>
      <c r="G1370" s="4"/>
    </row>
    <row r="1371" spans="1:7" x14ac:dyDescent="0.3">
      <c r="A1371" s="2"/>
      <c r="B1371" s="2"/>
      <c r="F1371" s="4"/>
      <c r="G1371" s="4"/>
    </row>
    <row r="1372" spans="1:7" x14ac:dyDescent="0.3">
      <c r="A1372" s="2"/>
      <c r="B1372" s="2"/>
      <c r="F1372" s="4"/>
      <c r="G1372" s="4"/>
    </row>
    <row r="1373" spans="1:7" x14ac:dyDescent="0.3">
      <c r="A1373" s="2"/>
      <c r="B1373" s="2"/>
      <c r="F1373" s="4"/>
      <c r="G1373" s="4"/>
    </row>
    <row r="1374" spans="1:7" x14ac:dyDescent="0.3">
      <c r="A1374" s="2"/>
      <c r="B1374" s="2"/>
      <c r="F1374" s="4"/>
      <c r="G1374" s="4"/>
    </row>
    <row r="1375" spans="1:7" x14ac:dyDescent="0.3">
      <c r="A1375" s="2"/>
      <c r="B1375" s="2"/>
      <c r="F1375" s="4"/>
      <c r="G1375" s="4"/>
    </row>
    <row r="1376" spans="1:7" x14ac:dyDescent="0.3">
      <c r="A1376" s="2"/>
      <c r="B1376" s="2"/>
      <c r="F1376" s="4"/>
      <c r="G1376" s="4"/>
    </row>
    <row r="1377" spans="1:7" x14ac:dyDescent="0.3">
      <c r="A1377" s="2"/>
      <c r="B1377" s="2"/>
      <c r="F1377" s="4"/>
      <c r="G1377" s="4"/>
    </row>
    <row r="1378" spans="1:7" x14ac:dyDescent="0.3">
      <c r="A1378" s="2"/>
      <c r="B1378" s="2"/>
      <c r="F1378" s="4"/>
      <c r="G1378" s="4"/>
    </row>
    <row r="1379" spans="1:7" x14ac:dyDescent="0.3">
      <c r="A1379" s="2"/>
      <c r="B1379" s="2"/>
      <c r="F1379" s="4"/>
      <c r="G1379" s="4"/>
    </row>
    <row r="1380" spans="1:7" x14ac:dyDescent="0.3">
      <c r="A1380" s="2"/>
      <c r="B1380" s="2"/>
      <c r="F1380" s="4"/>
      <c r="G1380" s="4"/>
    </row>
    <row r="1381" spans="1:7" x14ac:dyDescent="0.3">
      <c r="A1381" s="2"/>
      <c r="B1381" s="2"/>
      <c r="F1381" s="4"/>
      <c r="G1381" s="4"/>
    </row>
    <row r="1382" spans="1:7" x14ac:dyDescent="0.3">
      <c r="A1382" s="2"/>
      <c r="B1382" s="2"/>
      <c r="F1382" s="4"/>
      <c r="G1382" s="4"/>
    </row>
    <row r="1383" spans="1:7" x14ac:dyDescent="0.3">
      <c r="A1383" s="2"/>
      <c r="B1383" s="2"/>
      <c r="F1383" s="4"/>
      <c r="G1383" s="4"/>
    </row>
    <row r="1384" spans="1:7" x14ac:dyDescent="0.3">
      <c r="A1384" s="2"/>
      <c r="B1384" s="2"/>
      <c r="F1384" s="4"/>
      <c r="G1384" s="4"/>
    </row>
    <row r="1385" spans="1:7" x14ac:dyDescent="0.3">
      <c r="A1385" s="2"/>
      <c r="B1385" s="2"/>
      <c r="F1385" s="4"/>
      <c r="G1385" s="4"/>
    </row>
    <row r="1386" spans="1:7" x14ac:dyDescent="0.3">
      <c r="A1386" s="2"/>
      <c r="B1386" s="2"/>
      <c r="F1386" s="4"/>
      <c r="G1386" s="4"/>
    </row>
    <row r="1387" spans="1:7" x14ac:dyDescent="0.3">
      <c r="A1387" s="2"/>
      <c r="B1387" s="2"/>
      <c r="F1387" s="4"/>
      <c r="G1387" s="4"/>
    </row>
    <row r="1388" spans="1:7" x14ac:dyDescent="0.3">
      <c r="A1388" s="2"/>
      <c r="B1388" s="2"/>
      <c r="F1388" s="4"/>
      <c r="G1388" s="4"/>
    </row>
    <row r="1389" spans="1:7" x14ac:dyDescent="0.3">
      <c r="A1389" s="2"/>
      <c r="B1389" s="2"/>
      <c r="F1389" s="4"/>
      <c r="G1389" s="4"/>
    </row>
    <row r="1390" spans="1:7" x14ac:dyDescent="0.3">
      <c r="A1390" s="2"/>
      <c r="B1390" s="2"/>
      <c r="F1390" s="4"/>
      <c r="G1390" s="4"/>
    </row>
    <row r="1391" spans="1:7" x14ac:dyDescent="0.3">
      <c r="A1391" s="2"/>
      <c r="B1391" s="2"/>
      <c r="F1391" s="4"/>
      <c r="G1391" s="4"/>
    </row>
    <row r="1392" spans="1:7" x14ac:dyDescent="0.3">
      <c r="A1392" s="2"/>
      <c r="B1392" s="2"/>
      <c r="F1392" s="4"/>
      <c r="G1392" s="4"/>
    </row>
    <row r="1393" spans="1:7" x14ac:dyDescent="0.3">
      <c r="A1393" s="2"/>
      <c r="B1393" s="2"/>
      <c r="F1393" s="4"/>
      <c r="G1393" s="4"/>
    </row>
    <row r="1394" spans="1:7" x14ac:dyDescent="0.3">
      <c r="A1394" s="2"/>
      <c r="B1394" s="2"/>
      <c r="F1394" s="4"/>
      <c r="G1394" s="4"/>
    </row>
    <row r="1395" spans="1:7" x14ac:dyDescent="0.3">
      <c r="A1395" s="2"/>
      <c r="B1395" s="2"/>
      <c r="F1395" s="4"/>
      <c r="G1395" s="4"/>
    </row>
    <row r="1396" spans="1:7" x14ac:dyDescent="0.3">
      <c r="A1396" s="2"/>
      <c r="B1396" s="2"/>
      <c r="F1396" s="4"/>
      <c r="G1396" s="4"/>
    </row>
    <row r="1397" spans="1:7" x14ac:dyDescent="0.3">
      <c r="A1397" s="2"/>
      <c r="B1397" s="2"/>
      <c r="F1397" s="4"/>
      <c r="G1397" s="4"/>
    </row>
    <row r="1398" spans="1:7" x14ac:dyDescent="0.3">
      <c r="A1398" s="2"/>
      <c r="B1398" s="2"/>
      <c r="F1398" s="4"/>
      <c r="G1398" s="4"/>
    </row>
    <row r="1399" spans="1:7" x14ac:dyDescent="0.3">
      <c r="A1399" s="2"/>
      <c r="B1399" s="2"/>
      <c r="F1399" s="4"/>
      <c r="G1399" s="4"/>
    </row>
    <row r="1400" spans="1:7" x14ac:dyDescent="0.3">
      <c r="A1400" s="2"/>
      <c r="B1400" s="2"/>
      <c r="F1400" s="4"/>
      <c r="G1400" s="4"/>
    </row>
    <row r="1401" spans="1:7" x14ac:dyDescent="0.3">
      <c r="A1401" s="2"/>
      <c r="B1401" s="2"/>
      <c r="F1401" s="4"/>
      <c r="G1401" s="4"/>
    </row>
    <row r="1402" spans="1:7" x14ac:dyDescent="0.3">
      <c r="A1402" s="2"/>
      <c r="B1402" s="2"/>
      <c r="F1402" s="4"/>
      <c r="G1402" s="4"/>
    </row>
    <row r="1403" spans="1:7" x14ac:dyDescent="0.3">
      <c r="A1403" s="2"/>
      <c r="B1403" s="2"/>
      <c r="F1403" s="4"/>
      <c r="G1403" s="4"/>
    </row>
    <row r="1404" spans="1:7" x14ac:dyDescent="0.3">
      <c r="A1404" s="2"/>
      <c r="B1404" s="2"/>
      <c r="F1404" s="4"/>
      <c r="G1404" s="4"/>
    </row>
    <row r="1405" spans="1:7" x14ac:dyDescent="0.3">
      <c r="A1405" s="2"/>
      <c r="B1405" s="2"/>
      <c r="F1405" s="4"/>
      <c r="G1405" s="4"/>
    </row>
    <row r="1406" spans="1:7" x14ac:dyDescent="0.3">
      <c r="A1406" s="2"/>
      <c r="B1406" s="2"/>
      <c r="F1406" s="4"/>
      <c r="G1406" s="4"/>
    </row>
    <row r="1407" spans="1:7" x14ac:dyDescent="0.3">
      <c r="A1407" s="2"/>
      <c r="B1407" s="2"/>
      <c r="F1407" s="4"/>
      <c r="G1407" s="4"/>
    </row>
    <row r="1408" spans="1:7" x14ac:dyDescent="0.3">
      <c r="A1408" s="2"/>
      <c r="B1408" s="2"/>
      <c r="F1408" s="4"/>
      <c r="G1408" s="4"/>
    </row>
    <row r="1409" spans="1:7" x14ac:dyDescent="0.3">
      <c r="A1409" s="2"/>
      <c r="B1409" s="2"/>
      <c r="F1409" s="4"/>
      <c r="G1409" s="4"/>
    </row>
    <row r="1410" spans="1:7" x14ac:dyDescent="0.3">
      <c r="A1410" s="2"/>
      <c r="B1410" s="2"/>
      <c r="F1410" s="4"/>
      <c r="G1410" s="4"/>
    </row>
    <row r="1411" spans="1:7" x14ac:dyDescent="0.3">
      <c r="A1411" s="2"/>
      <c r="B1411" s="2"/>
      <c r="F1411" s="4"/>
      <c r="G1411" s="4"/>
    </row>
    <row r="1412" spans="1:7" x14ac:dyDescent="0.3">
      <c r="A1412" s="2"/>
      <c r="B1412" s="2"/>
      <c r="F1412" s="4"/>
      <c r="G1412" s="4"/>
    </row>
    <row r="1413" spans="1:7" x14ac:dyDescent="0.3">
      <c r="A1413" s="2"/>
      <c r="B1413" s="2"/>
      <c r="F1413" s="4"/>
      <c r="G1413" s="4"/>
    </row>
    <row r="1414" spans="1:7" x14ac:dyDescent="0.3">
      <c r="A1414" s="2"/>
      <c r="B1414" s="2"/>
      <c r="F1414" s="4"/>
      <c r="G1414" s="4"/>
    </row>
    <row r="1415" spans="1:7" x14ac:dyDescent="0.3">
      <c r="A1415" s="2"/>
      <c r="B1415" s="2"/>
      <c r="F1415" s="4"/>
      <c r="G1415" s="4"/>
    </row>
    <row r="1416" spans="1:7" x14ac:dyDescent="0.3">
      <c r="A1416" s="2"/>
      <c r="B1416" s="2"/>
      <c r="F1416" s="4"/>
      <c r="G1416" s="4"/>
    </row>
    <row r="1417" spans="1:7" x14ac:dyDescent="0.3">
      <c r="A1417" s="2"/>
      <c r="B1417" s="2"/>
      <c r="F1417" s="4"/>
      <c r="G1417" s="4"/>
    </row>
    <row r="1418" spans="1:7" x14ac:dyDescent="0.3">
      <c r="A1418" s="2"/>
      <c r="B1418" s="2"/>
      <c r="F1418" s="4"/>
      <c r="G1418" s="4"/>
    </row>
    <row r="1419" spans="1:7" x14ac:dyDescent="0.3">
      <c r="A1419" s="2"/>
      <c r="B1419" s="2"/>
      <c r="F1419" s="4"/>
      <c r="G1419" s="4"/>
    </row>
    <row r="1420" spans="1:7" x14ac:dyDescent="0.3">
      <c r="A1420" s="2"/>
      <c r="B1420" s="2"/>
      <c r="F1420" s="4"/>
      <c r="G1420" s="4"/>
    </row>
    <row r="1421" spans="1:7" x14ac:dyDescent="0.3">
      <c r="A1421" s="2"/>
      <c r="B1421" s="2"/>
      <c r="F1421" s="4"/>
      <c r="G1421" s="4"/>
    </row>
    <row r="1422" spans="1:7" x14ac:dyDescent="0.3">
      <c r="A1422" s="2"/>
      <c r="B1422" s="2"/>
      <c r="F1422" s="4"/>
      <c r="G1422" s="4"/>
    </row>
    <row r="1423" spans="1:7" x14ac:dyDescent="0.3">
      <c r="A1423" s="2"/>
      <c r="B1423" s="2"/>
      <c r="F1423" s="4"/>
      <c r="G1423" s="4"/>
    </row>
    <row r="1424" spans="1:7" x14ac:dyDescent="0.3">
      <c r="A1424" s="2"/>
      <c r="B1424" s="2"/>
      <c r="F1424" s="4"/>
      <c r="G1424" s="4"/>
    </row>
    <row r="1425" spans="1:7" x14ac:dyDescent="0.3">
      <c r="A1425" s="2"/>
      <c r="B1425" s="2"/>
      <c r="F1425" s="4"/>
      <c r="G1425" s="4"/>
    </row>
    <row r="1426" spans="1:7" x14ac:dyDescent="0.3">
      <c r="A1426" s="2"/>
      <c r="B1426" s="2"/>
      <c r="F1426" s="4"/>
      <c r="G1426" s="4"/>
    </row>
    <row r="1427" spans="1:7" x14ac:dyDescent="0.3">
      <c r="A1427" s="2"/>
      <c r="B1427" s="2"/>
      <c r="F1427" s="4"/>
      <c r="G1427" s="4"/>
    </row>
    <row r="1428" spans="1:7" x14ac:dyDescent="0.3">
      <c r="A1428" s="2"/>
      <c r="B1428" s="2"/>
      <c r="F1428" s="4"/>
      <c r="G1428" s="4"/>
    </row>
    <row r="1429" spans="1:7" x14ac:dyDescent="0.3">
      <c r="A1429" s="2"/>
      <c r="B1429" s="2"/>
      <c r="F1429" s="4"/>
      <c r="G1429" s="4"/>
    </row>
    <row r="1430" spans="1:7" x14ac:dyDescent="0.3">
      <c r="A1430" s="2"/>
      <c r="B1430" s="2"/>
      <c r="F1430" s="4"/>
      <c r="G1430" s="4"/>
    </row>
    <row r="1431" spans="1:7" x14ac:dyDescent="0.3">
      <c r="A1431" s="2"/>
      <c r="B1431" s="2"/>
      <c r="F1431" s="4"/>
      <c r="G1431" s="4"/>
    </row>
    <row r="1432" spans="1:7" x14ac:dyDescent="0.3">
      <c r="A1432" s="2"/>
      <c r="B1432" s="2"/>
      <c r="F1432" s="4"/>
      <c r="G1432" s="4"/>
    </row>
    <row r="1433" spans="1:7" x14ac:dyDescent="0.3">
      <c r="A1433" s="2"/>
      <c r="B1433" s="2"/>
      <c r="F1433" s="4"/>
      <c r="G1433" s="4"/>
    </row>
    <row r="1434" spans="1:7" x14ac:dyDescent="0.3">
      <c r="A1434" s="2"/>
      <c r="B1434" s="2"/>
      <c r="F1434" s="4"/>
      <c r="G1434" s="4"/>
    </row>
    <row r="1435" spans="1:7" x14ac:dyDescent="0.3">
      <c r="A1435" s="2"/>
      <c r="B1435" s="2"/>
      <c r="F1435" s="4"/>
      <c r="G1435" s="4"/>
    </row>
    <row r="1436" spans="1:7" x14ac:dyDescent="0.3">
      <c r="A1436" s="2"/>
      <c r="B1436" s="2"/>
      <c r="F1436" s="4"/>
      <c r="G1436" s="4"/>
    </row>
    <row r="1437" spans="1:7" x14ac:dyDescent="0.3">
      <c r="A1437" s="2"/>
      <c r="B1437" s="2"/>
      <c r="F1437" s="4"/>
      <c r="G1437" s="4"/>
    </row>
    <row r="1438" spans="1:7" x14ac:dyDescent="0.3">
      <c r="A1438" s="2"/>
      <c r="B1438" s="2"/>
      <c r="F1438" s="4"/>
      <c r="G1438" s="4"/>
    </row>
    <row r="1439" spans="1:7" x14ac:dyDescent="0.3">
      <c r="A1439" s="2"/>
      <c r="B1439" s="2"/>
      <c r="F1439" s="4"/>
      <c r="G1439" s="4"/>
    </row>
    <row r="1440" spans="1:7" x14ac:dyDescent="0.3">
      <c r="A1440" s="2"/>
      <c r="B1440" s="2"/>
      <c r="F1440" s="4"/>
      <c r="G1440" s="4"/>
    </row>
    <row r="1441" spans="1:7" x14ac:dyDescent="0.3">
      <c r="A1441" s="2"/>
      <c r="B1441" s="2"/>
      <c r="F1441" s="4"/>
      <c r="G1441" s="4"/>
    </row>
    <row r="1442" spans="1:7" x14ac:dyDescent="0.3">
      <c r="A1442" s="2"/>
      <c r="B1442" s="2"/>
      <c r="F1442" s="4"/>
      <c r="G1442" s="4"/>
    </row>
    <row r="1443" spans="1:7" x14ac:dyDescent="0.3">
      <c r="A1443" s="2"/>
      <c r="B1443" s="2"/>
      <c r="F1443" s="4"/>
      <c r="G1443" s="4"/>
    </row>
    <row r="1444" spans="1:7" x14ac:dyDescent="0.3">
      <c r="A1444" s="2"/>
      <c r="B1444" s="2"/>
      <c r="F1444" s="4"/>
      <c r="G1444" s="4"/>
    </row>
    <row r="1445" spans="1:7" x14ac:dyDescent="0.3">
      <c r="A1445" s="2"/>
      <c r="B1445" s="2"/>
      <c r="F1445" s="4"/>
      <c r="G1445" s="4"/>
    </row>
    <row r="1446" spans="1:7" x14ac:dyDescent="0.3">
      <c r="A1446" s="2"/>
      <c r="B1446" s="2"/>
      <c r="F1446" s="4"/>
      <c r="G1446" s="4"/>
    </row>
    <row r="1447" spans="1:7" x14ac:dyDescent="0.3">
      <c r="A1447" s="2"/>
      <c r="B1447" s="2"/>
      <c r="F1447" s="4"/>
      <c r="G1447" s="4"/>
    </row>
    <row r="1448" spans="1:7" x14ac:dyDescent="0.3">
      <c r="A1448" s="2"/>
      <c r="B1448" s="2"/>
      <c r="F1448" s="4"/>
      <c r="G1448" s="4"/>
    </row>
    <row r="1449" spans="1:7" x14ac:dyDescent="0.3">
      <c r="A1449" s="2"/>
      <c r="B1449" s="2"/>
      <c r="F1449" s="4"/>
      <c r="G1449" s="4"/>
    </row>
    <row r="1450" spans="1:7" x14ac:dyDescent="0.3">
      <c r="A1450" s="2"/>
      <c r="B1450" s="2"/>
      <c r="F1450" s="4"/>
      <c r="G1450" s="4"/>
    </row>
    <row r="1451" spans="1:7" x14ac:dyDescent="0.3">
      <c r="A1451" s="2"/>
      <c r="B1451" s="2"/>
      <c r="F1451" s="4"/>
      <c r="G1451" s="4"/>
    </row>
    <row r="1452" spans="1:7" x14ac:dyDescent="0.3">
      <c r="A1452" s="2"/>
      <c r="B1452" s="2"/>
      <c r="F1452" s="4"/>
      <c r="G1452" s="4"/>
    </row>
    <row r="1453" spans="1:7" x14ac:dyDescent="0.3">
      <c r="A1453" s="2"/>
      <c r="B1453" s="2"/>
      <c r="F1453" s="4"/>
      <c r="G1453" s="4"/>
    </row>
    <row r="1454" spans="1:7" x14ac:dyDescent="0.3">
      <c r="A1454" s="2"/>
      <c r="B1454" s="2"/>
      <c r="F1454" s="4"/>
      <c r="G1454" s="4"/>
    </row>
    <row r="1455" spans="1:7" x14ac:dyDescent="0.3">
      <c r="A1455" s="2"/>
      <c r="B1455" s="2"/>
      <c r="F1455" s="4"/>
      <c r="G1455" s="4"/>
    </row>
    <row r="1456" spans="1:7" x14ac:dyDescent="0.3">
      <c r="A1456" s="2"/>
      <c r="B1456" s="2"/>
      <c r="F1456" s="4"/>
      <c r="G1456" s="4"/>
    </row>
    <row r="1457" spans="1:7" x14ac:dyDescent="0.3">
      <c r="A1457" s="2"/>
      <c r="B1457" s="2"/>
      <c r="F1457" s="4"/>
      <c r="G1457" s="4"/>
    </row>
    <row r="1458" spans="1:7" x14ac:dyDescent="0.3">
      <c r="A1458" s="2"/>
      <c r="B1458" s="2"/>
      <c r="F1458" s="4"/>
      <c r="G1458" s="4"/>
    </row>
    <row r="1459" spans="1:7" x14ac:dyDescent="0.3">
      <c r="A1459" s="2"/>
      <c r="B1459" s="2"/>
      <c r="F1459" s="4"/>
      <c r="G1459" s="4"/>
    </row>
    <row r="1460" spans="1:7" x14ac:dyDescent="0.3">
      <c r="A1460" s="2"/>
      <c r="B1460" s="2"/>
      <c r="F1460" s="4"/>
      <c r="G1460" s="4"/>
    </row>
    <row r="1461" spans="1:7" x14ac:dyDescent="0.3">
      <c r="A1461" s="2"/>
      <c r="B1461" s="2"/>
      <c r="F1461" s="4"/>
      <c r="G1461" s="4"/>
    </row>
    <row r="1462" spans="1:7" x14ac:dyDescent="0.3">
      <c r="A1462" s="2"/>
      <c r="B1462" s="2"/>
      <c r="F1462" s="4"/>
      <c r="G1462" s="4"/>
    </row>
    <row r="1463" spans="1:7" x14ac:dyDescent="0.3">
      <c r="A1463" s="2"/>
      <c r="B1463" s="2"/>
      <c r="F1463" s="4"/>
      <c r="G1463" s="4"/>
    </row>
    <row r="1464" spans="1:7" x14ac:dyDescent="0.3">
      <c r="A1464" s="2"/>
      <c r="B1464" s="2"/>
      <c r="F1464" s="4"/>
      <c r="G1464" s="4"/>
    </row>
    <row r="1465" spans="1:7" x14ac:dyDescent="0.3">
      <c r="A1465" s="2"/>
      <c r="B1465" s="2"/>
      <c r="F1465" s="4"/>
      <c r="G1465" s="4"/>
    </row>
    <row r="1466" spans="1:7" x14ac:dyDescent="0.3">
      <c r="A1466" s="2"/>
      <c r="B1466" s="2"/>
      <c r="F1466" s="4"/>
      <c r="G1466" s="4"/>
    </row>
    <row r="1467" spans="1:7" x14ac:dyDescent="0.3">
      <c r="A1467" s="2"/>
      <c r="B1467" s="2"/>
      <c r="F1467" s="4"/>
      <c r="G1467" s="4"/>
    </row>
    <row r="1468" spans="1:7" x14ac:dyDescent="0.3">
      <c r="A1468" s="2"/>
      <c r="B1468" s="2"/>
      <c r="F1468" s="4"/>
      <c r="G1468" s="4"/>
    </row>
    <row r="1469" spans="1:7" x14ac:dyDescent="0.3">
      <c r="A1469" s="2"/>
      <c r="B1469" s="2"/>
      <c r="F1469" s="4"/>
      <c r="G1469" s="4"/>
    </row>
    <row r="1470" spans="1:7" x14ac:dyDescent="0.3">
      <c r="A1470" s="2"/>
      <c r="B1470" s="2"/>
      <c r="F1470" s="4"/>
      <c r="G1470" s="4"/>
    </row>
    <row r="1471" spans="1:7" x14ac:dyDescent="0.3">
      <c r="A1471" s="2"/>
      <c r="B1471" s="2"/>
      <c r="F1471" s="4"/>
      <c r="G1471" s="4"/>
    </row>
    <row r="1472" spans="1:7" x14ac:dyDescent="0.3">
      <c r="A1472" s="2"/>
      <c r="B1472" s="2"/>
      <c r="F1472" s="4"/>
      <c r="G1472" s="4"/>
    </row>
    <row r="1473" spans="1:7" x14ac:dyDescent="0.3">
      <c r="A1473" s="2"/>
      <c r="B1473" s="2"/>
      <c r="F1473" s="4"/>
      <c r="G1473" s="4"/>
    </row>
    <row r="1474" spans="1:7" x14ac:dyDescent="0.3">
      <c r="A1474" s="2"/>
      <c r="B1474" s="2"/>
      <c r="F1474" s="4"/>
      <c r="G1474" s="4"/>
    </row>
    <row r="1475" spans="1:7" x14ac:dyDescent="0.3">
      <c r="A1475" s="2"/>
      <c r="B1475" s="2"/>
      <c r="F1475" s="4"/>
      <c r="G1475" s="4"/>
    </row>
    <row r="1476" spans="1:7" x14ac:dyDescent="0.3">
      <c r="A1476" s="2"/>
      <c r="B1476" s="2"/>
      <c r="F1476" s="4"/>
      <c r="G1476" s="4"/>
    </row>
    <row r="1477" spans="1:7" x14ac:dyDescent="0.3">
      <c r="A1477" s="2"/>
      <c r="B1477" s="2"/>
      <c r="F1477" s="4"/>
      <c r="G1477" s="4"/>
    </row>
    <row r="1478" spans="1:7" x14ac:dyDescent="0.3">
      <c r="A1478" s="2"/>
      <c r="B1478" s="2"/>
      <c r="F1478" s="4"/>
      <c r="G1478" s="4"/>
    </row>
    <row r="1479" spans="1:7" x14ac:dyDescent="0.3">
      <c r="A1479" s="2"/>
      <c r="B1479" s="2"/>
      <c r="F1479" s="4"/>
      <c r="G1479" s="4"/>
    </row>
    <row r="1480" spans="1:7" x14ac:dyDescent="0.3">
      <c r="A1480" s="2"/>
      <c r="B1480" s="2"/>
      <c r="F1480" s="4"/>
      <c r="G1480" s="4"/>
    </row>
    <row r="1481" spans="1:7" x14ac:dyDescent="0.3">
      <c r="A1481" s="2"/>
      <c r="B1481" s="2"/>
      <c r="F1481" s="4"/>
      <c r="G1481" s="4"/>
    </row>
    <row r="1482" spans="1:7" x14ac:dyDescent="0.3">
      <c r="A1482" s="2"/>
      <c r="B1482" s="2"/>
      <c r="F1482" s="4"/>
      <c r="G1482" s="4"/>
    </row>
    <row r="1483" spans="1:7" x14ac:dyDescent="0.3">
      <c r="A1483" s="2"/>
      <c r="B1483" s="2"/>
      <c r="F1483" s="4"/>
      <c r="G1483" s="4"/>
    </row>
    <row r="1484" spans="1:7" x14ac:dyDescent="0.3">
      <c r="A1484" s="2"/>
      <c r="B1484" s="2"/>
      <c r="F1484" s="4"/>
      <c r="G1484" s="4"/>
    </row>
    <row r="1485" spans="1:7" x14ac:dyDescent="0.3">
      <c r="A1485" s="2"/>
      <c r="B1485" s="2"/>
      <c r="F1485" s="4"/>
      <c r="G1485" s="4"/>
    </row>
    <row r="1486" spans="1:7" x14ac:dyDescent="0.3">
      <c r="A1486" s="2"/>
      <c r="B1486" s="2"/>
      <c r="F1486" s="4"/>
      <c r="G1486" s="4"/>
    </row>
    <row r="1487" spans="1:7" x14ac:dyDescent="0.3">
      <c r="A1487" s="2"/>
      <c r="B1487" s="2"/>
      <c r="F1487" s="4"/>
      <c r="G1487" s="4"/>
    </row>
    <row r="1488" spans="1:7" x14ac:dyDescent="0.3">
      <c r="A1488" s="2"/>
      <c r="B1488" s="2"/>
      <c r="F1488" s="4"/>
      <c r="G1488" s="4"/>
    </row>
    <row r="1489" spans="1:7" x14ac:dyDescent="0.3">
      <c r="A1489" s="2"/>
      <c r="B1489" s="2"/>
      <c r="F1489" s="4"/>
      <c r="G1489" s="4"/>
    </row>
    <row r="1490" spans="1:7" x14ac:dyDescent="0.3">
      <c r="A1490" s="2"/>
      <c r="B1490" s="2"/>
      <c r="F1490" s="4"/>
      <c r="G1490" s="4"/>
    </row>
    <row r="1491" spans="1:7" x14ac:dyDescent="0.3">
      <c r="A1491" s="2"/>
      <c r="B1491" s="2"/>
      <c r="F1491" s="4"/>
      <c r="G1491" s="4"/>
    </row>
    <row r="1492" spans="1:7" x14ac:dyDescent="0.3">
      <c r="A1492" s="2"/>
      <c r="B1492" s="2"/>
      <c r="F1492" s="4"/>
      <c r="G1492" s="4"/>
    </row>
    <row r="1493" spans="1:7" x14ac:dyDescent="0.3">
      <c r="A1493" s="2"/>
      <c r="B1493" s="2"/>
      <c r="F1493" s="4"/>
      <c r="G1493" s="4"/>
    </row>
    <row r="1494" spans="1:7" x14ac:dyDescent="0.3">
      <c r="A1494" s="2"/>
      <c r="B1494" s="2"/>
      <c r="F1494" s="4"/>
      <c r="G1494" s="4"/>
    </row>
    <row r="1495" spans="1:7" x14ac:dyDescent="0.3">
      <c r="A1495" s="2"/>
      <c r="B1495" s="2"/>
      <c r="F1495" s="4"/>
      <c r="G1495" s="4"/>
    </row>
    <row r="1496" spans="1:7" x14ac:dyDescent="0.3">
      <c r="A1496" s="2"/>
      <c r="B1496" s="2"/>
      <c r="F1496" s="4"/>
      <c r="G1496" s="4"/>
    </row>
    <row r="1497" spans="1:7" x14ac:dyDescent="0.3">
      <c r="A1497" s="2"/>
      <c r="B1497" s="2"/>
      <c r="F1497" s="4"/>
      <c r="G1497" s="4"/>
    </row>
    <row r="1498" spans="1:7" x14ac:dyDescent="0.3">
      <c r="A1498" s="2"/>
      <c r="B1498" s="2"/>
      <c r="F1498" s="4"/>
      <c r="G1498" s="4"/>
    </row>
    <row r="1499" spans="1:7" x14ac:dyDescent="0.3">
      <c r="A1499" s="2"/>
      <c r="B1499" s="2"/>
      <c r="F1499" s="4"/>
      <c r="G1499" s="4"/>
    </row>
    <row r="1500" spans="1:7" x14ac:dyDescent="0.3">
      <c r="A1500" s="2"/>
      <c r="B1500" s="2"/>
      <c r="F1500" s="4"/>
      <c r="G1500" s="4"/>
    </row>
    <row r="1501" spans="1:7" x14ac:dyDescent="0.3">
      <c r="A1501" s="2"/>
      <c r="B1501" s="2"/>
      <c r="F1501" s="4"/>
      <c r="G1501" s="4"/>
    </row>
    <row r="1502" spans="1:7" x14ac:dyDescent="0.3">
      <c r="A1502" s="2"/>
      <c r="B1502" s="2"/>
      <c r="F1502" s="4"/>
      <c r="G1502" s="4"/>
    </row>
    <row r="1503" spans="1:7" x14ac:dyDescent="0.3">
      <c r="A1503" s="2"/>
      <c r="B1503" s="2"/>
      <c r="F1503" s="4"/>
      <c r="G1503" s="4"/>
    </row>
    <row r="1504" spans="1:7" x14ac:dyDescent="0.3">
      <c r="A1504" s="2"/>
      <c r="B1504" s="2"/>
      <c r="F1504" s="4"/>
      <c r="G1504" s="4"/>
    </row>
    <row r="1505" spans="1:7" x14ac:dyDescent="0.3">
      <c r="A1505" s="2"/>
      <c r="B1505" s="2"/>
      <c r="F1505" s="4"/>
      <c r="G1505" s="4"/>
    </row>
    <row r="1506" spans="1:7" x14ac:dyDescent="0.3">
      <c r="A1506" s="2"/>
      <c r="B1506" s="2"/>
      <c r="F1506" s="4"/>
      <c r="G1506" s="4"/>
    </row>
    <row r="1507" spans="1:7" x14ac:dyDescent="0.3">
      <c r="A1507" s="2"/>
      <c r="B1507" s="2"/>
      <c r="F1507" s="4"/>
      <c r="G1507" s="4"/>
    </row>
    <row r="1508" spans="1:7" x14ac:dyDescent="0.3">
      <c r="A1508" s="2"/>
      <c r="B1508" s="2"/>
      <c r="F1508" s="4"/>
      <c r="G1508" s="4"/>
    </row>
    <row r="1509" spans="1:7" x14ac:dyDescent="0.3">
      <c r="A1509" s="2"/>
      <c r="B1509" s="2"/>
      <c r="F1509" s="4"/>
      <c r="G1509" s="4"/>
    </row>
    <row r="1510" spans="1:7" x14ac:dyDescent="0.3">
      <c r="A1510" s="2"/>
      <c r="B1510" s="2"/>
      <c r="F1510" s="4"/>
      <c r="G1510" s="4"/>
    </row>
    <row r="1511" spans="1:7" x14ac:dyDescent="0.3">
      <c r="A1511" s="2"/>
      <c r="B1511" s="2"/>
      <c r="F1511" s="4"/>
      <c r="G1511" s="4"/>
    </row>
    <row r="1512" spans="1:7" x14ac:dyDescent="0.3">
      <c r="A1512" s="2"/>
      <c r="B1512" s="2"/>
      <c r="F1512" s="4"/>
      <c r="G1512" s="4"/>
    </row>
    <row r="1513" spans="1:7" x14ac:dyDescent="0.3">
      <c r="A1513" s="2"/>
      <c r="B1513" s="2"/>
      <c r="F1513" s="4"/>
      <c r="G1513" s="4"/>
    </row>
    <row r="1514" spans="1:7" x14ac:dyDescent="0.3">
      <c r="A1514" s="2"/>
      <c r="B1514" s="2"/>
      <c r="F1514" s="4"/>
      <c r="G1514" s="4"/>
    </row>
    <row r="1515" spans="1:7" x14ac:dyDescent="0.3">
      <c r="A1515" s="2"/>
      <c r="B1515" s="2"/>
      <c r="F1515" s="4"/>
      <c r="G1515" s="4"/>
    </row>
    <row r="1516" spans="1:7" x14ac:dyDescent="0.3">
      <c r="A1516" s="2"/>
      <c r="B1516" s="2"/>
      <c r="F1516" s="4"/>
      <c r="G1516" s="4"/>
    </row>
    <row r="1517" spans="1:7" x14ac:dyDescent="0.3">
      <c r="A1517" s="2"/>
      <c r="B1517" s="2"/>
      <c r="F1517" s="4"/>
      <c r="G1517" s="4"/>
    </row>
    <row r="1518" spans="1:7" x14ac:dyDescent="0.3">
      <c r="A1518" s="2"/>
      <c r="B1518" s="2"/>
      <c r="F1518" s="4"/>
      <c r="G1518" s="4"/>
    </row>
    <row r="1519" spans="1:7" x14ac:dyDescent="0.3">
      <c r="A1519" s="2"/>
      <c r="B1519" s="2"/>
      <c r="F1519" s="4"/>
      <c r="G1519" s="4"/>
    </row>
    <row r="1520" spans="1:7" x14ac:dyDescent="0.3">
      <c r="A1520" s="2"/>
      <c r="B1520" s="2"/>
      <c r="F1520" s="4"/>
      <c r="G1520" s="4"/>
    </row>
    <row r="1521" spans="1:7" x14ac:dyDescent="0.3">
      <c r="A1521" s="2"/>
      <c r="B1521" s="2"/>
      <c r="F1521" s="4"/>
      <c r="G1521" s="4"/>
    </row>
    <row r="1522" spans="1:7" x14ac:dyDescent="0.3">
      <c r="A1522" s="2"/>
      <c r="B1522" s="2"/>
      <c r="F1522" s="4"/>
      <c r="G1522" s="4"/>
    </row>
    <row r="1523" spans="1:7" x14ac:dyDescent="0.3">
      <c r="A1523" s="2"/>
      <c r="B1523" s="2"/>
      <c r="F1523" s="4"/>
      <c r="G1523" s="4"/>
    </row>
    <row r="1524" spans="1:7" x14ac:dyDescent="0.3">
      <c r="A1524" s="2"/>
      <c r="B1524" s="2"/>
      <c r="F1524" s="4"/>
      <c r="G1524" s="4"/>
    </row>
    <row r="1525" spans="1:7" x14ac:dyDescent="0.3">
      <c r="A1525" s="2"/>
      <c r="B1525" s="2"/>
      <c r="F1525" s="4"/>
      <c r="G1525" s="4"/>
    </row>
    <row r="1526" spans="1:7" x14ac:dyDescent="0.3">
      <c r="A1526" s="2"/>
      <c r="B1526" s="2"/>
      <c r="F1526" s="4"/>
      <c r="G1526" s="4"/>
    </row>
    <row r="1527" spans="1:7" x14ac:dyDescent="0.3">
      <c r="A1527" s="2"/>
      <c r="B1527" s="2"/>
      <c r="F1527" s="4"/>
      <c r="G1527" s="4"/>
    </row>
    <row r="1528" spans="1:7" x14ac:dyDescent="0.3">
      <c r="A1528" s="2"/>
      <c r="B1528" s="2"/>
      <c r="F1528" s="4"/>
      <c r="G1528" s="4"/>
    </row>
    <row r="1529" spans="1:7" x14ac:dyDescent="0.3">
      <c r="A1529" s="2"/>
      <c r="B1529" s="2"/>
      <c r="F1529" s="4"/>
      <c r="G1529" s="4"/>
    </row>
    <row r="1530" spans="1:7" x14ac:dyDescent="0.3">
      <c r="A1530" s="2"/>
      <c r="B1530" s="2"/>
      <c r="F1530" s="4"/>
      <c r="G1530" s="4"/>
    </row>
    <row r="1531" spans="1:7" x14ac:dyDescent="0.3">
      <c r="A1531" s="2"/>
      <c r="B1531" s="2"/>
      <c r="F1531" s="4"/>
      <c r="G1531" s="4"/>
    </row>
    <row r="1532" spans="1:7" x14ac:dyDescent="0.3">
      <c r="A1532" s="2"/>
      <c r="B1532" s="2"/>
      <c r="F1532" s="4"/>
      <c r="G1532" s="4"/>
    </row>
    <row r="1533" spans="1:7" x14ac:dyDescent="0.3">
      <c r="A1533" s="2"/>
      <c r="B1533" s="2"/>
      <c r="F1533" s="4"/>
      <c r="G1533" s="4"/>
    </row>
    <row r="1534" spans="1:7" x14ac:dyDescent="0.3">
      <c r="A1534" s="2"/>
      <c r="B1534" s="2"/>
      <c r="F1534" s="4"/>
      <c r="G1534" s="4"/>
    </row>
    <row r="1535" spans="1:7" x14ac:dyDescent="0.3">
      <c r="A1535" s="2"/>
      <c r="B1535" s="2"/>
      <c r="F1535" s="4"/>
      <c r="G1535" s="4"/>
    </row>
    <row r="1536" spans="1:7" x14ac:dyDescent="0.3">
      <c r="A1536" s="2"/>
      <c r="B1536" s="2"/>
      <c r="F1536" s="4"/>
      <c r="G1536" s="4"/>
    </row>
    <row r="1537" spans="1:7" x14ac:dyDescent="0.3">
      <c r="A1537" s="2"/>
      <c r="B1537" s="2"/>
      <c r="F1537" s="4"/>
      <c r="G1537" s="4"/>
    </row>
    <row r="1538" spans="1:7" x14ac:dyDescent="0.3">
      <c r="A1538" s="2"/>
      <c r="B1538" s="2"/>
      <c r="F1538" s="4"/>
      <c r="G1538" s="4"/>
    </row>
    <row r="1539" spans="1:7" x14ac:dyDescent="0.3">
      <c r="A1539" s="2"/>
      <c r="B1539" s="2"/>
      <c r="F1539" s="4"/>
      <c r="G1539" s="4"/>
    </row>
    <row r="1540" spans="1:7" x14ac:dyDescent="0.3">
      <c r="A1540" s="2"/>
      <c r="B1540" s="2"/>
      <c r="F1540" s="4"/>
      <c r="G1540" s="4"/>
    </row>
    <row r="1541" spans="1:7" x14ac:dyDescent="0.3">
      <c r="A1541" s="2"/>
      <c r="B1541" s="2"/>
      <c r="F1541" s="4"/>
      <c r="G1541" s="4"/>
    </row>
    <row r="1542" spans="1:7" x14ac:dyDescent="0.3">
      <c r="A1542" s="2"/>
      <c r="B1542" s="2"/>
      <c r="F1542" s="4"/>
      <c r="G1542" s="4"/>
    </row>
    <row r="1543" spans="1:7" x14ac:dyDescent="0.3">
      <c r="A1543" s="2"/>
      <c r="B1543" s="2"/>
      <c r="F1543" s="4"/>
      <c r="G1543" s="4"/>
    </row>
    <row r="1544" spans="1:7" x14ac:dyDescent="0.3">
      <c r="A1544" s="2"/>
      <c r="B1544" s="2"/>
      <c r="F1544" s="4"/>
      <c r="G1544" s="4"/>
    </row>
    <row r="1545" spans="1:7" x14ac:dyDescent="0.3">
      <c r="A1545" s="2"/>
      <c r="B1545" s="2"/>
      <c r="F1545" s="4"/>
      <c r="G1545" s="4"/>
    </row>
    <row r="1546" spans="1:7" x14ac:dyDescent="0.3">
      <c r="A1546" s="2"/>
      <c r="B1546" s="2"/>
      <c r="F1546" s="4"/>
      <c r="G1546" s="4"/>
    </row>
    <row r="1547" spans="1:7" x14ac:dyDescent="0.3">
      <c r="A1547" s="2"/>
      <c r="B1547" s="2"/>
      <c r="F1547" s="4"/>
      <c r="G1547" s="4"/>
    </row>
    <row r="1548" spans="1:7" x14ac:dyDescent="0.3">
      <c r="A1548" s="2"/>
      <c r="B1548" s="2"/>
      <c r="F1548" s="4"/>
      <c r="G1548" s="4"/>
    </row>
    <row r="1549" spans="1:7" x14ac:dyDescent="0.3">
      <c r="A1549" s="2"/>
      <c r="B1549" s="2"/>
      <c r="F1549" s="4"/>
      <c r="G1549" s="4"/>
    </row>
    <row r="1550" spans="1:7" x14ac:dyDescent="0.3">
      <c r="A1550" s="2"/>
      <c r="B1550" s="2"/>
      <c r="F1550" s="4"/>
      <c r="G1550" s="4"/>
    </row>
    <row r="1551" spans="1:7" x14ac:dyDescent="0.3">
      <c r="A1551" s="2"/>
      <c r="B1551" s="2"/>
      <c r="F1551" s="4"/>
      <c r="G1551" s="4"/>
    </row>
    <row r="1552" spans="1:7" x14ac:dyDescent="0.3">
      <c r="A1552" s="2"/>
      <c r="B1552" s="2"/>
      <c r="F1552" s="4"/>
      <c r="G1552" s="4"/>
    </row>
    <row r="1553" spans="1:7" x14ac:dyDescent="0.3">
      <c r="A1553" s="2"/>
      <c r="B1553" s="2"/>
      <c r="F1553" s="4"/>
      <c r="G1553" s="4"/>
    </row>
    <row r="1554" spans="1:7" x14ac:dyDescent="0.3">
      <c r="A1554" s="2"/>
      <c r="B1554" s="2"/>
      <c r="F1554" s="4"/>
      <c r="G1554" s="4"/>
    </row>
    <row r="1555" spans="1:7" x14ac:dyDescent="0.3">
      <c r="A1555" s="2"/>
      <c r="B1555" s="2"/>
      <c r="F1555" s="4"/>
      <c r="G1555" s="4"/>
    </row>
    <row r="1556" spans="1:7" x14ac:dyDescent="0.3">
      <c r="A1556" s="2"/>
      <c r="B1556" s="2"/>
      <c r="F1556" s="4"/>
      <c r="G1556" s="4"/>
    </row>
    <row r="1557" spans="1:7" x14ac:dyDescent="0.3">
      <c r="A1557" s="2"/>
      <c r="B1557" s="2"/>
      <c r="F1557" s="4"/>
      <c r="G1557" s="4"/>
    </row>
    <row r="1558" spans="1:7" x14ac:dyDescent="0.3">
      <c r="A1558" s="2"/>
      <c r="B1558" s="2"/>
      <c r="F1558" s="4"/>
      <c r="G1558" s="4"/>
    </row>
    <row r="1559" spans="1:7" x14ac:dyDescent="0.3">
      <c r="A1559" s="2"/>
      <c r="B1559" s="2"/>
      <c r="F1559" s="4"/>
      <c r="G1559" s="4"/>
    </row>
    <row r="1560" spans="1:7" x14ac:dyDescent="0.3">
      <c r="A1560" s="2"/>
      <c r="B1560" s="2"/>
      <c r="F1560" s="4"/>
      <c r="G1560" s="4"/>
    </row>
    <row r="1561" spans="1:7" x14ac:dyDescent="0.3">
      <c r="A1561" s="2"/>
      <c r="B1561" s="2"/>
      <c r="F1561" s="4"/>
      <c r="G1561" s="4"/>
    </row>
    <row r="1562" spans="1:7" x14ac:dyDescent="0.3">
      <c r="A1562" s="2"/>
      <c r="B1562" s="2"/>
      <c r="F1562" s="4"/>
      <c r="G1562" s="4"/>
    </row>
    <row r="1563" spans="1:7" x14ac:dyDescent="0.3">
      <c r="A1563" s="2"/>
      <c r="B1563" s="2"/>
      <c r="F1563" s="4"/>
      <c r="G1563" s="4"/>
    </row>
    <row r="1564" spans="1:7" x14ac:dyDescent="0.3">
      <c r="A1564" s="2"/>
      <c r="B1564" s="2"/>
      <c r="F1564" s="4"/>
      <c r="G1564" s="4"/>
    </row>
    <row r="1565" spans="1:7" x14ac:dyDescent="0.3">
      <c r="A1565" s="2"/>
      <c r="B1565" s="2"/>
      <c r="F1565" s="4"/>
      <c r="G1565" s="4"/>
    </row>
    <row r="1566" spans="1:7" x14ac:dyDescent="0.3">
      <c r="A1566" s="2"/>
      <c r="B1566" s="2"/>
      <c r="F1566" s="4"/>
      <c r="G1566" s="4"/>
    </row>
    <row r="1567" spans="1:7" x14ac:dyDescent="0.3">
      <c r="A1567" s="2"/>
      <c r="B1567" s="2"/>
      <c r="F1567" s="4"/>
      <c r="G1567" s="4"/>
    </row>
    <row r="1568" spans="1:7" x14ac:dyDescent="0.3">
      <c r="A1568" s="2"/>
      <c r="B1568" s="2"/>
      <c r="F1568" s="4"/>
      <c r="G1568" s="4"/>
    </row>
    <row r="1569" spans="1:7" x14ac:dyDescent="0.3">
      <c r="A1569" s="2"/>
      <c r="B1569" s="2"/>
      <c r="F1569" s="4"/>
      <c r="G1569" s="4"/>
    </row>
    <row r="1570" spans="1:7" x14ac:dyDescent="0.3">
      <c r="A1570" s="2"/>
      <c r="B1570" s="2"/>
      <c r="F1570" s="4"/>
      <c r="G1570" s="4"/>
    </row>
    <row r="1571" spans="1:7" x14ac:dyDescent="0.3">
      <c r="A1571" s="2"/>
      <c r="B1571" s="2"/>
      <c r="F1571" s="4"/>
      <c r="G1571" s="4"/>
    </row>
    <row r="1572" spans="1:7" x14ac:dyDescent="0.3">
      <c r="A1572" s="2"/>
      <c r="B1572" s="2"/>
      <c r="F1572" s="4"/>
      <c r="G1572" s="4"/>
    </row>
    <row r="1573" spans="1:7" x14ac:dyDescent="0.3">
      <c r="A1573" s="2"/>
      <c r="B1573" s="2"/>
      <c r="F1573" s="4"/>
      <c r="G1573" s="4"/>
    </row>
    <row r="1574" spans="1:7" x14ac:dyDescent="0.3">
      <c r="A1574" s="2"/>
      <c r="B1574" s="2"/>
      <c r="F1574" s="4"/>
      <c r="G1574" s="4"/>
    </row>
    <row r="1575" spans="1:7" x14ac:dyDescent="0.3">
      <c r="A1575" s="2"/>
      <c r="B1575" s="2"/>
      <c r="F1575" s="4"/>
      <c r="G1575" s="4"/>
    </row>
    <row r="1576" spans="1:7" x14ac:dyDescent="0.3">
      <c r="A1576" s="2"/>
      <c r="B1576" s="2"/>
      <c r="F1576" s="4"/>
      <c r="G1576" s="4"/>
    </row>
    <row r="1577" spans="1:7" x14ac:dyDescent="0.3">
      <c r="A1577" s="2"/>
      <c r="B1577" s="2"/>
      <c r="F1577" s="4"/>
      <c r="G1577" s="4"/>
    </row>
    <row r="1578" spans="1:7" x14ac:dyDescent="0.3">
      <c r="A1578" s="2"/>
      <c r="B1578" s="2"/>
      <c r="F1578" s="4"/>
      <c r="G1578" s="4"/>
    </row>
    <row r="1579" spans="1:7" x14ac:dyDescent="0.3">
      <c r="A1579" s="2"/>
      <c r="B1579" s="2"/>
      <c r="F1579" s="4"/>
      <c r="G1579" s="4"/>
    </row>
    <row r="1580" spans="1:7" x14ac:dyDescent="0.3">
      <c r="A1580" s="2"/>
      <c r="B1580" s="2"/>
      <c r="F1580" s="4"/>
      <c r="G1580" s="4"/>
    </row>
    <row r="1581" spans="1:7" x14ac:dyDescent="0.3">
      <c r="A1581" s="2"/>
      <c r="B1581" s="2"/>
      <c r="F1581" s="4"/>
      <c r="G1581" s="4"/>
    </row>
    <row r="1582" spans="1:7" x14ac:dyDescent="0.3">
      <c r="A1582" s="2"/>
      <c r="B1582" s="2"/>
      <c r="F1582" s="4"/>
      <c r="G1582" s="4"/>
    </row>
    <row r="1583" spans="1:7" x14ac:dyDescent="0.3">
      <c r="A1583" s="2"/>
      <c r="B1583" s="2"/>
      <c r="F1583" s="4"/>
      <c r="G1583" s="4"/>
    </row>
    <row r="1584" spans="1:7" x14ac:dyDescent="0.3">
      <c r="A1584" s="2"/>
      <c r="B1584" s="2"/>
      <c r="F1584" s="4"/>
      <c r="G1584" s="4"/>
    </row>
    <row r="1585" spans="1:7" x14ac:dyDescent="0.3">
      <c r="A1585" s="2"/>
      <c r="B1585" s="2"/>
      <c r="F1585" s="4"/>
      <c r="G1585" s="4"/>
    </row>
    <row r="1586" spans="1:7" x14ac:dyDescent="0.3">
      <c r="A1586" s="2"/>
      <c r="B1586" s="2"/>
      <c r="F1586" s="4"/>
      <c r="G1586" s="4"/>
    </row>
    <row r="1587" spans="1:7" x14ac:dyDescent="0.3">
      <c r="A1587" s="2"/>
      <c r="B1587" s="2"/>
      <c r="F1587" s="4"/>
      <c r="G1587" s="4"/>
    </row>
    <row r="1588" spans="1:7" x14ac:dyDescent="0.3">
      <c r="A1588" s="2"/>
      <c r="B1588" s="2"/>
      <c r="F1588" s="4"/>
      <c r="G1588" s="4"/>
    </row>
    <row r="1589" spans="1:7" x14ac:dyDescent="0.3">
      <c r="A1589" s="2"/>
      <c r="B1589" s="2"/>
      <c r="F1589" s="4"/>
      <c r="G1589" s="4"/>
    </row>
    <row r="1590" spans="1:7" x14ac:dyDescent="0.3">
      <c r="A1590" s="2"/>
      <c r="B1590" s="2"/>
      <c r="F1590" s="4"/>
      <c r="G1590" s="4"/>
    </row>
    <row r="1591" spans="1:7" x14ac:dyDescent="0.3">
      <c r="A1591" s="2"/>
      <c r="B1591" s="2"/>
      <c r="F1591" s="4"/>
      <c r="G1591" s="4"/>
    </row>
    <row r="1592" spans="1:7" x14ac:dyDescent="0.3">
      <c r="A1592" s="2"/>
      <c r="B1592" s="2"/>
      <c r="F1592" s="4"/>
      <c r="G1592" s="4"/>
    </row>
    <row r="1593" spans="1:7" x14ac:dyDescent="0.3">
      <c r="A1593" s="2"/>
      <c r="B1593" s="2"/>
      <c r="F1593" s="4"/>
      <c r="G1593" s="4"/>
    </row>
    <row r="1594" spans="1:7" x14ac:dyDescent="0.3">
      <c r="A1594" s="2"/>
      <c r="B1594" s="2"/>
      <c r="F1594" s="4"/>
      <c r="G1594" s="4"/>
    </row>
    <row r="1595" spans="1:7" x14ac:dyDescent="0.3">
      <c r="A1595" s="2"/>
      <c r="B1595" s="2"/>
      <c r="F1595" s="4"/>
      <c r="G1595" s="4"/>
    </row>
    <row r="1596" spans="1:7" x14ac:dyDescent="0.3">
      <c r="A1596" s="2"/>
      <c r="B1596" s="2"/>
      <c r="F1596" s="4"/>
      <c r="G1596" s="4"/>
    </row>
    <row r="1597" spans="1:7" x14ac:dyDescent="0.3">
      <c r="A1597" s="2"/>
      <c r="B1597" s="2"/>
      <c r="F1597" s="4"/>
      <c r="G1597" s="4"/>
    </row>
    <row r="1598" spans="1:7" x14ac:dyDescent="0.3">
      <c r="A1598" s="2"/>
      <c r="B1598" s="2"/>
      <c r="F1598" s="4"/>
      <c r="G1598" s="4"/>
    </row>
    <row r="1599" spans="1:7" x14ac:dyDescent="0.3">
      <c r="A1599" s="2"/>
      <c r="B1599" s="2"/>
      <c r="F1599" s="4"/>
      <c r="G1599" s="4"/>
    </row>
    <row r="1600" spans="1:7" x14ac:dyDescent="0.3">
      <c r="A1600" s="2"/>
      <c r="B1600" s="2"/>
      <c r="F1600" s="4"/>
      <c r="G1600" s="4"/>
    </row>
    <row r="1601" spans="1:7" x14ac:dyDescent="0.3">
      <c r="A1601" s="2"/>
      <c r="B1601" s="2"/>
      <c r="F1601" s="4"/>
      <c r="G1601" s="4"/>
    </row>
    <row r="1602" spans="1:7" x14ac:dyDescent="0.3">
      <c r="A1602" s="2"/>
      <c r="B1602" s="2"/>
      <c r="F1602" s="4"/>
      <c r="G1602" s="4"/>
    </row>
    <row r="1603" spans="1:7" x14ac:dyDescent="0.3">
      <c r="A1603" s="2"/>
      <c r="B1603" s="2"/>
      <c r="F1603" s="4"/>
      <c r="G1603" s="4"/>
    </row>
    <row r="1604" spans="1:7" x14ac:dyDescent="0.3">
      <c r="A1604" s="2"/>
      <c r="B1604" s="2"/>
      <c r="F1604" s="4"/>
      <c r="G1604" s="4"/>
    </row>
    <row r="1605" spans="1:7" x14ac:dyDescent="0.3">
      <c r="A1605" s="2"/>
      <c r="B1605" s="2"/>
      <c r="F1605" s="4"/>
      <c r="G1605" s="4"/>
    </row>
    <row r="1606" spans="1:7" x14ac:dyDescent="0.3">
      <c r="A1606" s="2"/>
      <c r="B1606" s="2"/>
      <c r="F1606" s="4"/>
      <c r="G1606" s="4"/>
    </row>
    <row r="1607" spans="1:7" x14ac:dyDescent="0.3">
      <c r="A1607" s="2"/>
      <c r="B1607" s="2"/>
      <c r="F1607" s="4"/>
      <c r="G1607" s="4"/>
    </row>
    <row r="1608" spans="1:7" x14ac:dyDescent="0.3">
      <c r="A1608" s="2"/>
      <c r="B1608" s="2"/>
      <c r="F1608" s="4"/>
      <c r="G1608" s="4"/>
    </row>
    <row r="1609" spans="1:7" x14ac:dyDescent="0.3">
      <c r="A1609" s="2"/>
      <c r="B1609" s="2"/>
      <c r="F1609" s="4"/>
      <c r="G1609" s="4"/>
    </row>
    <row r="1610" spans="1:7" x14ac:dyDescent="0.3">
      <c r="A1610" s="2"/>
      <c r="B1610" s="2"/>
      <c r="F1610" s="4"/>
      <c r="G1610" s="4"/>
    </row>
    <row r="1611" spans="1:7" x14ac:dyDescent="0.3">
      <c r="A1611" s="2"/>
      <c r="B1611" s="2"/>
      <c r="F1611" s="4"/>
      <c r="G1611" s="4"/>
    </row>
    <row r="1612" spans="1:7" x14ac:dyDescent="0.3">
      <c r="A1612" s="2"/>
      <c r="B1612" s="2"/>
      <c r="F1612" s="4"/>
      <c r="G1612" s="4"/>
    </row>
    <row r="1613" spans="1:7" x14ac:dyDescent="0.3">
      <c r="A1613" s="2"/>
      <c r="B1613" s="2"/>
      <c r="F1613" s="4"/>
      <c r="G1613" s="4"/>
    </row>
    <row r="1614" spans="1:7" x14ac:dyDescent="0.3">
      <c r="A1614" s="2"/>
      <c r="B1614" s="2"/>
      <c r="F1614" s="4"/>
      <c r="G1614" s="4"/>
    </row>
    <row r="1615" spans="1:7" x14ac:dyDescent="0.3">
      <c r="A1615" s="2"/>
      <c r="B1615" s="2"/>
      <c r="F1615" s="4"/>
      <c r="G1615" s="4"/>
    </row>
    <row r="1616" spans="1:7" x14ac:dyDescent="0.3">
      <c r="A1616" s="2"/>
      <c r="B1616" s="2"/>
      <c r="F1616" s="4"/>
      <c r="G1616" s="4"/>
    </row>
    <row r="1617" spans="1:7" x14ac:dyDescent="0.3">
      <c r="A1617" s="2"/>
      <c r="B1617" s="2"/>
      <c r="F1617" s="4"/>
      <c r="G1617" s="4"/>
    </row>
    <row r="1618" spans="1:7" x14ac:dyDescent="0.3">
      <c r="A1618" s="2"/>
      <c r="B1618" s="2"/>
      <c r="F1618" s="4"/>
      <c r="G1618" s="4"/>
    </row>
    <row r="1619" spans="1:7" x14ac:dyDescent="0.3">
      <c r="A1619" s="2"/>
      <c r="B1619" s="2"/>
      <c r="F1619" s="4"/>
      <c r="G1619" s="4"/>
    </row>
    <row r="1620" spans="1:7" x14ac:dyDescent="0.3">
      <c r="A1620" s="2"/>
      <c r="B1620" s="2"/>
      <c r="F1620" s="4"/>
      <c r="G1620" s="4"/>
    </row>
    <row r="1621" spans="1:7" x14ac:dyDescent="0.3">
      <c r="A1621" s="2"/>
      <c r="B1621" s="2"/>
      <c r="F1621" s="4"/>
      <c r="G1621" s="4"/>
    </row>
    <row r="1622" spans="1:7" x14ac:dyDescent="0.3">
      <c r="A1622" s="2"/>
      <c r="B1622" s="2"/>
      <c r="F1622" s="4"/>
      <c r="G1622" s="4"/>
    </row>
    <row r="1623" spans="1:7" x14ac:dyDescent="0.3">
      <c r="A1623" s="2"/>
      <c r="B1623" s="2"/>
      <c r="F1623" s="4"/>
      <c r="G1623" s="4"/>
    </row>
    <row r="1624" spans="1:7" x14ac:dyDescent="0.3">
      <c r="A1624" s="2"/>
      <c r="B1624" s="2"/>
      <c r="F1624" s="4"/>
      <c r="G1624" s="4"/>
    </row>
    <row r="1625" spans="1:7" x14ac:dyDescent="0.3">
      <c r="A1625" s="2"/>
      <c r="B1625" s="2"/>
      <c r="F1625" s="4"/>
      <c r="G1625" s="4"/>
    </row>
    <row r="1626" spans="1:7" x14ac:dyDescent="0.3">
      <c r="A1626" s="2"/>
      <c r="B1626" s="2"/>
      <c r="F1626" s="4"/>
      <c r="G1626" s="4"/>
    </row>
    <row r="1627" spans="1:7" x14ac:dyDescent="0.3">
      <c r="A1627" s="2"/>
      <c r="B1627" s="2"/>
      <c r="F1627" s="4"/>
      <c r="G1627" s="4"/>
    </row>
    <row r="1628" spans="1:7" x14ac:dyDescent="0.3">
      <c r="A1628" s="2"/>
      <c r="B1628" s="2"/>
      <c r="F1628" s="4"/>
      <c r="G1628" s="4"/>
    </row>
    <row r="1629" spans="1:7" x14ac:dyDescent="0.3">
      <c r="A1629" s="2"/>
      <c r="B1629" s="2"/>
      <c r="F1629" s="4"/>
      <c r="G1629" s="4"/>
    </row>
    <row r="1630" spans="1:7" x14ac:dyDescent="0.3">
      <c r="A1630" s="2"/>
      <c r="B1630" s="2"/>
      <c r="F1630" s="4"/>
      <c r="G1630" s="4"/>
    </row>
    <row r="1631" spans="1:7" x14ac:dyDescent="0.3">
      <c r="A1631" s="2"/>
      <c r="B1631" s="2"/>
      <c r="F1631" s="4"/>
      <c r="G1631" s="4"/>
    </row>
    <row r="1632" spans="1:7" x14ac:dyDescent="0.3">
      <c r="A1632" s="2"/>
      <c r="B1632" s="2"/>
      <c r="F1632" s="4"/>
      <c r="G1632" s="4"/>
    </row>
    <row r="1633" spans="1:7" x14ac:dyDescent="0.3">
      <c r="A1633" s="2"/>
      <c r="B1633" s="2"/>
      <c r="F1633" s="4"/>
      <c r="G1633" s="4"/>
    </row>
    <row r="1634" spans="1:7" x14ac:dyDescent="0.3">
      <c r="A1634" s="2"/>
      <c r="B1634" s="2"/>
      <c r="F1634" s="4"/>
      <c r="G1634" s="4"/>
    </row>
    <row r="1635" spans="1:7" x14ac:dyDescent="0.3">
      <c r="A1635" s="2"/>
      <c r="B1635" s="2"/>
      <c r="F1635" s="4"/>
      <c r="G1635" s="4"/>
    </row>
    <row r="1636" spans="1:7" x14ac:dyDescent="0.3">
      <c r="A1636" s="2"/>
      <c r="B1636" s="2"/>
      <c r="F1636" s="4"/>
      <c r="G1636" s="4"/>
    </row>
    <row r="1637" spans="1:7" x14ac:dyDescent="0.3">
      <c r="A1637" s="2"/>
      <c r="B1637" s="2"/>
      <c r="F1637" s="4"/>
      <c r="G1637" s="4"/>
    </row>
    <row r="1638" spans="1:7" x14ac:dyDescent="0.3">
      <c r="A1638" s="2"/>
      <c r="B1638" s="2"/>
      <c r="F1638" s="4"/>
      <c r="G1638" s="4"/>
    </row>
    <row r="1639" spans="1:7" x14ac:dyDescent="0.3">
      <c r="A1639" s="2"/>
      <c r="B1639" s="2"/>
      <c r="F1639" s="4"/>
      <c r="G1639" s="4"/>
    </row>
    <row r="1640" spans="1:7" x14ac:dyDescent="0.3">
      <c r="A1640" s="2"/>
      <c r="B1640" s="2"/>
      <c r="F1640" s="4"/>
      <c r="G1640" s="4"/>
    </row>
    <row r="1641" spans="1:7" x14ac:dyDescent="0.3">
      <c r="A1641" s="2"/>
      <c r="B1641" s="2"/>
      <c r="F1641" s="4"/>
      <c r="G1641" s="4"/>
    </row>
    <row r="1642" spans="1:7" x14ac:dyDescent="0.3">
      <c r="A1642" s="2"/>
      <c r="B1642" s="2"/>
      <c r="F1642" s="4"/>
      <c r="G1642" s="4"/>
    </row>
    <row r="1643" spans="1:7" x14ac:dyDescent="0.3">
      <c r="A1643" s="2"/>
      <c r="B1643" s="2"/>
      <c r="F1643" s="4"/>
      <c r="G1643" s="4"/>
    </row>
    <row r="1644" spans="1:7" x14ac:dyDescent="0.3">
      <c r="A1644" s="2"/>
      <c r="B1644" s="2"/>
      <c r="F1644" s="4"/>
      <c r="G1644" s="4"/>
    </row>
    <row r="1645" spans="1:7" x14ac:dyDescent="0.3">
      <c r="A1645" s="2"/>
      <c r="B1645" s="2"/>
      <c r="F1645" s="4"/>
      <c r="G1645" s="4"/>
    </row>
    <row r="1646" spans="1:7" x14ac:dyDescent="0.3">
      <c r="A1646" s="2"/>
      <c r="B1646" s="2"/>
      <c r="F1646" s="4"/>
      <c r="G1646" s="4"/>
    </row>
    <row r="1647" spans="1:7" x14ac:dyDescent="0.3">
      <c r="A1647" s="2"/>
      <c r="B1647" s="2"/>
      <c r="F1647" s="4"/>
      <c r="G1647" s="4"/>
    </row>
    <row r="1648" spans="1:7" x14ac:dyDescent="0.3">
      <c r="A1648" s="2"/>
      <c r="B1648" s="2"/>
      <c r="D1648"/>
      <c r="F1648" s="4"/>
      <c r="G1648" s="4"/>
    </row>
    <row r="1649" spans="1:7" x14ac:dyDescent="0.3">
      <c r="A1649" s="2"/>
      <c r="B1649" s="2"/>
      <c r="D1649"/>
      <c r="F1649" s="4"/>
      <c r="G1649" s="4"/>
    </row>
    <row r="1650" spans="1:7" x14ac:dyDescent="0.3">
      <c r="A1650" s="2"/>
      <c r="B1650" s="2"/>
      <c r="D1650"/>
      <c r="F1650" s="4"/>
      <c r="G1650" s="4"/>
    </row>
    <row r="1651" spans="1:7" x14ac:dyDescent="0.3">
      <c r="A1651" s="2"/>
      <c r="B1651" s="2"/>
      <c r="D1651"/>
      <c r="F1651" s="4"/>
      <c r="G1651" s="4"/>
    </row>
    <row r="1652" spans="1:7" x14ac:dyDescent="0.3">
      <c r="A1652" s="2"/>
      <c r="B1652" s="2"/>
      <c r="D1652"/>
      <c r="G1652" s="4"/>
    </row>
    <row r="1653" spans="1:7" x14ac:dyDescent="0.3">
      <c r="A1653" s="2"/>
      <c r="B1653" s="2"/>
      <c r="D1653"/>
      <c r="G1653" s="4"/>
    </row>
    <row r="1654" spans="1:7" x14ac:dyDescent="0.3">
      <c r="A1654" s="2"/>
      <c r="B1654" s="2"/>
      <c r="D1654"/>
      <c r="G1654" s="4"/>
    </row>
    <row r="1655" spans="1:7" x14ac:dyDescent="0.3">
      <c r="A1655" s="2"/>
      <c r="B1655" s="2"/>
      <c r="D1655"/>
      <c r="G1655" s="4"/>
    </row>
    <row r="1656" spans="1:7" x14ac:dyDescent="0.3">
      <c r="A1656" s="2"/>
      <c r="B1656" s="2"/>
      <c r="D1656"/>
      <c r="G1656" s="4"/>
    </row>
    <row r="1657" spans="1:7" x14ac:dyDescent="0.3">
      <c r="A1657" s="2"/>
      <c r="B1657" s="2"/>
      <c r="D1657"/>
      <c r="G1657" s="4"/>
    </row>
    <row r="1658" spans="1:7" x14ac:dyDescent="0.3">
      <c r="A1658" s="2"/>
      <c r="B1658" s="2"/>
      <c r="D1658"/>
      <c r="G1658" s="4"/>
    </row>
    <row r="1659" spans="1:7" x14ac:dyDescent="0.3">
      <c r="A1659" s="2"/>
      <c r="B1659" s="2"/>
      <c r="D1659"/>
      <c r="G1659" s="4"/>
    </row>
    <row r="1660" spans="1:7" x14ac:dyDescent="0.3">
      <c r="A1660" s="2"/>
      <c r="B1660" s="2"/>
      <c r="D1660"/>
      <c r="G1660" s="4"/>
    </row>
    <row r="1661" spans="1:7" x14ac:dyDescent="0.3">
      <c r="A1661" s="2"/>
      <c r="B1661" s="2"/>
      <c r="D1661"/>
      <c r="G1661" s="4"/>
    </row>
    <row r="1662" spans="1:7" x14ac:dyDescent="0.3">
      <c r="A1662" s="2"/>
      <c r="B1662" s="2"/>
      <c r="D1662"/>
      <c r="G1662" s="4"/>
    </row>
    <row r="1663" spans="1:7" x14ac:dyDescent="0.3">
      <c r="A1663" s="2"/>
      <c r="B1663" s="2"/>
      <c r="D1663"/>
      <c r="G1663" s="4"/>
    </row>
    <row r="1664" spans="1:7" x14ac:dyDescent="0.3">
      <c r="A1664" s="2"/>
      <c r="B1664" s="2"/>
      <c r="D1664"/>
      <c r="G1664" s="4"/>
    </row>
    <row r="1665" spans="1:7" x14ac:dyDescent="0.3">
      <c r="A1665" s="2"/>
      <c r="B1665" s="2"/>
      <c r="D1665"/>
      <c r="G1665" s="4"/>
    </row>
    <row r="1666" spans="1:7" x14ac:dyDescent="0.3">
      <c r="A1666" s="2"/>
      <c r="B1666" s="2"/>
      <c r="D1666"/>
      <c r="G1666" s="4"/>
    </row>
    <row r="1667" spans="1:7" x14ac:dyDescent="0.3">
      <c r="A1667" s="2"/>
      <c r="B1667" s="2"/>
      <c r="D1667"/>
      <c r="G1667" s="4"/>
    </row>
    <row r="1668" spans="1:7" x14ac:dyDescent="0.3">
      <c r="A1668" s="2"/>
      <c r="B1668" s="2"/>
      <c r="D1668"/>
      <c r="G1668" s="4"/>
    </row>
    <row r="1669" spans="1:7" x14ac:dyDescent="0.3">
      <c r="A1669" s="2"/>
      <c r="B1669" s="2"/>
      <c r="D1669"/>
      <c r="G1669" s="4"/>
    </row>
    <row r="1670" spans="1:7" x14ac:dyDescent="0.3">
      <c r="A1670" s="2"/>
      <c r="B1670" s="2"/>
      <c r="D1670"/>
      <c r="G1670" s="4"/>
    </row>
    <row r="1671" spans="1:7" x14ac:dyDescent="0.3">
      <c r="A1671" s="2"/>
      <c r="B1671" s="2"/>
      <c r="D1671"/>
      <c r="G1671" s="4"/>
    </row>
    <row r="1672" spans="1:7" x14ac:dyDescent="0.3">
      <c r="A1672" s="2"/>
      <c r="B1672" s="2"/>
      <c r="D1672"/>
      <c r="G1672" s="4"/>
    </row>
    <row r="1673" spans="1:7" x14ac:dyDescent="0.3">
      <c r="A1673" s="2"/>
      <c r="B1673" s="2"/>
      <c r="D1673"/>
      <c r="G1673" s="4"/>
    </row>
    <row r="1674" spans="1:7" x14ac:dyDescent="0.3">
      <c r="A1674" s="2"/>
      <c r="B1674" s="2"/>
      <c r="D1674"/>
      <c r="G1674" s="4"/>
    </row>
    <row r="1675" spans="1:7" x14ac:dyDescent="0.3">
      <c r="A1675" s="2"/>
      <c r="B1675" s="2"/>
      <c r="D1675"/>
      <c r="G1675" s="4"/>
    </row>
    <row r="1676" spans="1:7" x14ac:dyDescent="0.3">
      <c r="A1676" s="2"/>
      <c r="B1676" s="2"/>
      <c r="D1676"/>
      <c r="G1676" s="4"/>
    </row>
    <row r="1677" spans="1:7" x14ac:dyDescent="0.3">
      <c r="A1677" s="2"/>
      <c r="B1677" s="2"/>
      <c r="D1677"/>
      <c r="G1677" s="4"/>
    </row>
    <row r="1678" spans="1:7" x14ac:dyDescent="0.3">
      <c r="A1678" s="2"/>
      <c r="B1678" s="2"/>
      <c r="D1678"/>
      <c r="G1678" s="4"/>
    </row>
    <row r="1679" spans="1:7" x14ac:dyDescent="0.3">
      <c r="A1679" s="2"/>
      <c r="B1679" s="2"/>
      <c r="D1679"/>
      <c r="G1679" s="4"/>
    </row>
    <row r="1680" spans="1:7" x14ac:dyDescent="0.3">
      <c r="A1680" s="2"/>
      <c r="B1680" s="2"/>
      <c r="D1680"/>
      <c r="G1680" s="4"/>
    </row>
    <row r="1681" spans="1:7" x14ac:dyDescent="0.3">
      <c r="A1681" s="2"/>
      <c r="B1681" s="2"/>
      <c r="D1681"/>
      <c r="G1681" s="4"/>
    </row>
    <row r="1682" spans="1:7" x14ac:dyDescent="0.3">
      <c r="A1682" s="2"/>
      <c r="B1682" s="2"/>
      <c r="D1682"/>
      <c r="G1682" s="4"/>
    </row>
    <row r="1683" spans="1:7" x14ac:dyDescent="0.3">
      <c r="A1683" s="2"/>
      <c r="B1683" s="2"/>
      <c r="D1683"/>
      <c r="G1683" s="4"/>
    </row>
    <row r="1684" spans="1:7" x14ac:dyDescent="0.3">
      <c r="A1684" s="2"/>
      <c r="B1684" s="2"/>
      <c r="D1684"/>
      <c r="G1684" s="4"/>
    </row>
    <row r="1685" spans="1:7" x14ac:dyDescent="0.3">
      <c r="A1685" s="2"/>
      <c r="B1685" s="2"/>
      <c r="D1685"/>
      <c r="G1685" s="4"/>
    </row>
    <row r="1686" spans="1:7" x14ac:dyDescent="0.3">
      <c r="A1686" s="2"/>
      <c r="B1686" s="2"/>
      <c r="D1686"/>
      <c r="G1686" s="4"/>
    </row>
    <row r="1687" spans="1:7" x14ac:dyDescent="0.3">
      <c r="A1687" s="2"/>
      <c r="B1687" s="2"/>
      <c r="D1687"/>
      <c r="G1687" s="4"/>
    </row>
    <row r="1688" spans="1:7" x14ac:dyDescent="0.3">
      <c r="A1688" s="2"/>
      <c r="B1688" s="2"/>
      <c r="D1688"/>
      <c r="G1688" s="4"/>
    </row>
    <row r="1689" spans="1:7" x14ac:dyDescent="0.3">
      <c r="A1689" s="2"/>
      <c r="B1689" s="2"/>
      <c r="D1689"/>
      <c r="G1689" s="4"/>
    </row>
    <row r="1690" spans="1:7" x14ac:dyDescent="0.3">
      <c r="A1690" s="2"/>
      <c r="B1690" s="2"/>
      <c r="D1690"/>
      <c r="G1690" s="4"/>
    </row>
    <row r="1691" spans="1:7" x14ac:dyDescent="0.3">
      <c r="A1691" s="2"/>
      <c r="B1691" s="2"/>
      <c r="D1691"/>
      <c r="G1691" s="4"/>
    </row>
    <row r="1692" spans="1:7" x14ac:dyDescent="0.3">
      <c r="A1692" s="2"/>
      <c r="B1692" s="2"/>
      <c r="D1692"/>
      <c r="G1692" s="4"/>
    </row>
    <row r="1693" spans="1:7" x14ac:dyDescent="0.3">
      <c r="A1693" s="2"/>
      <c r="B1693" s="2"/>
      <c r="D1693"/>
      <c r="G1693" s="4"/>
    </row>
    <row r="1694" spans="1:7" x14ac:dyDescent="0.3">
      <c r="A1694" s="2"/>
      <c r="B1694" s="2"/>
      <c r="D1694"/>
      <c r="G1694" s="4"/>
    </row>
    <row r="1695" spans="1:7" x14ac:dyDescent="0.3">
      <c r="A1695" s="2"/>
      <c r="B1695" s="2"/>
      <c r="D1695"/>
      <c r="G1695" s="4"/>
    </row>
    <row r="1696" spans="1:7" x14ac:dyDescent="0.3">
      <c r="A1696" s="2"/>
      <c r="B1696" s="2"/>
      <c r="D1696"/>
      <c r="G1696" s="4"/>
    </row>
    <row r="1697" spans="1:7" x14ac:dyDescent="0.3">
      <c r="A1697" s="2"/>
      <c r="B1697" s="2"/>
      <c r="D1697"/>
      <c r="G1697" s="4"/>
    </row>
    <row r="1698" spans="1:7" x14ac:dyDescent="0.3">
      <c r="A1698" s="2"/>
      <c r="B1698" s="2"/>
      <c r="D1698"/>
      <c r="G1698" s="4"/>
    </row>
    <row r="1699" spans="1:7" x14ac:dyDescent="0.3">
      <c r="A1699" s="2"/>
      <c r="B1699" s="2"/>
      <c r="D1699"/>
      <c r="G1699" s="4"/>
    </row>
    <row r="1700" spans="1:7" x14ac:dyDescent="0.3">
      <c r="A1700" s="2"/>
      <c r="B1700" s="2"/>
      <c r="D1700"/>
      <c r="G1700" s="4"/>
    </row>
    <row r="1701" spans="1:7" x14ac:dyDescent="0.3">
      <c r="A1701" s="2"/>
      <c r="B1701" s="2"/>
      <c r="D1701"/>
      <c r="G1701" s="4"/>
    </row>
    <row r="1702" spans="1:7" x14ac:dyDescent="0.3">
      <c r="A1702" s="2"/>
      <c r="B1702" s="2"/>
      <c r="D1702"/>
      <c r="G1702" s="4"/>
    </row>
    <row r="1703" spans="1:7" x14ac:dyDescent="0.3">
      <c r="A1703" s="2"/>
      <c r="B1703" s="2"/>
      <c r="D1703"/>
      <c r="G1703" s="4"/>
    </row>
    <row r="1704" spans="1:7" x14ac:dyDescent="0.3">
      <c r="A1704" s="2"/>
      <c r="B1704" s="2"/>
      <c r="D1704"/>
      <c r="G1704" s="4"/>
    </row>
    <row r="1705" spans="1:7" x14ac:dyDescent="0.3">
      <c r="A1705" s="2"/>
      <c r="B1705" s="2"/>
      <c r="D1705"/>
      <c r="G1705" s="4"/>
    </row>
    <row r="1706" spans="1:7" x14ac:dyDescent="0.3">
      <c r="A1706" s="2"/>
      <c r="B1706" s="2"/>
      <c r="D1706"/>
      <c r="G1706" s="4"/>
    </row>
    <row r="1707" spans="1:7" x14ac:dyDescent="0.3">
      <c r="A1707" s="2"/>
      <c r="B1707" s="2"/>
      <c r="D1707"/>
      <c r="G1707" s="4"/>
    </row>
    <row r="1708" spans="1:7" x14ac:dyDescent="0.3">
      <c r="A1708" s="2"/>
      <c r="B1708" s="2"/>
      <c r="D1708"/>
      <c r="G1708" s="4"/>
    </row>
    <row r="1709" spans="1:7" x14ac:dyDescent="0.3">
      <c r="A1709" s="2"/>
      <c r="B1709" s="2"/>
      <c r="D1709"/>
      <c r="G1709" s="4"/>
    </row>
    <row r="1710" spans="1:7" x14ac:dyDescent="0.3">
      <c r="A1710" s="2"/>
      <c r="B1710" s="2"/>
      <c r="D1710"/>
      <c r="G1710" s="4"/>
    </row>
    <row r="1711" spans="1:7" x14ac:dyDescent="0.3">
      <c r="A1711" s="2"/>
      <c r="B1711" s="2"/>
      <c r="D1711"/>
      <c r="G1711" s="4"/>
    </row>
    <row r="1712" spans="1:7" x14ac:dyDescent="0.3">
      <c r="A1712" s="2"/>
      <c r="B1712" s="2"/>
      <c r="D1712"/>
      <c r="G1712" s="4"/>
    </row>
    <row r="1713" spans="1:7" x14ac:dyDescent="0.3">
      <c r="A1713" s="2"/>
      <c r="B1713" s="2"/>
      <c r="D1713"/>
      <c r="G1713" s="4"/>
    </row>
    <row r="1714" spans="1:7" x14ac:dyDescent="0.3">
      <c r="A1714" s="2"/>
      <c r="B1714" s="2"/>
      <c r="D1714"/>
      <c r="G1714" s="4"/>
    </row>
    <row r="1715" spans="1:7" x14ac:dyDescent="0.3">
      <c r="A1715" s="2"/>
      <c r="B1715" s="2"/>
      <c r="D1715"/>
      <c r="G1715" s="4"/>
    </row>
    <row r="1716" spans="1:7" x14ac:dyDescent="0.3">
      <c r="A1716" s="2"/>
      <c r="B1716" s="2"/>
      <c r="D1716"/>
      <c r="G1716" s="4"/>
    </row>
    <row r="1717" spans="1:7" x14ac:dyDescent="0.3">
      <c r="A1717" s="2"/>
      <c r="B1717" s="2"/>
      <c r="D1717"/>
      <c r="G1717" s="4"/>
    </row>
    <row r="1718" spans="1:7" x14ac:dyDescent="0.3">
      <c r="A1718" s="2"/>
      <c r="B1718" s="2"/>
      <c r="D1718"/>
      <c r="G1718" s="4"/>
    </row>
    <row r="1719" spans="1:7" x14ac:dyDescent="0.3">
      <c r="A1719" s="2"/>
      <c r="B1719" s="2"/>
      <c r="D1719"/>
      <c r="G1719" s="4"/>
    </row>
    <row r="1720" spans="1:7" x14ac:dyDescent="0.3">
      <c r="A1720" s="2"/>
      <c r="B1720" s="2"/>
      <c r="D1720"/>
      <c r="G1720" s="4"/>
    </row>
    <row r="1721" spans="1:7" x14ac:dyDescent="0.3">
      <c r="A1721" s="2"/>
      <c r="B1721" s="2"/>
      <c r="D1721"/>
      <c r="G1721" s="4"/>
    </row>
    <row r="1722" spans="1:7" x14ac:dyDescent="0.3">
      <c r="A1722" s="2"/>
      <c r="B1722" s="2"/>
      <c r="D1722"/>
      <c r="G1722" s="4"/>
    </row>
    <row r="1723" spans="1:7" x14ac:dyDescent="0.3">
      <c r="A1723" s="2"/>
      <c r="B1723" s="2"/>
      <c r="D1723"/>
      <c r="G1723" s="4"/>
    </row>
    <row r="1724" spans="1:7" x14ac:dyDescent="0.3">
      <c r="A1724" s="2"/>
      <c r="B1724" s="2"/>
      <c r="D1724"/>
      <c r="G1724" s="4"/>
    </row>
    <row r="1725" spans="1:7" x14ac:dyDescent="0.3">
      <c r="A1725" s="2"/>
      <c r="B1725" s="2"/>
      <c r="D1725"/>
      <c r="G1725" s="4"/>
    </row>
    <row r="1726" spans="1:7" x14ac:dyDescent="0.3">
      <c r="A1726" s="2"/>
      <c r="B1726" s="2"/>
      <c r="D1726"/>
      <c r="G1726" s="4"/>
    </row>
    <row r="1727" spans="1:7" x14ac:dyDescent="0.3">
      <c r="A1727" s="2"/>
      <c r="B1727" s="2"/>
      <c r="D1727"/>
      <c r="G1727" s="4"/>
    </row>
    <row r="1728" spans="1:7" x14ac:dyDescent="0.3">
      <c r="A1728" s="2"/>
      <c r="B1728" s="2"/>
      <c r="D1728"/>
      <c r="G1728" s="4"/>
    </row>
    <row r="1729" spans="1:7" x14ac:dyDescent="0.3">
      <c r="A1729" s="2"/>
      <c r="B1729" s="2"/>
      <c r="D1729"/>
      <c r="G1729" s="4"/>
    </row>
    <row r="1730" spans="1:7" x14ac:dyDescent="0.3">
      <c r="A1730" s="2"/>
      <c r="B1730" s="2"/>
      <c r="D1730"/>
      <c r="G1730" s="4"/>
    </row>
    <row r="1731" spans="1:7" x14ac:dyDescent="0.3">
      <c r="A1731" s="2"/>
      <c r="B1731" s="2"/>
      <c r="D1731"/>
      <c r="G1731" s="4"/>
    </row>
    <row r="1732" spans="1:7" x14ac:dyDescent="0.3">
      <c r="A1732" s="2"/>
      <c r="B1732" s="2"/>
      <c r="D1732"/>
      <c r="G1732" s="4"/>
    </row>
    <row r="1733" spans="1:7" x14ac:dyDescent="0.3">
      <c r="A1733" s="2"/>
      <c r="B1733" s="2"/>
      <c r="D1733"/>
      <c r="G1733" s="4"/>
    </row>
    <row r="1734" spans="1:7" x14ac:dyDescent="0.3">
      <c r="A1734" s="2"/>
      <c r="B1734" s="2"/>
      <c r="D1734"/>
      <c r="G1734" s="4"/>
    </row>
    <row r="1735" spans="1:7" x14ac:dyDescent="0.3">
      <c r="A1735" s="2"/>
      <c r="B1735" s="2"/>
      <c r="D1735"/>
      <c r="G1735" s="4"/>
    </row>
    <row r="1736" spans="1:7" x14ac:dyDescent="0.3">
      <c r="A1736" s="2"/>
      <c r="B1736" s="2"/>
      <c r="D1736"/>
      <c r="G1736" s="4"/>
    </row>
    <row r="1737" spans="1:7" x14ac:dyDescent="0.3">
      <c r="A1737" s="2"/>
      <c r="B1737" s="2"/>
      <c r="D1737"/>
      <c r="G1737" s="4"/>
    </row>
    <row r="1738" spans="1:7" x14ac:dyDescent="0.3">
      <c r="A1738" s="2"/>
      <c r="B1738" s="2"/>
      <c r="D1738"/>
      <c r="G1738" s="4"/>
    </row>
    <row r="1739" spans="1:7" x14ac:dyDescent="0.3">
      <c r="A1739" s="2"/>
      <c r="B1739" s="2"/>
      <c r="D1739"/>
      <c r="G1739" s="4"/>
    </row>
    <row r="1740" spans="1:7" x14ac:dyDescent="0.3">
      <c r="A1740" s="2"/>
      <c r="B1740" s="2"/>
      <c r="D1740"/>
      <c r="G1740" s="4"/>
    </row>
    <row r="1741" spans="1:7" x14ac:dyDescent="0.3">
      <c r="A1741" s="2"/>
      <c r="B1741" s="2"/>
      <c r="D1741"/>
      <c r="G1741" s="4"/>
    </row>
    <row r="1742" spans="1:7" x14ac:dyDescent="0.3">
      <c r="A1742" s="2"/>
      <c r="B1742" s="2"/>
      <c r="D1742"/>
      <c r="G1742" s="4"/>
    </row>
    <row r="1743" spans="1:7" x14ac:dyDescent="0.3">
      <c r="A1743" s="2"/>
      <c r="B1743" s="2"/>
      <c r="D1743"/>
      <c r="G1743" s="4"/>
    </row>
    <row r="1744" spans="1:7" x14ac:dyDescent="0.3">
      <c r="A1744" s="2"/>
      <c r="B1744" s="2"/>
      <c r="D1744"/>
      <c r="G1744" s="4"/>
    </row>
    <row r="1745" spans="1:7" x14ac:dyDescent="0.3">
      <c r="A1745" s="2"/>
      <c r="B1745" s="2"/>
      <c r="D1745"/>
      <c r="G1745" s="4"/>
    </row>
    <row r="1746" spans="1:7" x14ac:dyDescent="0.3">
      <c r="A1746" s="2"/>
      <c r="B1746" s="2"/>
      <c r="D1746"/>
      <c r="G1746" s="4"/>
    </row>
    <row r="1747" spans="1:7" x14ac:dyDescent="0.3">
      <c r="A1747" s="2"/>
      <c r="B1747" s="2"/>
      <c r="D1747"/>
      <c r="G1747" s="4"/>
    </row>
    <row r="1748" spans="1:7" x14ac:dyDescent="0.3">
      <c r="A1748" s="2"/>
      <c r="B1748" s="2"/>
      <c r="D1748"/>
      <c r="G1748" s="4"/>
    </row>
    <row r="1749" spans="1:7" x14ac:dyDescent="0.3">
      <c r="A1749" s="2"/>
      <c r="B1749" s="2"/>
      <c r="D1749"/>
      <c r="G1749" s="4"/>
    </row>
    <row r="1750" spans="1:7" x14ac:dyDescent="0.3">
      <c r="A1750" s="2"/>
      <c r="B1750" s="2"/>
      <c r="D1750"/>
      <c r="G1750" s="4"/>
    </row>
    <row r="1751" spans="1:7" x14ac:dyDescent="0.3">
      <c r="A1751" s="2"/>
      <c r="B1751" s="2"/>
      <c r="D1751"/>
      <c r="G1751" s="4"/>
    </row>
    <row r="1752" spans="1:7" x14ac:dyDescent="0.3">
      <c r="A1752" s="2"/>
      <c r="B1752" s="2"/>
      <c r="D1752"/>
      <c r="G1752" s="4"/>
    </row>
    <row r="1753" spans="1:7" x14ac:dyDescent="0.3">
      <c r="A1753" s="2"/>
      <c r="B1753" s="2"/>
      <c r="D1753"/>
      <c r="G1753" s="4"/>
    </row>
    <row r="1754" spans="1:7" x14ac:dyDescent="0.3">
      <c r="A1754" s="2"/>
      <c r="B1754" s="2"/>
      <c r="D1754"/>
      <c r="G1754" s="4"/>
    </row>
    <row r="1755" spans="1:7" x14ac:dyDescent="0.3">
      <c r="A1755" s="2"/>
      <c r="B1755" s="2"/>
      <c r="D1755"/>
      <c r="G1755" s="4"/>
    </row>
    <row r="1756" spans="1:7" x14ac:dyDescent="0.3">
      <c r="A1756" s="2"/>
      <c r="B1756" s="2"/>
      <c r="D1756"/>
      <c r="G1756" s="4"/>
    </row>
    <row r="1757" spans="1:7" x14ac:dyDescent="0.3">
      <c r="A1757" s="2"/>
      <c r="B1757" s="2"/>
      <c r="D1757"/>
      <c r="G1757" s="4"/>
    </row>
    <row r="1758" spans="1:7" x14ac:dyDescent="0.3">
      <c r="A1758" s="2"/>
      <c r="B1758" s="2"/>
      <c r="D1758"/>
      <c r="G1758" s="4"/>
    </row>
    <row r="1759" spans="1:7" x14ac:dyDescent="0.3">
      <c r="A1759" s="2"/>
      <c r="B1759" s="2"/>
      <c r="D1759"/>
      <c r="G1759" s="4"/>
    </row>
    <row r="1760" spans="1:7" x14ac:dyDescent="0.3">
      <c r="A1760" s="2"/>
      <c r="B1760" s="2"/>
      <c r="D1760"/>
      <c r="G1760" s="4"/>
    </row>
    <row r="1761" spans="1:7" x14ac:dyDescent="0.3">
      <c r="A1761" s="2"/>
      <c r="B1761" s="2"/>
      <c r="D1761"/>
      <c r="G1761" s="4"/>
    </row>
    <row r="1762" spans="1:7" x14ac:dyDescent="0.3">
      <c r="A1762" s="2"/>
      <c r="B1762" s="2"/>
      <c r="D1762"/>
      <c r="G1762" s="4"/>
    </row>
    <row r="1763" spans="1:7" x14ac:dyDescent="0.3">
      <c r="A1763" s="2"/>
      <c r="B1763" s="2"/>
      <c r="D1763"/>
      <c r="G1763" s="4"/>
    </row>
    <row r="1764" spans="1:7" x14ac:dyDescent="0.3">
      <c r="A1764" s="2"/>
      <c r="B1764" s="2"/>
      <c r="D1764"/>
      <c r="G1764" s="4"/>
    </row>
    <row r="1765" spans="1:7" x14ac:dyDescent="0.3">
      <c r="A1765" s="2"/>
      <c r="B1765" s="2"/>
      <c r="D1765"/>
      <c r="G1765" s="4"/>
    </row>
    <row r="1766" spans="1:7" x14ac:dyDescent="0.3">
      <c r="A1766" s="2"/>
      <c r="B1766" s="2"/>
      <c r="D1766"/>
      <c r="G1766" s="4"/>
    </row>
    <row r="1767" spans="1:7" x14ac:dyDescent="0.3">
      <c r="A1767" s="2"/>
      <c r="B1767" s="2"/>
      <c r="D1767"/>
      <c r="G1767" s="4"/>
    </row>
    <row r="1768" spans="1:7" x14ac:dyDescent="0.3">
      <c r="A1768" s="2"/>
      <c r="B1768" s="2"/>
      <c r="D1768"/>
      <c r="G1768" s="4"/>
    </row>
    <row r="1769" spans="1:7" x14ac:dyDescent="0.3">
      <c r="A1769" s="2"/>
      <c r="B1769" s="2"/>
      <c r="D1769"/>
      <c r="G1769" s="4"/>
    </row>
    <row r="1770" spans="1:7" x14ac:dyDescent="0.3">
      <c r="A1770" s="2"/>
      <c r="B1770" s="2"/>
      <c r="D1770"/>
      <c r="G1770" s="4"/>
    </row>
    <row r="1771" spans="1:7" x14ac:dyDescent="0.3">
      <c r="A1771" s="2"/>
      <c r="B1771" s="2"/>
      <c r="D1771"/>
      <c r="G1771" s="4"/>
    </row>
    <row r="1772" spans="1:7" x14ac:dyDescent="0.3">
      <c r="A1772" s="2"/>
      <c r="B1772" s="2"/>
      <c r="D1772"/>
      <c r="G1772" s="4"/>
    </row>
    <row r="1773" spans="1:7" x14ac:dyDescent="0.3">
      <c r="A1773" s="2"/>
      <c r="B1773" s="2"/>
      <c r="D1773"/>
      <c r="G1773" s="4"/>
    </row>
    <row r="1774" spans="1:7" x14ac:dyDescent="0.3">
      <c r="A1774" s="2"/>
      <c r="B1774" s="2"/>
      <c r="D1774"/>
      <c r="G1774" s="4"/>
    </row>
    <row r="1775" spans="1:7" x14ac:dyDescent="0.3">
      <c r="A1775" s="2"/>
      <c r="B1775" s="2"/>
      <c r="D1775"/>
      <c r="G1775" s="4"/>
    </row>
    <row r="1776" spans="1:7" x14ac:dyDescent="0.3">
      <c r="A1776" s="2"/>
      <c r="B1776" s="2"/>
      <c r="D1776"/>
      <c r="G1776" s="4"/>
    </row>
    <row r="1777" spans="1:7" x14ac:dyDescent="0.3">
      <c r="A1777" s="2"/>
      <c r="B1777" s="2"/>
      <c r="D1777"/>
      <c r="G1777" s="4"/>
    </row>
    <row r="1778" spans="1:7" x14ac:dyDescent="0.3">
      <c r="A1778" s="2"/>
      <c r="B1778" s="2"/>
      <c r="D1778"/>
      <c r="G1778" s="4"/>
    </row>
    <row r="1779" spans="1:7" x14ac:dyDescent="0.3">
      <c r="A1779" s="2"/>
      <c r="B1779" s="2"/>
      <c r="D1779"/>
      <c r="G1779" s="4"/>
    </row>
    <row r="1780" spans="1:7" x14ac:dyDescent="0.3">
      <c r="A1780" s="2"/>
      <c r="B1780" s="2"/>
      <c r="D1780"/>
      <c r="G1780" s="4"/>
    </row>
    <row r="1781" spans="1:7" x14ac:dyDescent="0.3">
      <c r="A1781" s="2"/>
      <c r="B1781" s="2"/>
      <c r="D1781"/>
      <c r="G1781" s="4"/>
    </row>
    <row r="1782" spans="1:7" x14ac:dyDescent="0.3">
      <c r="A1782" s="2"/>
      <c r="B1782" s="2"/>
      <c r="D1782"/>
      <c r="G1782" s="4"/>
    </row>
    <row r="1783" spans="1:7" x14ac:dyDescent="0.3">
      <c r="A1783" s="2"/>
      <c r="B1783" s="2"/>
      <c r="D1783"/>
      <c r="G1783" s="4"/>
    </row>
    <row r="1784" spans="1:7" x14ac:dyDescent="0.3">
      <c r="A1784" s="2"/>
      <c r="B1784" s="2"/>
      <c r="D1784"/>
      <c r="G1784" s="4"/>
    </row>
    <row r="1785" spans="1:7" x14ac:dyDescent="0.3">
      <c r="A1785" s="2"/>
      <c r="B1785" s="2"/>
      <c r="D1785"/>
      <c r="G1785" s="4"/>
    </row>
    <row r="1786" spans="1:7" x14ac:dyDescent="0.3">
      <c r="A1786" s="2"/>
      <c r="B1786" s="2"/>
      <c r="D1786"/>
      <c r="G1786" s="4"/>
    </row>
    <row r="1787" spans="1:7" x14ac:dyDescent="0.3">
      <c r="A1787" s="2"/>
      <c r="B1787" s="2"/>
      <c r="D1787"/>
      <c r="G1787" s="4"/>
    </row>
    <row r="1788" spans="1:7" x14ac:dyDescent="0.3">
      <c r="A1788" s="2"/>
      <c r="B1788" s="2"/>
      <c r="D1788"/>
      <c r="G1788" s="4"/>
    </row>
    <row r="1789" spans="1:7" x14ac:dyDescent="0.3">
      <c r="A1789" s="2"/>
      <c r="B1789" s="2"/>
      <c r="D1789"/>
      <c r="G1789" s="4"/>
    </row>
    <row r="1790" spans="1:7" x14ac:dyDescent="0.3">
      <c r="A1790" s="2"/>
      <c r="B1790" s="2"/>
      <c r="D1790"/>
      <c r="G1790" s="4"/>
    </row>
    <row r="1791" spans="1:7" x14ac:dyDescent="0.3">
      <c r="A1791" s="2"/>
      <c r="B1791" s="2"/>
      <c r="D1791"/>
      <c r="G1791" s="4"/>
    </row>
    <row r="1792" spans="1:7" x14ac:dyDescent="0.3">
      <c r="A1792" s="2"/>
      <c r="B1792" s="2"/>
      <c r="D1792"/>
      <c r="G1792" s="4"/>
    </row>
    <row r="1793" spans="1:7" x14ac:dyDescent="0.3">
      <c r="A1793" s="2"/>
      <c r="B1793" s="2"/>
      <c r="D1793"/>
      <c r="G1793" s="4"/>
    </row>
    <row r="1794" spans="1:7" x14ac:dyDescent="0.3">
      <c r="A1794" s="2"/>
      <c r="B1794" s="2"/>
      <c r="D1794"/>
      <c r="G1794" s="4"/>
    </row>
    <row r="1795" spans="1:7" x14ac:dyDescent="0.3">
      <c r="A1795" s="2"/>
      <c r="B1795" s="2"/>
      <c r="D1795"/>
      <c r="G1795" s="4"/>
    </row>
    <row r="1796" spans="1:7" x14ac:dyDescent="0.3">
      <c r="A1796" s="2"/>
      <c r="B1796" s="2"/>
      <c r="D1796"/>
      <c r="G1796" s="4"/>
    </row>
    <row r="1797" spans="1:7" x14ac:dyDescent="0.3">
      <c r="A1797" s="2"/>
      <c r="B1797" s="2"/>
      <c r="D1797"/>
      <c r="G1797" s="4"/>
    </row>
    <row r="1798" spans="1:7" x14ac:dyDescent="0.3">
      <c r="A1798" s="2"/>
      <c r="B1798" s="2"/>
      <c r="D1798"/>
      <c r="G1798" s="4"/>
    </row>
    <row r="1799" spans="1:7" x14ac:dyDescent="0.3">
      <c r="A1799" s="2"/>
      <c r="B1799" s="2"/>
      <c r="D1799"/>
      <c r="G1799" s="4"/>
    </row>
    <row r="1800" spans="1:7" x14ac:dyDescent="0.3">
      <c r="A1800" s="2"/>
      <c r="B1800" s="2"/>
      <c r="D1800"/>
      <c r="G1800" s="4"/>
    </row>
    <row r="1801" spans="1:7" x14ac:dyDescent="0.3">
      <c r="A1801" s="2"/>
      <c r="B1801" s="2"/>
      <c r="D1801"/>
      <c r="G1801" s="4"/>
    </row>
    <row r="1802" spans="1:7" x14ac:dyDescent="0.3">
      <c r="A1802" s="2"/>
      <c r="B1802" s="2"/>
      <c r="D1802"/>
      <c r="G1802" s="4"/>
    </row>
    <row r="1803" spans="1:7" x14ac:dyDescent="0.3">
      <c r="A1803" s="2"/>
      <c r="B1803" s="2"/>
      <c r="D1803"/>
      <c r="G1803" s="4"/>
    </row>
    <row r="1804" spans="1:7" x14ac:dyDescent="0.3">
      <c r="A1804" s="2"/>
      <c r="B1804" s="2"/>
      <c r="D1804"/>
      <c r="G1804" s="4"/>
    </row>
    <row r="1805" spans="1:7" x14ac:dyDescent="0.3">
      <c r="A1805" s="2"/>
      <c r="B1805" s="2"/>
      <c r="D1805"/>
      <c r="G1805" s="4"/>
    </row>
    <row r="1806" spans="1:7" x14ac:dyDescent="0.3">
      <c r="A1806" s="2"/>
      <c r="B1806" s="2"/>
      <c r="D1806"/>
      <c r="G1806" s="4"/>
    </row>
    <row r="1807" spans="1:7" x14ac:dyDescent="0.3">
      <c r="A1807" s="2"/>
      <c r="B1807" s="2"/>
      <c r="D1807"/>
      <c r="G1807" s="4"/>
    </row>
    <row r="1808" spans="1:7" x14ac:dyDescent="0.3">
      <c r="A1808" s="2"/>
      <c r="B1808" s="2"/>
      <c r="D1808"/>
      <c r="G1808" s="4"/>
    </row>
    <row r="1809" spans="1:7" x14ac:dyDescent="0.3">
      <c r="A1809" s="2"/>
      <c r="B1809" s="2"/>
      <c r="D1809"/>
      <c r="G1809" s="4"/>
    </row>
    <row r="1810" spans="1:7" x14ac:dyDescent="0.3">
      <c r="A1810" s="2"/>
      <c r="B1810" s="2"/>
      <c r="D1810"/>
      <c r="G1810" s="4"/>
    </row>
    <row r="1811" spans="1:7" x14ac:dyDescent="0.3">
      <c r="A1811" s="2"/>
      <c r="B1811" s="2"/>
      <c r="D1811"/>
      <c r="G1811" s="4"/>
    </row>
    <row r="1812" spans="1:7" x14ac:dyDescent="0.3">
      <c r="A1812" s="2"/>
      <c r="B1812" s="2"/>
      <c r="D1812"/>
      <c r="G1812" s="4"/>
    </row>
    <row r="1813" spans="1:7" x14ac:dyDescent="0.3">
      <c r="A1813" s="2"/>
      <c r="B1813" s="2"/>
      <c r="D1813"/>
      <c r="G1813" s="4"/>
    </row>
    <row r="1814" spans="1:7" x14ac:dyDescent="0.3">
      <c r="A1814" s="2"/>
      <c r="B1814" s="2"/>
      <c r="D1814"/>
      <c r="G1814" s="4"/>
    </row>
    <row r="1815" spans="1:7" x14ac:dyDescent="0.3">
      <c r="A1815" s="2"/>
      <c r="B1815" s="2"/>
      <c r="D1815"/>
      <c r="G1815" s="4"/>
    </row>
    <row r="1816" spans="1:7" x14ac:dyDescent="0.3">
      <c r="A1816" s="2"/>
      <c r="B1816" s="2"/>
      <c r="D1816"/>
      <c r="G1816" s="4"/>
    </row>
    <row r="1817" spans="1:7" x14ac:dyDescent="0.3">
      <c r="A1817" s="2"/>
      <c r="B1817" s="2"/>
      <c r="D1817"/>
      <c r="G1817" s="4"/>
    </row>
    <row r="1818" spans="1:7" x14ac:dyDescent="0.3">
      <c r="A1818" s="2"/>
      <c r="B1818" s="2"/>
      <c r="D1818"/>
      <c r="G1818" s="4"/>
    </row>
    <row r="1819" spans="1:7" x14ac:dyDescent="0.3">
      <c r="A1819" s="2"/>
      <c r="B1819" s="2"/>
      <c r="D1819"/>
      <c r="G1819" s="4"/>
    </row>
    <row r="1820" spans="1:7" x14ac:dyDescent="0.3">
      <c r="A1820" s="2"/>
      <c r="B1820" s="2"/>
      <c r="D1820"/>
      <c r="G1820" s="4"/>
    </row>
    <row r="1821" spans="1:7" x14ac:dyDescent="0.3">
      <c r="A1821" s="2"/>
      <c r="B1821" s="2"/>
      <c r="D1821"/>
      <c r="G1821" s="4"/>
    </row>
    <row r="1822" spans="1:7" x14ac:dyDescent="0.3">
      <c r="A1822" s="2"/>
      <c r="B1822" s="2"/>
      <c r="D1822"/>
      <c r="G1822" s="4"/>
    </row>
    <row r="1823" spans="1:7" x14ac:dyDescent="0.3">
      <c r="A1823" s="2"/>
      <c r="B1823" s="2"/>
      <c r="D1823"/>
      <c r="G1823" s="4"/>
    </row>
    <row r="1824" spans="1:7" x14ac:dyDescent="0.3">
      <c r="A1824" s="2"/>
      <c r="B1824" s="2"/>
      <c r="D1824"/>
      <c r="G1824" s="4"/>
    </row>
    <row r="1825" spans="1:7" x14ac:dyDescent="0.3">
      <c r="A1825" s="2"/>
      <c r="B1825" s="2"/>
      <c r="D1825"/>
      <c r="G1825" s="4"/>
    </row>
    <row r="1826" spans="1:7" x14ac:dyDescent="0.3">
      <c r="A1826" s="2"/>
      <c r="B1826" s="2"/>
      <c r="D1826"/>
      <c r="G1826" s="4"/>
    </row>
    <row r="1827" spans="1:7" x14ac:dyDescent="0.3">
      <c r="A1827" s="2"/>
      <c r="B1827" s="2"/>
      <c r="D1827"/>
      <c r="G1827" s="4"/>
    </row>
    <row r="1828" spans="1:7" x14ac:dyDescent="0.3">
      <c r="A1828" s="2"/>
      <c r="B1828" s="2"/>
      <c r="D1828"/>
      <c r="G1828" s="4"/>
    </row>
    <row r="1829" spans="1:7" x14ac:dyDescent="0.3">
      <c r="A1829" s="2"/>
      <c r="B1829" s="2"/>
      <c r="D1829"/>
      <c r="G1829" s="4"/>
    </row>
    <row r="1830" spans="1:7" x14ac:dyDescent="0.3">
      <c r="A1830" s="2"/>
      <c r="B1830" s="2"/>
      <c r="D1830"/>
      <c r="G1830" s="4"/>
    </row>
    <row r="1831" spans="1:7" x14ac:dyDescent="0.3">
      <c r="A1831" s="2"/>
      <c r="B1831" s="2"/>
      <c r="D1831"/>
      <c r="G1831" s="4"/>
    </row>
    <row r="1832" spans="1:7" x14ac:dyDescent="0.3">
      <c r="A1832" s="2"/>
      <c r="B1832" s="2"/>
      <c r="D1832"/>
      <c r="G1832" s="4"/>
    </row>
    <row r="1833" spans="1:7" x14ac:dyDescent="0.3">
      <c r="A1833" s="2"/>
      <c r="B1833" s="2"/>
      <c r="D1833"/>
      <c r="G1833" s="4"/>
    </row>
    <row r="1834" spans="1:7" x14ac:dyDescent="0.3">
      <c r="A1834" s="2"/>
      <c r="B1834" s="2"/>
      <c r="D1834"/>
      <c r="G1834" s="4"/>
    </row>
    <row r="1835" spans="1:7" x14ac:dyDescent="0.3">
      <c r="A1835" s="2"/>
      <c r="B1835" s="2"/>
      <c r="D1835"/>
      <c r="G1835" s="4"/>
    </row>
    <row r="1836" spans="1:7" x14ac:dyDescent="0.3">
      <c r="A1836" s="2"/>
      <c r="B1836" s="2"/>
      <c r="D1836"/>
      <c r="G1836" s="4"/>
    </row>
    <row r="1837" spans="1:7" x14ac:dyDescent="0.3">
      <c r="A1837" s="2"/>
      <c r="B1837" s="2"/>
      <c r="D1837"/>
      <c r="G1837" s="4"/>
    </row>
    <row r="1838" spans="1:7" x14ac:dyDescent="0.3">
      <c r="A1838" s="2"/>
      <c r="B1838" s="2"/>
      <c r="D1838"/>
      <c r="G1838" s="4"/>
    </row>
    <row r="1839" spans="1:7" x14ac:dyDescent="0.3">
      <c r="A1839" s="2"/>
      <c r="B1839" s="2"/>
      <c r="D1839"/>
      <c r="G1839" s="4"/>
    </row>
    <row r="1840" spans="1:7" x14ac:dyDescent="0.3">
      <c r="A1840" s="2"/>
      <c r="B1840" s="2"/>
      <c r="D1840"/>
      <c r="G1840" s="4"/>
    </row>
    <row r="1841" spans="1:7" x14ac:dyDescent="0.3">
      <c r="A1841" s="2"/>
      <c r="B1841" s="2"/>
      <c r="D1841"/>
      <c r="G1841" s="4"/>
    </row>
    <row r="1842" spans="1:7" x14ac:dyDescent="0.3">
      <c r="A1842" s="2"/>
      <c r="B1842" s="2"/>
      <c r="D1842"/>
      <c r="G1842" s="4"/>
    </row>
    <row r="1843" spans="1:7" x14ac:dyDescent="0.3">
      <c r="A1843" s="2"/>
      <c r="B1843" s="2"/>
      <c r="D1843"/>
      <c r="G1843" s="4"/>
    </row>
    <row r="1844" spans="1:7" x14ac:dyDescent="0.3">
      <c r="A1844" s="2"/>
      <c r="B1844" s="2"/>
      <c r="D1844"/>
      <c r="G1844" s="4"/>
    </row>
    <row r="1845" spans="1:7" x14ac:dyDescent="0.3">
      <c r="A1845" s="2"/>
      <c r="B1845" s="2"/>
      <c r="D1845"/>
      <c r="G1845" s="4"/>
    </row>
    <row r="1846" spans="1:7" x14ac:dyDescent="0.3">
      <c r="A1846" s="2"/>
      <c r="B1846" s="2"/>
      <c r="D1846"/>
      <c r="G1846" s="4"/>
    </row>
    <row r="1847" spans="1:7" x14ac:dyDescent="0.3">
      <c r="A1847" s="2"/>
      <c r="B1847" s="2"/>
      <c r="D1847"/>
      <c r="G1847" s="4"/>
    </row>
    <row r="1848" spans="1:7" x14ac:dyDescent="0.3">
      <c r="A1848" s="2"/>
      <c r="B1848" s="2"/>
      <c r="D1848"/>
      <c r="G1848" s="4"/>
    </row>
    <row r="1849" spans="1:7" x14ac:dyDescent="0.3">
      <c r="A1849" s="2"/>
      <c r="B1849" s="2"/>
      <c r="D1849"/>
      <c r="G1849" s="4"/>
    </row>
    <row r="1850" spans="1:7" x14ac:dyDescent="0.3">
      <c r="A1850" s="2"/>
      <c r="B1850" s="2"/>
      <c r="D1850"/>
      <c r="G1850" s="4"/>
    </row>
    <row r="1851" spans="1:7" x14ac:dyDescent="0.3">
      <c r="A1851" s="2"/>
      <c r="B1851" s="2"/>
      <c r="D1851"/>
      <c r="G1851" s="4"/>
    </row>
    <row r="1852" spans="1:7" x14ac:dyDescent="0.3">
      <c r="A1852" s="2"/>
      <c r="B1852" s="2"/>
      <c r="D1852"/>
      <c r="G1852" s="4"/>
    </row>
    <row r="1853" spans="1:7" x14ac:dyDescent="0.3">
      <c r="A1853" s="2"/>
      <c r="B1853" s="2"/>
      <c r="D1853"/>
      <c r="G1853" s="4"/>
    </row>
    <row r="1854" spans="1:7" x14ac:dyDescent="0.3">
      <c r="A1854" s="2"/>
      <c r="B1854" s="2"/>
      <c r="D1854"/>
      <c r="G1854" s="4"/>
    </row>
    <row r="1855" spans="1:7" x14ac:dyDescent="0.3">
      <c r="A1855" s="2"/>
      <c r="B1855" s="2"/>
      <c r="D1855"/>
      <c r="G1855" s="4"/>
    </row>
    <row r="1856" spans="1:7" x14ac:dyDescent="0.3">
      <c r="A1856" s="2"/>
      <c r="B1856" s="2"/>
      <c r="D1856"/>
      <c r="G1856" s="4"/>
    </row>
    <row r="1857" spans="1:7" x14ac:dyDescent="0.3">
      <c r="A1857" s="2"/>
      <c r="B1857" s="2"/>
      <c r="D1857"/>
      <c r="G1857" s="4"/>
    </row>
    <row r="1858" spans="1:7" x14ac:dyDescent="0.3">
      <c r="A1858" s="2"/>
      <c r="B1858" s="2"/>
      <c r="D1858"/>
      <c r="G1858" s="4"/>
    </row>
    <row r="1859" spans="1:7" x14ac:dyDescent="0.3">
      <c r="A1859" s="2"/>
      <c r="B1859" s="2"/>
      <c r="D1859"/>
      <c r="G1859" s="4"/>
    </row>
    <row r="1860" spans="1:7" x14ac:dyDescent="0.3">
      <c r="A1860" s="2"/>
      <c r="B1860" s="2"/>
      <c r="D1860"/>
      <c r="G1860" s="4"/>
    </row>
    <row r="1861" spans="1:7" x14ac:dyDescent="0.3">
      <c r="A1861" s="2"/>
      <c r="B1861" s="2"/>
      <c r="D1861"/>
      <c r="G1861" s="4"/>
    </row>
    <row r="1862" spans="1:7" x14ac:dyDescent="0.3">
      <c r="A1862" s="2"/>
      <c r="B1862" s="2"/>
      <c r="D1862"/>
      <c r="G1862" s="4"/>
    </row>
    <row r="1863" spans="1:7" x14ac:dyDescent="0.3">
      <c r="A1863" s="2"/>
      <c r="B1863" s="2"/>
      <c r="D1863"/>
      <c r="G1863" s="4"/>
    </row>
    <row r="1864" spans="1:7" x14ac:dyDescent="0.3">
      <c r="A1864" s="2"/>
      <c r="B1864" s="2"/>
      <c r="D1864"/>
      <c r="G1864" s="4"/>
    </row>
    <row r="1865" spans="1:7" x14ac:dyDescent="0.3">
      <c r="A1865" s="2"/>
      <c r="B1865" s="2"/>
      <c r="D1865"/>
      <c r="G1865" s="4"/>
    </row>
    <row r="1866" spans="1:7" x14ac:dyDescent="0.3">
      <c r="A1866" s="2"/>
      <c r="B1866" s="2"/>
      <c r="D1866"/>
      <c r="G1866" s="4"/>
    </row>
    <row r="1867" spans="1:7" x14ac:dyDescent="0.3">
      <c r="A1867" s="2"/>
      <c r="B1867" s="2"/>
      <c r="D1867"/>
      <c r="G1867" s="4"/>
    </row>
    <row r="1868" spans="1:7" x14ac:dyDescent="0.3">
      <c r="A1868" s="2"/>
      <c r="B1868" s="2"/>
      <c r="D1868"/>
      <c r="G1868" s="4"/>
    </row>
    <row r="1869" spans="1:7" x14ac:dyDescent="0.3">
      <c r="A1869" s="2"/>
      <c r="B1869" s="2"/>
      <c r="D1869"/>
      <c r="G1869" s="4"/>
    </row>
    <row r="1870" spans="1:7" x14ac:dyDescent="0.3">
      <c r="A1870" s="2"/>
      <c r="B1870" s="2"/>
      <c r="D1870"/>
      <c r="G1870" s="4"/>
    </row>
    <row r="1871" spans="1:7" x14ac:dyDescent="0.3">
      <c r="A1871" s="2"/>
      <c r="B1871" s="2"/>
      <c r="D1871"/>
      <c r="G1871" s="4"/>
    </row>
    <row r="1872" spans="1:7" x14ac:dyDescent="0.3">
      <c r="A1872" s="2"/>
      <c r="B1872" s="2"/>
      <c r="D1872"/>
      <c r="G1872" s="4"/>
    </row>
    <row r="1873" spans="1:7" x14ac:dyDescent="0.3">
      <c r="A1873" s="2"/>
      <c r="B1873" s="2"/>
      <c r="D1873"/>
      <c r="G1873" s="4"/>
    </row>
    <row r="1874" spans="1:7" x14ac:dyDescent="0.3">
      <c r="A1874" s="2"/>
      <c r="B1874" s="2"/>
      <c r="D1874"/>
      <c r="G1874" s="4"/>
    </row>
    <row r="1875" spans="1:7" x14ac:dyDescent="0.3">
      <c r="A1875" s="2"/>
      <c r="B1875" s="2"/>
      <c r="D1875"/>
      <c r="G1875" s="4"/>
    </row>
    <row r="1876" spans="1:7" x14ac:dyDescent="0.3">
      <c r="A1876" s="2"/>
      <c r="B1876" s="2"/>
      <c r="D1876"/>
      <c r="G1876" s="4"/>
    </row>
    <row r="1877" spans="1:7" x14ac:dyDescent="0.3">
      <c r="A1877" s="2"/>
      <c r="B1877" s="2"/>
      <c r="D1877"/>
      <c r="G1877" s="4"/>
    </row>
    <row r="1878" spans="1:7" x14ac:dyDescent="0.3">
      <c r="A1878" s="2"/>
      <c r="B1878" s="2"/>
      <c r="D1878"/>
      <c r="G1878" s="4"/>
    </row>
    <row r="1879" spans="1:7" x14ac:dyDescent="0.3">
      <c r="A1879" s="2"/>
      <c r="B1879" s="2"/>
      <c r="D1879"/>
      <c r="G1879" s="4"/>
    </row>
    <row r="1880" spans="1:7" x14ac:dyDescent="0.3">
      <c r="A1880" s="2"/>
      <c r="B1880" s="2"/>
      <c r="D1880"/>
      <c r="G1880" s="4"/>
    </row>
    <row r="1881" spans="1:7" x14ac:dyDescent="0.3">
      <c r="A1881" s="2"/>
      <c r="B1881" s="2"/>
      <c r="D1881"/>
      <c r="G1881" s="4"/>
    </row>
    <row r="1882" spans="1:7" x14ac:dyDescent="0.3">
      <c r="A1882" s="2"/>
      <c r="B1882" s="2"/>
      <c r="D1882"/>
      <c r="G1882" s="4"/>
    </row>
    <row r="1883" spans="1:7" x14ac:dyDescent="0.3">
      <c r="A1883" s="2"/>
      <c r="B1883" s="2"/>
      <c r="D1883"/>
      <c r="G1883" s="4"/>
    </row>
    <row r="1884" spans="1:7" x14ac:dyDescent="0.3">
      <c r="A1884" s="2"/>
      <c r="B1884" s="2"/>
      <c r="D1884"/>
      <c r="G1884" s="4"/>
    </row>
    <row r="1885" spans="1:7" x14ac:dyDescent="0.3">
      <c r="A1885" s="2"/>
      <c r="B1885" s="2"/>
      <c r="D1885"/>
      <c r="G1885" s="4"/>
    </row>
    <row r="1886" spans="1:7" x14ac:dyDescent="0.3">
      <c r="A1886" s="2"/>
      <c r="B1886" s="2"/>
      <c r="D1886"/>
      <c r="G1886" s="4"/>
    </row>
    <row r="1887" spans="1:7" x14ac:dyDescent="0.3">
      <c r="A1887" s="2"/>
      <c r="B1887" s="2"/>
      <c r="D1887"/>
      <c r="G1887" s="4"/>
    </row>
    <row r="1888" spans="1:7" x14ac:dyDescent="0.3">
      <c r="A1888" s="2"/>
      <c r="B1888" s="2"/>
      <c r="D1888"/>
      <c r="G1888" s="4"/>
    </row>
    <row r="1889" spans="1:7" x14ac:dyDescent="0.3">
      <c r="A1889" s="2"/>
      <c r="B1889" s="2"/>
      <c r="D1889"/>
      <c r="G1889" s="4"/>
    </row>
    <row r="1890" spans="1:7" x14ac:dyDescent="0.3">
      <c r="A1890" s="2"/>
      <c r="B1890" s="2"/>
      <c r="D1890"/>
      <c r="G1890" s="4"/>
    </row>
    <row r="1891" spans="1:7" x14ac:dyDescent="0.3">
      <c r="A1891" s="2"/>
      <c r="B1891" s="2"/>
      <c r="D1891"/>
      <c r="G1891" s="4"/>
    </row>
    <row r="1892" spans="1:7" x14ac:dyDescent="0.3">
      <c r="A1892" s="2"/>
      <c r="B1892" s="2"/>
      <c r="D1892"/>
      <c r="G1892" s="4"/>
    </row>
    <row r="1893" spans="1:7" x14ac:dyDescent="0.3">
      <c r="A1893" s="2"/>
      <c r="B1893" s="2"/>
      <c r="D1893"/>
      <c r="G1893" s="4"/>
    </row>
    <row r="1894" spans="1:7" x14ac:dyDescent="0.3">
      <c r="A1894" s="2"/>
      <c r="B1894" s="2"/>
      <c r="D1894"/>
      <c r="G1894" s="4"/>
    </row>
    <row r="1895" spans="1:7" x14ac:dyDescent="0.3">
      <c r="A1895" s="2"/>
      <c r="B1895" s="2"/>
      <c r="D1895"/>
      <c r="G1895" s="4"/>
    </row>
    <row r="1896" spans="1:7" x14ac:dyDescent="0.3">
      <c r="A1896" s="2"/>
      <c r="B1896" s="2"/>
      <c r="D1896"/>
      <c r="G1896" s="4"/>
    </row>
    <row r="1897" spans="1:7" x14ac:dyDescent="0.3">
      <c r="A1897" s="2"/>
      <c r="B1897" s="2"/>
      <c r="D1897"/>
      <c r="G1897" s="4"/>
    </row>
    <row r="1898" spans="1:7" x14ac:dyDescent="0.3">
      <c r="A1898" s="2"/>
      <c r="B1898" s="2"/>
      <c r="D1898"/>
      <c r="G1898" s="4"/>
    </row>
    <row r="1899" spans="1:7" x14ac:dyDescent="0.3">
      <c r="A1899" s="2"/>
      <c r="B1899" s="2"/>
      <c r="D1899"/>
      <c r="G1899" s="4"/>
    </row>
    <row r="1900" spans="1:7" x14ac:dyDescent="0.3">
      <c r="A1900" s="2"/>
      <c r="B1900" s="2"/>
      <c r="D1900"/>
      <c r="G1900" s="4"/>
    </row>
    <row r="1901" spans="1:7" x14ac:dyDescent="0.3">
      <c r="A1901" s="2"/>
      <c r="B1901" s="2"/>
      <c r="D1901"/>
      <c r="G1901" s="4"/>
    </row>
    <row r="1902" spans="1:7" x14ac:dyDescent="0.3">
      <c r="A1902" s="2"/>
      <c r="B1902" s="2"/>
      <c r="D1902"/>
      <c r="G1902" s="4"/>
    </row>
    <row r="1903" spans="1:7" x14ac:dyDescent="0.3">
      <c r="A1903" s="2"/>
      <c r="B1903" s="2"/>
      <c r="D1903"/>
      <c r="G1903" s="4"/>
    </row>
    <row r="1904" spans="1:7" x14ac:dyDescent="0.3">
      <c r="A1904" s="2"/>
      <c r="B1904" s="2"/>
      <c r="D1904"/>
      <c r="G1904" s="4"/>
    </row>
    <row r="1905" spans="1:7" x14ac:dyDescent="0.3">
      <c r="A1905" s="2"/>
      <c r="B1905" s="2"/>
      <c r="D1905"/>
      <c r="G1905" s="4"/>
    </row>
    <row r="1906" spans="1:7" x14ac:dyDescent="0.3">
      <c r="A1906" s="2"/>
      <c r="B1906" s="2"/>
      <c r="D1906"/>
      <c r="G1906" s="4"/>
    </row>
    <row r="1907" spans="1:7" x14ac:dyDescent="0.3">
      <c r="A1907" s="2"/>
      <c r="B1907" s="2"/>
      <c r="D1907"/>
      <c r="G1907" s="4"/>
    </row>
    <row r="1908" spans="1:7" x14ac:dyDescent="0.3">
      <c r="A1908" s="2"/>
      <c r="B1908" s="2"/>
      <c r="D1908"/>
      <c r="G1908" s="4"/>
    </row>
    <row r="1909" spans="1:7" x14ac:dyDescent="0.3">
      <c r="A1909" s="2"/>
      <c r="B1909" s="2"/>
      <c r="D1909"/>
      <c r="G1909" s="4"/>
    </row>
    <row r="1910" spans="1:7" x14ac:dyDescent="0.3">
      <c r="A1910" s="2"/>
      <c r="B1910" s="2"/>
      <c r="D1910"/>
      <c r="G1910" s="4"/>
    </row>
    <row r="1911" spans="1:7" x14ac:dyDescent="0.3">
      <c r="A1911" s="2"/>
      <c r="B1911" s="2"/>
      <c r="D1911"/>
      <c r="G1911" s="4"/>
    </row>
    <row r="1912" spans="1:7" x14ac:dyDescent="0.3">
      <c r="A1912" s="2"/>
      <c r="B1912" s="2"/>
      <c r="D1912"/>
      <c r="G1912" s="4"/>
    </row>
    <row r="1913" spans="1:7" x14ac:dyDescent="0.3">
      <c r="A1913" s="2"/>
      <c r="B1913" s="2"/>
      <c r="D1913"/>
      <c r="G1913" s="4"/>
    </row>
    <row r="1914" spans="1:7" x14ac:dyDescent="0.3">
      <c r="A1914" s="2"/>
      <c r="B1914" s="2"/>
      <c r="D1914"/>
      <c r="G1914" s="4"/>
    </row>
    <row r="1915" spans="1:7" x14ac:dyDescent="0.3">
      <c r="A1915" s="2"/>
      <c r="B1915" s="2"/>
      <c r="D1915"/>
      <c r="G1915" s="4"/>
    </row>
    <row r="1916" spans="1:7" x14ac:dyDescent="0.3">
      <c r="A1916" s="2"/>
      <c r="B1916" s="2"/>
      <c r="D1916"/>
      <c r="G1916" s="4"/>
    </row>
    <row r="1917" spans="1:7" x14ac:dyDescent="0.3">
      <c r="A1917" s="2"/>
      <c r="B1917" s="2"/>
      <c r="D1917"/>
      <c r="G1917" s="4"/>
    </row>
    <row r="1918" spans="1:7" x14ac:dyDescent="0.3">
      <c r="A1918" s="2"/>
      <c r="B1918" s="2"/>
      <c r="D1918"/>
      <c r="G1918" s="4"/>
    </row>
    <row r="1919" spans="1:7" x14ac:dyDescent="0.3">
      <c r="A1919" s="2"/>
      <c r="B1919" s="2"/>
      <c r="D1919"/>
      <c r="G1919" s="4"/>
    </row>
    <row r="1920" spans="1:7" x14ac:dyDescent="0.3">
      <c r="A1920" s="2"/>
      <c r="B1920" s="2"/>
      <c r="D1920"/>
      <c r="G1920" s="4"/>
    </row>
    <row r="1921" spans="1:7" x14ac:dyDescent="0.3">
      <c r="A1921" s="2"/>
      <c r="B1921" s="2"/>
      <c r="D1921"/>
      <c r="G1921" s="4"/>
    </row>
    <row r="1922" spans="1:7" x14ac:dyDescent="0.3">
      <c r="A1922" s="2"/>
      <c r="B1922" s="2"/>
      <c r="D1922"/>
      <c r="G1922" s="4"/>
    </row>
    <row r="1923" spans="1:7" x14ac:dyDescent="0.3">
      <c r="A1923" s="2"/>
      <c r="B1923" s="2"/>
      <c r="D1923"/>
      <c r="G1923" s="4"/>
    </row>
    <row r="1924" spans="1:7" x14ac:dyDescent="0.3">
      <c r="A1924" s="2"/>
      <c r="B1924" s="2"/>
      <c r="D1924"/>
      <c r="G1924" s="4"/>
    </row>
    <row r="1925" spans="1:7" x14ac:dyDescent="0.3">
      <c r="A1925" s="2"/>
      <c r="B1925" s="2"/>
      <c r="D1925"/>
      <c r="G1925" s="4"/>
    </row>
    <row r="1926" spans="1:7" x14ac:dyDescent="0.3">
      <c r="A1926" s="2"/>
      <c r="B1926" s="2"/>
      <c r="D1926"/>
      <c r="G1926" s="4"/>
    </row>
    <row r="1927" spans="1:7" x14ac:dyDescent="0.3">
      <c r="A1927" s="2"/>
      <c r="B1927" s="2"/>
      <c r="D1927"/>
      <c r="G1927" s="4"/>
    </row>
    <row r="1928" spans="1:7" x14ac:dyDescent="0.3">
      <c r="A1928" s="2"/>
      <c r="B1928" s="2"/>
      <c r="D1928"/>
      <c r="G1928" s="4"/>
    </row>
    <row r="1929" spans="1:7" x14ac:dyDescent="0.3">
      <c r="A1929" s="2"/>
      <c r="B1929" s="2"/>
      <c r="D1929"/>
      <c r="G1929" s="4"/>
    </row>
    <row r="1930" spans="1:7" x14ac:dyDescent="0.3">
      <c r="A1930" s="2"/>
      <c r="B1930" s="2"/>
      <c r="D1930"/>
      <c r="G1930" s="4"/>
    </row>
    <row r="1931" spans="1:7" x14ac:dyDescent="0.3">
      <c r="A1931" s="2"/>
      <c r="B1931" s="2"/>
      <c r="D1931"/>
      <c r="G1931" s="4"/>
    </row>
    <row r="1932" spans="1:7" x14ac:dyDescent="0.3">
      <c r="A1932" s="2"/>
      <c r="B1932" s="2"/>
      <c r="D1932"/>
      <c r="G1932" s="4"/>
    </row>
    <row r="1933" spans="1:7" x14ac:dyDescent="0.3">
      <c r="A1933" s="2"/>
      <c r="B1933" s="2"/>
      <c r="D1933"/>
      <c r="G1933" s="4"/>
    </row>
    <row r="1934" spans="1:7" x14ac:dyDescent="0.3">
      <c r="A1934" s="2"/>
      <c r="B1934" s="2"/>
      <c r="D1934"/>
      <c r="G1934" s="4"/>
    </row>
    <row r="1935" spans="1:7" x14ac:dyDescent="0.3">
      <c r="A1935" s="2"/>
      <c r="B1935" s="2"/>
      <c r="D1935"/>
      <c r="G1935" s="4"/>
    </row>
    <row r="1936" spans="1:7" x14ac:dyDescent="0.3">
      <c r="A1936" s="2"/>
      <c r="B1936" s="2"/>
      <c r="D1936"/>
      <c r="G1936" s="4"/>
    </row>
    <row r="1937" spans="1:7" x14ac:dyDescent="0.3">
      <c r="A1937" s="2"/>
      <c r="B1937" s="2"/>
      <c r="D1937"/>
      <c r="G1937" s="4"/>
    </row>
    <row r="1938" spans="1:7" x14ac:dyDescent="0.3">
      <c r="A1938" s="2"/>
      <c r="B1938" s="2"/>
      <c r="D1938"/>
      <c r="G1938" s="4"/>
    </row>
    <row r="1939" spans="1:7" x14ac:dyDescent="0.3">
      <c r="A1939" s="2"/>
      <c r="B1939" s="2"/>
      <c r="D1939"/>
      <c r="G1939" s="4"/>
    </row>
    <row r="1940" spans="1:7" x14ac:dyDescent="0.3">
      <c r="A1940" s="2"/>
      <c r="B1940" s="2"/>
      <c r="D1940"/>
      <c r="G1940" s="4"/>
    </row>
    <row r="1941" spans="1:7" x14ac:dyDescent="0.3">
      <c r="A1941" s="2"/>
      <c r="B1941" s="2"/>
      <c r="D1941"/>
      <c r="G1941" s="4"/>
    </row>
    <row r="1942" spans="1:7" x14ac:dyDescent="0.3">
      <c r="A1942" s="2"/>
      <c r="B1942" s="2"/>
      <c r="D1942"/>
      <c r="G1942" s="4"/>
    </row>
    <row r="1943" spans="1:7" x14ac:dyDescent="0.3">
      <c r="A1943" s="2"/>
      <c r="B1943" s="2"/>
      <c r="D1943"/>
      <c r="G1943" s="4"/>
    </row>
    <row r="1944" spans="1:7" x14ac:dyDescent="0.3">
      <c r="A1944" s="2"/>
      <c r="B1944" s="2"/>
      <c r="D1944"/>
      <c r="G1944" s="4"/>
    </row>
    <row r="1945" spans="1:7" x14ac:dyDescent="0.3">
      <c r="A1945" s="2"/>
      <c r="B1945" s="2"/>
      <c r="D1945"/>
      <c r="G1945" s="4"/>
    </row>
    <row r="1946" spans="1:7" x14ac:dyDescent="0.3">
      <c r="A1946" s="2"/>
      <c r="B1946" s="2"/>
      <c r="D1946"/>
      <c r="G1946" s="4"/>
    </row>
    <row r="1947" spans="1:7" x14ac:dyDescent="0.3">
      <c r="A1947" s="2"/>
      <c r="B1947" s="2"/>
      <c r="D1947"/>
      <c r="G1947" s="4"/>
    </row>
    <row r="1948" spans="1:7" x14ac:dyDescent="0.3">
      <c r="A1948" s="2"/>
      <c r="B1948" s="2"/>
      <c r="D1948"/>
      <c r="G1948" s="4"/>
    </row>
    <row r="1949" spans="1:7" x14ac:dyDescent="0.3">
      <c r="A1949" s="2"/>
      <c r="B1949" s="2"/>
      <c r="D1949"/>
      <c r="G1949" s="4"/>
    </row>
    <row r="1950" spans="1:7" x14ac:dyDescent="0.3">
      <c r="A1950" s="2"/>
      <c r="B1950" s="2"/>
      <c r="D1950"/>
      <c r="G1950" s="4"/>
    </row>
    <row r="1951" spans="1:7" x14ac:dyDescent="0.3">
      <c r="A1951" s="2"/>
      <c r="B1951" s="2"/>
      <c r="D1951"/>
      <c r="G1951" s="4"/>
    </row>
    <row r="1952" spans="1:7" x14ac:dyDescent="0.3">
      <c r="A1952" s="2"/>
      <c r="B1952" s="2"/>
      <c r="D1952"/>
      <c r="G1952" s="4"/>
    </row>
    <row r="1953" spans="1:7" x14ac:dyDescent="0.3">
      <c r="A1953" s="2"/>
      <c r="B1953" s="2"/>
      <c r="D1953"/>
      <c r="G1953" s="4"/>
    </row>
    <row r="1954" spans="1:7" x14ac:dyDescent="0.3">
      <c r="A1954" s="2"/>
      <c r="B1954" s="2"/>
      <c r="D1954"/>
      <c r="G1954" s="4"/>
    </row>
    <row r="1955" spans="1:7" x14ac:dyDescent="0.3">
      <c r="A1955" s="2"/>
      <c r="B1955" s="2"/>
      <c r="D1955"/>
      <c r="G1955" s="4"/>
    </row>
    <row r="1956" spans="1:7" x14ac:dyDescent="0.3">
      <c r="A1956" s="2"/>
      <c r="B1956" s="2"/>
      <c r="D1956"/>
      <c r="G1956" s="4"/>
    </row>
    <row r="1957" spans="1:7" x14ac:dyDescent="0.3">
      <c r="A1957" s="2"/>
      <c r="B1957" s="2"/>
      <c r="D1957"/>
      <c r="G1957" s="4"/>
    </row>
    <row r="1958" spans="1:7" x14ac:dyDescent="0.3">
      <c r="A1958" s="2"/>
      <c r="B1958" s="2"/>
      <c r="D1958"/>
      <c r="G1958" s="4"/>
    </row>
    <row r="1959" spans="1:7" x14ac:dyDescent="0.3">
      <c r="A1959" s="2"/>
      <c r="B1959" s="2"/>
      <c r="D1959"/>
      <c r="G1959" s="4"/>
    </row>
    <row r="1960" spans="1:7" x14ac:dyDescent="0.3">
      <c r="A1960" s="2"/>
      <c r="B1960" s="2"/>
      <c r="D1960"/>
      <c r="G1960" s="4"/>
    </row>
    <row r="1961" spans="1:7" x14ac:dyDescent="0.3">
      <c r="A1961" s="2"/>
      <c r="B1961" s="2"/>
      <c r="D1961"/>
      <c r="G1961" s="4"/>
    </row>
    <row r="1962" spans="1:7" x14ac:dyDescent="0.3">
      <c r="A1962" s="2"/>
      <c r="B1962" s="2"/>
      <c r="D1962"/>
      <c r="G1962" s="4"/>
    </row>
    <row r="1963" spans="1:7" x14ac:dyDescent="0.3">
      <c r="A1963" s="2"/>
      <c r="B1963" s="2"/>
      <c r="D1963"/>
      <c r="G1963" s="4"/>
    </row>
    <row r="1964" spans="1:7" x14ac:dyDescent="0.3">
      <c r="A1964" s="2"/>
      <c r="B1964" s="2"/>
      <c r="D1964"/>
      <c r="G1964" s="4"/>
    </row>
    <row r="1965" spans="1:7" x14ac:dyDescent="0.3">
      <c r="A1965" s="2"/>
      <c r="B1965" s="2"/>
      <c r="D1965"/>
      <c r="G1965" s="4"/>
    </row>
    <row r="1966" spans="1:7" x14ac:dyDescent="0.3">
      <c r="A1966" s="2"/>
      <c r="B1966" s="2"/>
      <c r="D1966"/>
      <c r="G1966" s="4"/>
    </row>
    <row r="1967" spans="1:7" x14ac:dyDescent="0.3">
      <c r="A1967" s="2"/>
      <c r="B1967" s="2"/>
      <c r="D1967"/>
      <c r="G1967" s="4"/>
    </row>
    <row r="1968" spans="1:7" x14ac:dyDescent="0.3">
      <c r="A1968" s="2"/>
      <c r="B1968" s="2"/>
      <c r="D1968"/>
      <c r="G1968" s="4"/>
    </row>
    <row r="1969" spans="1:7" x14ac:dyDescent="0.3">
      <c r="A1969" s="2"/>
      <c r="B1969" s="2"/>
      <c r="D1969"/>
      <c r="G1969" s="4"/>
    </row>
    <row r="1970" spans="1:7" x14ac:dyDescent="0.3">
      <c r="A1970" s="2"/>
      <c r="B1970" s="2"/>
      <c r="D1970"/>
      <c r="G1970" s="4"/>
    </row>
    <row r="1971" spans="1:7" x14ac:dyDescent="0.3">
      <c r="A1971" s="2"/>
      <c r="B1971" s="2"/>
      <c r="D1971"/>
      <c r="G1971" s="4"/>
    </row>
    <row r="1972" spans="1:7" x14ac:dyDescent="0.3">
      <c r="A1972" s="2"/>
      <c r="B1972" s="2"/>
      <c r="D1972"/>
      <c r="G1972" s="4"/>
    </row>
    <row r="1973" spans="1:7" x14ac:dyDescent="0.3">
      <c r="A1973" s="2"/>
      <c r="B1973" s="2"/>
      <c r="D1973"/>
      <c r="G1973" s="4"/>
    </row>
    <row r="1974" spans="1:7" x14ac:dyDescent="0.3">
      <c r="A1974" s="2"/>
      <c r="B1974" s="2"/>
      <c r="D1974"/>
      <c r="G1974" s="4"/>
    </row>
    <row r="1975" spans="1:7" x14ac:dyDescent="0.3">
      <c r="A1975" s="2"/>
      <c r="B1975" s="2"/>
      <c r="D1975"/>
      <c r="G1975" s="4"/>
    </row>
    <row r="1976" spans="1:7" x14ac:dyDescent="0.3">
      <c r="A1976" s="2"/>
      <c r="B1976" s="2"/>
      <c r="D1976"/>
      <c r="G1976" s="4"/>
    </row>
    <row r="1977" spans="1:7" x14ac:dyDescent="0.3">
      <c r="A1977" s="2"/>
      <c r="B1977" s="2"/>
      <c r="D1977"/>
      <c r="G1977" s="4"/>
    </row>
    <row r="1978" spans="1:7" x14ac:dyDescent="0.3">
      <c r="A1978" s="2"/>
      <c r="B1978" s="2"/>
      <c r="D1978"/>
      <c r="G1978" s="4"/>
    </row>
    <row r="1979" spans="1:7" x14ac:dyDescent="0.3">
      <c r="A1979" s="2"/>
      <c r="B1979" s="2"/>
      <c r="D1979"/>
      <c r="G1979" s="4"/>
    </row>
    <row r="1980" spans="1:7" x14ac:dyDescent="0.3">
      <c r="A1980" s="2"/>
      <c r="B1980" s="2"/>
      <c r="D1980"/>
      <c r="G1980" s="4"/>
    </row>
    <row r="1981" spans="1:7" x14ac:dyDescent="0.3">
      <c r="A1981" s="2"/>
      <c r="B1981" s="2"/>
      <c r="D1981"/>
      <c r="G1981" s="4"/>
    </row>
    <row r="1982" spans="1:7" x14ac:dyDescent="0.3">
      <c r="A1982" s="2"/>
      <c r="B1982" s="2"/>
      <c r="D1982"/>
      <c r="G1982" s="4"/>
    </row>
    <row r="1983" spans="1:7" x14ac:dyDescent="0.3">
      <c r="A1983" s="2"/>
      <c r="B1983" s="2"/>
      <c r="D1983"/>
      <c r="G1983" s="4"/>
    </row>
    <row r="1984" spans="1:7" x14ac:dyDescent="0.3">
      <c r="A1984" s="2"/>
      <c r="B1984" s="2"/>
      <c r="D1984"/>
      <c r="G1984" s="4"/>
    </row>
    <row r="1985" spans="1:7" x14ac:dyDescent="0.3">
      <c r="A1985" s="2"/>
      <c r="B1985" s="2"/>
      <c r="D1985"/>
      <c r="G1985" s="4"/>
    </row>
    <row r="1986" spans="1:7" x14ac:dyDescent="0.3">
      <c r="A1986" s="2"/>
      <c r="B1986" s="2"/>
      <c r="D1986"/>
      <c r="G1986" s="4"/>
    </row>
    <row r="1987" spans="1:7" x14ac:dyDescent="0.3">
      <c r="A1987" s="2"/>
      <c r="B1987" s="2"/>
      <c r="D1987"/>
      <c r="G1987" s="4"/>
    </row>
    <row r="1988" spans="1:7" x14ac:dyDescent="0.3">
      <c r="A1988" s="2"/>
      <c r="B1988" s="2"/>
      <c r="D1988"/>
      <c r="G1988" s="4"/>
    </row>
    <row r="1989" spans="1:7" x14ac:dyDescent="0.3">
      <c r="A1989" s="2"/>
      <c r="B1989" s="2"/>
      <c r="D1989"/>
      <c r="G1989" s="4"/>
    </row>
    <row r="1990" spans="1:7" x14ac:dyDescent="0.3">
      <c r="A1990" s="2"/>
      <c r="B1990" s="2"/>
      <c r="D1990"/>
      <c r="G1990" s="4"/>
    </row>
    <row r="1991" spans="1:7" x14ac:dyDescent="0.3">
      <c r="A1991" s="2"/>
      <c r="B1991" s="2"/>
      <c r="D1991"/>
      <c r="G1991" s="4"/>
    </row>
    <row r="1992" spans="1:7" x14ac:dyDescent="0.3">
      <c r="A1992" s="2"/>
      <c r="B1992" s="2"/>
      <c r="D1992"/>
      <c r="G1992" s="4"/>
    </row>
    <row r="1993" spans="1:7" x14ac:dyDescent="0.3">
      <c r="A1993" s="2"/>
      <c r="B1993" s="2"/>
      <c r="D1993"/>
      <c r="G1993" s="4"/>
    </row>
    <row r="1994" spans="1:7" x14ac:dyDescent="0.3">
      <c r="A1994" s="2"/>
      <c r="B1994" s="2"/>
      <c r="D1994"/>
      <c r="G1994" s="4"/>
    </row>
    <row r="1995" spans="1:7" x14ac:dyDescent="0.3">
      <c r="A1995" s="2"/>
      <c r="B1995" s="2"/>
      <c r="D1995"/>
      <c r="G1995" s="4"/>
    </row>
    <row r="1996" spans="1:7" x14ac:dyDescent="0.3">
      <c r="A1996" s="2"/>
      <c r="B1996" s="2"/>
      <c r="D1996"/>
      <c r="G1996" s="4"/>
    </row>
    <row r="1997" spans="1:7" x14ac:dyDescent="0.3">
      <c r="A1997" s="2"/>
      <c r="B1997" s="2"/>
      <c r="D1997"/>
      <c r="G1997" s="4"/>
    </row>
    <row r="1998" spans="1:7" x14ac:dyDescent="0.3">
      <c r="A1998" s="2"/>
      <c r="B1998" s="2"/>
      <c r="D1998"/>
      <c r="G1998" s="4"/>
    </row>
    <row r="1999" spans="1:7" x14ac:dyDescent="0.3">
      <c r="A1999" s="2"/>
      <c r="B1999" s="2"/>
      <c r="D1999"/>
      <c r="G1999" s="4"/>
    </row>
    <row r="2000" spans="1:7" x14ac:dyDescent="0.3">
      <c r="A2000" s="2"/>
      <c r="B2000" s="2"/>
      <c r="D2000"/>
      <c r="G2000" s="4"/>
    </row>
    <row r="2001" spans="1:7" x14ac:dyDescent="0.3">
      <c r="A2001" s="2"/>
      <c r="B2001" s="2"/>
      <c r="D2001"/>
      <c r="G2001" s="4"/>
    </row>
    <row r="2002" spans="1:7" x14ac:dyDescent="0.3">
      <c r="A2002" s="2"/>
      <c r="B2002" s="2"/>
      <c r="D2002"/>
      <c r="G2002" s="4"/>
    </row>
    <row r="2003" spans="1:7" x14ac:dyDescent="0.3">
      <c r="A2003" s="2"/>
      <c r="B2003" s="2"/>
      <c r="D2003"/>
      <c r="G2003" s="4"/>
    </row>
    <row r="2004" spans="1:7" x14ac:dyDescent="0.3">
      <c r="A2004" s="2"/>
      <c r="B2004" s="2"/>
      <c r="D2004"/>
      <c r="G2004" s="4"/>
    </row>
    <row r="2005" spans="1:7" x14ac:dyDescent="0.3">
      <c r="A2005" s="2"/>
      <c r="B2005" s="2"/>
      <c r="D2005"/>
      <c r="G2005" s="4"/>
    </row>
    <row r="2006" spans="1:7" x14ac:dyDescent="0.3">
      <c r="A2006" s="2"/>
      <c r="B2006" s="2"/>
      <c r="D2006"/>
      <c r="G2006" s="4"/>
    </row>
    <row r="2007" spans="1:7" x14ac:dyDescent="0.3">
      <c r="A2007" s="2"/>
      <c r="B2007" s="2"/>
      <c r="D2007"/>
      <c r="G2007" s="4"/>
    </row>
    <row r="2008" spans="1:7" x14ac:dyDescent="0.3">
      <c r="A2008" s="2"/>
      <c r="B2008" s="2"/>
      <c r="D2008"/>
      <c r="G2008" s="4"/>
    </row>
    <row r="2009" spans="1:7" x14ac:dyDescent="0.3">
      <c r="A2009" s="2"/>
      <c r="B2009" s="2"/>
      <c r="D2009"/>
      <c r="G2009" s="4"/>
    </row>
    <row r="2010" spans="1:7" x14ac:dyDescent="0.3">
      <c r="A2010" s="2"/>
      <c r="B2010" s="2"/>
      <c r="D2010"/>
      <c r="G2010" s="4"/>
    </row>
    <row r="2011" spans="1:7" x14ac:dyDescent="0.3">
      <c r="A2011" s="2"/>
      <c r="B2011" s="2"/>
      <c r="D2011"/>
      <c r="G2011" s="4"/>
    </row>
    <row r="2012" spans="1:7" x14ac:dyDescent="0.3">
      <c r="A2012" s="2"/>
      <c r="B2012" s="2"/>
      <c r="D2012"/>
      <c r="G2012" s="4"/>
    </row>
    <row r="2013" spans="1:7" x14ac:dyDescent="0.3">
      <c r="A2013" s="2"/>
      <c r="B2013" s="2"/>
      <c r="D2013"/>
      <c r="G2013" s="4"/>
    </row>
    <row r="2014" spans="1:7" x14ac:dyDescent="0.3">
      <c r="A2014" s="2"/>
      <c r="B2014" s="2"/>
      <c r="D2014"/>
      <c r="G2014" s="4"/>
    </row>
    <row r="2015" spans="1:7" x14ac:dyDescent="0.3">
      <c r="A2015" s="2"/>
      <c r="B2015" s="2"/>
      <c r="D2015"/>
      <c r="G2015" s="4"/>
    </row>
    <row r="2016" spans="1:7" x14ac:dyDescent="0.3">
      <c r="A2016" s="2"/>
      <c r="B2016" s="2"/>
      <c r="D2016"/>
      <c r="G2016" s="4"/>
    </row>
    <row r="2017" spans="1:7" x14ac:dyDescent="0.3">
      <c r="A2017" s="2"/>
      <c r="B2017" s="2"/>
      <c r="D2017"/>
      <c r="G2017" s="4"/>
    </row>
    <row r="2018" spans="1:7" x14ac:dyDescent="0.3">
      <c r="A2018" s="2"/>
      <c r="B2018" s="2"/>
      <c r="D2018"/>
      <c r="G2018" s="4"/>
    </row>
    <row r="2019" spans="1:7" x14ac:dyDescent="0.3">
      <c r="A2019" s="2"/>
      <c r="B2019" s="2"/>
      <c r="D2019"/>
      <c r="G2019" s="4"/>
    </row>
    <row r="2020" spans="1:7" x14ac:dyDescent="0.3">
      <c r="A2020" s="2"/>
      <c r="B2020" s="2"/>
      <c r="D2020"/>
      <c r="G2020" s="4"/>
    </row>
    <row r="2021" spans="1:7" x14ac:dyDescent="0.3">
      <c r="A2021" s="2"/>
      <c r="B2021" s="2"/>
      <c r="D2021"/>
      <c r="G2021" s="4"/>
    </row>
    <row r="2022" spans="1:7" x14ac:dyDescent="0.3">
      <c r="A2022" s="2"/>
      <c r="B2022" s="2"/>
      <c r="D2022"/>
      <c r="G2022" s="4"/>
    </row>
    <row r="2023" spans="1:7" x14ac:dyDescent="0.3">
      <c r="A2023" s="2"/>
      <c r="B2023" s="2"/>
      <c r="D2023"/>
      <c r="G2023" s="4"/>
    </row>
    <row r="2024" spans="1:7" x14ac:dyDescent="0.3">
      <c r="A2024" s="2"/>
      <c r="B2024" s="2"/>
      <c r="D2024"/>
      <c r="G2024" s="4"/>
    </row>
    <row r="2025" spans="1:7" x14ac:dyDescent="0.3">
      <c r="A2025" s="2"/>
      <c r="B2025" s="2"/>
      <c r="D2025"/>
      <c r="G2025" s="4"/>
    </row>
    <row r="2026" spans="1:7" x14ac:dyDescent="0.3">
      <c r="A2026" s="2"/>
      <c r="B2026" s="2"/>
      <c r="D2026"/>
      <c r="G2026" s="4"/>
    </row>
    <row r="2027" spans="1:7" x14ac:dyDescent="0.3">
      <c r="A2027" s="2"/>
      <c r="B2027" s="2"/>
      <c r="D2027"/>
      <c r="G2027" s="4"/>
    </row>
    <row r="2028" spans="1:7" x14ac:dyDescent="0.3">
      <c r="A2028" s="2"/>
      <c r="B2028" s="2"/>
      <c r="D2028"/>
      <c r="G2028" s="4"/>
    </row>
    <row r="2029" spans="1:7" x14ac:dyDescent="0.3">
      <c r="A2029" s="2"/>
      <c r="B2029" s="2"/>
      <c r="D2029"/>
      <c r="G2029" s="4"/>
    </row>
    <row r="2030" spans="1:7" x14ac:dyDescent="0.3">
      <c r="A2030" s="2"/>
      <c r="B2030" s="2"/>
      <c r="D2030"/>
      <c r="G2030" s="4"/>
    </row>
    <row r="2031" spans="1:7" x14ac:dyDescent="0.3">
      <c r="A2031" s="2"/>
      <c r="B2031" s="2"/>
      <c r="D2031"/>
      <c r="G2031" s="4"/>
    </row>
    <row r="2032" spans="1:7" x14ac:dyDescent="0.3">
      <c r="A2032" s="2"/>
      <c r="B2032" s="2"/>
      <c r="D2032"/>
      <c r="G2032" s="4"/>
    </row>
    <row r="2033" spans="1:7" x14ac:dyDescent="0.3">
      <c r="A2033" s="2"/>
      <c r="B2033" s="2"/>
      <c r="D2033"/>
      <c r="G2033" s="4"/>
    </row>
    <row r="2034" spans="1:7" x14ac:dyDescent="0.3">
      <c r="A2034" s="2"/>
      <c r="B2034" s="2"/>
      <c r="D2034"/>
      <c r="G2034" s="4"/>
    </row>
    <row r="2035" spans="1:7" x14ac:dyDescent="0.3">
      <c r="A2035" s="2"/>
      <c r="B2035" s="2"/>
      <c r="D2035"/>
      <c r="G2035" s="4"/>
    </row>
    <row r="2036" spans="1:7" x14ac:dyDescent="0.3">
      <c r="A2036" s="2"/>
      <c r="B2036" s="2"/>
      <c r="D2036"/>
      <c r="G2036" s="4"/>
    </row>
    <row r="2037" spans="1:7" x14ac:dyDescent="0.3">
      <c r="A2037" s="2"/>
      <c r="B2037" s="2"/>
      <c r="D2037"/>
      <c r="G2037" s="4"/>
    </row>
    <row r="2038" spans="1:7" x14ac:dyDescent="0.3">
      <c r="A2038" s="2"/>
      <c r="B2038" s="2"/>
      <c r="D2038"/>
      <c r="G2038" s="4"/>
    </row>
    <row r="2039" spans="1:7" x14ac:dyDescent="0.3">
      <c r="A2039" s="2"/>
      <c r="B2039" s="2"/>
      <c r="D2039"/>
      <c r="G2039" s="4"/>
    </row>
    <row r="2040" spans="1:7" x14ac:dyDescent="0.3">
      <c r="A2040" s="2"/>
      <c r="B2040" s="2"/>
      <c r="D2040"/>
      <c r="G2040" s="4"/>
    </row>
    <row r="2041" spans="1:7" x14ac:dyDescent="0.3">
      <c r="A2041" s="2"/>
      <c r="B2041" s="2"/>
      <c r="D2041"/>
      <c r="G2041" s="4"/>
    </row>
    <row r="2042" spans="1:7" x14ac:dyDescent="0.3">
      <c r="A2042" s="2"/>
      <c r="B2042" s="2"/>
      <c r="D2042"/>
      <c r="G2042" s="4"/>
    </row>
    <row r="2043" spans="1:7" x14ac:dyDescent="0.3">
      <c r="A2043" s="2"/>
      <c r="B2043" s="2"/>
      <c r="D2043"/>
      <c r="G2043" s="4"/>
    </row>
    <row r="2044" spans="1:7" x14ac:dyDescent="0.3">
      <c r="A2044" s="2"/>
      <c r="B2044" s="2"/>
      <c r="D2044"/>
      <c r="G2044" s="4"/>
    </row>
    <row r="2045" spans="1:7" x14ac:dyDescent="0.3">
      <c r="A2045" s="2"/>
      <c r="B2045" s="2"/>
      <c r="D2045"/>
      <c r="G2045" s="4"/>
    </row>
    <row r="2046" spans="1:7" x14ac:dyDescent="0.3">
      <c r="A2046" s="2"/>
      <c r="B2046" s="2"/>
      <c r="D2046"/>
      <c r="G2046" s="4"/>
    </row>
    <row r="2047" spans="1:7" x14ac:dyDescent="0.3">
      <c r="A2047" s="2"/>
      <c r="B2047" s="2"/>
      <c r="D2047"/>
      <c r="G2047" s="4"/>
    </row>
    <row r="2048" spans="1:7" x14ac:dyDescent="0.3">
      <c r="A2048" s="2"/>
      <c r="B2048" s="2"/>
      <c r="D2048"/>
      <c r="G2048" s="4"/>
    </row>
    <row r="2049" spans="1:7" x14ac:dyDescent="0.3">
      <c r="A2049" s="2"/>
      <c r="B2049" s="2"/>
      <c r="D2049"/>
      <c r="G2049" s="4"/>
    </row>
    <row r="2050" spans="1:7" x14ac:dyDescent="0.3">
      <c r="A2050" s="2"/>
      <c r="B2050" s="2"/>
      <c r="D2050"/>
      <c r="G2050" s="4"/>
    </row>
    <row r="2051" spans="1:7" x14ac:dyDescent="0.3">
      <c r="A2051" s="2"/>
      <c r="B2051" s="2"/>
      <c r="D2051"/>
      <c r="G2051" s="4"/>
    </row>
    <row r="2052" spans="1:7" x14ac:dyDescent="0.3">
      <c r="A2052" s="2"/>
      <c r="B2052" s="2"/>
      <c r="D2052"/>
      <c r="G2052" s="4"/>
    </row>
    <row r="2053" spans="1:7" x14ac:dyDescent="0.3">
      <c r="A2053" s="2"/>
      <c r="B2053" s="2"/>
      <c r="D2053"/>
      <c r="G2053" s="4"/>
    </row>
    <row r="2054" spans="1:7" x14ac:dyDescent="0.3">
      <c r="A2054" s="2"/>
      <c r="B2054" s="2"/>
      <c r="D2054"/>
      <c r="G2054" s="4"/>
    </row>
    <row r="2055" spans="1:7" x14ac:dyDescent="0.3">
      <c r="A2055" s="2"/>
      <c r="B2055" s="2"/>
      <c r="D2055"/>
      <c r="G2055" s="4"/>
    </row>
    <row r="2056" spans="1:7" x14ac:dyDescent="0.3">
      <c r="A2056" s="2"/>
      <c r="B2056" s="2"/>
      <c r="D2056"/>
      <c r="G2056" s="4"/>
    </row>
    <row r="2057" spans="1:7" x14ac:dyDescent="0.3">
      <c r="A2057" s="2"/>
      <c r="B2057" s="2"/>
      <c r="D2057"/>
      <c r="G2057" s="4"/>
    </row>
    <row r="2058" spans="1:7" x14ac:dyDescent="0.3">
      <c r="A2058" s="2"/>
      <c r="B2058" s="2"/>
      <c r="D2058"/>
      <c r="G2058" s="4"/>
    </row>
    <row r="2059" spans="1:7" x14ac:dyDescent="0.3">
      <c r="A2059" s="2"/>
      <c r="B2059" s="2"/>
      <c r="D2059"/>
      <c r="G2059" s="4"/>
    </row>
    <row r="2060" spans="1:7" x14ac:dyDescent="0.3">
      <c r="A2060" s="2"/>
      <c r="B2060" s="2"/>
      <c r="D2060"/>
      <c r="G2060" s="4"/>
    </row>
    <row r="2061" spans="1:7" x14ac:dyDescent="0.3">
      <c r="A2061" s="2"/>
      <c r="B2061" s="2"/>
      <c r="D2061"/>
      <c r="G2061" s="4"/>
    </row>
    <row r="2062" spans="1:7" x14ac:dyDescent="0.3">
      <c r="A2062" s="2"/>
      <c r="B2062" s="2"/>
      <c r="D2062"/>
      <c r="G2062" s="4"/>
    </row>
    <row r="2063" spans="1:7" x14ac:dyDescent="0.3">
      <c r="A2063" s="2"/>
      <c r="B2063" s="2"/>
      <c r="D2063"/>
      <c r="G2063" s="4"/>
    </row>
    <row r="2064" spans="1:7" x14ac:dyDescent="0.3">
      <c r="A2064" s="2"/>
      <c r="B2064" s="2"/>
      <c r="D2064"/>
      <c r="G2064" s="4"/>
    </row>
    <row r="2065" spans="1:7" x14ac:dyDescent="0.3">
      <c r="A2065" s="2"/>
      <c r="B2065" s="2"/>
      <c r="D2065"/>
      <c r="G2065" s="4"/>
    </row>
    <row r="2066" spans="1:7" x14ac:dyDescent="0.3">
      <c r="A2066" s="2"/>
      <c r="B2066" s="2"/>
      <c r="D2066"/>
      <c r="G2066" s="4"/>
    </row>
    <row r="2067" spans="1:7" x14ac:dyDescent="0.3">
      <c r="A2067" s="2"/>
      <c r="B2067" s="2"/>
      <c r="D2067"/>
      <c r="G2067" s="4"/>
    </row>
    <row r="2068" spans="1:7" x14ac:dyDescent="0.3">
      <c r="A2068" s="2"/>
      <c r="B2068" s="2"/>
      <c r="D2068"/>
      <c r="G2068" s="4"/>
    </row>
    <row r="2069" spans="1:7" x14ac:dyDescent="0.3">
      <c r="A2069" s="2"/>
      <c r="B2069" s="2"/>
      <c r="D2069"/>
      <c r="G2069" s="4"/>
    </row>
    <row r="2070" spans="1:7" x14ac:dyDescent="0.3">
      <c r="A2070" s="2"/>
      <c r="B2070" s="2"/>
      <c r="D2070"/>
      <c r="G2070" s="4"/>
    </row>
    <row r="2071" spans="1:7" x14ac:dyDescent="0.3">
      <c r="A2071" s="2"/>
      <c r="B2071" s="2"/>
      <c r="D2071"/>
      <c r="G2071" s="4"/>
    </row>
    <row r="2072" spans="1:7" x14ac:dyDescent="0.3">
      <c r="A2072" s="2"/>
      <c r="B2072" s="2"/>
      <c r="D2072"/>
      <c r="G2072" s="4"/>
    </row>
    <row r="2073" spans="1:7" x14ac:dyDescent="0.3">
      <c r="A2073" s="2"/>
      <c r="B2073" s="2"/>
      <c r="D2073"/>
      <c r="G2073" s="4"/>
    </row>
    <row r="2074" spans="1:7" x14ac:dyDescent="0.3">
      <c r="A2074" s="2"/>
      <c r="B2074" s="2"/>
      <c r="D2074"/>
      <c r="G2074" s="4"/>
    </row>
    <row r="2075" spans="1:7" x14ac:dyDescent="0.3">
      <c r="A2075" s="2"/>
      <c r="B2075" s="2"/>
      <c r="D2075"/>
      <c r="G2075" s="4"/>
    </row>
    <row r="2076" spans="1:7" x14ac:dyDescent="0.3">
      <c r="A2076" s="2"/>
      <c r="B2076" s="2"/>
      <c r="D2076"/>
      <c r="G2076" s="4"/>
    </row>
    <row r="2077" spans="1:7" x14ac:dyDescent="0.3">
      <c r="A2077" s="2"/>
      <c r="B2077" s="2"/>
      <c r="D2077"/>
      <c r="G2077" s="4"/>
    </row>
    <row r="2078" spans="1:7" x14ac:dyDescent="0.3">
      <c r="A2078" s="2"/>
      <c r="B2078" s="2"/>
      <c r="D2078"/>
      <c r="G2078" s="4"/>
    </row>
    <row r="2079" spans="1:7" x14ac:dyDescent="0.3">
      <c r="A2079" s="2"/>
      <c r="B2079" s="2"/>
      <c r="D2079"/>
      <c r="G2079" s="4"/>
    </row>
    <row r="2080" spans="1:7" x14ac:dyDescent="0.3">
      <c r="A2080" s="2"/>
      <c r="B2080" s="2"/>
      <c r="D2080"/>
      <c r="G2080" s="4"/>
    </row>
    <row r="2081" spans="1:7" x14ac:dyDescent="0.3">
      <c r="A2081" s="2"/>
      <c r="B2081" s="2"/>
      <c r="D2081"/>
      <c r="G2081" s="4"/>
    </row>
    <row r="2082" spans="1:7" x14ac:dyDescent="0.3">
      <c r="A2082" s="2"/>
      <c r="B2082" s="2"/>
      <c r="D2082"/>
      <c r="G2082" s="4"/>
    </row>
    <row r="2083" spans="1:7" x14ac:dyDescent="0.3">
      <c r="A2083" s="2"/>
      <c r="B2083" s="2"/>
      <c r="D2083"/>
      <c r="G2083" s="4"/>
    </row>
    <row r="2084" spans="1:7" x14ac:dyDescent="0.3">
      <c r="A2084" s="2"/>
      <c r="B2084" s="2"/>
      <c r="D2084"/>
      <c r="G2084" s="4"/>
    </row>
    <row r="2085" spans="1:7" x14ac:dyDescent="0.3">
      <c r="A2085" s="2"/>
      <c r="B2085" s="2"/>
      <c r="D2085"/>
      <c r="G2085" s="4"/>
    </row>
    <row r="2086" spans="1:7" x14ac:dyDescent="0.3">
      <c r="A2086" s="2"/>
      <c r="B2086" s="2"/>
      <c r="D2086"/>
      <c r="G2086" s="4"/>
    </row>
    <row r="2087" spans="1:7" x14ac:dyDescent="0.3">
      <c r="A2087" s="2"/>
      <c r="B2087" s="2"/>
      <c r="D2087"/>
      <c r="G2087" s="4"/>
    </row>
    <row r="2088" spans="1:7" x14ac:dyDescent="0.3">
      <c r="A2088" s="2"/>
      <c r="B2088" s="2"/>
      <c r="D2088"/>
      <c r="G2088" s="4"/>
    </row>
    <row r="2089" spans="1:7" x14ac:dyDescent="0.3">
      <c r="A2089" s="2"/>
      <c r="B2089" s="2"/>
      <c r="D2089"/>
      <c r="G2089" s="4"/>
    </row>
    <row r="2090" spans="1:7" x14ac:dyDescent="0.3">
      <c r="A2090" s="2"/>
      <c r="B2090" s="2"/>
      <c r="D2090"/>
      <c r="G2090" s="4"/>
    </row>
    <row r="2091" spans="1:7" x14ac:dyDescent="0.3">
      <c r="A2091" s="2"/>
      <c r="B2091" s="2"/>
      <c r="D2091"/>
      <c r="G2091" s="4"/>
    </row>
    <row r="2092" spans="1:7" x14ac:dyDescent="0.3">
      <c r="A2092" s="2"/>
      <c r="B2092" s="2"/>
      <c r="D2092"/>
      <c r="G2092" s="4"/>
    </row>
    <row r="2093" spans="1:7" x14ac:dyDescent="0.3">
      <c r="A2093" s="2"/>
      <c r="B2093" s="2"/>
      <c r="D2093"/>
      <c r="G2093" s="4"/>
    </row>
    <row r="2094" spans="1:7" x14ac:dyDescent="0.3">
      <c r="A2094" s="2"/>
      <c r="B2094" s="2"/>
      <c r="D2094"/>
      <c r="G2094" s="4"/>
    </row>
    <row r="2095" spans="1:7" x14ac:dyDescent="0.3">
      <c r="A2095" s="2"/>
      <c r="B2095" s="2"/>
      <c r="D2095"/>
      <c r="G2095" s="4"/>
    </row>
    <row r="2096" spans="1:7" x14ac:dyDescent="0.3">
      <c r="A2096" s="2"/>
      <c r="B2096" s="2"/>
      <c r="D2096"/>
      <c r="G2096" s="4"/>
    </row>
    <row r="2097" spans="1:7" x14ac:dyDescent="0.3">
      <c r="A2097" s="2"/>
      <c r="B2097" s="2"/>
      <c r="D2097"/>
      <c r="G2097" s="4"/>
    </row>
    <row r="2098" spans="1:7" x14ac:dyDescent="0.3">
      <c r="A2098" s="2"/>
      <c r="B2098" s="2"/>
      <c r="D2098"/>
      <c r="G2098" s="4"/>
    </row>
    <row r="2099" spans="1:7" x14ac:dyDescent="0.3">
      <c r="A2099" s="2"/>
      <c r="B2099" s="2"/>
      <c r="D2099"/>
      <c r="G2099" s="4"/>
    </row>
    <row r="2100" spans="1:7" x14ac:dyDescent="0.3">
      <c r="A2100" s="2"/>
      <c r="B2100" s="2"/>
      <c r="D2100"/>
      <c r="G2100" s="4"/>
    </row>
    <row r="2101" spans="1:7" x14ac:dyDescent="0.3">
      <c r="A2101" s="2"/>
      <c r="B2101" s="2"/>
      <c r="D2101"/>
      <c r="G2101" s="4"/>
    </row>
    <row r="2102" spans="1:7" x14ac:dyDescent="0.3">
      <c r="A2102" s="2"/>
      <c r="B2102" s="2"/>
      <c r="D2102"/>
      <c r="G2102" s="4"/>
    </row>
    <row r="2103" spans="1:7" x14ac:dyDescent="0.3">
      <c r="A2103" s="2"/>
      <c r="B2103" s="2"/>
      <c r="D2103"/>
      <c r="G2103" s="4"/>
    </row>
    <row r="2104" spans="1:7" x14ac:dyDescent="0.3">
      <c r="A2104" s="2"/>
      <c r="B2104" s="2"/>
      <c r="D2104"/>
      <c r="G2104" s="4"/>
    </row>
    <row r="2105" spans="1:7" x14ac:dyDescent="0.3">
      <c r="A2105" s="2"/>
      <c r="B2105" s="2"/>
      <c r="D2105"/>
      <c r="G2105" s="4"/>
    </row>
    <row r="2106" spans="1:7" x14ac:dyDescent="0.3">
      <c r="A2106" s="2"/>
      <c r="B2106" s="2"/>
      <c r="D2106"/>
      <c r="G2106" s="4"/>
    </row>
    <row r="2107" spans="1:7" x14ac:dyDescent="0.3">
      <c r="A2107" s="2"/>
      <c r="B2107" s="2"/>
      <c r="D2107"/>
      <c r="G2107" s="4"/>
    </row>
    <row r="2108" spans="1:7" x14ac:dyDescent="0.3">
      <c r="A2108" s="2"/>
      <c r="B2108" s="2"/>
      <c r="D2108"/>
      <c r="G2108" s="4"/>
    </row>
    <row r="2109" spans="1:7" x14ac:dyDescent="0.3">
      <c r="A2109" s="2"/>
      <c r="B2109" s="2"/>
      <c r="D2109"/>
      <c r="G2109" s="4"/>
    </row>
    <row r="2110" spans="1:7" x14ac:dyDescent="0.3">
      <c r="A2110" s="2"/>
      <c r="B2110" s="2"/>
      <c r="D2110"/>
      <c r="G2110" s="4"/>
    </row>
    <row r="2111" spans="1:7" x14ac:dyDescent="0.3">
      <c r="A2111" s="2"/>
      <c r="B2111" s="2"/>
      <c r="D2111"/>
      <c r="G2111" s="4"/>
    </row>
    <row r="2112" spans="1:7" x14ac:dyDescent="0.3">
      <c r="A2112" s="2"/>
      <c r="B2112" s="2"/>
      <c r="D2112"/>
      <c r="G2112" s="4"/>
    </row>
    <row r="2113" spans="1:7" x14ac:dyDescent="0.3">
      <c r="A2113" s="2"/>
      <c r="B2113" s="2"/>
      <c r="D2113"/>
      <c r="G2113" s="4"/>
    </row>
    <row r="2114" spans="1:7" x14ac:dyDescent="0.3">
      <c r="A2114" s="2"/>
      <c r="B2114" s="2"/>
      <c r="D2114"/>
      <c r="G2114" s="4"/>
    </row>
    <row r="2115" spans="1:7" x14ac:dyDescent="0.3">
      <c r="A2115" s="2"/>
      <c r="B2115" s="2"/>
      <c r="D2115"/>
      <c r="G2115" s="4"/>
    </row>
    <row r="2116" spans="1:7" x14ac:dyDescent="0.3">
      <c r="A2116" s="2"/>
      <c r="B2116" s="2"/>
      <c r="D2116"/>
      <c r="G2116" s="4"/>
    </row>
    <row r="2117" spans="1:7" x14ac:dyDescent="0.3">
      <c r="A2117" s="2"/>
      <c r="B2117" s="2"/>
      <c r="D2117"/>
      <c r="G2117" s="4"/>
    </row>
    <row r="2118" spans="1:7" x14ac:dyDescent="0.3">
      <c r="A2118" s="2"/>
      <c r="B2118" s="2"/>
      <c r="D2118"/>
      <c r="G2118" s="4"/>
    </row>
    <row r="2119" spans="1:7" x14ac:dyDescent="0.3">
      <c r="A2119" s="2"/>
      <c r="B2119" s="2"/>
      <c r="D2119"/>
      <c r="G2119" s="4"/>
    </row>
    <row r="2120" spans="1:7" x14ac:dyDescent="0.3">
      <c r="A2120" s="2"/>
      <c r="B2120" s="2"/>
      <c r="D2120"/>
      <c r="G2120" s="4"/>
    </row>
    <row r="2121" spans="1:7" x14ac:dyDescent="0.3">
      <c r="A2121" s="2"/>
      <c r="B2121" s="2"/>
      <c r="D2121"/>
      <c r="G2121" s="4"/>
    </row>
    <row r="2122" spans="1:7" x14ac:dyDescent="0.3">
      <c r="A2122" s="2"/>
      <c r="B2122" s="2"/>
      <c r="D2122"/>
      <c r="G2122" s="4"/>
    </row>
    <row r="2123" spans="1:7" x14ac:dyDescent="0.3">
      <c r="A2123" s="2"/>
      <c r="B2123" s="2"/>
      <c r="D2123"/>
      <c r="G2123" s="4"/>
    </row>
    <row r="2124" spans="1:7" x14ac:dyDescent="0.3">
      <c r="A2124" s="2"/>
      <c r="B2124" s="2"/>
      <c r="D2124"/>
      <c r="G2124" s="4"/>
    </row>
    <row r="2125" spans="1:7" x14ac:dyDescent="0.3">
      <c r="A2125" s="2"/>
      <c r="B2125" s="2"/>
      <c r="D2125"/>
      <c r="G2125" s="4"/>
    </row>
    <row r="2126" spans="1:7" x14ac:dyDescent="0.3">
      <c r="A2126" s="2"/>
      <c r="B2126" s="2"/>
      <c r="D2126"/>
      <c r="G2126" s="4"/>
    </row>
    <row r="2127" spans="1:7" x14ac:dyDescent="0.3">
      <c r="A2127" s="2"/>
      <c r="B2127" s="2"/>
      <c r="D2127"/>
      <c r="G2127" s="4"/>
    </row>
    <row r="2128" spans="1:7" x14ac:dyDescent="0.3">
      <c r="A2128" s="2"/>
      <c r="B2128" s="2"/>
      <c r="D2128"/>
      <c r="G2128" s="4"/>
    </row>
    <row r="2129" spans="1:7" x14ac:dyDescent="0.3">
      <c r="A2129" s="2"/>
      <c r="B2129" s="2"/>
      <c r="D2129"/>
      <c r="G2129" s="4"/>
    </row>
    <row r="2130" spans="1:7" x14ac:dyDescent="0.3">
      <c r="A2130" s="2"/>
      <c r="B2130" s="2"/>
      <c r="D2130"/>
      <c r="G2130" s="4"/>
    </row>
    <row r="2131" spans="1:7" x14ac:dyDescent="0.3">
      <c r="A2131" s="2"/>
      <c r="B2131" s="2"/>
      <c r="D2131"/>
      <c r="G2131" s="4"/>
    </row>
    <row r="2132" spans="1:7" x14ac:dyDescent="0.3">
      <c r="A2132" s="2"/>
      <c r="B2132" s="2"/>
      <c r="D2132"/>
      <c r="G2132" s="4"/>
    </row>
    <row r="2133" spans="1:7" x14ac:dyDescent="0.3">
      <c r="A2133" s="2"/>
      <c r="B2133" s="2"/>
      <c r="D2133"/>
      <c r="G2133" s="4"/>
    </row>
    <row r="2134" spans="1:7" x14ac:dyDescent="0.3">
      <c r="A2134" s="2"/>
      <c r="B2134" s="2"/>
      <c r="D2134"/>
      <c r="G2134" s="4"/>
    </row>
    <row r="2135" spans="1:7" x14ac:dyDescent="0.3">
      <c r="A2135" s="2"/>
      <c r="B2135" s="2"/>
      <c r="D2135"/>
      <c r="G2135" s="4"/>
    </row>
    <row r="2136" spans="1:7" x14ac:dyDescent="0.3">
      <c r="A2136" s="2"/>
      <c r="B2136" s="2"/>
      <c r="D2136"/>
      <c r="G2136" s="4"/>
    </row>
    <row r="2137" spans="1:7" x14ac:dyDescent="0.3">
      <c r="A2137" s="2"/>
      <c r="B2137" s="2"/>
      <c r="D2137"/>
      <c r="G2137" s="4"/>
    </row>
    <row r="2138" spans="1:7" x14ac:dyDescent="0.3">
      <c r="A2138" s="2"/>
      <c r="B2138" s="2"/>
      <c r="D2138"/>
      <c r="G2138" s="4"/>
    </row>
    <row r="2139" spans="1:7" x14ac:dyDescent="0.3">
      <c r="A2139" s="2"/>
      <c r="B2139" s="2"/>
      <c r="D2139"/>
      <c r="G2139" s="4"/>
    </row>
    <row r="2140" spans="1:7" x14ac:dyDescent="0.3">
      <c r="A2140" s="2"/>
      <c r="B2140" s="2"/>
      <c r="D2140"/>
      <c r="G2140" s="4"/>
    </row>
    <row r="2141" spans="1:7" x14ac:dyDescent="0.3">
      <c r="A2141" s="2"/>
      <c r="B2141" s="2"/>
      <c r="D2141"/>
      <c r="G2141" s="4"/>
    </row>
    <row r="2142" spans="1:7" x14ac:dyDescent="0.3">
      <c r="A2142" s="2"/>
      <c r="B2142" s="2"/>
      <c r="D2142"/>
      <c r="G2142" s="4"/>
    </row>
    <row r="2143" spans="1:7" x14ac:dyDescent="0.3">
      <c r="A2143" s="2"/>
      <c r="B2143" s="2"/>
      <c r="D2143"/>
      <c r="G2143" s="4"/>
    </row>
    <row r="2144" spans="1:7" x14ac:dyDescent="0.3">
      <c r="A2144" s="2"/>
      <c r="B2144" s="2"/>
      <c r="D2144"/>
      <c r="G2144" s="4"/>
    </row>
    <row r="2145" spans="1:7" x14ac:dyDescent="0.3">
      <c r="A2145" s="2"/>
      <c r="B2145" s="2"/>
      <c r="D2145"/>
      <c r="G2145" s="4"/>
    </row>
    <row r="2146" spans="1:7" x14ac:dyDescent="0.3">
      <c r="A2146" s="2"/>
      <c r="B2146" s="2"/>
      <c r="D2146"/>
      <c r="G2146" s="4"/>
    </row>
    <row r="2147" spans="1:7" x14ac:dyDescent="0.3">
      <c r="A2147" s="2"/>
      <c r="B2147" s="2"/>
      <c r="D2147"/>
      <c r="G2147" s="4"/>
    </row>
    <row r="2148" spans="1:7" x14ac:dyDescent="0.3">
      <c r="A2148" s="2"/>
      <c r="B2148" s="2"/>
      <c r="D2148"/>
      <c r="G2148" s="4"/>
    </row>
    <row r="2149" spans="1:7" x14ac:dyDescent="0.3">
      <c r="A2149" s="2"/>
      <c r="B2149" s="2"/>
      <c r="D2149"/>
      <c r="G2149" s="4"/>
    </row>
    <row r="2150" spans="1:7" x14ac:dyDescent="0.3">
      <c r="A2150" s="2"/>
      <c r="B2150" s="2"/>
      <c r="D2150"/>
      <c r="G2150" s="4"/>
    </row>
    <row r="2151" spans="1:7" x14ac:dyDescent="0.3">
      <c r="A2151" s="2"/>
      <c r="B2151" s="2"/>
      <c r="D2151"/>
      <c r="G2151" s="4"/>
    </row>
    <row r="2152" spans="1:7" x14ac:dyDescent="0.3">
      <c r="A2152" s="2"/>
      <c r="B2152" s="2"/>
      <c r="D2152"/>
      <c r="G2152" s="4"/>
    </row>
    <row r="2153" spans="1:7" x14ac:dyDescent="0.3">
      <c r="A2153" s="2"/>
      <c r="B2153" s="2"/>
      <c r="D2153"/>
      <c r="G2153" s="4"/>
    </row>
    <row r="2154" spans="1:7" x14ac:dyDescent="0.3">
      <c r="A2154" s="2"/>
      <c r="B2154" s="2"/>
      <c r="D2154"/>
      <c r="G2154" s="4"/>
    </row>
    <row r="2155" spans="1:7" x14ac:dyDescent="0.3">
      <c r="A2155" s="2"/>
      <c r="B2155" s="2"/>
      <c r="D2155"/>
      <c r="G2155" s="4"/>
    </row>
    <row r="2156" spans="1:7" x14ac:dyDescent="0.3">
      <c r="A2156" s="2"/>
      <c r="B2156" s="2"/>
      <c r="D2156"/>
      <c r="G2156" s="4"/>
    </row>
    <row r="2157" spans="1:7" x14ac:dyDescent="0.3">
      <c r="A2157" s="2"/>
      <c r="B2157" s="2"/>
      <c r="D2157"/>
      <c r="G2157" s="4"/>
    </row>
    <row r="2158" spans="1:7" x14ac:dyDescent="0.3">
      <c r="A2158" s="2"/>
      <c r="B2158" s="2"/>
      <c r="D2158"/>
      <c r="G2158" s="4"/>
    </row>
    <row r="2159" spans="1:7" x14ac:dyDescent="0.3">
      <c r="A2159" s="2"/>
      <c r="B2159" s="2"/>
      <c r="D2159"/>
      <c r="G2159" s="4"/>
    </row>
    <row r="2160" spans="1:7" x14ac:dyDescent="0.3">
      <c r="A2160" s="2"/>
      <c r="B2160" s="2"/>
      <c r="D2160"/>
      <c r="G2160" s="4"/>
    </row>
    <row r="2161" spans="1:7" x14ac:dyDescent="0.3">
      <c r="A2161" s="2"/>
      <c r="B2161" s="2"/>
      <c r="D2161"/>
      <c r="G2161" s="4"/>
    </row>
    <row r="2162" spans="1:7" x14ac:dyDescent="0.3">
      <c r="A2162" s="2"/>
      <c r="B2162" s="2"/>
      <c r="D2162"/>
      <c r="G2162" s="4"/>
    </row>
    <row r="2163" spans="1:7" x14ac:dyDescent="0.3">
      <c r="A2163" s="2"/>
      <c r="B2163" s="2"/>
      <c r="D2163"/>
      <c r="G2163" s="4"/>
    </row>
    <row r="2164" spans="1:7" x14ac:dyDescent="0.3">
      <c r="A2164" s="2"/>
      <c r="B2164" s="2"/>
      <c r="D2164"/>
      <c r="G2164" s="4"/>
    </row>
    <row r="2165" spans="1:7" x14ac:dyDescent="0.3">
      <c r="A2165" s="2"/>
      <c r="B2165" s="2"/>
      <c r="D2165"/>
      <c r="G2165" s="4"/>
    </row>
    <row r="2166" spans="1:7" x14ac:dyDescent="0.3">
      <c r="A2166" s="2"/>
      <c r="B2166" s="2"/>
      <c r="D2166"/>
      <c r="G2166" s="4"/>
    </row>
    <row r="2167" spans="1:7" x14ac:dyDescent="0.3">
      <c r="A2167" s="2"/>
      <c r="B2167" s="2"/>
      <c r="D2167"/>
      <c r="G2167" s="4"/>
    </row>
    <row r="2168" spans="1:7" x14ac:dyDescent="0.3">
      <c r="A2168" s="2"/>
      <c r="B2168" s="2"/>
      <c r="D2168"/>
      <c r="G2168" s="4"/>
    </row>
    <row r="2169" spans="1:7" x14ac:dyDescent="0.3">
      <c r="A2169" s="2"/>
      <c r="B2169" s="2"/>
      <c r="D2169"/>
      <c r="G2169" s="4"/>
    </row>
    <row r="2170" spans="1:7" x14ac:dyDescent="0.3">
      <c r="A2170" s="2"/>
      <c r="B2170" s="2"/>
      <c r="D2170"/>
      <c r="G2170" s="4"/>
    </row>
    <row r="2171" spans="1:7" x14ac:dyDescent="0.3">
      <c r="A2171" s="2"/>
      <c r="B2171" s="2"/>
      <c r="D2171"/>
      <c r="G2171" s="4"/>
    </row>
    <row r="2172" spans="1:7" x14ac:dyDescent="0.3">
      <c r="A2172" s="2"/>
      <c r="B2172" s="2"/>
      <c r="D2172"/>
      <c r="G2172" s="4"/>
    </row>
    <row r="2173" spans="1:7" x14ac:dyDescent="0.3">
      <c r="A2173" s="2"/>
      <c r="B2173" s="2"/>
      <c r="D2173"/>
      <c r="G2173" s="4"/>
    </row>
    <row r="2174" spans="1:7" x14ac:dyDescent="0.3">
      <c r="A2174" s="2"/>
      <c r="B2174" s="2"/>
      <c r="D2174"/>
      <c r="G2174" s="4"/>
    </row>
    <row r="2175" spans="1:7" x14ac:dyDescent="0.3">
      <c r="A2175" s="2"/>
      <c r="B2175" s="2"/>
      <c r="D2175"/>
      <c r="G2175" s="4"/>
    </row>
    <row r="2176" spans="1:7" x14ac:dyDescent="0.3">
      <c r="A2176" s="2"/>
      <c r="B2176" s="2"/>
      <c r="D2176"/>
      <c r="G2176" s="4"/>
    </row>
    <row r="2177" spans="1:7" x14ac:dyDescent="0.3">
      <c r="A2177" s="2"/>
      <c r="B2177" s="2"/>
      <c r="D2177"/>
      <c r="G2177" s="4"/>
    </row>
    <row r="2178" spans="1:7" x14ac:dyDescent="0.3">
      <c r="A2178" s="2"/>
      <c r="B2178" s="2"/>
      <c r="D2178"/>
      <c r="G2178" s="4"/>
    </row>
    <row r="2179" spans="1:7" x14ac:dyDescent="0.3">
      <c r="A2179" s="2"/>
      <c r="B2179" s="2"/>
      <c r="D2179"/>
      <c r="G2179" s="4"/>
    </row>
    <row r="2180" spans="1:7" x14ac:dyDescent="0.3">
      <c r="A2180" s="2"/>
      <c r="B2180" s="2"/>
      <c r="D2180"/>
      <c r="G2180" s="4"/>
    </row>
    <row r="2181" spans="1:7" x14ac:dyDescent="0.3">
      <c r="A2181" s="2"/>
      <c r="B2181" s="2"/>
      <c r="D2181"/>
      <c r="G2181" s="4"/>
    </row>
    <row r="2182" spans="1:7" x14ac:dyDescent="0.3">
      <c r="A2182" s="2"/>
      <c r="B2182" s="2"/>
      <c r="D2182"/>
      <c r="G2182" s="4"/>
    </row>
    <row r="2183" spans="1:7" x14ac:dyDescent="0.3">
      <c r="A2183" s="2"/>
      <c r="B2183" s="2"/>
      <c r="D2183"/>
      <c r="G2183" s="4"/>
    </row>
    <row r="2184" spans="1:7" x14ac:dyDescent="0.3">
      <c r="A2184" s="2"/>
      <c r="B2184" s="2"/>
      <c r="D2184"/>
      <c r="G2184" s="4"/>
    </row>
    <row r="2185" spans="1:7" x14ac:dyDescent="0.3">
      <c r="A2185" s="2"/>
      <c r="B2185" s="2"/>
      <c r="D2185"/>
      <c r="G2185" s="4"/>
    </row>
    <row r="2186" spans="1:7" x14ac:dyDescent="0.3">
      <c r="A2186" s="2"/>
      <c r="B2186" s="2"/>
      <c r="D2186"/>
      <c r="G2186" s="4"/>
    </row>
    <row r="2187" spans="1:7" x14ac:dyDescent="0.3">
      <c r="A2187" s="2"/>
      <c r="B2187" s="2"/>
      <c r="D2187"/>
      <c r="G2187" s="4"/>
    </row>
    <row r="2188" spans="1:7" x14ac:dyDescent="0.3">
      <c r="A2188" s="2"/>
      <c r="B2188" s="2"/>
      <c r="D2188"/>
      <c r="G2188" s="4"/>
    </row>
    <row r="2189" spans="1:7" x14ac:dyDescent="0.3">
      <c r="A2189" s="2"/>
      <c r="B2189" s="2"/>
      <c r="D2189"/>
      <c r="G2189" s="4"/>
    </row>
    <row r="2190" spans="1:7" x14ac:dyDescent="0.3">
      <c r="A2190" s="2"/>
      <c r="B2190" s="2"/>
      <c r="D2190"/>
      <c r="G2190" s="4"/>
    </row>
    <row r="2191" spans="1:7" x14ac:dyDescent="0.3">
      <c r="A2191" s="2"/>
      <c r="B2191" s="2"/>
      <c r="D2191"/>
      <c r="G2191" s="4"/>
    </row>
    <row r="2192" spans="1:7" x14ac:dyDescent="0.3">
      <c r="A2192" s="2"/>
      <c r="B2192" s="2"/>
      <c r="D2192"/>
      <c r="G2192" s="4"/>
    </row>
    <row r="2193" spans="1:7" x14ac:dyDescent="0.3">
      <c r="A2193" s="2"/>
      <c r="B2193" s="2"/>
      <c r="D2193"/>
      <c r="G2193" s="4"/>
    </row>
    <row r="2194" spans="1:7" x14ac:dyDescent="0.3">
      <c r="A2194" s="2"/>
      <c r="B2194" s="2"/>
      <c r="D2194"/>
      <c r="G2194" s="4"/>
    </row>
    <row r="2195" spans="1:7" x14ac:dyDescent="0.3">
      <c r="A2195" s="2"/>
      <c r="B2195" s="2"/>
      <c r="D2195"/>
      <c r="G2195" s="4"/>
    </row>
    <row r="2196" spans="1:7" x14ac:dyDescent="0.3">
      <c r="A2196" s="2"/>
      <c r="B2196" s="2"/>
      <c r="D2196"/>
      <c r="G2196" s="4"/>
    </row>
    <row r="2197" spans="1:7" x14ac:dyDescent="0.3">
      <c r="A2197" s="2"/>
      <c r="B2197" s="2"/>
      <c r="D2197"/>
      <c r="G2197" s="4"/>
    </row>
    <row r="2198" spans="1:7" x14ac:dyDescent="0.3">
      <c r="A2198" s="2"/>
      <c r="B2198" s="2"/>
      <c r="D2198"/>
      <c r="G2198" s="4"/>
    </row>
    <row r="2199" spans="1:7" x14ac:dyDescent="0.3">
      <c r="A2199" s="2"/>
      <c r="B2199" s="2"/>
      <c r="D2199"/>
      <c r="G2199" s="4"/>
    </row>
    <row r="2200" spans="1:7" x14ac:dyDescent="0.3">
      <c r="A2200" s="2"/>
      <c r="B2200" s="2"/>
      <c r="D2200"/>
      <c r="G2200" s="4"/>
    </row>
    <row r="2201" spans="1:7" x14ac:dyDescent="0.3">
      <c r="A2201" s="2"/>
      <c r="B2201" s="2"/>
      <c r="D2201"/>
      <c r="G2201" s="4"/>
    </row>
    <row r="2202" spans="1:7" x14ac:dyDescent="0.3">
      <c r="A2202" s="2"/>
      <c r="B2202" s="2"/>
      <c r="D2202"/>
      <c r="G2202" s="4"/>
    </row>
    <row r="2203" spans="1:7" x14ac:dyDescent="0.3">
      <c r="A2203" s="2"/>
      <c r="B2203" s="2"/>
      <c r="D2203"/>
      <c r="G2203" s="4"/>
    </row>
    <row r="2204" spans="1:7" x14ac:dyDescent="0.3">
      <c r="A2204" s="2"/>
      <c r="B2204" s="2"/>
      <c r="D2204"/>
      <c r="G2204" s="4"/>
    </row>
    <row r="2205" spans="1:7" x14ac:dyDescent="0.3">
      <c r="A2205" s="2"/>
      <c r="B2205" s="2"/>
      <c r="D2205"/>
      <c r="G2205" s="4"/>
    </row>
    <row r="2206" spans="1:7" x14ac:dyDescent="0.3">
      <c r="A2206" s="2"/>
      <c r="B2206" s="2"/>
      <c r="D2206"/>
      <c r="G2206" s="4"/>
    </row>
    <row r="2207" spans="1:7" x14ac:dyDescent="0.3">
      <c r="A2207" s="2"/>
      <c r="B2207" s="2"/>
      <c r="D2207"/>
      <c r="G2207" s="4"/>
    </row>
    <row r="2208" spans="1:7" x14ac:dyDescent="0.3">
      <c r="A2208" s="2"/>
      <c r="B2208" s="2"/>
      <c r="D2208"/>
      <c r="G2208" s="4"/>
    </row>
    <row r="2209" spans="1:7" x14ac:dyDescent="0.3">
      <c r="A2209" s="2"/>
      <c r="B2209" s="2"/>
      <c r="D2209"/>
      <c r="G2209" s="4"/>
    </row>
    <row r="2210" spans="1:7" x14ac:dyDescent="0.3">
      <c r="A2210" s="2"/>
      <c r="B2210" s="2"/>
      <c r="D2210"/>
      <c r="G2210" s="4"/>
    </row>
    <row r="2211" spans="1:7" x14ac:dyDescent="0.3">
      <c r="A2211" s="2"/>
      <c r="B2211" s="2"/>
      <c r="D2211"/>
      <c r="G2211" s="4"/>
    </row>
    <row r="2212" spans="1:7" x14ac:dyDescent="0.3">
      <c r="A2212" s="2"/>
      <c r="B2212" s="2"/>
      <c r="D2212"/>
      <c r="G2212" s="4"/>
    </row>
    <row r="2213" spans="1:7" x14ac:dyDescent="0.3">
      <c r="A2213" s="2"/>
      <c r="B2213" s="2"/>
      <c r="D2213"/>
      <c r="G2213" s="4"/>
    </row>
    <row r="2214" spans="1:7" x14ac:dyDescent="0.3">
      <c r="A2214" s="2"/>
      <c r="B2214" s="2"/>
      <c r="D2214"/>
      <c r="G2214" s="4"/>
    </row>
    <row r="2215" spans="1:7" x14ac:dyDescent="0.3">
      <c r="A2215" s="2"/>
      <c r="B2215" s="2"/>
      <c r="D2215"/>
      <c r="G2215" s="4"/>
    </row>
    <row r="2216" spans="1:7" x14ac:dyDescent="0.3">
      <c r="A2216" s="2"/>
      <c r="B2216" s="2"/>
      <c r="D2216"/>
      <c r="G2216" s="4"/>
    </row>
    <row r="2217" spans="1:7" x14ac:dyDescent="0.3">
      <c r="A2217" s="2"/>
      <c r="B2217" s="2"/>
      <c r="D2217"/>
      <c r="G2217" s="4"/>
    </row>
    <row r="2218" spans="1:7" x14ac:dyDescent="0.3">
      <c r="A2218" s="2"/>
      <c r="B2218" s="2"/>
      <c r="D2218"/>
      <c r="G2218" s="4"/>
    </row>
    <row r="2219" spans="1:7" x14ac:dyDescent="0.3">
      <c r="A2219" s="2"/>
      <c r="B2219" s="2"/>
      <c r="D2219"/>
      <c r="G2219" s="4"/>
    </row>
    <row r="2220" spans="1:7" x14ac:dyDescent="0.3">
      <c r="A2220" s="2"/>
      <c r="B2220" s="2"/>
      <c r="D2220"/>
      <c r="G2220" s="4"/>
    </row>
    <row r="2221" spans="1:7" x14ac:dyDescent="0.3">
      <c r="A2221" s="2"/>
      <c r="B2221" s="2"/>
      <c r="D2221"/>
      <c r="G2221" s="4"/>
    </row>
    <row r="2222" spans="1:7" x14ac:dyDescent="0.3">
      <c r="A2222" s="2"/>
      <c r="B2222" s="2"/>
      <c r="D2222"/>
      <c r="G2222" s="4"/>
    </row>
    <row r="2223" spans="1:7" x14ac:dyDescent="0.3">
      <c r="A2223" s="2"/>
      <c r="B2223" s="2"/>
      <c r="D2223"/>
      <c r="G2223" s="4"/>
    </row>
    <row r="2224" spans="1:7" x14ac:dyDescent="0.3">
      <c r="A2224" s="2"/>
      <c r="B2224" s="2"/>
      <c r="D2224"/>
      <c r="G2224" s="4"/>
    </row>
    <row r="2225" spans="1:7" x14ac:dyDescent="0.3">
      <c r="A2225" s="2"/>
      <c r="B2225" s="2"/>
      <c r="D2225"/>
      <c r="G2225" s="4"/>
    </row>
    <row r="2226" spans="1:7" x14ac:dyDescent="0.3">
      <c r="A2226" s="2"/>
      <c r="B2226" s="2"/>
      <c r="D2226"/>
      <c r="G2226" s="4"/>
    </row>
    <row r="2227" spans="1:7" x14ac:dyDescent="0.3">
      <c r="A2227" s="2"/>
      <c r="B2227" s="2"/>
      <c r="D2227"/>
      <c r="G2227" s="4"/>
    </row>
    <row r="2228" spans="1:7" x14ac:dyDescent="0.3">
      <c r="A2228" s="2"/>
      <c r="B2228" s="2"/>
      <c r="D2228"/>
      <c r="G2228" s="4"/>
    </row>
    <row r="2229" spans="1:7" x14ac:dyDescent="0.3">
      <c r="A2229" s="2"/>
      <c r="B2229" s="2"/>
      <c r="D2229"/>
      <c r="G2229" s="4"/>
    </row>
    <row r="2230" spans="1:7" x14ac:dyDescent="0.3">
      <c r="A2230" s="2"/>
      <c r="B2230" s="2"/>
      <c r="D2230"/>
      <c r="G2230" s="4"/>
    </row>
    <row r="2231" spans="1:7" x14ac:dyDescent="0.3">
      <c r="A2231" s="2"/>
      <c r="B2231" s="2"/>
      <c r="D2231"/>
      <c r="G2231" s="4"/>
    </row>
    <row r="2232" spans="1:7" x14ac:dyDescent="0.3">
      <c r="A2232" s="2"/>
      <c r="B2232" s="2"/>
      <c r="D2232"/>
      <c r="G2232" s="4"/>
    </row>
    <row r="2233" spans="1:7" x14ac:dyDescent="0.3">
      <c r="A2233" s="2"/>
      <c r="B2233" s="2"/>
      <c r="D2233"/>
      <c r="G2233" s="4"/>
    </row>
    <row r="2234" spans="1:7" x14ac:dyDescent="0.3">
      <c r="A2234" s="2"/>
      <c r="B2234" s="2"/>
      <c r="D2234"/>
      <c r="G2234" s="4"/>
    </row>
    <row r="2235" spans="1:7" x14ac:dyDescent="0.3">
      <c r="A2235" s="2"/>
      <c r="B2235" s="2"/>
      <c r="D2235"/>
      <c r="G2235" s="4"/>
    </row>
    <row r="2236" spans="1:7" x14ac:dyDescent="0.3">
      <c r="A2236" s="2"/>
      <c r="B2236" s="2"/>
      <c r="D2236"/>
      <c r="G2236" s="4"/>
    </row>
    <row r="2237" spans="1:7" x14ac:dyDescent="0.3">
      <c r="A2237" s="2"/>
      <c r="B2237" s="2"/>
      <c r="D2237"/>
      <c r="G2237" s="4"/>
    </row>
    <row r="2238" spans="1:7" x14ac:dyDescent="0.3">
      <c r="A2238" s="2"/>
      <c r="B2238" s="2"/>
      <c r="D2238"/>
      <c r="G2238" s="4"/>
    </row>
    <row r="2239" spans="1:7" x14ac:dyDescent="0.3">
      <c r="A2239" s="2"/>
      <c r="B2239" s="2"/>
      <c r="D2239"/>
      <c r="G2239" s="4"/>
    </row>
    <row r="2240" spans="1:7" x14ac:dyDescent="0.3">
      <c r="A2240" s="2"/>
      <c r="B2240" s="2"/>
      <c r="D2240"/>
      <c r="G2240" s="4"/>
    </row>
    <row r="2241" spans="1:7" x14ac:dyDescent="0.3">
      <c r="A2241" s="2"/>
      <c r="B2241" s="2"/>
      <c r="D2241"/>
      <c r="G2241" s="4"/>
    </row>
    <row r="2242" spans="1:7" x14ac:dyDescent="0.3">
      <c r="A2242" s="2"/>
      <c r="B2242" s="2"/>
      <c r="D2242"/>
      <c r="G2242" s="4"/>
    </row>
    <row r="2243" spans="1:7" x14ac:dyDescent="0.3">
      <c r="A2243" s="2"/>
      <c r="B2243" s="2"/>
      <c r="D2243"/>
      <c r="G2243" s="4"/>
    </row>
    <row r="2244" spans="1:7" x14ac:dyDescent="0.3">
      <c r="A2244" s="2"/>
      <c r="B2244" s="2"/>
      <c r="D2244"/>
      <c r="G2244" s="4"/>
    </row>
    <row r="2245" spans="1:7" x14ac:dyDescent="0.3">
      <c r="A2245" s="2"/>
      <c r="B2245" s="2"/>
      <c r="D2245"/>
      <c r="G2245" s="4"/>
    </row>
    <row r="2246" spans="1:7" x14ac:dyDescent="0.3">
      <c r="A2246" s="2"/>
      <c r="B2246" s="2"/>
      <c r="D2246"/>
      <c r="G2246" s="4"/>
    </row>
    <row r="2247" spans="1:7" x14ac:dyDescent="0.3">
      <c r="A2247" s="2"/>
      <c r="B2247" s="2"/>
      <c r="D2247"/>
      <c r="G2247" s="4"/>
    </row>
    <row r="2248" spans="1:7" x14ac:dyDescent="0.3">
      <c r="A2248" s="2"/>
      <c r="B2248" s="2"/>
      <c r="D2248"/>
      <c r="G2248" s="4"/>
    </row>
    <row r="2249" spans="1:7" x14ac:dyDescent="0.3">
      <c r="A2249" s="2"/>
      <c r="B2249" s="2"/>
      <c r="D2249"/>
      <c r="G2249" s="4"/>
    </row>
    <row r="2250" spans="1:7" x14ac:dyDescent="0.3">
      <c r="A2250" s="2"/>
      <c r="B2250" s="2"/>
      <c r="D2250"/>
      <c r="G2250" s="4"/>
    </row>
    <row r="2251" spans="1:7" x14ac:dyDescent="0.3">
      <c r="A2251" s="2"/>
      <c r="B2251" s="2"/>
      <c r="D2251"/>
      <c r="G2251" s="4"/>
    </row>
    <row r="2252" spans="1:7" x14ac:dyDescent="0.3">
      <c r="A2252" s="2"/>
      <c r="B2252" s="2"/>
      <c r="D2252"/>
      <c r="G2252" s="4"/>
    </row>
    <row r="2253" spans="1:7" x14ac:dyDescent="0.3">
      <c r="A2253" s="2"/>
      <c r="B2253" s="2"/>
      <c r="D2253"/>
      <c r="G2253" s="4"/>
    </row>
    <row r="2254" spans="1:7" x14ac:dyDescent="0.3">
      <c r="A2254" s="2"/>
      <c r="B2254" s="2"/>
      <c r="D2254"/>
      <c r="G2254" s="4"/>
    </row>
    <row r="2255" spans="1:7" x14ac:dyDescent="0.3">
      <c r="A2255" s="2"/>
      <c r="B2255" s="2"/>
      <c r="D2255"/>
      <c r="G2255" s="4"/>
    </row>
    <row r="2256" spans="1:7" x14ac:dyDescent="0.3">
      <c r="A2256" s="2"/>
      <c r="B2256" s="2"/>
      <c r="D2256"/>
      <c r="G2256" s="4"/>
    </row>
    <row r="2257" spans="1:7" x14ac:dyDescent="0.3">
      <c r="A2257" s="2"/>
      <c r="B2257" s="2"/>
      <c r="D2257"/>
      <c r="G2257" s="4"/>
    </row>
    <row r="2258" spans="1:7" x14ac:dyDescent="0.3">
      <c r="A2258" s="2"/>
      <c r="B2258" s="2"/>
      <c r="D2258"/>
      <c r="G2258" s="4"/>
    </row>
    <row r="2259" spans="1:7" x14ac:dyDescent="0.3">
      <c r="A2259" s="2"/>
      <c r="B2259" s="2"/>
      <c r="D2259"/>
      <c r="G2259" s="4"/>
    </row>
    <row r="2260" spans="1:7" x14ac:dyDescent="0.3">
      <c r="A2260" s="2"/>
      <c r="B2260" s="2"/>
      <c r="D2260"/>
      <c r="G2260" s="4"/>
    </row>
    <row r="2261" spans="1:7" x14ac:dyDescent="0.3">
      <c r="A2261" s="2"/>
      <c r="B2261" s="2"/>
      <c r="D2261"/>
      <c r="G2261" s="4"/>
    </row>
    <row r="2262" spans="1:7" x14ac:dyDescent="0.3">
      <c r="A2262" s="2"/>
      <c r="B2262" s="2"/>
      <c r="D2262"/>
      <c r="G2262" s="4"/>
    </row>
    <row r="2263" spans="1:7" x14ac:dyDescent="0.3">
      <c r="A2263" s="2"/>
      <c r="B2263" s="2"/>
      <c r="D2263"/>
      <c r="G2263" s="4"/>
    </row>
    <row r="2264" spans="1:7" x14ac:dyDescent="0.3">
      <c r="A2264" s="2"/>
      <c r="B2264" s="2"/>
      <c r="D2264"/>
      <c r="G2264" s="4"/>
    </row>
    <row r="2265" spans="1:7" x14ac:dyDescent="0.3">
      <c r="A2265" s="2"/>
      <c r="B2265" s="2"/>
      <c r="D2265"/>
      <c r="G2265" s="4"/>
    </row>
    <row r="2266" spans="1:7" x14ac:dyDescent="0.3">
      <c r="A2266" s="2"/>
      <c r="B2266" s="2"/>
      <c r="D2266"/>
      <c r="G2266" s="4"/>
    </row>
    <row r="2267" spans="1:7" x14ac:dyDescent="0.3">
      <c r="A2267" s="2"/>
      <c r="B2267" s="2"/>
      <c r="D2267"/>
      <c r="G2267" s="4"/>
    </row>
    <row r="2268" spans="1:7" x14ac:dyDescent="0.3">
      <c r="A2268" s="2"/>
      <c r="B2268" s="2"/>
      <c r="D2268"/>
      <c r="G2268" s="4"/>
    </row>
    <row r="2269" spans="1:7" x14ac:dyDescent="0.3">
      <c r="A2269" s="2"/>
      <c r="B2269" s="2"/>
      <c r="D2269"/>
      <c r="G2269" s="4"/>
    </row>
    <row r="2270" spans="1:7" x14ac:dyDescent="0.3">
      <c r="A2270" s="2"/>
      <c r="B2270" s="2"/>
      <c r="D2270"/>
      <c r="G2270" s="4"/>
    </row>
    <row r="2271" spans="1:7" x14ac:dyDescent="0.3">
      <c r="A2271" s="2"/>
      <c r="B2271" s="2"/>
      <c r="D2271"/>
      <c r="G2271" s="4"/>
    </row>
    <row r="2272" spans="1:7" x14ac:dyDescent="0.3">
      <c r="A2272" s="2"/>
      <c r="B2272" s="2"/>
      <c r="D2272"/>
      <c r="G2272" s="4"/>
    </row>
    <row r="2273" spans="1:7" x14ac:dyDescent="0.3">
      <c r="A2273" s="2"/>
      <c r="B2273" s="2"/>
      <c r="D2273"/>
      <c r="G2273" s="4"/>
    </row>
    <row r="2274" spans="1:7" x14ac:dyDescent="0.3">
      <c r="A2274" s="2"/>
      <c r="B2274" s="2"/>
      <c r="D2274"/>
      <c r="G2274" s="4"/>
    </row>
    <row r="2275" spans="1:7" x14ac:dyDescent="0.3">
      <c r="A2275" s="2"/>
      <c r="B2275" s="2"/>
      <c r="D2275"/>
      <c r="G2275" s="4"/>
    </row>
    <row r="2276" spans="1:7" x14ac:dyDescent="0.3">
      <c r="A2276" s="2"/>
      <c r="B2276" s="2"/>
      <c r="D2276"/>
      <c r="G2276" s="4"/>
    </row>
    <row r="2277" spans="1:7" x14ac:dyDescent="0.3">
      <c r="A2277" s="2"/>
      <c r="B2277" s="2"/>
      <c r="D2277"/>
      <c r="G2277" s="4"/>
    </row>
    <row r="2278" spans="1:7" x14ac:dyDescent="0.3">
      <c r="A2278" s="2"/>
      <c r="B2278" s="2"/>
      <c r="D2278"/>
      <c r="G2278" s="4"/>
    </row>
    <row r="2279" spans="1:7" x14ac:dyDescent="0.3">
      <c r="A2279" s="2"/>
      <c r="B2279" s="2"/>
      <c r="D2279"/>
      <c r="G2279" s="4"/>
    </row>
    <row r="2280" spans="1:7" x14ac:dyDescent="0.3">
      <c r="A2280" s="2"/>
      <c r="B2280" s="2"/>
      <c r="D2280"/>
      <c r="G2280" s="4"/>
    </row>
    <row r="2281" spans="1:7" x14ac:dyDescent="0.3">
      <c r="A2281" s="2"/>
      <c r="B2281" s="2"/>
      <c r="D2281"/>
      <c r="G2281" s="4"/>
    </row>
    <row r="2282" spans="1:7" x14ac:dyDescent="0.3">
      <c r="A2282" s="2"/>
      <c r="B2282" s="2"/>
      <c r="D2282"/>
      <c r="G2282" s="4"/>
    </row>
    <row r="2283" spans="1:7" x14ac:dyDescent="0.3">
      <c r="A2283" s="2"/>
      <c r="B2283" s="2"/>
      <c r="D2283"/>
      <c r="G2283" s="4"/>
    </row>
    <row r="2284" spans="1:7" x14ac:dyDescent="0.3">
      <c r="A2284" s="2"/>
      <c r="B2284" s="2"/>
      <c r="D2284"/>
      <c r="G2284" s="4"/>
    </row>
    <row r="2285" spans="1:7" x14ac:dyDescent="0.3">
      <c r="A2285" s="2"/>
      <c r="B2285" s="2"/>
      <c r="D2285"/>
      <c r="G2285" s="4"/>
    </row>
    <row r="2286" spans="1:7" x14ac:dyDescent="0.3">
      <c r="A2286" s="2"/>
      <c r="B2286" s="2"/>
      <c r="D2286"/>
      <c r="G2286" s="4"/>
    </row>
    <row r="2287" spans="1:7" x14ac:dyDescent="0.3">
      <c r="A2287" s="2"/>
      <c r="B2287" s="2"/>
      <c r="D2287"/>
      <c r="G2287" s="4"/>
    </row>
    <row r="2288" spans="1:7" x14ac:dyDescent="0.3">
      <c r="A2288" s="2"/>
      <c r="B2288" s="2"/>
      <c r="D2288"/>
      <c r="G2288" s="4"/>
    </row>
    <row r="2289" spans="1:7" x14ac:dyDescent="0.3">
      <c r="A2289" s="2"/>
      <c r="B2289" s="2"/>
      <c r="D2289"/>
      <c r="G2289" s="4"/>
    </row>
    <row r="2290" spans="1:7" x14ac:dyDescent="0.3">
      <c r="A2290" s="2"/>
      <c r="B2290" s="2"/>
      <c r="D2290"/>
      <c r="G2290" s="4"/>
    </row>
    <row r="2291" spans="1:7" x14ac:dyDescent="0.3">
      <c r="A2291" s="2"/>
      <c r="B2291" s="2"/>
      <c r="D2291"/>
      <c r="G2291" s="4"/>
    </row>
    <row r="2292" spans="1:7" x14ac:dyDescent="0.3">
      <c r="A2292" s="2"/>
      <c r="B2292" s="2"/>
      <c r="D2292"/>
      <c r="G2292" s="4"/>
    </row>
    <row r="2293" spans="1:7" x14ac:dyDescent="0.3">
      <c r="A2293" s="2"/>
      <c r="B2293" s="2"/>
      <c r="D2293"/>
      <c r="G2293" s="4"/>
    </row>
    <row r="2294" spans="1:7" x14ac:dyDescent="0.3">
      <c r="A2294" s="2"/>
      <c r="B2294" s="2"/>
      <c r="D2294"/>
      <c r="G2294" s="4"/>
    </row>
    <row r="2295" spans="1:7" x14ac:dyDescent="0.3">
      <c r="A2295" s="2"/>
      <c r="B2295" s="2"/>
      <c r="D2295"/>
      <c r="G2295" s="4"/>
    </row>
    <row r="2296" spans="1:7" x14ac:dyDescent="0.3">
      <c r="A2296" s="2"/>
      <c r="B2296" s="2"/>
      <c r="D2296"/>
      <c r="G2296" s="4"/>
    </row>
    <row r="2297" spans="1:7" x14ac:dyDescent="0.3">
      <c r="A2297" s="2"/>
      <c r="B2297" s="2"/>
      <c r="D2297"/>
      <c r="G2297" s="4"/>
    </row>
    <row r="2298" spans="1:7" x14ac:dyDescent="0.3">
      <c r="A2298" s="2"/>
      <c r="B2298" s="2"/>
      <c r="D2298"/>
      <c r="G2298" s="4"/>
    </row>
    <row r="2299" spans="1:7" x14ac:dyDescent="0.3">
      <c r="A2299" s="2"/>
      <c r="B2299" s="2"/>
      <c r="D2299"/>
      <c r="G2299" s="4"/>
    </row>
    <row r="2300" spans="1:7" x14ac:dyDescent="0.3">
      <c r="A2300" s="2"/>
      <c r="B2300" s="2"/>
      <c r="D2300"/>
      <c r="G2300" s="4"/>
    </row>
    <row r="2301" spans="1:7" x14ac:dyDescent="0.3">
      <c r="A2301" s="2"/>
      <c r="B2301" s="2"/>
      <c r="D2301"/>
      <c r="G2301" s="4"/>
    </row>
    <row r="2302" spans="1:7" x14ac:dyDescent="0.3">
      <c r="A2302" s="2"/>
      <c r="B2302" s="2"/>
      <c r="D2302"/>
      <c r="G2302" s="4"/>
    </row>
    <row r="2303" spans="1:7" x14ac:dyDescent="0.3">
      <c r="A2303" s="2"/>
      <c r="B2303" s="2"/>
      <c r="D2303"/>
      <c r="G2303" s="4"/>
    </row>
    <row r="2304" spans="1:7" x14ac:dyDescent="0.3">
      <c r="A2304" s="2"/>
      <c r="B2304" s="2"/>
      <c r="D2304"/>
      <c r="G2304" s="4"/>
    </row>
    <row r="2305" spans="1:7" x14ac:dyDescent="0.3">
      <c r="A2305" s="2"/>
      <c r="B2305" s="2"/>
      <c r="D2305"/>
      <c r="G2305" s="4"/>
    </row>
    <row r="2306" spans="1:7" x14ac:dyDescent="0.3">
      <c r="A2306" s="2"/>
      <c r="B2306" s="2"/>
      <c r="D2306"/>
      <c r="G2306" s="4"/>
    </row>
    <row r="2307" spans="1:7" x14ac:dyDescent="0.3">
      <c r="A2307" s="2"/>
      <c r="B2307" s="2"/>
      <c r="D2307"/>
      <c r="G2307" s="4"/>
    </row>
    <row r="2308" spans="1:7" x14ac:dyDescent="0.3">
      <c r="A2308" s="2"/>
      <c r="B2308" s="2"/>
      <c r="D2308"/>
      <c r="G2308" s="4"/>
    </row>
    <row r="2309" spans="1:7" x14ac:dyDescent="0.3">
      <c r="A2309" s="2"/>
      <c r="B2309" s="2"/>
      <c r="D2309"/>
      <c r="G2309" s="4"/>
    </row>
    <row r="2310" spans="1:7" x14ac:dyDescent="0.3">
      <c r="A2310" s="2"/>
      <c r="B2310" s="2"/>
      <c r="D2310"/>
      <c r="G2310" s="4"/>
    </row>
    <row r="2311" spans="1:7" x14ac:dyDescent="0.3">
      <c r="A2311" s="2"/>
      <c r="B2311" s="2"/>
      <c r="D2311"/>
      <c r="G2311" s="4"/>
    </row>
    <row r="2312" spans="1:7" x14ac:dyDescent="0.3">
      <c r="A2312" s="2"/>
      <c r="B2312" s="2"/>
      <c r="D2312"/>
      <c r="G2312" s="4"/>
    </row>
    <row r="2313" spans="1:7" x14ac:dyDescent="0.3">
      <c r="A2313" s="2"/>
      <c r="B2313" s="2"/>
      <c r="D2313"/>
      <c r="G2313" s="4"/>
    </row>
    <row r="2314" spans="1:7" x14ac:dyDescent="0.3">
      <c r="A2314" s="2"/>
      <c r="B2314" s="2"/>
      <c r="D2314"/>
      <c r="G2314" s="4"/>
    </row>
    <row r="2315" spans="1:7" x14ac:dyDescent="0.3">
      <c r="A2315" s="2"/>
      <c r="B2315" s="2"/>
      <c r="D2315"/>
      <c r="G2315" s="4"/>
    </row>
    <row r="2316" spans="1:7" x14ac:dyDescent="0.3">
      <c r="A2316" s="2"/>
      <c r="B2316" s="2"/>
      <c r="D2316"/>
      <c r="G2316" s="4"/>
    </row>
    <row r="2317" spans="1:7" x14ac:dyDescent="0.3">
      <c r="A2317" s="2"/>
      <c r="B2317" s="2"/>
      <c r="D2317"/>
      <c r="G2317" s="4"/>
    </row>
    <row r="2318" spans="1:7" x14ac:dyDescent="0.3">
      <c r="A2318" s="2"/>
      <c r="B2318" s="2"/>
      <c r="D2318"/>
      <c r="G2318" s="4"/>
    </row>
    <row r="2319" spans="1:7" x14ac:dyDescent="0.3">
      <c r="A2319" s="2"/>
      <c r="B2319" s="2"/>
      <c r="D2319"/>
      <c r="G2319" s="4"/>
    </row>
    <row r="2320" spans="1:7" x14ac:dyDescent="0.3">
      <c r="A2320" s="2"/>
      <c r="B2320" s="2"/>
      <c r="D2320"/>
      <c r="G2320" s="4"/>
    </row>
    <row r="2321" spans="1:7" x14ac:dyDescent="0.3">
      <c r="A2321" s="2"/>
      <c r="B2321" s="2"/>
      <c r="D2321"/>
      <c r="G2321" s="4"/>
    </row>
    <row r="2322" spans="1:7" x14ac:dyDescent="0.3">
      <c r="A2322" s="2"/>
      <c r="B2322" s="2"/>
      <c r="D2322"/>
      <c r="G2322" s="4"/>
    </row>
    <row r="2323" spans="1:7" x14ac:dyDescent="0.3">
      <c r="A2323" s="2"/>
      <c r="B2323" s="2"/>
      <c r="D2323"/>
      <c r="G2323" s="4"/>
    </row>
    <row r="2324" spans="1:7" x14ac:dyDescent="0.3">
      <c r="A2324" s="2"/>
      <c r="B2324" s="2"/>
      <c r="D2324"/>
      <c r="G2324" s="4"/>
    </row>
    <row r="2325" spans="1:7" x14ac:dyDescent="0.3">
      <c r="A2325" s="2"/>
      <c r="B2325" s="2"/>
      <c r="D2325"/>
      <c r="G2325" s="4"/>
    </row>
    <row r="2326" spans="1:7" x14ac:dyDescent="0.3">
      <c r="A2326" s="2"/>
      <c r="B2326" s="2"/>
      <c r="D2326"/>
      <c r="G2326" s="4"/>
    </row>
    <row r="2327" spans="1:7" x14ac:dyDescent="0.3">
      <c r="A2327" s="2"/>
      <c r="B2327" s="2"/>
      <c r="D2327"/>
      <c r="G2327" s="4"/>
    </row>
    <row r="2328" spans="1:7" x14ac:dyDescent="0.3">
      <c r="A2328" s="2"/>
      <c r="B2328" s="2"/>
      <c r="D2328"/>
      <c r="G2328" s="4"/>
    </row>
    <row r="2329" spans="1:7" x14ac:dyDescent="0.3">
      <c r="A2329" s="2"/>
      <c r="B2329" s="2"/>
      <c r="D2329"/>
      <c r="G2329" s="4"/>
    </row>
    <row r="2330" spans="1:7" x14ac:dyDescent="0.3">
      <c r="A2330" s="2"/>
      <c r="B2330" s="2"/>
      <c r="D2330"/>
      <c r="G2330" s="4"/>
    </row>
    <row r="2331" spans="1:7" x14ac:dyDescent="0.3">
      <c r="A2331" s="2"/>
      <c r="B2331" s="2"/>
      <c r="D2331"/>
      <c r="G2331" s="4"/>
    </row>
    <row r="2332" spans="1:7" x14ac:dyDescent="0.3">
      <c r="A2332" s="2"/>
      <c r="B2332" s="2"/>
      <c r="D2332"/>
      <c r="G2332" s="4"/>
    </row>
    <row r="2333" spans="1:7" x14ac:dyDescent="0.3">
      <c r="A2333" s="2"/>
      <c r="B2333" s="2"/>
      <c r="D2333"/>
      <c r="G2333" s="4"/>
    </row>
    <row r="2334" spans="1:7" x14ac:dyDescent="0.3">
      <c r="A2334" s="2"/>
      <c r="B2334" s="2"/>
      <c r="D2334"/>
      <c r="G2334" s="4"/>
    </row>
    <row r="2335" spans="1:7" x14ac:dyDescent="0.3">
      <c r="A2335" s="2"/>
      <c r="B2335" s="2"/>
      <c r="D2335"/>
      <c r="G2335" s="4"/>
    </row>
    <row r="2336" spans="1:7" x14ac:dyDescent="0.3">
      <c r="A2336" s="2"/>
      <c r="B2336" s="2"/>
      <c r="D2336"/>
      <c r="G2336" s="4"/>
    </row>
    <row r="2337" spans="1:7" x14ac:dyDescent="0.3">
      <c r="A2337" s="2"/>
      <c r="B2337" s="2"/>
      <c r="D2337"/>
      <c r="G2337" s="4"/>
    </row>
    <row r="2338" spans="1:7" x14ac:dyDescent="0.3">
      <c r="A2338" s="2"/>
      <c r="B2338" s="2"/>
      <c r="D2338"/>
      <c r="G2338" s="4"/>
    </row>
    <row r="2339" spans="1:7" x14ac:dyDescent="0.3">
      <c r="A2339" s="2"/>
      <c r="B2339" s="2"/>
      <c r="D2339"/>
      <c r="G2339" s="4"/>
    </row>
    <row r="2340" spans="1:7" x14ac:dyDescent="0.3">
      <c r="A2340" s="2"/>
      <c r="B2340" s="2"/>
      <c r="D2340"/>
      <c r="G2340" s="4"/>
    </row>
    <row r="2341" spans="1:7" x14ac:dyDescent="0.3">
      <c r="A2341" s="2"/>
      <c r="B2341" s="2"/>
      <c r="D2341"/>
      <c r="G2341" s="4"/>
    </row>
    <row r="2342" spans="1:7" x14ac:dyDescent="0.3">
      <c r="A2342" s="2"/>
      <c r="B2342" s="2"/>
      <c r="D2342"/>
      <c r="G2342" s="4"/>
    </row>
    <row r="2343" spans="1:7" x14ac:dyDescent="0.3">
      <c r="A2343" s="2"/>
      <c r="B2343" s="2"/>
      <c r="D2343"/>
      <c r="G2343" s="4"/>
    </row>
    <row r="2344" spans="1:7" x14ac:dyDescent="0.3">
      <c r="A2344" s="2"/>
      <c r="B2344" s="2"/>
      <c r="D2344"/>
      <c r="G2344" s="4"/>
    </row>
    <row r="2345" spans="1:7" x14ac:dyDescent="0.3">
      <c r="A2345" s="2"/>
      <c r="B2345" s="2"/>
      <c r="D2345"/>
      <c r="G2345" s="4"/>
    </row>
    <row r="2346" spans="1:7" x14ac:dyDescent="0.3">
      <c r="A2346" s="2"/>
      <c r="B2346" s="2"/>
      <c r="D2346"/>
      <c r="G2346" s="4"/>
    </row>
    <row r="2347" spans="1:7" x14ac:dyDescent="0.3">
      <c r="A2347" s="2"/>
      <c r="B2347" s="2"/>
      <c r="D2347"/>
      <c r="G2347" s="4"/>
    </row>
    <row r="2348" spans="1:7" x14ac:dyDescent="0.3">
      <c r="A2348" s="2"/>
      <c r="B2348" s="2"/>
      <c r="D2348"/>
      <c r="G2348" s="4"/>
    </row>
    <row r="2349" spans="1:7" x14ac:dyDescent="0.3">
      <c r="A2349" s="2"/>
      <c r="B2349" s="2"/>
      <c r="D2349"/>
      <c r="G2349" s="4"/>
    </row>
    <row r="2350" spans="1:7" x14ac:dyDescent="0.3">
      <c r="A2350" s="2"/>
      <c r="B2350" s="2"/>
      <c r="D2350"/>
      <c r="G2350" s="4"/>
    </row>
    <row r="2351" spans="1:7" x14ac:dyDescent="0.3">
      <c r="A2351" s="2"/>
      <c r="B2351" s="2"/>
      <c r="D2351"/>
      <c r="G2351" s="4"/>
    </row>
    <row r="2352" spans="1:7" x14ac:dyDescent="0.3">
      <c r="A2352" s="2"/>
      <c r="B2352" s="2"/>
      <c r="D2352"/>
      <c r="G2352" s="4"/>
    </row>
    <row r="2353" spans="1:7" x14ac:dyDescent="0.3">
      <c r="A2353" s="2"/>
      <c r="B2353" s="2"/>
      <c r="D2353"/>
      <c r="G2353" s="4"/>
    </row>
    <row r="2354" spans="1:7" x14ac:dyDescent="0.3">
      <c r="A2354" s="2"/>
      <c r="B2354" s="2"/>
      <c r="D2354"/>
      <c r="G2354" s="4"/>
    </row>
    <row r="2355" spans="1:7" x14ac:dyDescent="0.3">
      <c r="A2355" s="2"/>
      <c r="B2355" s="2"/>
      <c r="D2355"/>
      <c r="G2355" s="4"/>
    </row>
    <row r="2356" spans="1:7" x14ac:dyDescent="0.3">
      <c r="A2356" s="2"/>
      <c r="B2356" s="2"/>
      <c r="D2356"/>
      <c r="G2356" s="4"/>
    </row>
    <row r="2357" spans="1:7" x14ac:dyDescent="0.3">
      <c r="A2357" s="2"/>
      <c r="B2357" s="2"/>
      <c r="D2357"/>
      <c r="G2357" s="4"/>
    </row>
    <row r="2358" spans="1:7" x14ac:dyDescent="0.3">
      <c r="A2358" s="2"/>
      <c r="B2358" s="2"/>
      <c r="D2358"/>
      <c r="G2358" s="4"/>
    </row>
    <row r="2359" spans="1:7" x14ac:dyDescent="0.3">
      <c r="A2359" s="2"/>
      <c r="B2359" s="2"/>
      <c r="D2359"/>
      <c r="G2359" s="4"/>
    </row>
    <row r="2360" spans="1:7" x14ac:dyDescent="0.3">
      <c r="A2360" s="2"/>
      <c r="B2360" s="2"/>
      <c r="D2360"/>
      <c r="G2360" s="4"/>
    </row>
    <row r="2361" spans="1:7" x14ac:dyDescent="0.3">
      <c r="A2361" s="2"/>
      <c r="B2361" s="2"/>
      <c r="D2361"/>
      <c r="G2361" s="4"/>
    </row>
    <row r="2362" spans="1:7" x14ac:dyDescent="0.3">
      <c r="A2362" s="2"/>
      <c r="B2362" s="2"/>
      <c r="D2362"/>
      <c r="G2362" s="4"/>
    </row>
    <row r="2363" spans="1:7" x14ac:dyDescent="0.3">
      <c r="A2363" s="2"/>
      <c r="B2363" s="2"/>
      <c r="D2363"/>
      <c r="G2363" s="4"/>
    </row>
    <row r="2364" spans="1:7" x14ac:dyDescent="0.3">
      <c r="A2364" s="2"/>
      <c r="B2364" s="2"/>
      <c r="D2364"/>
      <c r="G2364" s="4"/>
    </row>
    <row r="2365" spans="1:7" x14ac:dyDescent="0.3">
      <c r="A2365" s="2"/>
      <c r="B2365" s="2"/>
      <c r="D2365"/>
      <c r="G2365" s="4"/>
    </row>
    <row r="2366" spans="1:7" x14ac:dyDescent="0.3">
      <c r="A2366" s="2"/>
      <c r="B2366" s="2"/>
      <c r="D2366"/>
      <c r="G2366" s="4"/>
    </row>
    <row r="2367" spans="1:7" x14ac:dyDescent="0.3">
      <c r="A2367" s="2"/>
      <c r="B2367" s="2"/>
      <c r="D2367"/>
      <c r="G2367" s="4"/>
    </row>
    <row r="2368" spans="1:7" x14ac:dyDescent="0.3">
      <c r="A2368" s="2"/>
      <c r="B2368" s="2"/>
      <c r="D2368"/>
      <c r="G2368" s="4"/>
    </row>
    <row r="2369" spans="1:7" x14ac:dyDescent="0.3">
      <c r="A2369" s="2"/>
      <c r="B2369" s="2"/>
      <c r="D2369"/>
      <c r="G2369" s="4"/>
    </row>
    <row r="2370" spans="1:7" x14ac:dyDescent="0.3">
      <c r="A2370" s="2"/>
      <c r="B2370" s="2"/>
      <c r="D2370"/>
      <c r="G2370" s="4"/>
    </row>
    <row r="2371" spans="1:7" x14ac:dyDescent="0.3">
      <c r="A2371" s="2"/>
      <c r="B2371" s="2"/>
      <c r="D2371"/>
      <c r="G2371" s="4"/>
    </row>
    <row r="2372" spans="1:7" x14ac:dyDescent="0.3">
      <c r="A2372" s="2"/>
      <c r="B2372" s="2"/>
      <c r="D2372"/>
      <c r="G2372" s="4"/>
    </row>
    <row r="2373" spans="1:7" x14ac:dyDescent="0.3">
      <c r="A2373" s="2"/>
      <c r="B2373" s="2"/>
      <c r="D2373"/>
      <c r="G2373" s="4"/>
    </row>
    <row r="2374" spans="1:7" x14ac:dyDescent="0.3">
      <c r="A2374" s="2"/>
      <c r="B2374" s="2"/>
      <c r="D2374"/>
      <c r="G2374" s="4"/>
    </row>
    <row r="2375" spans="1:7" x14ac:dyDescent="0.3">
      <c r="A2375" s="2"/>
      <c r="B2375" s="2"/>
      <c r="D2375"/>
      <c r="G2375" s="4"/>
    </row>
    <row r="2376" spans="1:7" x14ac:dyDescent="0.3">
      <c r="A2376" s="2"/>
      <c r="B2376" s="2"/>
      <c r="D2376"/>
      <c r="G2376" s="4"/>
    </row>
    <row r="2377" spans="1:7" x14ac:dyDescent="0.3">
      <c r="A2377" s="2"/>
      <c r="B2377" s="2"/>
      <c r="D2377"/>
      <c r="G2377" s="4"/>
    </row>
    <row r="2378" spans="1:7" x14ac:dyDescent="0.3">
      <c r="A2378" s="2"/>
      <c r="B2378" s="2"/>
      <c r="D2378"/>
      <c r="G2378" s="4"/>
    </row>
    <row r="2379" spans="1:7" x14ac:dyDescent="0.3">
      <c r="A2379" s="2"/>
      <c r="B2379" s="2"/>
      <c r="D2379"/>
      <c r="G2379" s="4"/>
    </row>
    <row r="2380" spans="1:7" x14ac:dyDescent="0.3">
      <c r="A2380" s="2"/>
      <c r="B2380" s="2"/>
      <c r="D2380"/>
      <c r="G2380" s="4"/>
    </row>
    <row r="2381" spans="1:7" x14ac:dyDescent="0.3">
      <c r="A2381" s="2"/>
      <c r="B2381" s="2"/>
      <c r="D2381"/>
      <c r="G2381" s="4"/>
    </row>
    <row r="2382" spans="1:7" x14ac:dyDescent="0.3">
      <c r="A2382" s="2"/>
      <c r="B2382" s="2"/>
      <c r="D2382"/>
      <c r="G2382" s="4"/>
    </row>
    <row r="2383" spans="1:7" x14ac:dyDescent="0.3">
      <c r="A2383" s="2"/>
      <c r="B2383" s="2"/>
      <c r="D2383"/>
      <c r="G2383" s="4"/>
    </row>
    <row r="2384" spans="1:7" x14ac:dyDescent="0.3">
      <c r="A2384" s="2"/>
      <c r="B2384" s="2"/>
      <c r="D2384"/>
      <c r="G2384" s="4"/>
    </row>
    <row r="2385" spans="1:7" x14ac:dyDescent="0.3">
      <c r="A2385" s="2"/>
      <c r="B2385" s="2"/>
      <c r="D2385"/>
      <c r="G2385" s="4"/>
    </row>
    <row r="2386" spans="1:7" x14ac:dyDescent="0.3">
      <c r="A2386" s="2"/>
      <c r="B2386" s="2"/>
      <c r="D2386"/>
      <c r="G2386" s="4"/>
    </row>
    <row r="2387" spans="1:7" x14ac:dyDescent="0.3">
      <c r="A2387" s="2"/>
      <c r="B2387" s="2"/>
      <c r="D2387"/>
      <c r="G2387" s="4"/>
    </row>
    <row r="2388" spans="1:7" x14ac:dyDescent="0.3">
      <c r="A2388" s="2"/>
      <c r="B2388" s="2"/>
      <c r="D2388"/>
      <c r="G2388" s="4"/>
    </row>
    <row r="2389" spans="1:7" x14ac:dyDescent="0.3">
      <c r="A2389" s="2"/>
      <c r="B2389" s="2"/>
      <c r="D2389"/>
      <c r="G2389" s="4"/>
    </row>
    <row r="2390" spans="1:7" x14ac:dyDescent="0.3">
      <c r="A2390" s="2"/>
      <c r="B2390" s="2"/>
      <c r="D2390"/>
      <c r="G2390" s="4"/>
    </row>
    <row r="2391" spans="1:7" x14ac:dyDescent="0.3">
      <c r="A2391" s="2"/>
      <c r="B2391" s="2"/>
      <c r="D2391"/>
      <c r="G2391" s="4"/>
    </row>
    <row r="2392" spans="1:7" x14ac:dyDescent="0.3">
      <c r="A2392" s="2"/>
      <c r="B2392" s="2"/>
      <c r="D2392"/>
      <c r="G2392" s="4"/>
    </row>
    <row r="2393" spans="1:7" x14ac:dyDescent="0.3">
      <c r="A2393" s="2"/>
      <c r="B2393" s="2"/>
      <c r="D2393"/>
      <c r="G2393" s="4"/>
    </row>
    <row r="2394" spans="1:7" x14ac:dyDescent="0.3">
      <c r="A2394" s="2"/>
      <c r="B2394" s="2"/>
      <c r="D2394"/>
      <c r="G2394" s="4"/>
    </row>
    <row r="2395" spans="1:7" x14ac:dyDescent="0.3">
      <c r="A2395" s="2"/>
      <c r="B2395" s="2"/>
      <c r="D2395"/>
      <c r="G2395" s="4"/>
    </row>
    <row r="2396" spans="1:7" x14ac:dyDescent="0.3">
      <c r="A2396" s="2"/>
      <c r="B2396" s="2"/>
      <c r="D2396"/>
      <c r="G2396" s="4"/>
    </row>
    <row r="2397" spans="1:7" x14ac:dyDescent="0.3">
      <c r="A2397" s="2"/>
      <c r="B2397" s="2"/>
      <c r="D2397"/>
      <c r="G2397" s="4"/>
    </row>
    <row r="2398" spans="1:7" x14ac:dyDescent="0.3">
      <c r="A2398" s="2"/>
      <c r="B2398" s="2"/>
      <c r="D2398"/>
      <c r="G2398" s="4"/>
    </row>
    <row r="2399" spans="1:7" x14ac:dyDescent="0.3">
      <c r="A2399" s="2"/>
      <c r="B2399" s="2"/>
      <c r="D2399"/>
      <c r="G2399" s="4"/>
    </row>
    <row r="2400" spans="1:7" x14ac:dyDescent="0.3">
      <c r="A2400" s="2"/>
      <c r="B2400" s="2"/>
      <c r="D2400"/>
      <c r="G2400" s="4"/>
    </row>
    <row r="2401" spans="1:7" x14ac:dyDescent="0.3">
      <c r="A2401" s="2"/>
      <c r="B2401" s="2"/>
      <c r="D2401"/>
      <c r="G2401" s="4"/>
    </row>
    <row r="2402" spans="1:7" x14ac:dyDescent="0.3">
      <c r="A2402" s="2"/>
      <c r="B2402" s="2"/>
      <c r="D2402"/>
      <c r="G2402" s="4"/>
    </row>
    <row r="2403" spans="1:7" x14ac:dyDescent="0.3">
      <c r="A2403" s="2"/>
      <c r="B2403" s="2"/>
      <c r="D2403"/>
      <c r="G2403" s="4"/>
    </row>
    <row r="2404" spans="1:7" x14ac:dyDescent="0.3">
      <c r="A2404" s="2"/>
      <c r="B2404" s="2"/>
      <c r="D2404"/>
      <c r="G2404" s="4"/>
    </row>
    <row r="2405" spans="1:7" x14ac:dyDescent="0.3">
      <c r="A2405" s="2"/>
      <c r="B2405" s="2"/>
      <c r="D2405"/>
      <c r="G2405" s="4"/>
    </row>
    <row r="2406" spans="1:7" x14ac:dyDescent="0.3">
      <c r="A2406" s="2"/>
      <c r="B2406" s="2"/>
      <c r="D2406"/>
      <c r="G2406" s="4"/>
    </row>
    <row r="2407" spans="1:7" x14ac:dyDescent="0.3">
      <c r="A2407" s="2"/>
      <c r="B2407" s="2"/>
      <c r="D2407"/>
      <c r="G2407" s="4"/>
    </row>
    <row r="2408" spans="1:7" x14ac:dyDescent="0.3">
      <c r="A2408" s="2"/>
      <c r="B2408" s="2"/>
      <c r="D2408"/>
      <c r="G2408" s="4"/>
    </row>
    <row r="2409" spans="1:7" x14ac:dyDescent="0.3">
      <c r="A2409" s="2"/>
      <c r="B2409" s="2"/>
      <c r="D2409"/>
      <c r="G2409" s="4"/>
    </row>
    <row r="2410" spans="1:7" x14ac:dyDescent="0.3">
      <c r="A2410" s="2"/>
      <c r="B2410" s="2"/>
      <c r="D2410"/>
      <c r="G2410" s="4"/>
    </row>
    <row r="2411" spans="1:7" x14ac:dyDescent="0.3">
      <c r="A2411" s="2"/>
      <c r="B2411" s="2"/>
      <c r="D2411"/>
      <c r="G2411" s="4"/>
    </row>
    <row r="2412" spans="1:7" x14ac:dyDescent="0.3">
      <c r="A2412" s="2"/>
      <c r="B2412" s="2"/>
      <c r="D2412"/>
      <c r="G2412" s="4"/>
    </row>
    <row r="2413" spans="1:7" x14ac:dyDescent="0.3">
      <c r="A2413" s="2"/>
      <c r="B2413" s="2"/>
      <c r="D2413"/>
      <c r="G2413" s="4"/>
    </row>
    <row r="2414" spans="1:7" x14ac:dyDescent="0.3">
      <c r="A2414" s="2"/>
      <c r="B2414" s="2"/>
      <c r="D2414"/>
      <c r="G2414" s="4"/>
    </row>
    <row r="2415" spans="1:7" x14ac:dyDescent="0.3">
      <c r="A2415" s="2"/>
      <c r="B2415" s="2"/>
      <c r="D2415"/>
      <c r="G2415" s="4"/>
    </row>
    <row r="2416" spans="1:7" x14ac:dyDescent="0.3">
      <c r="A2416" s="2"/>
      <c r="B2416" s="2"/>
      <c r="D2416"/>
      <c r="G2416" s="4"/>
    </row>
    <row r="2417" spans="1:7" x14ac:dyDescent="0.3">
      <c r="A2417" s="2"/>
      <c r="B2417" s="2"/>
      <c r="D2417"/>
      <c r="G2417" s="4"/>
    </row>
    <row r="2418" spans="1:7" x14ac:dyDescent="0.3">
      <c r="A2418" s="2"/>
      <c r="B2418" s="2"/>
      <c r="D2418"/>
      <c r="G2418" s="4"/>
    </row>
    <row r="2419" spans="1:7" x14ac:dyDescent="0.3">
      <c r="A2419" s="2"/>
      <c r="B2419" s="2"/>
      <c r="D2419"/>
      <c r="G2419" s="4"/>
    </row>
    <row r="2420" spans="1:7" x14ac:dyDescent="0.3">
      <c r="A2420" s="2"/>
      <c r="B2420" s="2"/>
      <c r="D2420"/>
      <c r="G2420" s="4"/>
    </row>
    <row r="2421" spans="1:7" x14ac:dyDescent="0.3">
      <c r="A2421" s="2"/>
      <c r="B2421" s="2"/>
      <c r="D2421"/>
      <c r="G2421" s="4"/>
    </row>
    <row r="2422" spans="1:7" x14ac:dyDescent="0.3">
      <c r="A2422" s="2"/>
      <c r="B2422" s="2"/>
      <c r="D2422"/>
      <c r="G2422" s="4"/>
    </row>
    <row r="2423" spans="1:7" x14ac:dyDescent="0.3">
      <c r="A2423" s="2"/>
      <c r="B2423" s="2"/>
      <c r="D2423"/>
      <c r="G2423" s="4"/>
    </row>
    <row r="2424" spans="1:7" x14ac:dyDescent="0.3">
      <c r="A2424" s="2"/>
      <c r="B2424" s="2"/>
      <c r="D2424"/>
      <c r="G2424" s="4"/>
    </row>
    <row r="2425" spans="1:7" x14ac:dyDescent="0.3">
      <c r="A2425" s="2"/>
      <c r="B2425" s="2"/>
      <c r="D2425"/>
      <c r="G2425" s="4"/>
    </row>
    <row r="2426" spans="1:7" x14ac:dyDescent="0.3">
      <c r="A2426" s="2"/>
      <c r="B2426" s="2"/>
      <c r="D2426"/>
      <c r="G2426" s="4"/>
    </row>
    <row r="2427" spans="1:7" x14ac:dyDescent="0.3">
      <c r="A2427" s="2"/>
      <c r="B2427" s="2"/>
      <c r="D2427"/>
      <c r="G2427" s="4"/>
    </row>
    <row r="2428" spans="1:7" x14ac:dyDescent="0.3">
      <c r="A2428" s="2"/>
      <c r="B2428" s="2"/>
      <c r="D2428"/>
      <c r="G2428" s="4"/>
    </row>
    <row r="2429" spans="1:7" x14ac:dyDescent="0.3">
      <c r="A2429" s="2"/>
      <c r="B2429" s="2"/>
      <c r="D2429"/>
      <c r="G2429" s="4"/>
    </row>
    <row r="2430" spans="1:7" x14ac:dyDescent="0.3">
      <c r="A2430" s="2"/>
      <c r="B2430" s="2"/>
      <c r="D2430"/>
      <c r="G2430" s="4"/>
    </row>
    <row r="2431" spans="1:7" x14ac:dyDescent="0.3">
      <c r="A2431" s="2"/>
      <c r="B2431" s="2"/>
      <c r="D2431"/>
      <c r="G2431" s="4"/>
    </row>
    <row r="2432" spans="1:7" x14ac:dyDescent="0.3">
      <c r="A2432" s="2"/>
      <c r="B2432" s="2"/>
      <c r="D2432"/>
      <c r="G2432" s="4"/>
    </row>
    <row r="2433" spans="1:7" x14ac:dyDescent="0.3">
      <c r="A2433" s="2"/>
      <c r="B2433" s="2"/>
      <c r="D2433"/>
      <c r="G2433" s="4"/>
    </row>
    <row r="2434" spans="1:7" x14ac:dyDescent="0.3">
      <c r="A2434" s="2"/>
      <c r="B2434" s="2"/>
      <c r="D2434"/>
      <c r="G2434" s="4"/>
    </row>
    <row r="2435" spans="1:7" x14ac:dyDescent="0.3">
      <c r="A2435" s="2"/>
      <c r="B2435" s="2"/>
      <c r="D2435"/>
      <c r="G2435" s="4"/>
    </row>
    <row r="2436" spans="1:7" x14ac:dyDescent="0.3">
      <c r="A2436" s="2"/>
      <c r="B2436" s="2"/>
      <c r="D2436"/>
      <c r="G2436" s="4"/>
    </row>
    <row r="2437" spans="1:7" x14ac:dyDescent="0.3">
      <c r="A2437" s="2"/>
      <c r="B2437" s="2"/>
      <c r="D2437"/>
      <c r="G2437" s="4"/>
    </row>
    <row r="2438" spans="1:7" x14ac:dyDescent="0.3">
      <c r="A2438" s="2"/>
      <c r="B2438" s="2"/>
      <c r="D2438"/>
      <c r="G2438" s="4"/>
    </row>
    <row r="2439" spans="1:7" x14ac:dyDescent="0.3">
      <c r="A2439" s="2"/>
      <c r="B2439" s="2"/>
      <c r="D2439"/>
      <c r="G2439" s="4"/>
    </row>
    <row r="2440" spans="1:7" x14ac:dyDescent="0.3">
      <c r="A2440" s="2"/>
      <c r="B2440" s="2"/>
      <c r="D2440"/>
      <c r="G2440" s="4"/>
    </row>
    <row r="2441" spans="1:7" x14ac:dyDescent="0.3">
      <c r="A2441" s="2"/>
      <c r="B2441" s="2"/>
      <c r="D2441"/>
      <c r="G2441" s="4"/>
    </row>
    <row r="2442" spans="1:7" x14ac:dyDescent="0.3">
      <c r="A2442" s="2"/>
      <c r="B2442" s="2"/>
      <c r="D2442"/>
      <c r="G2442" s="4"/>
    </row>
    <row r="2443" spans="1:7" x14ac:dyDescent="0.3">
      <c r="A2443" s="2"/>
      <c r="B2443" s="2"/>
      <c r="D2443"/>
      <c r="G2443" s="4"/>
    </row>
    <row r="2444" spans="1:7" x14ac:dyDescent="0.3">
      <c r="A2444" s="2"/>
      <c r="B2444" s="2"/>
      <c r="D2444"/>
      <c r="G2444" s="4"/>
    </row>
    <row r="2445" spans="1:7" x14ac:dyDescent="0.3">
      <c r="A2445" s="2"/>
      <c r="B2445" s="2"/>
      <c r="D2445"/>
      <c r="G2445" s="4"/>
    </row>
    <row r="2446" spans="1:7" x14ac:dyDescent="0.3">
      <c r="A2446" s="2"/>
      <c r="B2446" s="2"/>
      <c r="D2446"/>
      <c r="G2446" s="4"/>
    </row>
    <row r="2447" spans="1:7" x14ac:dyDescent="0.3">
      <c r="A2447" s="2"/>
      <c r="B2447" s="2"/>
      <c r="D2447"/>
      <c r="G2447" s="4"/>
    </row>
    <row r="2448" spans="1:7" x14ac:dyDescent="0.3">
      <c r="A2448" s="2"/>
      <c r="B2448" s="2"/>
      <c r="D2448"/>
      <c r="G2448" s="4"/>
    </row>
    <row r="2449" spans="1:7" x14ac:dyDescent="0.3">
      <c r="A2449" s="2"/>
      <c r="B2449" s="2"/>
      <c r="D2449"/>
      <c r="G2449" s="4"/>
    </row>
    <row r="2450" spans="1:7" x14ac:dyDescent="0.3">
      <c r="A2450" s="2"/>
      <c r="B2450" s="2"/>
      <c r="D2450"/>
      <c r="G2450" s="4"/>
    </row>
    <row r="2451" spans="1:7" x14ac:dyDescent="0.3">
      <c r="A2451" s="2"/>
      <c r="B2451" s="2"/>
      <c r="D2451"/>
      <c r="G2451" s="4"/>
    </row>
    <row r="2452" spans="1:7" x14ac:dyDescent="0.3">
      <c r="A2452" s="2"/>
      <c r="B2452" s="2"/>
      <c r="D2452"/>
      <c r="G2452" s="4"/>
    </row>
    <row r="2453" spans="1:7" x14ac:dyDescent="0.3">
      <c r="A2453" s="2"/>
      <c r="B2453" s="2"/>
      <c r="D2453"/>
      <c r="G2453" s="4"/>
    </row>
    <row r="2454" spans="1:7" x14ac:dyDescent="0.3">
      <c r="A2454" s="2"/>
      <c r="B2454" s="2"/>
      <c r="D2454"/>
      <c r="G2454" s="4"/>
    </row>
    <row r="2455" spans="1:7" x14ac:dyDescent="0.3">
      <c r="A2455" s="2"/>
      <c r="B2455" s="2"/>
      <c r="D2455"/>
      <c r="G2455" s="4"/>
    </row>
    <row r="2456" spans="1:7" x14ac:dyDescent="0.3">
      <c r="A2456" s="2"/>
      <c r="B2456" s="2"/>
      <c r="D2456"/>
      <c r="G2456" s="4"/>
    </row>
    <row r="2457" spans="1:7" x14ac:dyDescent="0.3">
      <c r="A2457" s="2"/>
      <c r="B2457" s="2"/>
      <c r="D2457"/>
      <c r="G2457" s="4"/>
    </row>
    <row r="2458" spans="1:7" x14ac:dyDescent="0.3">
      <c r="A2458" s="2"/>
      <c r="B2458" s="2"/>
      <c r="D2458"/>
      <c r="G2458" s="4"/>
    </row>
    <row r="2459" spans="1:7" x14ac:dyDescent="0.3">
      <c r="A2459" s="2"/>
      <c r="B2459" s="2"/>
      <c r="D2459"/>
      <c r="G2459" s="4"/>
    </row>
    <row r="2460" spans="1:7" x14ac:dyDescent="0.3">
      <c r="A2460" s="2"/>
      <c r="B2460" s="2"/>
      <c r="D2460"/>
      <c r="G2460" s="4"/>
    </row>
    <row r="2461" spans="1:7" x14ac:dyDescent="0.3">
      <c r="A2461" s="2"/>
      <c r="B2461" s="2"/>
      <c r="D2461"/>
      <c r="G2461" s="4"/>
    </row>
    <row r="2462" spans="1:7" x14ac:dyDescent="0.3">
      <c r="A2462" s="2"/>
      <c r="B2462" s="2"/>
      <c r="D2462"/>
      <c r="G2462" s="4"/>
    </row>
    <row r="2463" spans="1:7" x14ac:dyDescent="0.3">
      <c r="A2463" s="2"/>
      <c r="B2463" s="2"/>
      <c r="D2463"/>
      <c r="G2463" s="4"/>
    </row>
    <row r="2464" spans="1:7" x14ac:dyDescent="0.3">
      <c r="A2464" s="2"/>
      <c r="B2464" s="2"/>
      <c r="D2464"/>
      <c r="G2464" s="4"/>
    </row>
    <row r="2465" spans="1:7" x14ac:dyDescent="0.3">
      <c r="A2465" s="2"/>
      <c r="B2465" s="2"/>
      <c r="D2465"/>
      <c r="G2465" s="4"/>
    </row>
    <row r="2466" spans="1:7" x14ac:dyDescent="0.3">
      <c r="A2466" s="2"/>
      <c r="B2466" s="2"/>
      <c r="D2466"/>
      <c r="G2466" s="4"/>
    </row>
    <row r="2467" spans="1:7" x14ac:dyDescent="0.3">
      <c r="A2467" s="2"/>
      <c r="B2467" s="2"/>
      <c r="D2467"/>
      <c r="G2467" s="4"/>
    </row>
    <row r="2468" spans="1:7" x14ac:dyDescent="0.3">
      <c r="A2468" s="2"/>
      <c r="B2468" s="2"/>
      <c r="D2468"/>
      <c r="G2468" s="4"/>
    </row>
    <row r="2469" spans="1:7" x14ac:dyDescent="0.3">
      <c r="A2469" s="2"/>
      <c r="B2469" s="2"/>
      <c r="D2469"/>
      <c r="G2469" s="4"/>
    </row>
    <row r="2470" spans="1:7" x14ac:dyDescent="0.3">
      <c r="A2470" s="2"/>
      <c r="B2470" s="2"/>
      <c r="D2470"/>
      <c r="G2470" s="4"/>
    </row>
    <row r="2471" spans="1:7" x14ac:dyDescent="0.3">
      <c r="A2471" s="2"/>
      <c r="B2471" s="2"/>
      <c r="D2471"/>
      <c r="G2471" s="4"/>
    </row>
    <row r="2472" spans="1:7" x14ac:dyDescent="0.3">
      <c r="A2472" s="2"/>
      <c r="B2472" s="2"/>
      <c r="D2472"/>
      <c r="G2472" s="4"/>
    </row>
    <row r="2473" spans="1:7" x14ac:dyDescent="0.3">
      <c r="A2473" s="2"/>
      <c r="B2473" s="2"/>
      <c r="D2473"/>
      <c r="G2473" s="4"/>
    </row>
    <row r="2474" spans="1:7" x14ac:dyDescent="0.3">
      <c r="A2474" s="2"/>
      <c r="B2474" s="2"/>
      <c r="D2474"/>
      <c r="G2474" s="4"/>
    </row>
    <row r="2475" spans="1:7" x14ac:dyDescent="0.3">
      <c r="A2475" s="2"/>
      <c r="B2475" s="2"/>
      <c r="D2475"/>
      <c r="G2475" s="4"/>
    </row>
    <row r="2476" spans="1:7" x14ac:dyDescent="0.3">
      <c r="A2476" s="2"/>
      <c r="B2476" s="2"/>
      <c r="D2476"/>
      <c r="G2476" s="4"/>
    </row>
    <row r="2477" spans="1:7" x14ac:dyDescent="0.3">
      <c r="A2477" s="2"/>
      <c r="B2477" s="2"/>
      <c r="D2477"/>
      <c r="G2477" s="4"/>
    </row>
    <row r="2478" spans="1:7" x14ac:dyDescent="0.3">
      <c r="A2478" s="2"/>
      <c r="B2478" s="2"/>
      <c r="D2478"/>
      <c r="G2478" s="4"/>
    </row>
    <row r="2479" spans="1:7" x14ac:dyDescent="0.3">
      <c r="A2479" s="2"/>
      <c r="B2479" s="2"/>
      <c r="D2479"/>
      <c r="G2479" s="4"/>
    </row>
    <row r="2480" spans="1:7" x14ac:dyDescent="0.3">
      <c r="A2480" s="2"/>
      <c r="B2480" s="2"/>
      <c r="D2480"/>
      <c r="G2480" s="4"/>
    </row>
    <row r="2481" spans="1:7" x14ac:dyDescent="0.3">
      <c r="A2481" s="2"/>
      <c r="B2481" s="2"/>
      <c r="D2481"/>
      <c r="G2481" s="4"/>
    </row>
    <row r="2482" spans="1:7" x14ac:dyDescent="0.3">
      <c r="A2482" s="2"/>
      <c r="B2482" s="2"/>
      <c r="D2482"/>
      <c r="G2482" s="4"/>
    </row>
    <row r="2483" spans="1:7" x14ac:dyDescent="0.3">
      <c r="A2483" s="2"/>
      <c r="B2483" s="2"/>
      <c r="D2483"/>
      <c r="G2483" s="4"/>
    </row>
    <row r="2484" spans="1:7" x14ac:dyDescent="0.3">
      <c r="A2484" s="2"/>
      <c r="B2484" s="2"/>
      <c r="D2484"/>
      <c r="G2484" s="4"/>
    </row>
    <row r="2485" spans="1:7" x14ac:dyDescent="0.3">
      <c r="A2485" s="2"/>
      <c r="B2485" s="2"/>
      <c r="D2485"/>
      <c r="G2485" s="4"/>
    </row>
    <row r="2486" spans="1:7" x14ac:dyDescent="0.3">
      <c r="A2486" s="2"/>
      <c r="B2486" s="2"/>
      <c r="D2486"/>
      <c r="G2486" s="4"/>
    </row>
    <row r="2487" spans="1:7" x14ac:dyDescent="0.3">
      <c r="A2487" s="2"/>
      <c r="B2487" s="2"/>
      <c r="D2487"/>
      <c r="G2487" s="4"/>
    </row>
    <row r="2488" spans="1:7" x14ac:dyDescent="0.3">
      <c r="A2488" s="2"/>
      <c r="B2488" s="2"/>
      <c r="D2488"/>
      <c r="G2488" s="4"/>
    </row>
    <row r="2489" spans="1:7" x14ac:dyDescent="0.3">
      <c r="A2489" s="2"/>
      <c r="B2489" s="2"/>
      <c r="D2489"/>
      <c r="G2489" s="4"/>
    </row>
    <row r="2490" spans="1:7" x14ac:dyDescent="0.3">
      <c r="A2490" s="2"/>
      <c r="B2490" s="2"/>
      <c r="D2490"/>
      <c r="G2490" s="4"/>
    </row>
    <row r="2491" spans="1:7" x14ac:dyDescent="0.3">
      <c r="A2491" s="2"/>
      <c r="B2491" s="2"/>
      <c r="D2491"/>
      <c r="G2491" s="4"/>
    </row>
    <row r="2492" spans="1:7" x14ac:dyDescent="0.3">
      <c r="A2492" s="2"/>
      <c r="B2492" s="2"/>
      <c r="D2492"/>
      <c r="G2492" s="4"/>
    </row>
    <row r="2493" spans="1:7" x14ac:dyDescent="0.3">
      <c r="A2493" s="2"/>
      <c r="B2493" s="2"/>
      <c r="D2493"/>
      <c r="G2493" s="4"/>
    </row>
    <row r="2494" spans="1:7" x14ac:dyDescent="0.3">
      <c r="A2494" s="2"/>
      <c r="B2494" s="2"/>
      <c r="D2494"/>
      <c r="G2494" s="4"/>
    </row>
    <row r="2495" spans="1:7" x14ac:dyDescent="0.3">
      <c r="A2495" s="2"/>
      <c r="B2495" s="2"/>
      <c r="D2495"/>
      <c r="G2495" s="4"/>
    </row>
    <row r="2496" spans="1:7" x14ac:dyDescent="0.3">
      <c r="A2496" s="2"/>
      <c r="B2496" s="2"/>
      <c r="D2496"/>
      <c r="G2496" s="4"/>
    </row>
    <row r="2497" spans="1:7" x14ac:dyDescent="0.3">
      <c r="A2497" s="2"/>
      <c r="B2497" s="2"/>
      <c r="D2497"/>
      <c r="G2497" s="4"/>
    </row>
    <row r="2498" spans="1:7" x14ac:dyDescent="0.3">
      <c r="A2498" s="2"/>
      <c r="B2498" s="2"/>
      <c r="D2498"/>
      <c r="G2498" s="4"/>
    </row>
    <row r="2499" spans="1:7" x14ac:dyDescent="0.3">
      <c r="A2499" s="2"/>
      <c r="B2499" s="2"/>
      <c r="D2499"/>
      <c r="G2499" s="4"/>
    </row>
    <row r="2500" spans="1:7" x14ac:dyDescent="0.3">
      <c r="A2500" s="2"/>
      <c r="B2500" s="2"/>
      <c r="D2500"/>
      <c r="G2500" s="4"/>
    </row>
    <row r="2501" spans="1:7" x14ac:dyDescent="0.3">
      <c r="A2501" s="2"/>
      <c r="B2501" s="2"/>
      <c r="D2501"/>
      <c r="G2501" s="4"/>
    </row>
    <row r="2502" spans="1:7" x14ac:dyDescent="0.3">
      <c r="A2502" s="2"/>
      <c r="B2502" s="2"/>
      <c r="D2502"/>
      <c r="G2502" s="4"/>
    </row>
    <row r="2503" spans="1:7" x14ac:dyDescent="0.3">
      <c r="A2503" s="2"/>
      <c r="B2503" s="2"/>
      <c r="D2503"/>
      <c r="G2503" s="4"/>
    </row>
    <row r="2504" spans="1:7" x14ac:dyDescent="0.3">
      <c r="A2504" s="2"/>
      <c r="B2504" s="2"/>
      <c r="D2504"/>
      <c r="G2504" s="4"/>
    </row>
    <row r="2505" spans="1:7" x14ac:dyDescent="0.3">
      <c r="A2505" s="2"/>
      <c r="B2505" s="2"/>
      <c r="D2505"/>
      <c r="G2505" s="4"/>
    </row>
    <row r="2506" spans="1:7" x14ac:dyDescent="0.3">
      <c r="A2506" s="2"/>
      <c r="B2506" s="2"/>
      <c r="D2506"/>
      <c r="G2506" s="4"/>
    </row>
    <row r="2507" spans="1:7" x14ac:dyDescent="0.3">
      <c r="A2507" s="2"/>
      <c r="B2507" s="2"/>
      <c r="D2507"/>
      <c r="G2507" s="4"/>
    </row>
    <row r="2508" spans="1:7" x14ac:dyDescent="0.3">
      <c r="A2508" s="2"/>
      <c r="B2508" s="2"/>
      <c r="D2508"/>
      <c r="G2508" s="4"/>
    </row>
    <row r="2509" spans="1:7" x14ac:dyDescent="0.3">
      <c r="A2509" s="2"/>
      <c r="B2509" s="2"/>
      <c r="D2509"/>
      <c r="G2509" s="4"/>
    </row>
    <row r="2510" spans="1:7" x14ac:dyDescent="0.3">
      <c r="A2510" s="2"/>
      <c r="B2510" s="2"/>
      <c r="D2510"/>
      <c r="G2510" s="4"/>
    </row>
    <row r="2511" spans="1:7" x14ac:dyDescent="0.3">
      <c r="A2511" s="2"/>
      <c r="B2511" s="2"/>
      <c r="D2511"/>
      <c r="G2511" s="4"/>
    </row>
    <row r="2512" spans="1:7" x14ac:dyDescent="0.3">
      <c r="A2512" s="2"/>
      <c r="B2512" s="2"/>
      <c r="D2512"/>
      <c r="G2512" s="4"/>
    </row>
    <row r="2513" spans="1:7" x14ac:dyDescent="0.3">
      <c r="A2513" s="2"/>
      <c r="B2513" s="2"/>
      <c r="D2513"/>
      <c r="G2513" s="4"/>
    </row>
    <row r="2514" spans="1:7" x14ac:dyDescent="0.3">
      <c r="A2514" s="2"/>
      <c r="B2514" s="2"/>
      <c r="D2514"/>
      <c r="G2514" s="4"/>
    </row>
    <row r="2515" spans="1:7" x14ac:dyDescent="0.3">
      <c r="A2515" s="2"/>
      <c r="B2515" s="2"/>
      <c r="D2515"/>
      <c r="G2515" s="4"/>
    </row>
    <row r="2516" spans="1:7" x14ac:dyDescent="0.3">
      <c r="A2516" s="2"/>
      <c r="B2516" s="2"/>
      <c r="D2516"/>
      <c r="G2516" s="4"/>
    </row>
    <row r="2517" spans="1:7" x14ac:dyDescent="0.3">
      <c r="A2517" s="2"/>
      <c r="B2517" s="2"/>
      <c r="D2517"/>
      <c r="G2517" s="4"/>
    </row>
    <row r="2518" spans="1:7" x14ac:dyDescent="0.3">
      <c r="A2518" s="2"/>
      <c r="B2518" s="2"/>
      <c r="D2518"/>
      <c r="G2518" s="4"/>
    </row>
    <row r="2519" spans="1:7" x14ac:dyDescent="0.3">
      <c r="A2519" s="2"/>
      <c r="B2519" s="2"/>
      <c r="D2519"/>
      <c r="G2519" s="4"/>
    </row>
    <row r="2520" spans="1:7" x14ac:dyDescent="0.3">
      <c r="A2520" s="2"/>
      <c r="B2520" s="2"/>
      <c r="D2520"/>
      <c r="G2520" s="4"/>
    </row>
    <row r="2521" spans="1:7" x14ac:dyDescent="0.3">
      <c r="A2521" s="2"/>
      <c r="B2521" s="2"/>
      <c r="D2521"/>
      <c r="G2521" s="4"/>
    </row>
    <row r="2522" spans="1:7" x14ac:dyDescent="0.3">
      <c r="A2522" s="2"/>
      <c r="B2522" s="2"/>
      <c r="D2522"/>
      <c r="G2522" s="4"/>
    </row>
    <row r="2523" spans="1:7" x14ac:dyDescent="0.3">
      <c r="A2523" s="2"/>
      <c r="B2523" s="2"/>
      <c r="D2523"/>
      <c r="G2523" s="4"/>
    </row>
    <row r="2524" spans="1:7" x14ac:dyDescent="0.3">
      <c r="A2524" s="2"/>
      <c r="B2524" s="2"/>
      <c r="D2524"/>
      <c r="G2524" s="4"/>
    </row>
    <row r="2525" spans="1:7" x14ac:dyDescent="0.3">
      <c r="A2525" s="2"/>
      <c r="B2525" s="2"/>
      <c r="D2525"/>
      <c r="G2525" s="4"/>
    </row>
    <row r="2526" spans="1:7" x14ac:dyDescent="0.3">
      <c r="A2526" s="2"/>
      <c r="B2526" s="2"/>
      <c r="D2526"/>
      <c r="G2526" s="4"/>
    </row>
    <row r="2527" spans="1:7" x14ac:dyDescent="0.3">
      <c r="A2527" s="2"/>
      <c r="B2527" s="2"/>
      <c r="D2527"/>
      <c r="G2527" s="4"/>
    </row>
    <row r="2528" spans="1:7" x14ac:dyDescent="0.3">
      <c r="A2528" s="2"/>
      <c r="B2528" s="2"/>
      <c r="D2528"/>
      <c r="G2528" s="4"/>
    </row>
    <row r="2529" spans="1:7" x14ac:dyDescent="0.3">
      <c r="A2529" s="2"/>
      <c r="B2529" s="2"/>
      <c r="D2529"/>
      <c r="G2529" s="4"/>
    </row>
    <row r="2530" spans="1:7" x14ac:dyDescent="0.3">
      <c r="A2530" s="2"/>
      <c r="B2530" s="2"/>
      <c r="D2530"/>
      <c r="G2530" s="4"/>
    </row>
    <row r="2531" spans="1:7" x14ac:dyDescent="0.3">
      <c r="A2531" s="2"/>
      <c r="B2531" s="2"/>
      <c r="D2531"/>
      <c r="G2531" s="4"/>
    </row>
    <row r="2532" spans="1:7" x14ac:dyDescent="0.3">
      <c r="A2532" s="2"/>
      <c r="B2532" s="2"/>
      <c r="D2532"/>
      <c r="G2532" s="4"/>
    </row>
    <row r="2533" spans="1:7" x14ac:dyDescent="0.3">
      <c r="A2533" s="2"/>
      <c r="B2533" s="2"/>
      <c r="D2533"/>
      <c r="G2533" s="4"/>
    </row>
    <row r="2534" spans="1:7" x14ac:dyDescent="0.3">
      <c r="A2534" s="2"/>
      <c r="B2534" s="2"/>
      <c r="D2534"/>
      <c r="G2534" s="4"/>
    </row>
    <row r="2535" spans="1:7" x14ac:dyDescent="0.3">
      <c r="A2535" s="2"/>
      <c r="B2535" s="2"/>
      <c r="D2535"/>
      <c r="G2535" s="4"/>
    </row>
    <row r="2536" spans="1:7" x14ac:dyDescent="0.3">
      <c r="A2536" s="2"/>
      <c r="B2536" s="2"/>
      <c r="D2536"/>
      <c r="G2536" s="4"/>
    </row>
    <row r="2537" spans="1:7" x14ac:dyDescent="0.3">
      <c r="A2537" s="2"/>
      <c r="B2537" s="2"/>
      <c r="D2537"/>
      <c r="G2537" s="4"/>
    </row>
    <row r="2538" spans="1:7" x14ac:dyDescent="0.3">
      <c r="A2538" s="2"/>
      <c r="B2538" s="2"/>
      <c r="D2538"/>
      <c r="G2538" s="4"/>
    </row>
    <row r="2539" spans="1:7" x14ac:dyDescent="0.3">
      <c r="A2539" s="2"/>
      <c r="B2539" s="2"/>
      <c r="D2539"/>
      <c r="G2539" s="4"/>
    </row>
    <row r="2540" spans="1:7" x14ac:dyDescent="0.3">
      <c r="A2540" s="2"/>
      <c r="B2540" s="2"/>
      <c r="D2540"/>
      <c r="G2540" s="4"/>
    </row>
    <row r="2541" spans="1:7" x14ac:dyDescent="0.3">
      <c r="A2541" s="2"/>
      <c r="B2541" s="2"/>
      <c r="D2541"/>
      <c r="G2541" s="4"/>
    </row>
    <row r="2542" spans="1:7" x14ac:dyDescent="0.3">
      <c r="A2542" s="2"/>
      <c r="B2542" s="2"/>
      <c r="D2542"/>
      <c r="G2542" s="4"/>
    </row>
    <row r="2543" spans="1:7" x14ac:dyDescent="0.3">
      <c r="A2543" s="2"/>
      <c r="B2543" s="2"/>
      <c r="D2543"/>
      <c r="G2543" s="4"/>
    </row>
    <row r="2544" spans="1:7" x14ac:dyDescent="0.3">
      <c r="A2544" s="2"/>
      <c r="B2544" s="2"/>
      <c r="D2544"/>
      <c r="G2544" s="4"/>
    </row>
    <row r="2545" spans="1:7" x14ac:dyDescent="0.3">
      <c r="A2545" s="2"/>
      <c r="B2545" s="2"/>
      <c r="D2545"/>
      <c r="G2545" s="4"/>
    </row>
    <row r="2546" spans="1:7" x14ac:dyDescent="0.3">
      <c r="A2546" s="2"/>
      <c r="B2546" s="2"/>
      <c r="D2546"/>
      <c r="G2546" s="4"/>
    </row>
    <row r="2547" spans="1:7" x14ac:dyDescent="0.3">
      <c r="A2547" s="2"/>
      <c r="B2547" s="2"/>
      <c r="D2547"/>
      <c r="G2547" s="4"/>
    </row>
    <row r="2548" spans="1:7" x14ac:dyDescent="0.3">
      <c r="A2548" s="2"/>
      <c r="B2548" s="2"/>
      <c r="D2548"/>
      <c r="G2548" s="4"/>
    </row>
    <row r="2549" spans="1:7" x14ac:dyDescent="0.3">
      <c r="A2549" s="2"/>
      <c r="B2549" s="2"/>
      <c r="D2549"/>
      <c r="G2549" s="4"/>
    </row>
    <row r="2550" spans="1:7" x14ac:dyDescent="0.3">
      <c r="A2550" s="2"/>
      <c r="B2550" s="2"/>
      <c r="D2550"/>
      <c r="G2550" s="4"/>
    </row>
    <row r="2551" spans="1:7" x14ac:dyDescent="0.3">
      <c r="A2551" s="2"/>
      <c r="B2551" s="2"/>
      <c r="D2551"/>
      <c r="G2551" s="4"/>
    </row>
    <row r="2552" spans="1:7" x14ac:dyDescent="0.3">
      <c r="A2552" s="2"/>
      <c r="B2552" s="2"/>
      <c r="D2552"/>
      <c r="G2552" s="4"/>
    </row>
    <row r="2553" spans="1:7" x14ac:dyDescent="0.3">
      <c r="A2553" s="2"/>
      <c r="B2553" s="2"/>
      <c r="D2553"/>
      <c r="G2553" s="4"/>
    </row>
    <row r="2554" spans="1:7" x14ac:dyDescent="0.3">
      <c r="A2554" s="2"/>
      <c r="B2554" s="2"/>
      <c r="D2554"/>
      <c r="G2554" s="4"/>
    </row>
    <row r="2555" spans="1:7" x14ac:dyDescent="0.3">
      <c r="A2555" s="2"/>
      <c r="B2555" s="2"/>
      <c r="D2555"/>
      <c r="G2555" s="4"/>
    </row>
    <row r="2556" spans="1:7" x14ac:dyDescent="0.3">
      <c r="A2556" s="2"/>
      <c r="B2556" s="2"/>
      <c r="D2556"/>
      <c r="G2556" s="4"/>
    </row>
    <row r="2557" spans="1:7" x14ac:dyDescent="0.3">
      <c r="A2557" s="2"/>
      <c r="B2557" s="2"/>
      <c r="D2557"/>
      <c r="G2557" s="4"/>
    </row>
    <row r="2558" spans="1:7" x14ac:dyDescent="0.3">
      <c r="A2558" s="2"/>
      <c r="B2558" s="2"/>
      <c r="D2558"/>
      <c r="G2558" s="4"/>
    </row>
    <row r="2559" spans="1:7" x14ac:dyDescent="0.3">
      <c r="A2559" s="2"/>
      <c r="B2559" s="2"/>
      <c r="D2559"/>
      <c r="G2559" s="4"/>
    </row>
    <row r="2560" spans="1:7" x14ac:dyDescent="0.3">
      <c r="A2560" s="2"/>
      <c r="B2560" s="2"/>
      <c r="D2560"/>
      <c r="G2560" s="4"/>
    </row>
    <row r="2561" spans="1:7" x14ac:dyDescent="0.3">
      <c r="A2561" s="2"/>
      <c r="B2561" s="2"/>
      <c r="D2561"/>
      <c r="G2561" s="4"/>
    </row>
    <row r="2562" spans="1:7" x14ac:dyDescent="0.3">
      <c r="A2562" s="2"/>
      <c r="B2562" s="2"/>
      <c r="D2562"/>
      <c r="G2562" s="4"/>
    </row>
    <row r="2563" spans="1:7" x14ac:dyDescent="0.3">
      <c r="A2563" s="2"/>
      <c r="B2563" s="2"/>
      <c r="D2563"/>
      <c r="G2563" s="4"/>
    </row>
    <row r="2564" spans="1:7" x14ac:dyDescent="0.3">
      <c r="A2564" s="2"/>
      <c r="B2564" s="2"/>
      <c r="D2564"/>
      <c r="G2564" s="4"/>
    </row>
    <row r="2565" spans="1:7" x14ac:dyDescent="0.3">
      <c r="A2565" s="2"/>
      <c r="B2565" s="2"/>
      <c r="D2565"/>
      <c r="G2565" s="4"/>
    </row>
    <row r="2566" spans="1:7" x14ac:dyDescent="0.3">
      <c r="A2566" s="2"/>
      <c r="B2566" s="2"/>
      <c r="D2566"/>
      <c r="G2566" s="4"/>
    </row>
    <row r="2567" spans="1:7" x14ac:dyDescent="0.3">
      <c r="A2567" s="2"/>
      <c r="B2567" s="2"/>
      <c r="D2567"/>
      <c r="G2567" s="4"/>
    </row>
    <row r="2568" spans="1:7" x14ac:dyDescent="0.3">
      <c r="A2568" s="2"/>
      <c r="B2568" s="2"/>
      <c r="D2568"/>
      <c r="G2568" s="4"/>
    </row>
    <row r="2569" spans="1:7" x14ac:dyDescent="0.3">
      <c r="A2569" s="2"/>
      <c r="B2569" s="2"/>
      <c r="D2569"/>
      <c r="G2569" s="4"/>
    </row>
    <row r="2570" spans="1:7" x14ac:dyDescent="0.3">
      <c r="A2570" s="2"/>
      <c r="B2570" s="2"/>
      <c r="D2570"/>
      <c r="G2570" s="4"/>
    </row>
    <row r="2571" spans="1:7" x14ac:dyDescent="0.3">
      <c r="A2571" s="2"/>
      <c r="B2571" s="2"/>
      <c r="D2571"/>
      <c r="G2571" s="4"/>
    </row>
    <row r="2572" spans="1:7" x14ac:dyDescent="0.3">
      <c r="A2572" s="2"/>
      <c r="B2572" s="2"/>
      <c r="D2572"/>
      <c r="G2572" s="4"/>
    </row>
    <row r="2573" spans="1:7" x14ac:dyDescent="0.3">
      <c r="A2573" s="2"/>
      <c r="B2573" s="2"/>
      <c r="D2573"/>
      <c r="G2573" s="4"/>
    </row>
    <row r="2574" spans="1:7" x14ac:dyDescent="0.3">
      <c r="A2574" s="2"/>
      <c r="B2574" s="2"/>
      <c r="D2574"/>
      <c r="G2574" s="4"/>
    </row>
    <row r="2575" spans="1:7" x14ac:dyDescent="0.3">
      <c r="A2575" s="2"/>
      <c r="B2575" s="2"/>
      <c r="D2575"/>
      <c r="G2575" s="4"/>
    </row>
    <row r="2576" spans="1:7" x14ac:dyDescent="0.3">
      <c r="A2576" s="2"/>
      <c r="B2576" s="2"/>
      <c r="D2576"/>
      <c r="G2576" s="4"/>
    </row>
    <row r="2577" spans="1:7" x14ac:dyDescent="0.3">
      <c r="A2577" s="2"/>
      <c r="B2577" s="2"/>
      <c r="D2577"/>
      <c r="G2577" s="4"/>
    </row>
    <row r="2578" spans="1:7" x14ac:dyDescent="0.3">
      <c r="A2578" s="2"/>
      <c r="B2578" s="2"/>
      <c r="D2578"/>
      <c r="G2578" s="4"/>
    </row>
    <row r="2579" spans="1:7" x14ac:dyDescent="0.3">
      <c r="A2579" s="2"/>
      <c r="B2579" s="2"/>
      <c r="D2579"/>
      <c r="G2579" s="4"/>
    </row>
    <row r="2580" spans="1:7" x14ac:dyDescent="0.3">
      <c r="A2580" s="2"/>
      <c r="B2580" s="2"/>
      <c r="D2580"/>
      <c r="G2580" s="4"/>
    </row>
    <row r="2581" spans="1:7" x14ac:dyDescent="0.3">
      <c r="A2581" s="2"/>
      <c r="B2581" s="2"/>
      <c r="D2581"/>
      <c r="G2581" s="4"/>
    </row>
    <row r="2582" spans="1:7" x14ac:dyDescent="0.3">
      <c r="A2582" s="2"/>
      <c r="B2582" s="2"/>
      <c r="D2582"/>
      <c r="G2582" s="4"/>
    </row>
    <row r="2583" spans="1:7" x14ac:dyDescent="0.3">
      <c r="A2583" s="2"/>
      <c r="B2583" s="2"/>
      <c r="D2583"/>
      <c r="G2583" s="4"/>
    </row>
    <row r="2584" spans="1:7" x14ac:dyDescent="0.3">
      <c r="A2584" s="2"/>
      <c r="B2584" s="2"/>
      <c r="D2584"/>
      <c r="G2584" s="4"/>
    </row>
    <row r="2585" spans="1:7" x14ac:dyDescent="0.3">
      <c r="A2585" s="2"/>
      <c r="B2585" s="2"/>
      <c r="D2585"/>
      <c r="G2585" s="4"/>
    </row>
    <row r="2586" spans="1:7" x14ac:dyDescent="0.3">
      <c r="A2586" s="2"/>
      <c r="B2586" s="2"/>
      <c r="D2586"/>
      <c r="G2586" s="4"/>
    </row>
    <row r="2587" spans="1:7" x14ac:dyDescent="0.3">
      <c r="A2587" s="2"/>
      <c r="B2587" s="2"/>
      <c r="D2587"/>
      <c r="G2587" s="4"/>
    </row>
    <row r="2588" spans="1:7" x14ac:dyDescent="0.3">
      <c r="A2588" s="2"/>
      <c r="B2588" s="2"/>
      <c r="D2588"/>
      <c r="G2588" s="4"/>
    </row>
    <row r="2589" spans="1:7" x14ac:dyDescent="0.3">
      <c r="A2589" s="2"/>
      <c r="B2589" s="2"/>
      <c r="D2589"/>
      <c r="G2589" s="4"/>
    </row>
    <row r="2590" spans="1:7" x14ac:dyDescent="0.3">
      <c r="A2590" s="2"/>
      <c r="B2590" s="2"/>
      <c r="D2590"/>
      <c r="G2590" s="4"/>
    </row>
    <row r="2591" spans="1:7" x14ac:dyDescent="0.3">
      <c r="A2591" s="2"/>
      <c r="B2591" s="2"/>
      <c r="D2591"/>
      <c r="G2591" s="4"/>
    </row>
    <row r="2592" spans="1:7" x14ac:dyDescent="0.3">
      <c r="A2592" s="2"/>
      <c r="B2592" s="2"/>
      <c r="D2592"/>
      <c r="G2592" s="4"/>
    </row>
    <row r="2593" spans="1:7" x14ac:dyDescent="0.3">
      <c r="A2593" s="2"/>
      <c r="B2593" s="2"/>
      <c r="D2593"/>
      <c r="G2593" s="4"/>
    </row>
    <row r="2594" spans="1:7" x14ac:dyDescent="0.3">
      <c r="A2594" s="2"/>
      <c r="B2594" s="2"/>
      <c r="D2594"/>
      <c r="G2594" s="4"/>
    </row>
    <row r="2595" spans="1:7" x14ac:dyDescent="0.3">
      <c r="A2595" s="2"/>
      <c r="B2595" s="2"/>
      <c r="D2595"/>
      <c r="G2595" s="4"/>
    </row>
    <row r="2596" spans="1:7" x14ac:dyDescent="0.3">
      <c r="A2596" s="2"/>
      <c r="B2596" s="2"/>
      <c r="D2596"/>
      <c r="G2596" s="4"/>
    </row>
    <row r="2597" spans="1:7" x14ac:dyDescent="0.3">
      <c r="A2597" s="2"/>
      <c r="B2597" s="2"/>
      <c r="D2597"/>
      <c r="G2597" s="4"/>
    </row>
    <row r="2598" spans="1:7" x14ac:dyDescent="0.3">
      <c r="A2598" s="2"/>
      <c r="B2598" s="2"/>
      <c r="D2598"/>
      <c r="G2598" s="4"/>
    </row>
    <row r="2599" spans="1:7" x14ac:dyDescent="0.3">
      <c r="A2599" s="2"/>
      <c r="B2599" s="2"/>
      <c r="D2599"/>
      <c r="G2599" s="4"/>
    </row>
    <row r="2600" spans="1:7" x14ac:dyDescent="0.3">
      <c r="A2600" s="2"/>
      <c r="B2600" s="2"/>
      <c r="D2600"/>
      <c r="G2600" s="4"/>
    </row>
    <row r="2601" spans="1:7" x14ac:dyDescent="0.3">
      <c r="A2601" s="2"/>
      <c r="B2601" s="2"/>
      <c r="D2601"/>
      <c r="G2601" s="4"/>
    </row>
    <row r="2602" spans="1:7" x14ac:dyDescent="0.3">
      <c r="A2602" s="2"/>
      <c r="B2602" s="2"/>
      <c r="D2602"/>
      <c r="G2602" s="4"/>
    </row>
    <row r="2603" spans="1:7" x14ac:dyDescent="0.3">
      <c r="A2603" s="2"/>
      <c r="B2603" s="2"/>
      <c r="D2603"/>
      <c r="G2603" s="4"/>
    </row>
    <row r="2604" spans="1:7" x14ac:dyDescent="0.3">
      <c r="A2604" s="2"/>
      <c r="B2604" s="2"/>
      <c r="D2604"/>
      <c r="G2604" s="4"/>
    </row>
    <row r="2605" spans="1:7" x14ac:dyDescent="0.3">
      <c r="A2605" s="2"/>
      <c r="B2605" s="2"/>
      <c r="D2605"/>
      <c r="G2605" s="4"/>
    </row>
    <row r="2606" spans="1:7" x14ac:dyDescent="0.3">
      <c r="A2606" s="2"/>
      <c r="B2606" s="2"/>
      <c r="D2606"/>
      <c r="G2606" s="4"/>
    </row>
    <row r="2607" spans="1:7" x14ac:dyDescent="0.3">
      <c r="A2607" s="2"/>
      <c r="B2607" s="2"/>
      <c r="D2607"/>
      <c r="G2607" s="4"/>
    </row>
    <row r="2608" spans="1:7" x14ac:dyDescent="0.3">
      <c r="A2608" s="2"/>
      <c r="B2608" s="2"/>
      <c r="D2608"/>
      <c r="G2608" s="4"/>
    </row>
    <row r="2609" spans="1:7" x14ac:dyDescent="0.3">
      <c r="A2609" s="2"/>
      <c r="B2609" s="2"/>
      <c r="D2609"/>
      <c r="G2609" s="4"/>
    </row>
    <row r="2610" spans="1:7" x14ac:dyDescent="0.3">
      <c r="A2610" s="2"/>
      <c r="B2610" s="2"/>
      <c r="D2610"/>
      <c r="G2610" s="4"/>
    </row>
    <row r="2611" spans="1:7" x14ac:dyDescent="0.3">
      <c r="A2611" s="2"/>
      <c r="B2611" s="2"/>
      <c r="D2611"/>
      <c r="G2611" s="4"/>
    </row>
    <row r="2612" spans="1:7" x14ac:dyDescent="0.3">
      <c r="A2612" s="2"/>
      <c r="B2612" s="2"/>
      <c r="D2612"/>
      <c r="G2612" s="4"/>
    </row>
    <row r="2613" spans="1:7" x14ac:dyDescent="0.3">
      <c r="A2613" s="2"/>
      <c r="B2613" s="2"/>
      <c r="D2613"/>
      <c r="G2613" s="4"/>
    </row>
    <row r="2614" spans="1:7" x14ac:dyDescent="0.3">
      <c r="A2614" s="2"/>
      <c r="B2614" s="2"/>
      <c r="D2614"/>
      <c r="G2614" s="4"/>
    </row>
    <row r="2615" spans="1:7" x14ac:dyDescent="0.3">
      <c r="A2615" s="2"/>
      <c r="B2615" s="2"/>
      <c r="D2615"/>
      <c r="G2615" s="4"/>
    </row>
    <row r="2616" spans="1:7" x14ac:dyDescent="0.3">
      <c r="A2616" s="2"/>
      <c r="B2616" s="2"/>
      <c r="D2616"/>
      <c r="G2616" s="4"/>
    </row>
    <row r="2617" spans="1:7" x14ac:dyDescent="0.3">
      <c r="A2617" s="2"/>
      <c r="B2617" s="2"/>
      <c r="D2617"/>
      <c r="G2617" s="4"/>
    </row>
    <row r="2618" spans="1:7" x14ac:dyDescent="0.3">
      <c r="A2618" s="2"/>
      <c r="B2618" s="2"/>
      <c r="D2618"/>
      <c r="G2618" s="4"/>
    </row>
    <row r="2619" spans="1:7" x14ac:dyDescent="0.3">
      <c r="A2619" s="2"/>
      <c r="B2619" s="2"/>
      <c r="D2619"/>
      <c r="G2619" s="4"/>
    </row>
    <row r="2620" spans="1:7" x14ac:dyDescent="0.3">
      <c r="A2620" s="2"/>
      <c r="B2620" s="2"/>
      <c r="D2620"/>
      <c r="G2620" s="4"/>
    </row>
    <row r="2621" spans="1:7" x14ac:dyDescent="0.3">
      <c r="A2621" s="2"/>
      <c r="B2621" s="2"/>
      <c r="D2621"/>
      <c r="G2621" s="4"/>
    </row>
    <row r="2622" spans="1:7" x14ac:dyDescent="0.3">
      <c r="A2622" s="2"/>
      <c r="B2622" s="2"/>
      <c r="D2622"/>
      <c r="G2622" s="4"/>
    </row>
    <row r="2623" spans="1:7" x14ac:dyDescent="0.3">
      <c r="A2623" s="2"/>
      <c r="B2623" s="2"/>
      <c r="D2623"/>
      <c r="G2623" s="4"/>
    </row>
    <row r="2624" spans="1:7" x14ac:dyDescent="0.3">
      <c r="A2624" s="2"/>
      <c r="B2624" s="2"/>
      <c r="D2624"/>
      <c r="G2624" s="4"/>
    </row>
    <row r="2625" spans="1:7" x14ac:dyDescent="0.3">
      <c r="A2625" s="2"/>
      <c r="B2625" s="2"/>
      <c r="D2625"/>
      <c r="G2625" s="4"/>
    </row>
    <row r="2626" spans="1:7" x14ac:dyDescent="0.3">
      <c r="A2626" s="2"/>
      <c r="B2626" s="2"/>
      <c r="D2626"/>
      <c r="G2626" s="4"/>
    </row>
    <row r="2627" spans="1:7" x14ac:dyDescent="0.3">
      <c r="A2627" s="2"/>
      <c r="B2627" s="2"/>
      <c r="D2627"/>
      <c r="G2627" s="4"/>
    </row>
    <row r="2628" spans="1:7" x14ac:dyDescent="0.3">
      <c r="A2628" s="2"/>
      <c r="B2628" s="2"/>
      <c r="D2628"/>
      <c r="G2628" s="4"/>
    </row>
    <row r="2629" spans="1:7" x14ac:dyDescent="0.3">
      <c r="A2629" s="2"/>
      <c r="B2629" s="2"/>
      <c r="D2629"/>
      <c r="G2629" s="4"/>
    </row>
    <row r="2630" spans="1:7" x14ac:dyDescent="0.3">
      <c r="A2630" s="2"/>
      <c r="B2630" s="2"/>
      <c r="D2630"/>
      <c r="G2630" s="4"/>
    </row>
    <row r="2631" spans="1:7" x14ac:dyDescent="0.3">
      <c r="A2631" s="2"/>
      <c r="B2631" s="2"/>
      <c r="D2631"/>
      <c r="G2631" s="4"/>
    </row>
    <row r="2632" spans="1:7" x14ac:dyDescent="0.3">
      <c r="A2632" s="2"/>
      <c r="B2632" s="2"/>
      <c r="D2632"/>
      <c r="G2632" s="4"/>
    </row>
    <row r="2633" spans="1:7" x14ac:dyDescent="0.3">
      <c r="A2633" s="2"/>
      <c r="B2633" s="2"/>
      <c r="D2633"/>
      <c r="G2633" s="4"/>
    </row>
    <row r="2634" spans="1:7" x14ac:dyDescent="0.3">
      <c r="A2634" s="2"/>
      <c r="B2634" s="2"/>
      <c r="D2634"/>
      <c r="G2634" s="4"/>
    </row>
    <row r="2635" spans="1:7" x14ac:dyDescent="0.3">
      <c r="A2635" s="2"/>
      <c r="B2635" s="2"/>
      <c r="D2635"/>
      <c r="G2635" s="4"/>
    </row>
    <row r="2636" spans="1:7" x14ac:dyDescent="0.3">
      <c r="A2636" s="2"/>
      <c r="B2636" s="2"/>
      <c r="D2636"/>
      <c r="G2636" s="4"/>
    </row>
    <row r="2637" spans="1:7" x14ac:dyDescent="0.3">
      <c r="A2637" s="2"/>
      <c r="B2637" s="2"/>
      <c r="D2637"/>
      <c r="G2637" s="4"/>
    </row>
    <row r="2638" spans="1:7" x14ac:dyDescent="0.3">
      <c r="A2638" s="2"/>
      <c r="B2638" s="2"/>
      <c r="D2638"/>
      <c r="G2638" s="4"/>
    </row>
    <row r="2639" spans="1:7" x14ac:dyDescent="0.3">
      <c r="A2639" s="2"/>
      <c r="B2639" s="2"/>
      <c r="D2639"/>
      <c r="G2639" s="4"/>
    </row>
    <row r="2640" spans="1:7" x14ac:dyDescent="0.3">
      <c r="A2640" s="2"/>
      <c r="B2640" s="2"/>
      <c r="D2640"/>
      <c r="G2640" s="4"/>
    </row>
    <row r="2641" spans="1:7" x14ac:dyDescent="0.3">
      <c r="A2641" s="2"/>
      <c r="B2641" s="2"/>
      <c r="D2641"/>
      <c r="G2641" s="4"/>
    </row>
    <row r="2642" spans="1:7" x14ac:dyDescent="0.3">
      <c r="A2642" s="2"/>
      <c r="B2642" s="2"/>
      <c r="D2642"/>
      <c r="G2642" s="4"/>
    </row>
    <row r="2643" spans="1:7" x14ac:dyDescent="0.3">
      <c r="A2643" s="2"/>
      <c r="B2643" s="2"/>
      <c r="D2643"/>
      <c r="G2643" s="4"/>
    </row>
    <row r="2644" spans="1:7" x14ac:dyDescent="0.3">
      <c r="A2644" s="2"/>
      <c r="B2644" s="2"/>
      <c r="D2644"/>
      <c r="G2644" s="4"/>
    </row>
    <row r="2645" spans="1:7" x14ac:dyDescent="0.3">
      <c r="A2645" s="2"/>
      <c r="B2645" s="2"/>
      <c r="D2645"/>
      <c r="G2645" s="4"/>
    </row>
    <row r="2646" spans="1:7" x14ac:dyDescent="0.3">
      <c r="A2646" s="2"/>
      <c r="B2646" s="2"/>
      <c r="D2646"/>
      <c r="G2646" s="4"/>
    </row>
    <row r="2647" spans="1:7" x14ac:dyDescent="0.3">
      <c r="A2647" s="2"/>
      <c r="B2647" s="2"/>
      <c r="D2647"/>
      <c r="G2647" s="4"/>
    </row>
    <row r="2648" spans="1:7" x14ac:dyDescent="0.3">
      <c r="A2648" s="2"/>
      <c r="B2648" s="2"/>
      <c r="D2648"/>
      <c r="G2648" s="4"/>
    </row>
    <row r="2649" spans="1:7" x14ac:dyDescent="0.3">
      <c r="A2649" s="2"/>
      <c r="B2649" s="2"/>
      <c r="D2649"/>
      <c r="G2649" s="4"/>
    </row>
    <row r="2650" spans="1:7" x14ac:dyDescent="0.3">
      <c r="A2650" s="2"/>
      <c r="B2650" s="2"/>
      <c r="D2650"/>
      <c r="G2650" s="4"/>
    </row>
    <row r="2651" spans="1:7" x14ac:dyDescent="0.3">
      <c r="A2651" s="2"/>
      <c r="B2651" s="2"/>
      <c r="D2651"/>
      <c r="G2651" s="4"/>
    </row>
    <row r="2652" spans="1:7" x14ac:dyDescent="0.3">
      <c r="A2652" s="2"/>
      <c r="B2652" s="2"/>
      <c r="D2652"/>
      <c r="G2652" s="4"/>
    </row>
    <row r="2653" spans="1:7" x14ac:dyDescent="0.3">
      <c r="A2653" s="2"/>
      <c r="B2653" s="2"/>
      <c r="D2653"/>
      <c r="G2653" s="4"/>
    </row>
    <row r="2654" spans="1:7" x14ac:dyDescent="0.3">
      <c r="A2654" s="2"/>
      <c r="B2654" s="2"/>
      <c r="D2654"/>
      <c r="G2654" s="4"/>
    </row>
    <row r="2655" spans="1:7" x14ac:dyDescent="0.3">
      <c r="A2655" s="2"/>
      <c r="B2655" s="2"/>
      <c r="D2655"/>
      <c r="G2655" s="4"/>
    </row>
    <row r="2656" spans="1:7" x14ac:dyDescent="0.3">
      <c r="A2656" s="2"/>
      <c r="B2656" s="2"/>
      <c r="D2656"/>
      <c r="G2656" s="4"/>
    </row>
    <row r="2657" spans="1:7" x14ac:dyDescent="0.3">
      <c r="A2657" s="2"/>
      <c r="B2657" s="2"/>
      <c r="D2657"/>
      <c r="G2657" s="4"/>
    </row>
    <row r="2658" spans="1:7" x14ac:dyDescent="0.3">
      <c r="A2658" s="2"/>
      <c r="B2658" s="2"/>
      <c r="D2658"/>
      <c r="G2658" s="4"/>
    </row>
    <row r="2659" spans="1:7" x14ac:dyDescent="0.3">
      <c r="A2659" s="2"/>
      <c r="B2659" s="2"/>
      <c r="D2659"/>
      <c r="G2659" s="4"/>
    </row>
    <row r="2660" spans="1:7" x14ac:dyDescent="0.3">
      <c r="A2660" s="2"/>
      <c r="B2660" s="2"/>
      <c r="D2660"/>
      <c r="G2660" s="4"/>
    </row>
    <row r="2661" spans="1:7" x14ac:dyDescent="0.3">
      <c r="A2661" s="2"/>
      <c r="B2661" s="2"/>
      <c r="D2661"/>
      <c r="G2661" s="4"/>
    </row>
    <row r="2662" spans="1:7" x14ac:dyDescent="0.3">
      <c r="A2662" s="2"/>
      <c r="B2662" s="2"/>
      <c r="D2662"/>
      <c r="G2662" s="4"/>
    </row>
    <row r="2663" spans="1:7" x14ac:dyDescent="0.3">
      <c r="A2663" s="2"/>
      <c r="B2663" s="2"/>
      <c r="D2663"/>
      <c r="G2663" s="4"/>
    </row>
    <row r="2664" spans="1:7" x14ac:dyDescent="0.3">
      <c r="A2664" s="2"/>
      <c r="B2664" s="2"/>
      <c r="D2664"/>
      <c r="G2664" s="4"/>
    </row>
    <row r="2665" spans="1:7" x14ac:dyDescent="0.3">
      <c r="A2665" s="2"/>
      <c r="B2665" s="2"/>
      <c r="D2665"/>
      <c r="G2665" s="4"/>
    </row>
    <row r="2666" spans="1:7" x14ac:dyDescent="0.3">
      <c r="A2666" s="2"/>
      <c r="B2666" s="2"/>
      <c r="D2666"/>
      <c r="G2666" s="4"/>
    </row>
    <row r="2667" spans="1:7" x14ac:dyDescent="0.3">
      <c r="A2667" s="2"/>
      <c r="B2667" s="2"/>
      <c r="D2667"/>
      <c r="G2667" s="4"/>
    </row>
    <row r="2668" spans="1:7" x14ac:dyDescent="0.3">
      <c r="A2668" s="2"/>
      <c r="B2668" s="2"/>
      <c r="D2668"/>
      <c r="G2668" s="4"/>
    </row>
    <row r="2669" spans="1:7" x14ac:dyDescent="0.3">
      <c r="A2669" s="2"/>
      <c r="B2669" s="2"/>
      <c r="D2669"/>
      <c r="G2669" s="4"/>
    </row>
    <row r="2670" spans="1:7" x14ac:dyDescent="0.3">
      <c r="A2670" s="2"/>
      <c r="B2670" s="2"/>
      <c r="D2670"/>
      <c r="G2670" s="4"/>
    </row>
    <row r="2671" spans="1:7" x14ac:dyDescent="0.3">
      <c r="A2671" s="2"/>
      <c r="B2671" s="2"/>
      <c r="D2671"/>
      <c r="G2671" s="4"/>
    </row>
    <row r="2672" spans="1:7" x14ac:dyDescent="0.3">
      <c r="A2672" s="2"/>
      <c r="B2672" s="2"/>
      <c r="D2672"/>
      <c r="G2672" s="4"/>
    </row>
    <row r="2673" spans="1:7" x14ac:dyDescent="0.3">
      <c r="A2673" s="2"/>
      <c r="B2673" s="2"/>
      <c r="D2673"/>
      <c r="G2673" s="4"/>
    </row>
    <row r="2674" spans="1:7" x14ac:dyDescent="0.3">
      <c r="A2674" s="2"/>
      <c r="B2674" s="2"/>
      <c r="D2674"/>
      <c r="G2674" s="4"/>
    </row>
    <row r="2675" spans="1:7" x14ac:dyDescent="0.3">
      <c r="A2675" s="2"/>
      <c r="B2675" s="2"/>
      <c r="D2675"/>
      <c r="G2675" s="4"/>
    </row>
    <row r="2676" spans="1:7" x14ac:dyDescent="0.3">
      <c r="A2676" s="2"/>
      <c r="B2676" s="2"/>
      <c r="D2676"/>
      <c r="G2676" s="4"/>
    </row>
    <row r="2677" spans="1:7" x14ac:dyDescent="0.3">
      <c r="A2677" s="2"/>
      <c r="B2677" s="2"/>
      <c r="D2677"/>
      <c r="G2677" s="4"/>
    </row>
    <row r="2678" spans="1:7" x14ac:dyDescent="0.3">
      <c r="A2678" s="2"/>
      <c r="B2678" s="2"/>
      <c r="D2678"/>
      <c r="G2678" s="4"/>
    </row>
    <row r="2679" spans="1:7" x14ac:dyDescent="0.3">
      <c r="A2679" s="2"/>
      <c r="B2679" s="2"/>
      <c r="D2679"/>
      <c r="G2679" s="4"/>
    </row>
    <row r="2680" spans="1:7" x14ac:dyDescent="0.3">
      <c r="A2680" s="2"/>
      <c r="B2680" s="2"/>
      <c r="D2680"/>
      <c r="G2680" s="4"/>
    </row>
    <row r="2681" spans="1:7" x14ac:dyDescent="0.3">
      <c r="A2681" s="2"/>
      <c r="B2681" s="2"/>
      <c r="D2681"/>
      <c r="G2681" s="4"/>
    </row>
    <row r="2682" spans="1:7" x14ac:dyDescent="0.3">
      <c r="A2682" s="2"/>
      <c r="B2682" s="2"/>
      <c r="D2682"/>
      <c r="G2682" s="4"/>
    </row>
    <row r="2683" spans="1:7" x14ac:dyDescent="0.3">
      <c r="A2683" s="2"/>
      <c r="B2683" s="2"/>
      <c r="D2683"/>
      <c r="G2683" s="4"/>
    </row>
    <row r="2684" spans="1:7" x14ac:dyDescent="0.3">
      <c r="A2684" s="2"/>
      <c r="B2684" s="2"/>
      <c r="D2684"/>
      <c r="G2684" s="4"/>
    </row>
    <row r="2685" spans="1:7" x14ac:dyDescent="0.3">
      <c r="A2685" s="2"/>
      <c r="B2685" s="2"/>
      <c r="D2685"/>
      <c r="G2685" s="4"/>
    </row>
    <row r="2686" spans="1:7" x14ac:dyDescent="0.3">
      <c r="A2686" s="2"/>
      <c r="B2686" s="2"/>
      <c r="D2686"/>
      <c r="G2686" s="4"/>
    </row>
    <row r="2687" spans="1:7" x14ac:dyDescent="0.3">
      <c r="A2687" s="2"/>
      <c r="B2687" s="2"/>
      <c r="D2687"/>
      <c r="G2687" s="4"/>
    </row>
    <row r="2688" spans="1:7" x14ac:dyDescent="0.3">
      <c r="A2688" s="2"/>
      <c r="B2688" s="2"/>
      <c r="D2688"/>
      <c r="G2688" s="4"/>
    </row>
    <row r="2689" spans="1:7" x14ac:dyDescent="0.3">
      <c r="A2689" s="2"/>
      <c r="B2689" s="2"/>
      <c r="D2689"/>
      <c r="G2689" s="4"/>
    </row>
    <row r="2690" spans="1:7" x14ac:dyDescent="0.3">
      <c r="A2690" s="2"/>
      <c r="B2690" s="2"/>
      <c r="D2690"/>
      <c r="G2690" s="4"/>
    </row>
    <row r="2691" spans="1:7" x14ac:dyDescent="0.3">
      <c r="A2691" s="2"/>
      <c r="B2691" s="2"/>
      <c r="D2691"/>
      <c r="G2691" s="4"/>
    </row>
    <row r="2692" spans="1:7" x14ac:dyDescent="0.3">
      <c r="A2692" s="2"/>
      <c r="B2692" s="2"/>
      <c r="D2692"/>
      <c r="G2692" s="4"/>
    </row>
    <row r="2693" spans="1:7" x14ac:dyDescent="0.3">
      <c r="A2693" s="2"/>
      <c r="B2693" s="2"/>
      <c r="D2693"/>
      <c r="G2693" s="4"/>
    </row>
    <row r="2694" spans="1:7" x14ac:dyDescent="0.3">
      <c r="A2694" s="2"/>
      <c r="B2694" s="2"/>
      <c r="D2694"/>
      <c r="G2694" s="4"/>
    </row>
    <row r="2695" spans="1:7" x14ac:dyDescent="0.3">
      <c r="A2695" s="2"/>
      <c r="B2695" s="2"/>
      <c r="D2695"/>
      <c r="G2695" s="4"/>
    </row>
    <row r="2696" spans="1:7" x14ac:dyDescent="0.3">
      <c r="A2696" s="2"/>
      <c r="B2696" s="2"/>
      <c r="D2696"/>
      <c r="G2696" s="4"/>
    </row>
    <row r="2697" spans="1:7" x14ac:dyDescent="0.3">
      <c r="A2697" s="2"/>
      <c r="B2697" s="2"/>
      <c r="D2697"/>
      <c r="G2697" s="4"/>
    </row>
    <row r="2698" spans="1:7" x14ac:dyDescent="0.3">
      <c r="A2698" s="2"/>
      <c r="B2698" s="2"/>
      <c r="D2698"/>
      <c r="G2698" s="4"/>
    </row>
    <row r="2699" spans="1:7" x14ac:dyDescent="0.3">
      <c r="A2699" s="2"/>
      <c r="B2699" s="2"/>
      <c r="D2699"/>
      <c r="G2699" s="4"/>
    </row>
    <row r="2700" spans="1:7" x14ac:dyDescent="0.3">
      <c r="A2700" s="2"/>
      <c r="B2700" s="2"/>
      <c r="D2700"/>
      <c r="G2700" s="4"/>
    </row>
    <row r="2701" spans="1:7" x14ac:dyDescent="0.3">
      <c r="A2701" s="2"/>
      <c r="B2701" s="2"/>
      <c r="D2701"/>
      <c r="G2701" s="4"/>
    </row>
    <row r="2702" spans="1:7" x14ac:dyDescent="0.3">
      <c r="A2702" s="2"/>
      <c r="B2702" s="2"/>
      <c r="D2702"/>
      <c r="G2702" s="4"/>
    </row>
    <row r="2703" spans="1:7" x14ac:dyDescent="0.3">
      <c r="A2703" s="2"/>
      <c r="B2703" s="2"/>
      <c r="D2703"/>
      <c r="G2703" s="4"/>
    </row>
    <row r="2704" spans="1:7" x14ac:dyDescent="0.3">
      <c r="A2704" s="2"/>
      <c r="B2704" s="2"/>
      <c r="D2704"/>
      <c r="G2704" s="4"/>
    </row>
    <row r="2705" spans="1:7" x14ac:dyDescent="0.3">
      <c r="A2705" s="2"/>
      <c r="B2705" s="2"/>
      <c r="D2705"/>
      <c r="G2705" s="4"/>
    </row>
    <row r="2706" spans="1:7" x14ac:dyDescent="0.3">
      <c r="A2706" s="2"/>
      <c r="B2706" s="2"/>
      <c r="D2706"/>
      <c r="G2706" s="4"/>
    </row>
    <row r="2707" spans="1:7" x14ac:dyDescent="0.3">
      <c r="A2707" s="2"/>
      <c r="B2707" s="2"/>
      <c r="D2707"/>
      <c r="G2707" s="4"/>
    </row>
    <row r="2708" spans="1:7" x14ac:dyDescent="0.3">
      <c r="A2708" s="2"/>
      <c r="B2708" s="2"/>
      <c r="D2708"/>
      <c r="G2708" s="4"/>
    </row>
    <row r="2709" spans="1:7" x14ac:dyDescent="0.3">
      <c r="A2709" s="2"/>
      <c r="B2709" s="2"/>
      <c r="D2709"/>
      <c r="G2709" s="4"/>
    </row>
    <row r="2710" spans="1:7" x14ac:dyDescent="0.3">
      <c r="A2710" s="2"/>
      <c r="B2710" s="2"/>
      <c r="D2710"/>
      <c r="G2710" s="4"/>
    </row>
    <row r="2711" spans="1:7" x14ac:dyDescent="0.3">
      <c r="A2711" s="2"/>
      <c r="B2711" s="2"/>
      <c r="D2711"/>
      <c r="G2711" s="4"/>
    </row>
    <row r="2712" spans="1:7" x14ac:dyDescent="0.3">
      <c r="A2712" s="2"/>
      <c r="B2712" s="2"/>
      <c r="D2712"/>
      <c r="G2712" s="4"/>
    </row>
    <row r="2713" spans="1:7" x14ac:dyDescent="0.3">
      <c r="A2713" s="2"/>
      <c r="B2713" s="2"/>
      <c r="D2713"/>
      <c r="G2713" s="4"/>
    </row>
    <row r="2714" spans="1:7" x14ac:dyDescent="0.3">
      <c r="A2714" s="2"/>
      <c r="B2714" s="2"/>
      <c r="D2714"/>
      <c r="G2714" s="4"/>
    </row>
    <row r="2715" spans="1:7" x14ac:dyDescent="0.3">
      <c r="A2715" s="2"/>
      <c r="B2715" s="2"/>
      <c r="D2715"/>
      <c r="G2715" s="4"/>
    </row>
    <row r="2716" spans="1:7" x14ac:dyDescent="0.3">
      <c r="A2716" s="2"/>
      <c r="B2716" s="2"/>
      <c r="D2716"/>
      <c r="G2716" s="4"/>
    </row>
    <row r="2717" spans="1:7" x14ac:dyDescent="0.3">
      <c r="A2717" s="2"/>
      <c r="B2717" s="2"/>
      <c r="D2717"/>
      <c r="G2717" s="4"/>
    </row>
    <row r="2718" spans="1:7" x14ac:dyDescent="0.3">
      <c r="A2718" s="2"/>
      <c r="B2718" s="2"/>
      <c r="D2718"/>
      <c r="G2718" s="4"/>
    </row>
    <row r="2719" spans="1:7" x14ac:dyDescent="0.3">
      <c r="A2719" s="2"/>
      <c r="B2719" s="2"/>
      <c r="D2719"/>
      <c r="G2719" s="4"/>
    </row>
    <row r="2720" spans="1:7" x14ac:dyDescent="0.3">
      <c r="A2720" s="2"/>
      <c r="B2720" s="2"/>
      <c r="D2720"/>
      <c r="G2720" s="4"/>
    </row>
    <row r="2721" spans="1:7" x14ac:dyDescent="0.3">
      <c r="A2721" s="2"/>
      <c r="B2721" s="2"/>
      <c r="D2721"/>
      <c r="G2721" s="4"/>
    </row>
    <row r="2722" spans="1:7" x14ac:dyDescent="0.3">
      <c r="A2722" s="2"/>
      <c r="B2722" s="2"/>
      <c r="D2722"/>
      <c r="G2722" s="4"/>
    </row>
    <row r="2723" spans="1:7" x14ac:dyDescent="0.3">
      <c r="A2723" s="2"/>
      <c r="B2723" s="2"/>
      <c r="D2723"/>
      <c r="G2723" s="4"/>
    </row>
    <row r="2724" spans="1:7" x14ac:dyDescent="0.3">
      <c r="A2724" s="2"/>
      <c r="B2724" s="2"/>
      <c r="D2724"/>
      <c r="G2724" s="4"/>
    </row>
    <row r="2725" spans="1:7" x14ac:dyDescent="0.3">
      <c r="A2725" s="2"/>
      <c r="B2725" s="2"/>
      <c r="D2725"/>
      <c r="G2725" s="4"/>
    </row>
    <row r="2726" spans="1:7" x14ac:dyDescent="0.3">
      <c r="A2726" s="2"/>
      <c r="B2726" s="2"/>
      <c r="D2726"/>
      <c r="G2726" s="4"/>
    </row>
    <row r="2727" spans="1:7" x14ac:dyDescent="0.3">
      <c r="A2727" s="2"/>
      <c r="B2727" s="2"/>
      <c r="D2727"/>
      <c r="G2727" s="4"/>
    </row>
    <row r="2728" spans="1:7" x14ac:dyDescent="0.3">
      <c r="A2728" s="2"/>
      <c r="B2728" s="2"/>
      <c r="D2728"/>
      <c r="G2728" s="4"/>
    </row>
    <row r="2729" spans="1:7" x14ac:dyDescent="0.3">
      <c r="A2729" s="2"/>
      <c r="B2729" s="2"/>
      <c r="D2729"/>
      <c r="G2729" s="4"/>
    </row>
    <row r="2730" spans="1:7" x14ac:dyDescent="0.3">
      <c r="A2730" s="2"/>
      <c r="B2730" s="2"/>
      <c r="D2730"/>
      <c r="G2730" s="4"/>
    </row>
    <row r="2731" spans="1:7" x14ac:dyDescent="0.3">
      <c r="A2731" s="2"/>
      <c r="B2731" s="2"/>
      <c r="D2731"/>
      <c r="G2731" s="4"/>
    </row>
    <row r="2732" spans="1:7" x14ac:dyDescent="0.3">
      <c r="A2732" s="2"/>
      <c r="B2732" s="2"/>
      <c r="D2732"/>
      <c r="G2732" s="4"/>
    </row>
    <row r="2733" spans="1:7" x14ac:dyDescent="0.3">
      <c r="A2733" s="2"/>
      <c r="B2733" s="2"/>
      <c r="D2733"/>
      <c r="G2733" s="4"/>
    </row>
    <row r="2734" spans="1:7" x14ac:dyDescent="0.3">
      <c r="A2734" s="2"/>
      <c r="B2734" s="2"/>
      <c r="D2734"/>
      <c r="G2734" s="4"/>
    </row>
    <row r="2735" spans="1:7" x14ac:dyDescent="0.3">
      <c r="A2735" s="2"/>
      <c r="B2735" s="2"/>
      <c r="D2735"/>
      <c r="G2735" s="4"/>
    </row>
    <row r="2736" spans="1:7" x14ac:dyDescent="0.3">
      <c r="A2736" s="2"/>
      <c r="B2736" s="2"/>
      <c r="D2736"/>
      <c r="G2736" s="4"/>
    </row>
    <row r="2737" spans="1:7" x14ac:dyDescent="0.3">
      <c r="A2737" s="2"/>
      <c r="B2737" s="2"/>
      <c r="D2737"/>
      <c r="G2737" s="4"/>
    </row>
    <row r="2738" spans="1:7" x14ac:dyDescent="0.3">
      <c r="A2738" s="2"/>
      <c r="B2738" s="2"/>
      <c r="D2738"/>
      <c r="G2738" s="4"/>
    </row>
    <row r="2739" spans="1:7" x14ac:dyDescent="0.3">
      <c r="A2739" s="2"/>
      <c r="B2739" s="2"/>
      <c r="D2739"/>
      <c r="G2739" s="4"/>
    </row>
    <row r="2740" spans="1:7" x14ac:dyDescent="0.3">
      <c r="A2740" s="2"/>
      <c r="B2740" s="2"/>
      <c r="D2740"/>
      <c r="G2740" s="4"/>
    </row>
    <row r="2741" spans="1:7" x14ac:dyDescent="0.3">
      <c r="A2741" s="2"/>
      <c r="B2741" s="2"/>
      <c r="D2741"/>
      <c r="G2741" s="4"/>
    </row>
    <row r="2742" spans="1:7" x14ac:dyDescent="0.3">
      <c r="A2742" s="2"/>
      <c r="B2742" s="2"/>
      <c r="D2742"/>
      <c r="G2742" s="4"/>
    </row>
    <row r="2743" spans="1:7" x14ac:dyDescent="0.3">
      <c r="A2743" s="2"/>
      <c r="B2743" s="2"/>
      <c r="D2743"/>
      <c r="G2743" s="4"/>
    </row>
    <row r="2744" spans="1:7" x14ac:dyDescent="0.3">
      <c r="A2744" s="2"/>
      <c r="B2744" s="2"/>
      <c r="D2744"/>
      <c r="G2744" s="4"/>
    </row>
    <row r="2745" spans="1:7" x14ac:dyDescent="0.3">
      <c r="A2745" s="2"/>
      <c r="B2745" s="2"/>
      <c r="D2745"/>
      <c r="G2745" s="4"/>
    </row>
    <row r="2746" spans="1:7" x14ac:dyDescent="0.3">
      <c r="A2746" s="2"/>
      <c r="B2746" s="2"/>
      <c r="D2746"/>
      <c r="G2746" s="4"/>
    </row>
    <row r="2747" spans="1:7" x14ac:dyDescent="0.3">
      <c r="A2747" s="2"/>
      <c r="B2747" s="2"/>
      <c r="D2747"/>
      <c r="G2747" s="4"/>
    </row>
    <row r="2748" spans="1:7" x14ac:dyDescent="0.3">
      <c r="A2748" s="2"/>
      <c r="B2748" s="2"/>
      <c r="D2748"/>
      <c r="G2748" s="4"/>
    </row>
    <row r="2749" spans="1:7" x14ac:dyDescent="0.3">
      <c r="A2749" s="2"/>
      <c r="B2749" s="2"/>
      <c r="D2749"/>
      <c r="G2749" s="4"/>
    </row>
    <row r="2750" spans="1:7" x14ac:dyDescent="0.3">
      <c r="A2750" s="2"/>
      <c r="B2750" s="2"/>
      <c r="D2750"/>
      <c r="G2750" s="4"/>
    </row>
    <row r="2751" spans="1:7" x14ac:dyDescent="0.3">
      <c r="A2751" s="2"/>
      <c r="B2751" s="2"/>
      <c r="D2751"/>
      <c r="G2751" s="4"/>
    </row>
    <row r="2752" spans="1:7" x14ac:dyDescent="0.3">
      <c r="A2752" s="2"/>
      <c r="B2752" s="2"/>
      <c r="D2752"/>
      <c r="G2752" s="4"/>
    </row>
    <row r="2753" spans="1:7" x14ac:dyDescent="0.3">
      <c r="A2753" s="2"/>
      <c r="B2753" s="2"/>
      <c r="D2753"/>
      <c r="G2753" s="4"/>
    </row>
    <row r="2754" spans="1:7" x14ac:dyDescent="0.3">
      <c r="A2754" s="2"/>
      <c r="B2754" s="2"/>
      <c r="D2754"/>
      <c r="G2754" s="4"/>
    </row>
    <row r="2755" spans="1:7" x14ac:dyDescent="0.3">
      <c r="A2755" s="2"/>
      <c r="B2755" s="2"/>
      <c r="D2755"/>
      <c r="G2755" s="4"/>
    </row>
    <row r="2756" spans="1:7" x14ac:dyDescent="0.3">
      <c r="A2756" s="2"/>
      <c r="B2756" s="2"/>
      <c r="D2756"/>
      <c r="G2756" s="4"/>
    </row>
    <row r="2757" spans="1:7" x14ac:dyDescent="0.3">
      <c r="A2757" s="2"/>
      <c r="B2757" s="2"/>
      <c r="D2757"/>
      <c r="G2757" s="4"/>
    </row>
    <row r="2758" spans="1:7" x14ac:dyDescent="0.3">
      <c r="A2758" s="2"/>
      <c r="B2758" s="2"/>
      <c r="D2758"/>
      <c r="G2758" s="4"/>
    </row>
    <row r="2759" spans="1:7" x14ac:dyDescent="0.3">
      <c r="A2759" s="2"/>
      <c r="B2759" s="2"/>
      <c r="D2759"/>
      <c r="G2759" s="4"/>
    </row>
    <row r="2760" spans="1:7" x14ac:dyDescent="0.3">
      <c r="A2760" s="2"/>
      <c r="B2760" s="2"/>
      <c r="D2760"/>
      <c r="G2760" s="4"/>
    </row>
    <row r="2761" spans="1:7" x14ac:dyDescent="0.3">
      <c r="A2761" s="2"/>
      <c r="B2761" s="2"/>
      <c r="D2761"/>
      <c r="G2761" s="4"/>
    </row>
    <row r="2762" spans="1:7" x14ac:dyDescent="0.3">
      <c r="A2762" s="2"/>
      <c r="B2762" s="2"/>
      <c r="D2762"/>
      <c r="G2762" s="4"/>
    </row>
    <row r="2763" spans="1:7" x14ac:dyDescent="0.3">
      <c r="A2763" s="2"/>
      <c r="B2763" s="2"/>
      <c r="D2763"/>
      <c r="G2763" s="4"/>
    </row>
    <row r="2764" spans="1:7" x14ac:dyDescent="0.3">
      <c r="A2764" s="2"/>
      <c r="B2764" s="2"/>
      <c r="D2764"/>
      <c r="G2764" s="4"/>
    </row>
    <row r="2765" spans="1:7" x14ac:dyDescent="0.3">
      <c r="A2765" s="2"/>
      <c r="B2765" s="2"/>
      <c r="D2765"/>
      <c r="G2765" s="4"/>
    </row>
    <row r="2766" spans="1:7" x14ac:dyDescent="0.3">
      <c r="A2766" s="2"/>
      <c r="B2766" s="2"/>
      <c r="D2766"/>
      <c r="G2766" s="4"/>
    </row>
    <row r="2767" spans="1:7" x14ac:dyDescent="0.3">
      <c r="A2767" s="2"/>
      <c r="B2767" s="2"/>
      <c r="D2767"/>
      <c r="G2767" s="4"/>
    </row>
    <row r="2768" spans="1:7" x14ac:dyDescent="0.3">
      <c r="A2768" s="2"/>
      <c r="B2768" s="2"/>
      <c r="D2768"/>
      <c r="G2768" s="4"/>
    </row>
    <row r="2769" spans="1:7" x14ac:dyDescent="0.3">
      <c r="A2769" s="2"/>
      <c r="B2769" s="2"/>
      <c r="D2769"/>
      <c r="G2769" s="4"/>
    </row>
    <row r="2770" spans="1:7" x14ac:dyDescent="0.3">
      <c r="A2770" s="2"/>
      <c r="B2770" s="2"/>
      <c r="D2770"/>
      <c r="G2770" s="4"/>
    </row>
    <row r="2771" spans="1:7" x14ac:dyDescent="0.3">
      <c r="A2771" s="2"/>
      <c r="B2771" s="2"/>
      <c r="D2771"/>
      <c r="G2771" s="4"/>
    </row>
    <row r="2772" spans="1:7" x14ac:dyDescent="0.3">
      <c r="A2772" s="2"/>
      <c r="B2772" s="2"/>
      <c r="D2772"/>
      <c r="G2772" s="4"/>
    </row>
    <row r="2773" spans="1:7" x14ac:dyDescent="0.3">
      <c r="A2773" s="2"/>
      <c r="B2773" s="2"/>
      <c r="D2773"/>
      <c r="G2773" s="4"/>
    </row>
    <row r="2774" spans="1:7" x14ac:dyDescent="0.3">
      <c r="A2774" s="2"/>
      <c r="B2774" s="2"/>
      <c r="D2774"/>
      <c r="G2774" s="4"/>
    </row>
    <row r="2775" spans="1:7" x14ac:dyDescent="0.3">
      <c r="A2775" s="2"/>
      <c r="B2775" s="2"/>
      <c r="D2775"/>
      <c r="G2775" s="4"/>
    </row>
    <row r="2776" spans="1:7" x14ac:dyDescent="0.3">
      <c r="A2776" s="2"/>
      <c r="B2776" s="2"/>
      <c r="D2776"/>
      <c r="G2776" s="4"/>
    </row>
    <row r="2777" spans="1:7" x14ac:dyDescent="0.3">
      <c r="A2777" s="2"/>
      <c r="B2777" s="2"/>
      <c r="D2777"/>
      <c r="G2777" s="4"/>
    </row>
    <row r="2778" spans="1:7" x14ac:dyDescent="0.3">
      <c r="A2778" s="2"/>
      <c r="B2778" s="2"/>
      <c r="D2778"/>
      <c r="G2778" s="4"/>
    </row>
    <row r="2779" spans="1:7" x14ac:dyDescent="0.3">
      <c r="A2779" s="2"/>
      <c r="B2779" s="2"/>
      <c r="D2779"/>
      <c r="G2779" s="4"/>
    </row>
    <row r="2780" spans="1:7" x14ac:dyDescent="0.3">
      <c r="A2780" s="2"/>
      <c r="B2780" s="2"/>
      <c r="D2780"/>
      <c r="G2780" s="4"/>
    </row>
    <row r="2781" spans="1:7" x14ac:dyDescent="0.3">
      <c r="A2781" s="2"/>
      <c r="B2781" s="2"/>
      <c r="D2781"/>
      <c r="G2781" s="4"/>
    </row>
    <row r="2782" spans="1:7" x14ac:dyDescent="0.3">
      <c r="A2782" s="2"/>
      <c r="B2782" s="2"/>
      <c r="D2782"/>
      <c r="G2782" s="4"/>
    </row>
    <row r="2783" spans="1:7" x14ac:dyDescent="0.3">
      <c r="A2783" s="2"/>
      <c r="B2783" s="2"/>
      <c r="D2783"/>
      <c r="G2783" s="4"/>
    </row>
    <row r="2784" spans="1:7" x14ac:dyDescent="0.3">
      <c r="A2784" s="2"/>
      <c r="B2784" s="2"/>
      <c r="D2784"/>
      <c r="G2784" s="4"/>
    </row>
    <row r="2785" spans="1:7" x14ac:dyDescent="0.3">
      <c r="A2785" s="2"/>
      <c r="B2785" s="2"/>
      <c r="D2785"/>
      <c r="G2785" s="4"/>
    </row>
    <row r="2786" spans="1:7" x14ac:dyDescent="0.3">
      <c r="A2786" s="2"/>
      <c r="B2786" s="2"/>
      <c r="D2786"/>
      <c r="G2786" s="4"/>
    </row>
    <row r="2787" spans="1:7" x14ac:dyDescent="0.3">
      <c r="A2787" s="2"/>
      <c r="B2787" s="2"/>
      <c r="D2787"/>
      <c r="G2787" s="4"/>
    </row>
    <row r="2788" spans="1:7" x14ac:dyDescent="0.3">
      <c r="A2788" s="2"/>
      <c r="B2788" s="2"/>
      <c r="D2788"/>
      <c r="G2788" s="4"/>
    </row>
    <row r="2789" spans="1:7" x14ac:dyDescent="0.3">
      <c r="A2789" s="2"/>
      <c r="B2789" s="2"/>
      <c r="D2789"/>
      <c r="G2789" s="4"/>
    </row>
    <row r="2790" spans="1:7" x14ac:dyDescent="0.3">
      <c r="A2790" s="2"/>
      <c r="B2790" s="2"/>
      <c r="D2790"/>
      <c r="G2790" s="4"/>
    </row>
    <row r="2791" spans="1:7" x14ac:dyDescent="0.3">
      <c r="A2791" s="2"/>
      <c r="B2791" s="2"/>
      <c r="D2791"/>
      <c r="G2791" s="4"/>
    </row>
    <row r="2792" spans="1:7" x14ac:dyDescent="0.3">
      <c r="A2792" s="2"/>
      <c r="B2792" s="2"/>
      <c r="D2792"/>
      <c r="G2792" s="4"/>
    </row>
    <row r="2793" spans="1:7" x14ac:dyDescent="0.3">
      <c r="A2793" s="2"/>
      <c r="B2793" s="2"/>
      <c r="D2793"/>
      <c r="G2793" s="4"/>
    </row>
    <row r="2794" spans="1:7" x14ac:dyDescent="0.3">
      <c r="A2794" s="2"/>
      <c r="B2794" s="2"/>
      <c r="D2794"/>
      <c r="G2794" s="4"/>
    </row>
    <row r="2795" spans="1:7" x14ac:dyDescent="0.3">
      <c r="A2795" s="2"/>
      <c r="B2795" s="2"/>
      <c r="D2795"/>
      <c r="G2795" s="4"/>
    </row>
    <row r="2796" spans="1:7" x14ac:dyDescent="0.3">
      <c r="A2796" s="2"/>
      <c r="B2796" s="2"/>
      <c r="D2796"/>
      <c r="G2796" s="4"/>
    </row>
    <row r="2797" spans="1:7" x14ac:dyDescent="0.3">
      <c r="A2797" s="2"/>
      <c r="B2797" s="2"/>
      <c r="D2797"/>
      <c r="G2797" s="4"/>
    </row>
    <row r="2798" spans="1:7" x14ac:dyDescent="0.3">
      <c r="A2798" s="2"/>
      <c r="B2798" s="2"/>
      <c r="D2798"/>
      <c r="G2798" s="4"/>
    </row>
    <row r="2799" spans="1:7" x14ac:dyDescent="0.3">
      <c r="A2799" s="2"/>
      <c r="B2799" s="2"/>
      <c r="D2799"/>
      <c r="G2799" s="4"/>
    </row>
    <row r="2800" spans="1:7" x14ac:dyDescent="0.3">
      <c r="A2800" s="2"/>
      <c r="B2800" s="2"/>
      <c r="D2800"/>
      <c r="G2800" s="4"/>
    </row>
    <row r="2801" spans="1:7" x14ac:dyDescent="0.3">
      <c r="A2801" s="2"/>
      <c r="B2801" s="2"/>
      <c r="D2801"/>
      <c r="G2801" s="4"/>
    </row>
    <row r="2802" spans="1:7" x14ac:dyDescent="0.3">
      <c r="A2802" s="2"/>
      <c r="B2802" s="2"/>
      <c r="D2802"/>
      <c r="G2802" s="4"/>
    </row>
    <row r="2803" spans="1:7" x14ac:dyDescent="0.3">
      <c r="A2803" s="2"/>
      <c r="B2803" s="2"/>
      <c r="D2803"/>
      <c r="G2803" s="4"/>
    </row>
    <row r="2804" spans="1:7" x14ac:dyDescent="0.3">
      <c r="A2804" s="2"/>
      <c r="B2804" s="2"/>
      <c r="D2804"/>
      <c r="G2804" s="4"/>
    </row>
    <row r="2805" spans="1:7" x14ac:dyDescent="0.3">
      <c r="A2805" s="2"/>
      <c r="B2805" s="2"/>
      <c r="D2805"/>
      <c r="G2805" s="4"/>
    </row>
    <row r="2806" spans="1:7" x14ac:dyDescent="0.3">
      <c r="A2806" s="2"/>
      <c r="B2806" s="2"/>
      <c r="D2806"/>
      <c r="G2806" s="4"/>
    </row>
    <row r="2807" spans="1:7" x14ac:dyDescent="0.3">
      <c r="A2807" s="2"/>
      <c r="B2807" s="2"/>
      <c r="D2807"/>
      <c r="G2807" s="4"/>
    </row>
    <row r="2808" spans="1:7" x14ac:dyDescent="0.3">
      <c r="A2808" s="2"/>
      <c r="B2808" s="2"/>
      <c r="D2808"/>
      <c r="G2808" s="4"/>
    </row>
    <row r="2809" spans="1:7" x14ac:dyDescent="0.3">
      <c r="A2809" s="2"/>
      <c r="B2809" s="2"/>
      <c r="D2809"/>
      <c r="G2809" s="4"/>
    </row>
    <row r="2810" spans="1:7" x14ac:dyDescent="0.3">
      <c r="A2810" s="2"/>
      <c r="B2810" s="2"/>
      <c r="D2810"/>
      <c r="G2810" s="4"/>
    </row>
    <row r="2811" spans="1:7" x14ac:dyDescent="0.3">
      <c r="A2811" s="2"/>
      <c r="B2811" s="2"/>
      <c r="D2811"/>
      <c r="G2811" s="4"/>
    </row>
    <row r="2812" spans="1:7" x14ac:dyDescent="0.3">
      <c r="A2812" s="2"/>
      <c r="B2812" s="2"/>
      <c r="D2812"/>
      <c r="G2812" s="4"/>
    </row>
    <row r="2813" spans="1:7" x14ac:dyDescent="0.3">
      <c r="A2813" s="2"/>
      <c r="B2813" s="2"/>
      <c r="D2813"/>
      <c r="G2813" s="4"/>
    </row>
    <row r="2814" spans="1:7" x14ac:dyDescent="0.3">
      <c r="A2814" s="2"/>
      <c r="B2814" s="2"/>
      <c r="D2814"/>
      <c r="G2814" s="4"/>
    </row>
    <row r="2815" spans="1:7" x14ac:dyDescent="0.3">
      <c r="A2815" s="2"/>
      <c r="B2815" s="2"/>
      <c r="D2815"/>
      <c r="G2815" s="4"/>
    </row>
    <row r="2816" spans="1:7" x14ac:dyDescent="0.3">
      <c r="A2816" s="2"/>
      <c r="B2816" s="2"/>
      <c r="D2816"/>
      <c r="G2816" s="4"/>
    </row>
    <row r="2817" spans="1:7" x14ac:dyDescent="0.3">
      <c r="A2817" s="2"/>
      <c r="B2817" s="2"/>
      <c r="D2817"/>
      <c r="G2817" s="4"/>
    </row>
    <row r="2818" spans="1:7" x14ac:dyDescent="0.3">
      <c r="A2818" s="2"/>
      <c r="B2818" s="2"/>
      <c r="D2818"/>
      <c r="G2818" s="4"/>
    </row>
    <row r="2819" spans="1:7" x14ac:dyDescent="0.3">
      <c r="A2819" s="2"/>
      <c r="B2819" s="2"/>
      <c r="D2819"/>
      <c r="G2819" s="4"/>
    </row>
    <row r="2820" spans="1:7" x14ac:dyDescent="0.3">
      <c r="A2820" s="2"/>
      <c r="B2820" s="2"/>
      <c r="D2820"/>
      <c r="G2820" s="4"/>
    </row>
    <row r="2821" spans="1:7" x14ac:dyDescent="0.3">
      <c r="A2821" s="2"/>
      <c r="B2821" s="2"/>
      <c r="D2821"/>
      <c r="G2821" s="4"/>
    </row>
    <row r="2822" spans="1:7" x14ac:dyDescent="0.3">
      <c r="A2822" s="2"/>
      <c r="B2822" s="2"/>
      <c r="D2822"/>
      <c r="G2822" s="4"/>
    </row>
    <row r="2823" spans="1:7" x14ac:dyDescent="0.3">
      <c r="A2823" s="2"/>
      <c r="B2823" s="2"/>
      <c r="D2823"/>
      <c r="G2823" s="4"/>
    </row>
    <row r="2824" spans="1:7" x14ac:dyDescent="0.3">
      <c r="A2824" s="2"/>
      <c r="B2824" s="2"/>
      <c r="D2824"/>
      <c r="G2824" s="4"/>
    </row>
    <row r="2825" spans="1:7" x14ac:dyDescent="0.3">
      <c r="A2825" s="2"/>
      <c r="B2825" s="2"/>
      <c r="D2825"/>
      <c r="G2825" s="4"/>
    </row>
    <row r="2826" spans="1:7" x14ac:dyDescent="0.3">
      <c r="A2826" s="2"/>
      <c r="B2826" s="2"/>
      <c r="D2826"/>
      <c r="G2826" s="4"/>
    </row>
    <row r="2827" spans="1:7" x14ac:dyDescent="0.3">
      <c r="A2827" s="2"/>
      <c r="B2827" s="2"/>
      <c r="D2827"/>
      <c r="G2827" s="4"/>
    </row>
    <row r="2828" spans="1:7" x14ac:dyDescent="0.3">
      <c r="A2828" s="2"/>
      <c r="B2828" s="2"/>
      <c r="D2828"/>
      <c r="G2828" s="4"/>
    </row>
    <row r="2829" spans="1:7" x14ac:dyDescent="0.3">
      <c r="A2829" s="2"/>
      <c r="B2829" s="2"/>
      <c r="D2829"/>
      <c r="G2829" s="4"/>
    </row>
    <row r="2830" spans="1:7" x14ac:dyDescent="0.3">
      <c r="A2830" s="2"/>
      <c r="B2830" s="2"/>
      <c r="D2830"/>
      <c r="G2830" s="4"/>
    </row>
    <row r="2831" spans="1:7" x14ac:dyDescent="0.3">
      <c r="A2831" s="2"/>
      <c r="B2831" s="2"/>
      <c r="D2831"/>
      <c r="G2831" s="4"/>
    </row>
    <row r="2832" spans="1:7" x14ac:dyDescent="0.3">
      <c r="A2832" s="2"/>
      <c r="B2832" s="2"/>
      <c r="D2832"/>
      <c r="G2832" s="4"/>
    </row>
    <row r="2833" spans="1:7" x14ac:dyDescent="0.3">
      <c r="A2833" s="2"/>
      <c r="B2833" s="2"/>
      <c r="D2833"/>
      <c r="G2833" s="4"/>
    </row>
    <row r="2834" spans="1:7" x14ac:dyDescent="0.3">
      <c r="A2834" s="2"/>
      <c r="B2834" s="2"/>
      <c r="D2834"/>
      <c r="G2834" s="4"/>
    </row>
    <row r="2835" spans="1:7" x14ac:dyDescent="0.3">
      <c r="A2835" s="2"/>
      <c r="B2835" s="2"/>
      <c r="D2835"/>
      <c r="G2835" s="4"/>
    </row>
    <row r="2836" spans="1:7" x14ac:dyDescent="0.3">
      <c r="A2836" s="2"/>
      <c r="B2836" s="2"/>
      <c r="D2836"/>
      <c r="G2836" s="4"/>
    </row>
    <row r="2837" spans="1:7" x14ac:dyDescent="0.3">
      <c r="A2837" s="2"/>
      <c r="B2837" s="2"/>
      <c r="D2837"/>
      <c r="G2837" s="4"/>
    </row>
    <row r="2838" spans="1:7" x14ac:dyDescent="0.3">
      <c r="A2838" s="2"/>
      <c r="B2838" s="2"/>
      <c r="D2838"/>
      <c r="G2838" s="4"/>
    </row>
    <row r="2839" spans="1:7" x14ac:dyDescent="0.3">
      <c r="A2839" s="2"/>
      <c r="B2839" s="2"/>
      <c r="D2839"/>
      <c r="G2839" s="4"/>
    </row>
    <row r="2840" spans="1:7" x14ac:dyDescent="0.3">
      <c r="A2840" s="2"/>
      <c r="B2840" s="2"/>
      <c r="D2840"/>
      <c r="G2840" s="4"/>
    </row>
    <row r="2841" spans="1:7" x14ac:dyDescent="0.3">
      <c r="A2841" s="2"/>
      <c r="B2841" s="2"/>
      <c r="D2841"/>
      <c r="G2841" s="4"/>
    </row>
    <row r="2842" spans="1:7" x14ac:dyDescent="0.3">
      <c r="A2842" s="2"/>
      <c r="B2842" s="2"/>
      <c r="D2842"/>
      <c r="G2842" s="4"/>
    </row>
    <row r="2843" spans="1:7" x14ac:dyDescent="0.3">
      <c r="A2843" s="2"/>
      <c r="B2843" s="2"/>
      <c r="D2843"/>
      <c r="G2843" s="4"/>
    </row>
    <row r="2844" spans="1:7" x14ac:dyDescent="0.3">
      <c r="A2844" s="2"/>
      <c r="B2844" s="2"/>
      <c r="D2844"/>
      <c r="G2844" s="4"/>
    </row>
    <row r="2845" spans="1:7" x14ac:dyDescent="0.3">
      <c r="A2845" s="2"/>
      <c r="B2845" s="2"/>
      <c r="D2845"/>
      <c r="G2845" s="4"/>
    </row>
    <row r="2846" spans="1:7" x14ac:dyDescent="0.3">
      <c r="A2846" s="2"/>
      <c r="B2846" s="2"/>
      <c r="D2846"/>
      <c r="G2846" s="4"/>
    </row>
    <row r="2847" spans="1:7" x14ac:dyDescent="0.3">
      <c r="A2847" s="2"/>
      <c r="B2847" s="2"/>
      <c r="D2847"/>
      <c r="G2847" s="4"/>
    </row>
    <row r="2848" spans="1:7" x14ac:dyDescent="0.3">
      <c r="A2848" s="2"/>
      <c r="B2848" s="2"/>
      <c r="D2848"/>
      <c r="G2848" s="4"/>
    </row>
    <row r="2849" spans="1:7" x14ac:dyDescent="0.3">
      <c r="A2849" s="2"/>
      <c r="B2849" s="2"/>
      <c r="D2849"/>
      <c r="G2849" s="4"/>
    </row>
    <row r="2850" spans="1:7" x14ac:dyDescent="0.3">
      <c r="A2850" s="2"/>
      <c r="B2850" s="2"/>
      <c r="D2850"/>
      <c r="G2850" s="4"/>
    </row>
    <row r="2851" spans="1:7" x14ac:dyDescent="0.3">
      <c r="A2851" s="2"/>
      <c r="B2851" s="2"/>
      <c r="D2851"/>
      <c r="G2851" s="4"/>
    </row>
    <row r="2852" spans="1:7" x14ac:dyDescent="0.3">
      <c r="A2852" s="2"/>
      <c r="B2852" s="2"/>
      <c r="D2852"/>
      <c r="G2852" s="4"/>
    </row>
    <row r="2853" spans="1:7" x14ac:dyDescent="0.3">
      <c r="A2853" s="2"/>
      <c r="B2853" s="2"/>
      <c r="D2853"/>
      <c r="G2853" s="4"/>
    </row>
    <row r="2854" spans="1:7" x14ac:dyDescent="0.3">
      <c r="A2854" s="2"/>
      <c r="B2854" s="2"/>
      <c r="D2854"/>
      <c r="G2854" s="4"/>
    </row>
    <row r="2855" spans="1:7" x14ac:dyDescent="0.3">
      <c r="A2855" s="2"/>
      <c r="B2855" s="2"/>
      <c r="D2855"/>
      <c r="G2855" s="4"/>
    </row>
    <row r="2856" spans="1:7" x14ac:dyDescent="0.3">
      <c r="A2856" s="2"/>
      <c r="B2856" s="2"/>
      <c r="D2856"/>
      <c r="G2856" s="4"/>
    </row>
    <row r="2857" spans="1:7" x14ac:dyDescent="0.3">
      <c r="A2857" s="2"/>
      <c r="B2857" s="2"/>
      <c r="D2857"/>
      <c r="G2857" s="4"/>
    </row>
    <row r="2858" spans="1:7" x14ac:dyDescent="0.3">
      <c r="A2858" s="2"/>
      <c r="B2858" s="2"/>
      <c r="D2858"/>
      <c r="G2858" s="4"/>
    </row>
    <row r="2859" spans="1:7" x14ac:dyDescent="0.3">
      <c r="A2859" s="2"/>
      <c r="B2859" s="2"/>
      <c r="D2859"/>
      <c r="G2859" s="4"/>
    </row>
    <row r="2860" spans="1:7" x14ac:dyDescent="0.3">
      <c r="A2860" s="2"/>
      <c r="B2860" s="2"/>
      <c r="D2860"/>
      <c r="G2860" s="4"/>
    </row>
    <row r="2861" spans="1:7" x14ac:dyDescent="0.3">
      <c r="A2861" s="2"/>
      <c r="B2861" s="2"/>
      <c r="D2861"/>
      <c r="G2861" s="4"/>
    </row>
    <row r="2862" spans="1:7" x14ac:dyDescent="0.3">
      <c r="A2862" s="2"/>
      <c r="B2862" s="2"/>
      <c r="D2862"/>
      <c r="G2862" s="4"/>
    </row>
    <row r="2863" spans="1:7" x14ac:dyDescent="0.3">
      <c r="A2863" s="2"/>
      <c r="B2863" s="2"/>
      <c r="D2863"/>
      <c r="G2863" s="4"/>
    </row>
    <row r="2864" spans="1:7" x14ac:dyDescent="0.3">
      <c r="A2864" s="2"/>
      <c r="B2864" s="2"/>
      <c r="D2864"/>
      <c r="G2864" s="4"/>
    </row>
    <row r="2865" spans="1:7" x14ac:dyDescent="0.3">
      <c r="A2865" s="2"/>
      <c r="B2865" s="2"/>
      <c r="D2865"/>
      <c r="G2865" s="4"/>
    </row>
    <row r="2866" spans="1:7" x14ac:dyDescent="0.3">
      <c r="A2866" s="2"/>
      <c r="B2866" s="2"/>
      <c r="D2866"/>
      <c r="G2866" s="4"/>
    </row>
    <row r="2867" spans="1:7" x14ac:dyDescent="0.3">
      <c r="A2867" s="2"/>
      <c r="B2867" s="2"/>
      <c r="D2867"/>
      <c r="G2867" s="4"/>
    </row>
    <row r="2868" spans="1:7" x14ac:dyDescent="0.3">
      <c r="A2868" s="2"/>
      <c r="B2868" s="2"/>
      <c r="D2868"/>
      <c r="G2868" s="4"/>
    </row>
    <row r="2869" spans="1:7" x14ac:dyDescent="0.3">
      <c r="A2869" s="2"/>
      <c r="B2869" s="2"/>
      <c r="D2869"/>
      <c r="G2869" s="4"/>
    </row>
    <row r="2870" spans="1:7" x14ac:dyDescent="0.3">
      <c r="A2870" s="2"/>
      <c r="B2870" s="2"/>
      <c r="D2870"/>
      <c r="G2870" s="4"/>
    </row>
    <row r="2871" spans="1:7" x14ac:dyDescent="0.3">
      <c r="A2871" s="2"/>
      <c r="B2871" s="2"/>
      <c r="D2871"/>
      <c r="G2871" s="4"/>
    </row>
    <row r="2872" spans="1:7" x14ac:dyDescent="0.3">
      <c r="A2872" s="2"/>
      <c r="B2872" s="2"/>
      <c r="D2872"/>
      <c r="G2872" s="4"/>
    </row>
    <row r="2873" spans="1:7" x14ac:dyDescent="0.3">
      <c r="A2873" s="2"/>
      <c r="B2873" s="2"/>
      <c r="D2873"/>
      <c r="G2873" s="4"/>
    </row>
    <row r="2874" spans="1:7" x14ac:dyDescent="0.3">
      <c r="A2874" s="2"/>
      <c r="B2874" s="2"/>
      <c r="D2874"/>
      <c r="G2874" s="4"/>
    </row>
    <row r="2875" spans="1:7" x14ac:dyDescent="0.3">
      <c r="A2875" s="2"/>
      <c r="B2875" s="2"/>
      <c r="D2875"/>
      <c r="G2875" s="4"/>
    </row>
    <row r="2876" spans="1:7" x14ac:dyDescent="0.3">
      <c r="A2876" s="2"/>
      <c r="B2876" s="2"/>
      <c r="D2876"/>
      <c r="G2876" s="4"/>
    </row>
    <row r="2877" spans="1:7" x14ac:dyDescent="0.3">
      <c r="A2877" s="2"/>
      <c r="B2877" s="2"/>
      <c r="D2877"/>
      <c r="G2877" s="4"/>
    </row>
    <row r="2878" spans="1:7" x14ac:dyDescent="0.3">
      <c r="A2878" s="2"/>
      <c r="B2878" s="2"/>
      <c r="D2878"/>
      <c r="G2878" s="4"/>
    </row>
    <row r="2879" spans="1:7" x14ac:dyDescent="0.3">
      <c r="A2879" s="2"/>
      <c r="B2879" s="2"/>
      <c r="D2879"/>
      <c r="G2879" s="4"/>
    </row>
    <row r="2880" spans="1:7" x14ac:dyDescent="0.3">
      <c r="A2880" s="2"/>
      <c r="B2880" s="2"/>
      <c r="D2880"/>
      <c r="G2880" s="4"/>
    </row>
    <row r="2881" spans="1:7" x14ac:dyDescent="0.3">
      <c r="A2881" s="2"/>
      <c r="B2881" s="2"/>
      <c r="D2881"/>
      <c r="G2881" s="4"/>
    </row>
    <row r="2882" spans="1:7" x14ac:dyDescent="0.3">
      <c r="A2882" s="2"/>
      <c r="B2882" s="2"/>
      <c r="D2882"/>
      <c r="G2882" s="4"/>
    </row>
    <row r="2883" spans="1:7" x14ac:dyDescent="0.3">
      <c r="A2883" s="2"/>
      <c r="B2883" s="2"/>
      <c r="D2883"/>
      <c r="G2883" s="4"/>
    </row>
    <row r="2884" spans="1:7" x14ac:dyDescent="0.3">
      <c r="A2884" s="2"/>
      <c r="B2884" s="2"/>
      <c r="D2884"/>
      <c r="G2884" s="4"/>
    </row>
    <row r="2885" spans="1:7" x14ac:dyDescent="0.3">
      <c r="A2885" s="2"/>
      <c r="B2885" s="2"/>
      <c r="D2885"/>
      <c r="G2885" s="4"/>
    </row>
    <row r="2886" spans="1:7" x14ac:dyDescent="0.3">
      <c r="A2886" s="2"/>
      <c r="B2886" s="2"/>
      <c r="D2886"/>
      <c r="G2886" s="4"/>
    </row>
    <row r="2887" spans="1:7" x14ac:dyDescent="0.3">
      <c r="A2887" s="2"/>
      <c r="B2887" s="2"/>
      <c r="D2887"/>
      <c r="G2887" s="4"/>
    </row>
    <row r="2888" spans="1:7" x14ac:dyDescent="0.3">
      <c r="A2888" s="2"/>
      <c r="B2888" s="2"/>
      <c r="D2888"/>
      <c r="G2888" s="4"/>
    </row>
    <row r="2889" spans="1:7" x14ac:dyDescent="0.3">
      <c r="A2889" s="2"/>
      <c r="B2889" s="2"/>
      <c r="D2889"/>
      <c r="G2889" s="4"/>
    </row>
    <row r="2890" spans="1:7" x14ac:dyDescent="0.3">
      <c r="A2890" s="2"/>
      <c r="B2890" s="2"/>
      <c r="D2890"/>
      <c r="G2890" s="4"/>
    </row>
    <row r="2891" spans="1:7" x14ac:dyDescent="0.3">
      <c r="A2891" s="2"/>
      <c r="B2891" s="2"/>
      <c r="D2891"/>
      <c r="G2891" s="4"/>
    </row>
    <row r="2892" spans="1:7" x14ac:dyDescent="0.3">
      <c r="A2892" s="2"/>
      <c r="B2892" s="2"/>
      <c r="D2892"/>
      <c r="G2892" s="4"/>
    </row>
    <row r="2893" spans="1:7" x14ac:dyDescent="0.3">
      <c r="A2893" s="2"/>
      <c r="B2893" s="2"/>
      <c r="D2893"/>
      <c r="G2893" s="4"/>
    </row>
    <row r="2894" spans="1:7" x14ac:dyDescent="0.3">
      <c r="A2894" s="2"/>
      <c r="B2894" s="2"/>
      <c r="D2894"/>
      <c r="G2894" s="4"/>
    </row>
    <row r="2895" spans="1:7" x14ac:dyDescent="0.3">
      <c r="A2895" s="2"/>
      <c r="B2895" s="2"/>
      <c r="D2895"/>
      <c r="G2895" s="4"/>
    </row>
    <row r="2896" spans="1:7" x14ac:dyDescent="0.3">
      <c r="A2896" s="2"/>
      <c r="B2896" s="2"/>
      <c r="D2896"/>
      <c r="G2896" s="4"/>
    </row>
    <row r="2897" spans="1:7" x14ac:dyDescent="0.3">
      <c r="A2897" s="2"/>
      <c r="B2897" s="2"/>
      <c r="D2897"/>
      <c r="G2897" s="4"/>
    </row>
    <row r="2898" spans="1:7" x14ac:dyDescent="0.3">
      <c r="A2898" s="2"/>
      <c r="B2898" s="2"/>
      <c r="D2898"/>
      <c r="G2898" s="4"/>
    </row>
    <row r="2899" spans="1:7" x14ac:dyDescent="0.3">
      <c r="A2899" s="2"/>
      <c r="B2899" s="2"/>
      <c r="D2899"/>
      <c r="G2899" s="4"/>
    </row>
    <row r="2900" spans="1:7" x14ac:dyDescent="0.3">
      <c r="A2900" s="2"/>
      <c r="B2900" s="2"/>
      <c r="D2900"/>
      <c r="G2900" s="4"/>
    </row>
    <row r="2901" spans="1:7" x14ac:dyDescent="0.3">
      <c r="A2901" s="2"/>
      <c r="B2901" s="2"/>
      <c r="D2901"/>
      <c r="G2901" s="4"/>
    </row>
    <row r="2902" spans="1:7" x14ac:dyDescent="0.3">
      <c r="A2902" s="2"/>
      <c r="B2902" s="2"/>
      <c r="D2902"/>
      <c r="G2902" s="4"/>
    </row>
    <row r="2903" spans="1:7" x14ac:dyDescent="0.3">
      <c r="A2903" s="2"/>
      <c r="B2903" s="2"/>
      <c r="D2903"/>
      <c r="G2903" s="4"/>
    </row>
    <row r="2904" spans="1:7" x14ac:dyDescent="0.3">
      <c r="A2904" s="2"/>
      <c r="B2904" s="2"/>
      <c r="D2904"/>
      <c r="G2904" s="4"/>
    </row>
    <row r="2905" spans="1:7" x14ac:dyDescent="0.3">
      <c r="A2905" s="2"/>
      <c r="B2905" s="2"/>
      <c r="D2905"/>
      <c r="G2905" s="4"/>
    </row>
    <row r="2906" spans="1:7" x14ac:dyDescent="0.3">
      <c r="A2906" s="2"/>
      <c r="B2906" s="2"/>
      <c r="D2906"/>
      <c r="G2906" s="4"/>
    </row>
    <row r="2907" spans="1:7" x14ac:dyDescent="0.3">
      <c r="A2907" s="2"/>
      <c r="B2907" s="2"/>
      <c r="D2907"/>
      <c r="G2907" s="4"/>
    </row>
    <row r="2908" spans="1:7" x14ac:dyDescent="0.3">
      <c r="A2908" s="2"/>
      <c r="B2908" s="2"/>
      <c r="D2908"/>
      <c r="G2908" s="4"/>
    </row>
    <row r="2909" spans="1:7" x14ac:dyDescent="0.3">
      <c r="A2909" s="2"/>
      <c r="B2909" s="2"/>
      <c r="D2909"/>
      <c r="G2909" s="4"/>
    </row>
    <row r="2910" spans="1:7" x14ac:dyDescent="0.3">
      <c r="A2910" s="2"/>
      <c r="B2910" s="2"/>
      <c r="D2910"/>
      <c r="G2910" s="4"/>
    </row>
    <row r="2911" spans="1:7" x14ac:dyDescent="0.3">
      <c r="A2911" s="2"/>
      <c r="B2911" s="2"/>
      <c r="D2911"/>
      <c r="G2911" s="4"/>
    </row>
    <row r="2912" spans="1:7" x14ac:dyDescent="0.3">
      <c r="A2912" s="2"/>
      <c r="B2912" s="2"/>
      <c r="D2912"/>
      <c r="G2912" s="4"/>
    </row>
    <row r="2913" spans="1:7" x14ac:dyDescent="0.3">
      <c r="A2913" s="2"/>
      <c r="B2913" s="2"/>
      <c r="D2913"/>
      <c r="G2913" s="4"/>
    </row>
    <row r="2914" spans="1:7" x14ac:dyDescent="0.3">
      <c r="A2914" s="2"/>
      <c r="B2914" s="2"/>
      <c r="D2914"/>
      <c r="G2914" s="4"/>
    </row>
    <row r="2915" spans="1:7" x14ac:dyDescent="0.3">
      <c r="A2915" s="2"/>
      <c r="B2915" s="2"/>
      <c r="D2915"/>
      <c r="G2915" s="4"/>
    </row>
    <row r="2916" spans="1:7" x14ac:dyDescent="0.3">
      <c r="A2916" s="2"/>
      <c r="B2916" s="2"/>
      <c r="D2916"/>
      <c r="G2916" s="4"/>
    </row>
    <row r="2917" spans="1:7" x14ac:dyDescent="0.3">
      <c r="A2917" s="2"/>
      <c r="B2917" s="2"/>
      <c r="D2917"/>
      <c r="G2917" s="4"/>
    </row>
    <row r="2918" spans="1:7" x14ac:dyDescent="0.3">
      <c r="A2918" s="2"/>
      <c r="B2918" s="2"/>
      <c r="D2918"/>
      <c r="G2918" s="4"/>
    </row>
    <row r="2919" spans="1:7" x14ac:dyDescent="0.3">
      <c r="A2919" s="2"/>
      <c r="B2919" s="2"/>
      <c r="D2919"/>
      <c r="G2919" s="4"/>
    </row>
    <row r="2920" spans="1:7" x14ac:dyDescent="0.3">
      <c r="A2920" s="2"/>
      <c r="B2920" s="2"/>
      <c r="D2920"/>
      <c r="G2920" s="4"/>
    </row>
    <row r="2921" spans="1:7" x14ac:dyDescent="0.3">
      <c r="A2921" s="2"/>
      <c r="B2921" s="2"/>
      <c r="D2921"/>
      <c r="G2921" s="4"/>
    </row>
    <row r="2922" spans="1:7" x14ac:dyDescent="0.3">
      <c r="A2922" s="2"/>
      <c r="B2922" s="2"/>
      <c r="D2922"/>
      <c r="G2922" s="4"/>
    </row>
    <row r="2923" spans="1:7" x14ac:dyDescent="0.3">
      <c r="A2923" s="2"/>
      <c r="B2923" s="2"/>
      <c r="D2923"/>
      <c r="G2923" s="4"/>
    </row>
    <row r="2924" spans="1:7" x14ac:dyDescent="0.3">
      <c r="A2924" s="2"/>
      <c r="B2924" s="2"/>
      <c r="D2924"/>
      <c r="G2924" s="4"/>
    </row>
    <row r="2925" spans="1:7" x14ac:dyDescent="0.3">
      <c r="A2925" s="2"/>
      <c r="B2925" s="2"/>
      <c r="D2925"/>
      <c r="G2925" s="4"/>
    </row>
    <row r="2926" spans="1:7" x14ac:dyDescent="0.3">
      <c r="A2926" s="2"/>
      <c r="B2926" s="2"/>
      <c r="D2926"/>
      <c r="G2926" s="4"/>
    </row>
    <row r="2927" spans="1:7" x14ac:dyDescent="0.3">
      <c r="A2927" s="2"/>
      <c r="B2927" s="2"/>
      <c r="D2927"/>
      <c r="G2927" s="4"/>
    </row>
    <row r="2928" spans="1:7" x14ac:dyDescent="0.3">
      <c r="A2928" s="2"/>
      <c r="B2928" s="2"/>
      <c r="D2928"/>
      <c r="G2928" s="4"/>
    </row>
    <row r="2929" spans="1:7" x14ac:dyDescent="0.3">
      <c r="A2929" s="2"/>
      <c r="B2929" s="2"/>
      <c r="D2929"/>
      <c r="G2929" s="4"/>
    </row>
    <row r="2930" spans="1:7" x14ac:dyDescent="0.3">
      <c r="A2930" s="2"/>
      <c r="B2930" s="2"/>
      <c r="D2930"/>
      <c r="G2930" s="4"/>
    </row>
    <row r="2931" spans="1:7" x14ac:dyDescent="0.3">
      <c r="A2931" s="2"/>
      <c r="B2931" s="2"/>
      <c r="D2931"/>
      <c r="G2931" s="4"/>
    </row>
    <row r="2932" spans="1:7" x14ac:dyDescent="0.3">
      <c r="A2932" s="2"/>
      <c r="B2932" s="2"/>
      <c r="D2932"/>
      <c r="G2932" s="4"/>
    </row>
    <row r="2933" spans="1:7" x14ac:dyDescent="0.3">
      <c r="A2933" s="2"/>
      <c r="B2933" s="2"/>
      <c r="D2933"/>
      <c r="G2933" s="4"/>
    </row>
    <row r="2934" spans="1:7" x14ac:dyDescent="0.3">
      <c r="A2934" s="2"/>
      <c r="B2934" s="2"/>
      <c r="D2934"/>
      <c r="G2934" s="4"/>
    </row>
    <row r="2935" spans="1:7" x14ac:dyDescent="0.3">
      <c r="A2935" s="2"/>
      <c r="B2935" s="2"/>
      <c r="D2935"/>
      <c r="G2935" s="4"/>
    </row>
    <row r="2936" spans="1:7" x14ac:dyDescent="0.3">
      <c r="A2936" s="2"/>
      <c r="B2936" s="2"/>
      <c r="D2936"/>
      <c r="G2936" s="4"/>
    </row>
    <row r="2937" spans="1:7" x14ac:dyDescent="0.3">
      <c r="A2937" s="2"/>
      <c r="B2937" s="2"/>
      <c r="D2937"/>
      <c r="G2937" s="4"/>
    </row>
    <row r="2938" spans="1:7" x14ac:dyDescent="0.3">
      <c r="A2938" s="2"/>
      <c r="B2938" s="2"/>
      <c r="D2938"/>
      <c r="G2938" s="4"/>
    </row>
    <row r="2939" spans="1:7" x14ac:dyDescent="0.3">
      <c r="A2939" s="2"/>
      <c r="B2939" s="2"/>
      <c r="D2939"/>
      <c r="G2939" s="4"/>
    </row>
    <row r="2940" spans="1:7" x14ac:dyDescent="0.3">
      <c r="A2940" s="2"/>
      <c r="B2940" s="2"/>
      <c r="D2940"/>
      <c r="G2940" s="4"/>
    </row>
    <row r="2941" spans="1:7" x14ac:dyDescent="0.3">
      <c r="A2941" s="2"/>
      <c r="B2941" s="2"/>
      <c r="D2941"/>
      <c r="G2941" s="4"/>
    </row>
    <row r="2942" spans="1:7" x14ac:dyDescent="0.3">
      <c r="A2942" s="2"/>
      <c r="B2942" s="2"/>
      <c r="D2942"/>
      <c r="G2942" s="4"/>
    </row>
    <row r="2943" spans="1:7" x14ac:dyDescent="0.3">
      <c r="A2943" s="2"/>
      <c r="B2943" s="2"/>
      <c r="D2943"/>
      <c r="G2943" s="4"/>
    </row>
    <row r="2944" spans="1:7" x14ac:dyDescent="0.3">
      <c r="A2944" s="2"/>
      <c r="B2944" s="2"/>
      <c r="D2944"/>
      <c r="G2944" s="4"/>
    </row>
    <row r="2945" spans="1:7" x14ac:dyDescent="0.3">
      <c r="A2945" s="2"/>
      <c r="B2945" s="2"/>
      <c r="D2945"/>
      <c r="G2945" s="4"/>
    </row>
    <row r="2946" spans="1:7" x14ac:dyDescent="0.3">
      <c r="A2946" s="2"/>
      <c r="B2946" s="2"/>
      <c r="D2946"/>
      <c r="G2946" s="4"/>
    </row>
    <row r="2947" spans="1:7" x14ac:dyDescent="0.3">
      <c r="A2947" s="2"/>
      <c r="B2947" s="2"/>
      <c r="D2947"/>
      <c r="G2947" s="4"/>
    </row>
    <row r="2948" spans="1:7" x14ac:dyDescent="0.3">
      <c r="A2948" s="2"/>
      <c r="B2948" s="2"/>
      <c r="D2948"/>
      <c r="G2948" s="4"/>
    </row>
    <row r="2949" spans="1:7" x14ac:dyDescent="0.3">
      <c r="A2949" s="2"/>
      <c r="B2949" s="2"/>
      <c r="D2949"/>
      <c r="G2949" s="4"/>
    </row>
    <row r="2950" spans="1:7" x14ac:dyDescent="0.3">
      <c r="A2950" s="2"/>
      <c r="B2950" s="2"/>
      <c r="D2950"/>
      <c r="G2950" s="4"/>
    </row>
    <row r="2951" spans="1:7" x14ac:dyDescent="0.3">
      <c r="A2951" s="2"/>
      <c r="B2951" s="2"/>
      <c r="D2951"/>
      <c r="G2951" s="4"/>
    </row>
    <row r="2952" spans="1:7" x14ac:dyDescent="0.3">
      <c r="A2952" s="2"/>
      <c r="B2952" s="2"/>
      <c r="D2952"/>
      <c r="G2952" s="4"/>
    </row>
    <row r="2953" spans="1:7" x14ac:dyDescent="0.3">
      <c r="A2953" s="2"/>
      <c r="B2953" s="2"/>
      <c r="D2953"/>
      <c r="G2953" s="4"/>
    </row>
    <row r="2954" spans="1:7" x14ac:dyDescent="0.3">
      <c r="A2954" s="2"/>
      <c r="B2954" s="2"/>
      <c r="D2954"/>
      <c r="G2954" s="4"/>
    </row>
    <row r="2955" spans="1:7" x14ac:dyDescent="0.3">
      <c r="A2955" s="2"/>
      <c r="B2955" s="2"/>
      <c r="D2955"/>
      <c r="G2955" s="4"/>
    </row>
    <row r="2956" spans="1:7" x14ac:dyDescent="0.3">
      <c r="A2956" s="2"/>
      <c r="B2956" s="2"/>
      <c r="D2956"/>
      <c r="G2956" s="4"/>
    </row>
    <row r="2957" spans="1:7" x14ac:dyDescent="0.3">
      <c r="A2957" s="2"/>
      <c r="B2957" s="2"/>
      <c r="D2957"/>
      <c r="G2957" s="4"/>
    </row>
    <row r="2958" spans="1:7" x14ac:dyDescent="0.3">
      <c r="A2958" s="2"/>
      <c r="B2958" s="2"/>
      <c r="D2958"/>
      <c r="G2958" s="4"/>
    </row>
    <row r="2959" spans="1:7" x14ac:dyDescent="0.3">
      <c r="A2959" s="2"/>
      <c r="B2959" s="2"/>
      <c r="D2959"/>
      <c r="G2959" s="4"/>
    </row>
    <row r="2960" spans="1:7" x14ac:dyDescent="0.3">
      <c r="A2960" s="2"/>
      <c r="B2960" s="2"/>
      <c r="D2960"/>
      <c r="G2960" s="4"/>
    </row>
    <row r="2961" spans="1:7" x14ac:dyDescent="0.3">
      <c r="A2961" s="2"/>
      <c r="B2961" s="2"/>
      <c r="D2961"/>
      <c r="G2961" s="4"/>
    </row>
    <row r="2962" spans="1:7" x14ac:dyDescent="0.3">
      <c r="A2962" s="2"/>
      <c r="B2962" s="2"/>
      <c r="D2962"/>
      <c r="G2962" s="4"/>
    </row>
    <row r="2963" spans="1:7" x14ac:dyDescent="0.3">
      <c r="A2963" s="2"/>
      <c r="B2963" s="2"/>
      <c r="D2963"/>
      <c r="G2963" s="4"/>
    </row>
    <row r="2964" spans="1:7" x14ac:dyDescent="0.3">
      <c r="A2964" s="2"/>
      <c r="B2964" s="2"/>
      <c r="D2964"/>
      <c r="G2964" s="4"/>
    </row>
    <row r="2965" spans="1:7" x14ac:dyDescent="0.3">
      <c r="A2965" s="2"/>
      <c r="B2965" s="2"/>
      <c r="D2965"/>
      <c r="G2965" s="4"/>
    </row>
    <row r="2966" spans="1:7" x14ac:dyDescent="0.3">
      <c r="A2966" s="2"/>
      <c r="B2966" s="2"/>
      <c r="D2966"/>
      <c r="G2966" s="4"/>
    </row>
    <row r="2967" spans="1:7" x14ac:dyDescent="0.3">
      <c r="A2967" s="2"/>
      <c r="B2967" s="2"/>
      <c r="D2967"/>
      <c r="G2967" s="4"/>
    </row>
    <row r="2968" spans="1:7" x14ac:dyDescent="0.3">
      <c r="A2968" s="2"/>
      <c r="B2968" s="2"/>
      <c r="D2968"/>
      <c r="G2968" s="4"/>
    </row>
    <row r="2969" spans="1:7" x14ac:dyDescent="0.3">
      <c r="A2969" s="2"/>
      <c r="B2969" s="2"/>
      <c r="D2969"/>
      <c r="G2969" s="4"/>
    </row>
    <row r="2970" spans="1:7" x14ac:dyDescent="0.3">
      <c r="A2970" s="2"/>
      <c r="B2970" s="2"/>
      <c r="D2970"/>
      <c r="G2970" s="4"/>
    </row>
    <row r="2971" spans="1:7" x14ac:dyDescent="0.3">
      <c r="A2971" s="2"/>
      <c r="B2971" s="2"/>
      <c r="D2971"/>
      <c r="G2971" s="4"/>
    </row>
    <row r="2972" spans="1:7" x14ac:dyDescent="0.3">
      <c r="A2972" s="2"/>
      <c r="B2972" s="2"/>
      <c r="D2972"/>
      <c r="G2972" s="4"/>
    </row>
    <row r="2973" spans="1:7" x14ac:dyDescent="0.3">
      <c r="A2973" s="2"/>
      <c r="B2973" s="2"/>
      <c r="D2973"/>
      <c r="G2973" s="4"/>
    </row>
    <row r="2974" spans="1:7" x14ac:dyDescent="0.3">
      <c r="A2974" s="2"/>
      <c r="B2974" s="2"/>
      <c r="D2974"/>
      <c r="G2974" s="4"/>
    </row>
    <row r="2975" spans="1:7" x14ac:dyDescent="0.3">
      <c r="A2975" s="2"/>
      <c r="B2975" s="2"/>
      <c r="D2975"/>
      <c r="G2975" s="4"/>
    </row>
    <row r="2976" spans="1:7" x14ac:dyDescent="0.3">
      <c r="A2976" s="2"/>
      <c r="B2976" s="2"/>
      <c r="D2976"/>
      <c r="G2976" s="4"/>
    </row>
    <row r="2977" spans="1:7" x14ac:dyDescent="0.3">
      <c r="A2977" s="2"/>
      <c r="B2977" s="2"/>
      <c r="D2977"/>
      <c r="G2977" s="4"/>
    </row>
    <row r="2978" spans="1:7" x14ac:dyDescent="0.3">
      <c r="A2978" s="2"/>
      <c r="B2978" s="2"/>
      <c r="D2978"/>
      <c r="G2978" s="4"/>
    </row>
    <row r="2979" spans="1:7" x14ac:dyDescent="0.3">
      <c r="A2979" s="2"/>
      <c r="B2979" s="2"/>
      <c r="D2979"/>
      <c r="G2979" s="4"/>
    </row>
    <row r="2980" spans="1:7" x14ac:dyDescent="0.3">
      <c r="A2980" s="2"/>
      <c r="B2980" s="2"/>
      <c r="D2980"/>
      <c r="G2980" s="4"/>
    </row>
    <row r="2981" spans="1:7" x14ac:dyDescent="0.3">
      <c r="A2981" s="2"/>
      <c r="B2981" s="2"/>
      <c r="D2981"/>
      <c r="G2981" s="4"/>
    </row>
    <row r="2982" spans="1:7" x14ac:dyDescent="0.3">
      <c r="A2982" s="2"/>
      <c r="B2982" s="2"/>
      <c r="D2982"/>
      <c r="G2982" s="4"/>
    </row>
    <row r="2983" spans="1:7" x14ac:dyDescent="0.3">
      <c r="A2983" s="2"/>
      <c r="B2983" s="2"/>
      <c r="D2983"/>
      <c r="G2983" s="4"/>
    </row>
    <row r="2984" spans="1:7" x14ac:dyDescent="0.3">
      <c r="A2984" s="2"/>
      <c r="B2984" s="2"/>
      <c r="D2984"/>
      <c r="G2984" s="4"/>
    </row>
    <row r="2985" spans="1:7" x14ac:dyDescent="0.3">
      <c r="A2985" s="2"/>
      <c r="B2985" s="2"/>
      <c r="D2985"/>
      <c r="G2985" s="4"/>
    </row>
    <row r="2986" spans="1:7" x14ac:dyDescent="0.3">
      <c r="A2986" s="2"/>
      <c r="B2986" s="2"/>
      <c r="D2986"/>
      <c r="G2986" s="4"/>
    </row>
    <row r="2987" spans="1:7" x14ac:dyDescent="0.3">
      <c r="A2987" s="2"/>
      <c r="B2987" s="2"/>
      <c r="D2987"/>
      <c r="G2987" s="4"/>
    </row>
    <row r="2988" spans="1:7" x14ac:dyDescent="0.3">
      <c r="A2988" s="2"/>
      <c r="B2988" s="2"/>
      <c r="D2988"/>
      <c r="G2988" s="4"/>
    </row>
    <row r="2989" spans="1:7" x14ac:dyDescent="0.3">
      <c r="A2989" s="2"/>
      <c r="B2989" s="2"/>
      <c r="D2989"/>
      <c r="G2989" s="4"/>
    </row>
    <row r="2990" spans="1:7" x14ac:dyDescent="0.3">
      <c r="A2990" s="2"/>
      <c r="B2990" s="2"/>
      <c r="D2990"/>
      <c r="G2990" s="4"/>
    </row>
    <row r="2991" spans="1:7" x14ac:dyDescent="0.3">
      <c r="A2991" s="2"/>
      <c r="B2991" s="2"/>
      <c r="D2991"/>
      <c r="G2991" s="4"/>
    </row>
    <row r="2992" spans="1:7" x14ac:dyDescent="0.3">
      <c r="A2992" s="2"/>
      <c r="B2992" s="2"/>
      <c r="D2992"/>
      <c r="G2992" s="4"/>
    </row>
    <row r="2993" spans="1:7" x14ac:dyDescent="0.3">
      <c r="A2993" s="2"/>
      <c r="B2993" s="2"/>
      <c r="D2993"/>
      <c r="G2993" s="4"/>
    </row>
    <row r="2994" spans="1:7" x14ac:dyDescent="0.3">
      <c r="A2994" s="2"/>
      <c r="B2994" s="2"/>
      <c r="D2994"/>
      <c r="G2994" s="4"/>
    </row>
    <row r="2995" spans="1:7" x14ac:dyDescent="0.3">
      <c r="A2995" s="2"/>
      <c r="B2995" s="2"/>
      <c r="D2995"/>
      <c r="G2995" s="4"/>
    </row>
    <row r="2996" spans="1:7" x14ac:dyDescent="0.3">
      <c r="A2996" s="2"/>
      <c r="B2996" s="2"/>
      <c r="D2996"/>
      <c r="G2996" s="4"/>
    </row>
    <row r="2997" spans="1:7" x14ac:dyDescent="0.3">
      <c r="A2997" s="2"/>
      <c r="B2997" s="2"/>
      <c r="D2997"/>
      <c r="G2997" s="4"/>
    </row>
    <row r="2998" spans="1:7" x14ac:dyDescent="0.3">
      <c r="A2998" s="2"/>
      <c r="B2998" s="2"/>
      <c r="D2998"/>
      <c r="G2998" s="4"/>
    </row>
    <row r="2999" spans="1:7" x14ac:dyDescent="0.3">
      <c r="A2999" s="2"/>
      <c r="B2999" s="2"/>
      <c r="D2999"/>
      <c r="G2999" s="4"/>
    </row>
    <row r="3000" spans="1:7" x14ac:dyDescent="0.3">
      <c r="A3000" s="2"/>
      <c r="B3000" s="2"/>
      <c r="D3000"/>
      <c r="G3000" s="4"/>
    </row>
    <row r="3001" spans="1:7" x14ac:dyDescent="0.3">
      <c r="A3001" s="2"/>
      <c r="B3001" s="2"/>
      <c r="D3001"/>
      <c r="G3001" s="4"/>
    </row>
    <row r="3002" spans="1:7" x14ac:dyDescent="0.3">
      <c r="A3002" s="2"/>
      <c r="B3002" s="2"/>
      <c r="D3002"/>
      <c r="G3002" s="4"/>
    </row>
    <row r="3003" spans="1:7" x14ac:dyDescent="0.3">
      <c r="A3003" s="2"/>
      <c r="B3003" s="2"/>
      <c r="D3003"/>
      <c r="G3003" s="4"/>
    </row>
    <row r="3004" spans="1:7" x14ac:dyDescent="0.3">
      <c r="A3004" s="2"/>
      <c r="B3004" s="2"/>
      <c r="D3004"/>
      <c r="G3004" s="4"/>
    </row>
    <row r="3005" spans="1:7" x14ac:dyDescent="0.3">
      <c r="A3005" s="2"/>
      <c r="B3005" s="2"/>
      <c r="D3005"/>
      <c r="G3005" s="4"/>
    </row>
    <row r="3006" spans="1:7" x14ac:dyDescent="0.3">
      <c r="A3006" s="2"/>
      <c r="B3006" s="2"/>
      <c r="D3006"/>
      <c r="G3006" s="4"/>
    </row>
    <row r="3007" spans="1:7" x14ac:dyDescent="0.3">
      <c r="A3007" s="2"/>
      <c r="B3007" s="2"/>
      <c r="D3007"/>
      <c r="G3007" s="4"/>
    </row>
    <row r="3008" spans="1:7" x14ac:dyDescent="0.3">
      <c r="A3008" s="2"/>
      <c r="B3008" s="2"/>
      <c r="D3008"/>
      <c r="G3008" s="4"/>
    </row>
    <row r="3009" spans="1:7" x14ac:dyDescent="0.3">
      <c r="A3009" s="2"/>
      <c r="B3009" s="2"/>
      <c r="D3009"/>
      <c r="G3009" s="4"/>
    </row>
    <row r="3010" spans="1:7" x14ac:dyDescent="0.3">
      <c r="A3010" s="2"/>
      <c r="B3010" s="2"/>
      <c r="D3010"/>
      <c r="G3010" s="4"/>
    </row>
    <row r="3011" spans="1:7" x14ac:dyDescent="0.3">
      <c r="A3011" s="2"/>
      <c r="B3011" s="2"/>
      <c r="D3011"/>
      <c r="G3011" s="4"/>
    </row>
    <row r="3012" spans="1:7" x14ac:dyDescent="0.3">
      <c r="A3012" s="2"/>
      <c r="B3012" s="2"/>
      <c r="D3012"/>
      <c r="G3012" s="4"/>
    </row>
    <row r="3013" spans="1:7" x14ac:dyDescent="0.3">
      <c r="A3013" s="2"/>
      <c r="B3013" s="2"/>
      <c r="D3013"/>
      <c r="G3013" s="4"/>
    </row>
    <row r="3014" spans="1:7" x14ac:dyDescent="0.3">
      <c r="A3014" s="2"/>
      <c r="B3014" s="2"/>
      <c r="D3014"/>
      <c r="G3014" s="4"/>
    </row>
    <row r="3015" spans="1:7" x14ac:dyDescent="0.3">
      <c r="A3015" s="2"/>
      <c r="B3015" s="2"/>
      <c r="D3015"/>
      <c r="G3015" s="4"/>
    </row>
    <row r="3016" spans="1:7" x14ac:dyDescent="0.3">
      <c r="A3016" s="2"/>
      <c r="B3016" s="2"/>
      <c r="D3016"/>
      <c r="G3016" s="4"/>
    </row>
    <row r="3017" spans="1:7" x14ac:dyDescent="0.3">
      <c r="A3017" s="2"/>
      <c r="B3017" s="2"/>
      <c r="D3017"/>
      <c r="G3017" s="4"/>
    </row>
    <row r="3018" spans="1:7" x14ac:dyDescent="0.3">
      <c r="A3018" s="2"/>
      <c r="B3018" s="2"/>
      <c r="D3018"/>
      <c r="G3018" s="4"/>
    </row>
    <row r="3019" spans="1:7" x14ac:dyDescent="0.3">
      <c r="A3019" s="2"/>
      <c r="B3019" s="2"/>
      <c r="D3019"/>
      <c r="G3019" s="4"/>
    </row>
    <row r="3020" spans="1:7" x14ac:dyDescent="0.3">
      <c r="A3020" s="2"/>
      <c r="B3020" s="2"/>
      <c r="D3020"/>
      <c r="G3020" s="4"/>
    </row>
    <row r="3021" spans="1:7" x14ac:dyDescent="0.3">
      <c r="A3021" s="2"/>
      <c r="B3021" s="2"/>
      <c r="D3021"/>
      <c r="G3021" s="4"/>
    </row>
    <row r="3022" spans="1:7" x14ac:dyDescent="0.3">
      <c r="A3022" s="2"/>
      <c r="B3022" s="2"/>
      <c r="D3022"/>
      <c r="G3022" s="4"/>
    </row>
    <row r="3023" spans="1:7" x14ac:dyDescent="0.3">
      <c r="A3023" s="2"/>
      <c r="B3023" s="2"/>
      <c r="D3023"/>
      <c r="G3023" s="4"/>
    </row>
    <row r="3024" spans="1:7" x14ac:dyDescent="0.3">
      <c r="A3024" s="2"/>
      <c r="B3024" s="2"/>
      <c r="D3024"/>
      <c r="G3024" s="4"/>
    </row>
    <row r="3025" spans="1:7" x14ac:dyDescent="0.3">
      <c r="A3025" s="2"/>
      <c r="B3025" s="2"/>
      <c r="D3025"/>
      <c r="G3025" s="4"/>
    </row>
    <row r="3026" spans="1:7" x14ac:dyDescent="0.3">
      <c r="A3026" s="2"/>
      <c r="B3026" s="2"/>
      <c r="D3026"/>
      <c r="G3026" s="4"/>
    </row>
    <row r="3027" spans="1:7" x14ac:dyDescent="0.3">
      <c r="A3027" s="2"/>
      <c r="B3027" s="2"/>
      <c r="D3027"/>
      <c r="G3027" s="4"/>
    </row>
    <row r="3028" spans="1:7" x14ac:dyDescent="0.3">
      <c r="A3028" s="2"/>
      <c r="B3028" s="2"/>
      <c r="D3028"/>
      <c r="G3028" s="4"/>
    </row>
    <row r="3029" spans="1:7" x14ac:dyDescent="0.3">
      <c r="A3029" s="2"/>
      <c r="B3029" s="2"/>
      <c r="D3029"/>
      <c r="G3029" s="4"/>
    </row>
    <row r="3030" spans="1:7" x14ac:dyDescent="0.3">
      <c r="A3030" s="2"/>
      <c r="B3030" s="2"/>
      <c r="D3030"/>
      <c r="G3030" s="4"/>
    </row>
    <row r="3031" spans="1:7" x14ac:dyDescent="0.3">
      <c r="A3031" s="2"/>
      <c r="B3031" s="2"/>
      <c r="D3031"/>
      <c r="G3031" s="4"/>
    </row>
    <row r="3032" spans="1:7" x14ac:dyDescent="0.3">
      <c r="A3032" s="2"/>
      <c r="B3032" s="2"/>
      <c r="D3032"/>
      <c r="G3032" s="4"/>
    </row>
    <row r="3033" spans="1:7" x14ac:dyDescent="0.3">
      <c r="A3033" s="2"/>
      <c r="B3033" s="2"/>
      <c r="D3033"/>
      <c r="G3033" s="4"/>
    </row>
    <row r="3034" spans="1:7" x14ac:dyDescent="0.3">
      <c r="A3034" s="2"/>
      <c r="B3034" s="2"/>
      <c r="D3034"/>
      <c r="G3034" s="4"/>
    </row>
    <row r="3035" spans="1:7" x14ac:dyDescent="0.3">
      <c r="A3035" s="2"/>
      <c r="B3035" s="2"/>
      <c r="D3035"/>
      <c r="G3035" s="4"/>
    </row>
    <row r="3036" spans="1:7" x14ac:dyDescent="0.3">
      <c r="A3036" s="2"/>
      <c r="B3036" s="2"/>
      <c r="D3036"/>
      <c r="G3036" s="4"/>
    </row>
    <row r="3037" spans="1:7" x14ac:dyDescent="0.3">
      <c r="A3037" s="2"/>
      <c r="B3037" s="2"/>
      <c r="D3037"/>
      <c r="G3037" s="4"/>
    </row>
    <row r="3038" spans="1:7" x14ac:dyDescent="0.3">
      <c r="A3038" s="2"/>
      <c r="B3038" s="2"/>
      <c r="D3038"/>
      <c r="G3038" s="4"/>
    </row>
    <row r="3039" spans="1:7" x14ac:dyDescent="0.3">
      <c r="A3039" s="2"/>
      <c r="B3039" s="2"/>
      <c r="D3039"/>
      <c r="G3039" s="4"/>
    </row>
    <row r="3040" spans="1:7" x14ac:dyDescent="0.3">
      <c r="A3040" s="2"/>
      <c r="B3040" s="2"/>
      <c r="D3040"/>
      <c r="G3040" s="4"/>
    </row>
    <row r="3041" spans="1:7" x14ac:dyDescent="0.3">
      <c r="A3041" s="2"/>
      <c r="B3041" s="2"/>
      <c r="D3041"/>
      <c r="G3041" s="4"/>
    </row>
    <row r="3042" spans="1:7" x14ac:dyDescent="0.3">
      <c r="A3042" s="2"/>
      <c r="B3042" s="2"/>
      <c r="D3042"/>
      <c r="G3042" s="4"/>
    </row>
    <row r="3043" spans="1:7" x14ac:dyDescent="0.3">
      <c r="A3043" s="2"/>
      <c r="B3043" s="2"/>
      <c r="D3043"/>
      <c r="G3043" s="4"/>
    </row>
    <row r="3044" spans="1:7" x14ac:dyDescent="0.3">
      <c r="A3044" s="2"/>
      <c r="B3044" s="2"/>
      <c r="D3044"/>
      <c r="G3044" s="4"/>
    </row>
    <row r="3045" spans="1:7" x14ac:dyDescent="0.3">
      <c r="A3045" s="2"/>
      <c r="B3045" s="2"/>
      <c r="D3045"/>
      <c r="G3045" s="4"/>
    </row>
    <row r="3046" spans="1:7" x14ac:dyDescent="0.3">
      <c r="A3046" s="2"/>
      <c r="B3046" s="2"/>
      <c r="D3046"/>
      <c r="G3046" s="4"/>
    </row>
    <row r="3047" spans="1:7" x14ac:dyDescent="0.3">
      <c r="A3047" s="2"/>
      <c r="B3047" s="2"/>
      <c r="D3047"/>
      <c r="G3047" s="4"/>
    </row>
    <row r="3048" spans="1:7" x14ac:dyDescent="0.3">
      <c r="A3048" s="2"/>
      <c r="B3048" s="2"/>
      <c r="D3048"/>
      <c r="G3048" s="4"/>
    </row>
    <row r="3049" spans="1:7" x14ac:dyDescent="0.3">
      <c r="A3049" s="2"/>
      <c r="B3049" s="2"/>
      <c r="D3049"/>
      <c r="G3049" s="4"/>
    </row>
    <row r="3050" spans="1:7" x14ac:dyDescent="0.3">
      <c r="A3050" s="2"/>
      <c r="B3050" s="2"/>
      <c r="D3050"/>
      <c r="G3050" s="4"/>
    </row>
    <row r="3051" spans="1:7" x14ac:dyDescent="0.3">
      <c r="A3051" s="2"/>
      <c r="B3051" s="2"/>
      <c r="D3051"/>
      <c r="G3051" s="4"/>
    </row>
    <row r="3052" spans="1:7" x14ac:dyDescent="0.3">
      <c r="A3052" s="2"/>
      <c r="B3052" s="2"/>
      <c r="D3052"/>
      <c r="G3052" s="4"/>
    </row>
    <row r="3053" spans="1:7" x14ac:dyDescent="0.3">
      <c r="A3053" s="2"/>
      <c r="B3053" s="2"/>
      <c r="D3053"/>
      <c r="G3053" s="4"/>
    </row>
    <row r="3054" spans="1:7" x14ac:dyDescent="0.3">
      <c r="A3054" s="2"/>
      <c r="B3054" s="2"/>
      <c r="D3054"/>
      <c r="G3054" s="4"/>
    </row>
    <row r="3055" spans="1:7" x14ac:dyDescent="0.3">
      <c r="A3055" s="2"/>
      <c r="B3055" s="2"/>
      <c r="D3055"/>
      <c r="G3055" s="4"/>
    </row>
    <row r="3056" spans="1:7" x14ac:dyDescent="0.3">
      <c r="A3056" s="2"/>
      <c r="B3056" s="2"/>
      <c r="D3056"/>
      <c r="G3056" s="4"/>
    </row>
    <row r="3057" spans="1:7" x14ac:dyDescent="0.3">
      <c r="A3057" s="2"/>
      <c r="B3057" s="2"/>
      <c r="D3057"/>
      <c r="G3057" s="4"/>
    </row>
    <row r="3058" spans="1:7" x14ac:dyDescent="0.3">
      <c r="A3058" s="2"/>
      <c r="B3058" s="2"/>
      <c r="D3058"/>
      <c r="G3058" s="4"/>
    </row>
    <row r="3059" spans="1:7" x14ac:dyDescent="0.3">
      <c r="A3059" s="2"/>
      <c r="B3059" s="2"/>
      <c r="D3059"/>
      <c r="G3059" s="4"/>
    </row>
    <row r="3060" spans="1:7" x14ac:dyDescent="0.3">
      <c r="A3060" s="2"/>
      <c r="B3060" s="2"/>
      <c r="D3060"/>
      <c r="G3060" s="4"/>
    </row>
    <row r="3061" spans="1:7" x14ac:dyDescent="0.3">
      <c r="A3061" s="2"/>
      <c r="B3061" s="2"/>
      <c r="D3061"/>
      <c r="G3061" s="4"/>
    </row>
    <row r="3062" spans="1:7" x14ac:dyDescent="0.3">
      <c r="A3062" s="2"/>
      <c r="B3062" s="2"/>
      <c r="D3062"/>
      <c r="G3062" s="4"/>
    </row>
    <row r="3063" spans="1:7" x14ac:dyDescent="0.3">
      <c r="A3063" s="2"/>
      <c r="B3063" s="2"/>
      <c r="D3063"/>
      <c r="G3063" s="4"/>
    </row>
    <row r="3064" spans="1:7" x14ac:dyDescent="0.3">
      <c r="A3064" s="2"/>
      <c r="B3064" s="2"/>
      <c r="D3064"/>
      <c r="G3064" s="4"/>
    </row>
    <row r="3065" spans="1:7" x14ac:dyDescent="0.3">
      <c r="A3065" s="2"/>
      <c r="B3065" s="2"/>
      <c r="D3065"/>
      <c r="G3065" s="4"/>
    </row>
    <row r="3066" spans="1:7" x14ac:dyDescent="0.3">
      <c r="A3066" s="2"/>
      <c r="B3066" s="2"/>
      <c r="D3066"/>
      <c r="G3066" s="4"/>
    </row>
    <row r="3067" spans="1:7" x14ac:dyDescent="0.3">
      <c r="A3067" s="2"/>
      <c r="B3067" s="2"/>
      <c r="D3067"/>
      <c r="G3067" s="4"/>
    </row>
    <row r="3068" spans="1:7" x14ac:dyDescent="0.3">
      <c r="A3068" s="2"/>
      <c r="B3068" s="2"/>
      <c r="D3068"/>
      <c r="G3068" s="4"/>
    </row>
    <row r="3069" spans="1:7" x14ac:dyDescent="0.3">
      <c r="A3069" s="2"/>
      <c r="B3069" s="2"/>
      <c r="D3069"/>
      <c r="G3069" s="4"/>
    </row>
    <row r="3070" spans="1:7" x14ac:dyDescent="0.3">
      <c r="A3070" s="2"/>
      <c r="B3070" s="2"/>
      <c r="D3070"/>
      <c r="G3070" s="4"/>
    </row>
    <row r="3071" spans="1:7" x14ac:dyDescent="0.3">
      <c r="A3071" s="2"/>
      <c r="B3071" s="2"/>
      <c r="D3071"/>
      <c r="G3071" s="4"/>
    </row>
    <row r="3072" spans="1:7" x14ac:dyDescent="0.3">
      <c r="A3072" s="2"/>
      <c r="B3072" s="2"/>
      <c r="D3072"/>
      <c r="G3072" s="4"/>
    </row>
    <row r="3073" spans="1:7" x14ac:dyDescent="0.3">
      <c r="A3073" s="2"/>
      <c r="B3073" s="2"/>
      <c r="D3073"/>
      <c r="G3073" s="4"/>
    </row>
    <row r="3074" spans="1:7" x14ac:dyDescent="0.3">
      <c r="A3074" s="2"/>
      <c r="B3074" s="2"/>
      <c r="D3074"/>
      <c r="G3074" s="4"/>
    </row>
    <row r="3075" spans="1:7" x14ac:dyDescent="0.3">
      <c r="A3075" s="2"/>
      <c r="B3075" s="2"/>
      <c r="D3075"/>
      <c r="G3075" s="4"/>
    </row>
    <row r="3076" spans="1:7" x14ac:dyDescent="0.3">
      <c r="A3076" s="2"/>
      <c r="B3076" s="2"/>
      <c r="D3076"/>
      <c r="G3076" s="4"/>
    </row>
    <row r="3077" spans="1:7" x14ac:dyDescent="0.3">
      <c r="A3077" s="2"/>
      <c r="B3077" s="2"/>
      <c r="D3077"/>
      <c r="G3077" s="4"/>
    </row>
    <row r="3078" spans="1:7" x14ac:dyDescent="0.3">
      <c r="A3078" s="2"/>
      <c r="B3078" s="2"/>
      <c r="D3078"/>
      <c r="G3078" s="4"/>
    </row>
    <row r="3079" spans="1:7" x14ac:dyDescent="0.3">
      <c r="A3079" s="2"/>
      <c r="B3079" s="2"/>
      <c r="D3079"/>
      <c r="G3079" s="4"/>
    </row>
    <row r="3080" spans="1:7" x14ac:dyDescent="0.3">
      <c r="A3080" s="2"/>
      <c r="B3080" s="2"/>
      <c r="D3080"/>
      <c r="G3080" s="4"/>
    </row>
    <row r="3081" spans="1:7" x14ac:dyDescent="0.3">
      <c r="A3081" s="2"/>
      <c r="B3081" s="2"/>
      <c r="D3081"/>
      <c r="G3081" s="4"/>
    </row>
    <row r="3082" spans="1:7" x14ac:dyDescent="0.3">
      <c r="A3082" s="2"/>
      <c r="B3082" s="2"/>
      <c r="D3082"/>
      <c r="G3082" s="4"/>
    </row>
    <row r="3083" spans="1:7" x14ac:dyDescent="0.3">
      <c r="A3083" s="2"/>
      <c r="B3083" s="2"/>
      <c r="D3083"/>
      <c r="G3083" s="4"/>
    </row>
    <row r="3084" spans="1:7" x14ac:dyDescent="0.3">
      <c r="A3084" s="2"/>
      <c r="B3084" s="2"/>
      <c r="D3084"/>
      <c r="G3084" s="4"/>
    </row>
    <row r="3085" spans="1:7" x14ac:dyDescent="0.3">
      <c r="A3085" s="2"/>
      <c r="B3085" s="2"/>
      <c r="D3085"/>
      <c r="G3085" s="4"/>
    </row>
    <row r="3086" spans="1:7" x14ac:dyDescent="0.3">
      <c r="A3086" s="2"/>
      <c r="B3086" s="2"/>
      <c r="D3086"/>
      <c r="G3086" s="4"/>
    </row>
    <row r="3087" spans="1:7" x14ac:dyDescent="0.3">
      <c r="A3087" s="2"/>
      <c r="B3087" s="2"/>
      <c r="D3087"/>
      <c r="G3087" s="4"/>
    </row>
    <row r="3088" spans="1:7" x14ac:dyDescent="0.3">
      <c r="A3088" s="2"/>
      <c r="B3088" s="2"/>
      <c r="D3088"/>
      <c r="G3088" s="4"/>
    </row>
    <row r="3089" spans="1:7" x14ac:dyDescent="0.3">
      <c r="A3089" s="2"/>
      <c r="B3089" s="2"/>
      <c r="D3089"/>
      <c r="G3089" s="4"/>
    </row>
    <row r="3090" spans="1:7" x14ac:dyDescent="0.3">
      <c r="A3090" s="2"/>
      <c r="B3090" s="2"/>
      <c r="D3090"/>
      <c r="G3090" s="4"/>
    </row>
    <row r="3091" spans="1:7" x14ac:dyDescent="0.3">
      <c r="A3091" s="2"/>
      <c r="B3091" s="2"/>
      <c r="D3091"/>
      <c r="G3091" s="4"/>
    </row>
    <row r="3092" spans="1:7" x14ac:dyDescent="0.3">
      <c r="A3092" s="2"/>
      <c r="B3092" s="2"/>
      <c r="D3092"/>
      <c r="G3092" s="4"/>
    </row>
    <row r="3093" spans="1:7" x14ac:dyDescent="0.3">
      <c r="A3093" s="2"/>
      <c r="B3093" s="2"/>
      <c r="D3093"/>
      <c r="G3093" s="4"/>
    </row>
    <row r="3094" spans="1:7" x14ac:dyDescent="0.3">
      <c r="A3094" s="2"/>
      <c r="B3094" s="2"/>
      <c r="D3094"/>
      <c r="G3094" s="4"/>
    </row>
    <row r="3095" spans="1:7" x14ac:dyDescent="0.3">
      <c r="A3095" s="2"/>
      <c r="B3095" s="2"/>
      <c r="D3095"/>
      <c r="G3095" s="4"/>
    </row>
    <row r="3096" spans="1:7" x14ac:dyDescent="0.3">
      <c r="A3096" s="2"/>
      <c r="B3096" s="2"/>
      <c r="D3096"/>
      <c r="G3096" s="4"/>
    </row>
    <row r="3097" spans="1:7" x14ac:dyDescent="0.3">
      <c r="A3097" s="2"/>
      <c r="B3097" s="2"/>
      <c r="D3097"/>
      <c r="G3097" s="4"/>
    </row>
    <row r="3098" spans="1:7" x14ac:dyDescent="0.3">
      <c r="A3098" s="2"/>
      <c r="B3098" s="2"/>
      <c r="D3098"/>
      <c r="G3098" s="4"/>
    </row>
    <row r="3099" spans="1:7" x14ac:dyDescent="0.3">
      <c r="A3099" s="2"/>
      <c r="B3099" s="2"/>
      <c r="D3099"/>
      <c r="G3099" s="4"/>
    </row>
    <row r="3100" spans="1:7" x14ac:dyDescent="0.3">
      <c r="A3100" s="2"/>
      <c r="B3100" s="2"/>
      <c r="D3100"/>
      <c r="G3100" s="4"/>
    </row>
    <row r="3101" spans="1:7" x14ac:dyDescent="0.3">
      <c r="A3101" s="2"/>
      <c r="B3101" s="2"/>
      <c r="D3101"/>
      <c r="G3101" s="4"/>
    </row>
    <row r="3102" spans="1:7" x14ac:dyDescent="0.3">
      <c r="A3102" s="2"/>
      <c r="B3102" s="2"/>
      <c r="D3102"/>
      <c r="G3102" s="4"/>
    </row>
    <row r="3103" spans="1:7" x14ac:dyDescent="0.3">
      <c r="A3103" s="2"/>
      <c r="B3103" s="2"/>
      <c r="D3103"/>
      <c r="G3103" s="4"/>
    </row>
    <row r="3104" spans="1:7" x14ac:dyDescent="0.3">
      <c r="A3104" s="2"/>
      <c r="B3104" s="2"/>
      <c r="D3104"/>
      <c r="G3104" s="4"/>
    </row>
    <row r="3105" spans="1:7" x14ac:dyDescent="0.3">
      <c r="A3105" s="2"/>
      <c r="B3105" s="2"/>
      <c r="D3105"/>
      <c r="G3105" s="4"/>
    </row>
    <row r="3106" spans="1:7" x14ac:dyDescent="0.3">
      <c r="A3106" s="2"/>
      <c r="B3106" s="2"/>
      <c r="D3106"/>
      <c r="G3106" s="4"/>
    </row>
    <row r="3107" spans="1:7" x14ac:dyDescent="0.3">
      <c r="A3107" s="2"/>
      <c r="B3107" s="2"/>
      <c r="D3107"/>
      <c r="G3107" s="4"/>
    </row>
    <row r="3108" spans="1:7" x14ac:dyDescent="0.3">
      <c r="A3108" s="2"/>
      <c r="B3108" s="2"/>
      <c r="D3108"/>
      <c r="G3108" s="4"/>
    </row>
    <row r="3109" spans="1:7" x14ac:dyDescent="0.3">
      <c r="A3109" s="2"/>
      <c r="B3109" s="2"/>
      <c r="D3109"/>
      <c r="G3109" s="4"/>
    </row>
    <row r="3110" spans="1:7" x14ac:dyDescent="0.3">
      <c r="A3110" s="2"/>
      <c r="B3110" s="2"/>
      <c r="D3110"/>
      <c r="G3110" s="4"/>
    </row>
    <row r="3111" spans="1:7" x14ac:dyDescent="0.3">
      <c r="A3111" s="2"/>
      <c r="B3111" s="2"/>
      <c r="D3111"/>
      <c r="G3111" s="4"/>
    </row>
    <row r="3112" spans="1:7" x14ac:dyDescent="0.3">
      <c r="A3112" s="2"/>
      <c r="B3112" s="2"/>
      <c r="D3112"/>
      <c r="G3112" s="4"/>
    </row>
    <row r="3113" spans="1:7" x14ac:dyDescent="0.3">
      <c r="A3113" s="2"/>
      <c r="B3113" s="2"/>
      <c r="D3113"/>
      <c r="G3113" s="4"/>
    </row>
    <row r="3114" spans="1:7" x14ac:dyDescent="0.3">
      <c r="A3114" s="2"/>
      <c r="B3114" s="2"/>
      <c r="D3114"/>
      <c r="G3114" s="4"/>
    </row>
    <row r="3115" spans="1:7" x14ac:dyDescent="0.3">
      <c r="A3115" s="2"/>
      <c r="B3115" s="2"/>
      <c r="D3115"/>
      <c r="G3115" s="4"/>
    </row>
    <row r="3116" spans="1:7" x14ac:dyDescent="0.3">
      <c r="A3116" s="2"/>
      <c r="B3116" s="2"/>
      <c r="D3116"/>
      <c r="G3116" s="4"/>
    </row>
    <row r="3117" spans="1:7" x14ac:dyDescent="0.3">
      <c r="A3117" s="2"/>
      <c r="B3117" s="2"/>
      <c r="D3117"/>
      <c r="G3117" s="4"/>
    </row>
    <row r="3118" spans="1:7" x14ac:dyDescent="0.3">
      <c r="A3118" s="2"/>
      <c r="B3118" s="2"/>
      <c r="D3118"/>
      <c r="G3118" s="4"/>
    </row>
    <row r="3119" spans="1:7" x14ac:dyDescent="0.3">
      <c r="A3119" s="2"/>
      <c r="B3119" s="2"/>
      <c r="D3119"/>
      <c r="G3119" s="4"/>
    </row>
    <row r="3120" spans="1:7" x14ac:dyDescent="0.3">
      <c r="A3120" s="2"/>
      <c r="B3120" s="2"/>
      <c r="D3120"/>
      <c r="G3120" s="4"/>
    </row>
    <row r="3121" spans="1:7" x14ac:dyDescent="0.3">
      <c r="A3121" s="2"/>
      <c r="B3121" s="2"/>
      <c r="D3121"/>
      <c r="G3121" s="4"/>
    </row>
    <row r="3122" spans="1:7" x14ac:dyDescent="0.3">
      <c r="A3122" s="2"/>
      <c r="B3122" s="2"/>
      <c r="D3122"/>
      <c r="G3122" s="4"/>
    </row>
    <row r="3123" spans="1:7" x14ac:dyDescent="0.3">
      <c r="A3123" s="2"/>
      <c r="B3123" s="2"/>
      <c r="D3123"/>
      <c r="G3123" s="4"/>
    </row>
    <row r="3124" spans="1:7" x14ac:dyDescent="0.3">
      <c r="A3124" s="2"/>
      <c r="B3124" s="2"/>
      <c r="D3124"/>
      <c r="G3124" s="4"/>
    </row>
    <row r="3125" spans="1:7" x14ac:dyDescent="0.3">
      <c r="A3125" s="2"/>
      <c r="B3125" s="2"/>
      <c r="D3125"/>
      <c r="G3125" s="4"/>
    </row>
    <row r="3126" spans="1:7" x14ac:dyDescent="0.3">
      <c r="A3126" s="2"/>
      <c r="B3126" s="2"/>
      <c r="D3126"/>
      <c r="G3126" s="4"/>
    </row>
    <row r="3127" spans="1:7" x14ac:dyDescent="0.3">
      <c r="A3127" s="2"/>
      <c r="B3127" s="2"/>
      <c r="D3127"/>
      <c r="G3127" s="4"/>
    </row>
    <row r="3128" spans="1:7" x14ac:dyDescent="0.3">
      <c r="A3128" s="2"/>
      <c r="B3128" s="2"/>
      <c r="D3128"/>
      <c r="G3128" s="4"/>
    </row>
    <row r="3129" spans="1:7" x14ac:dyDescent="0.3">
      <c r="A3129" s="2"/>
      <c r="B3129" s="2"/>
      <c r="D3129"/>
      <c r="G3129" s="4"/>
    </row>
    <row r="3130" spans="1:7" x14ac:dyDescent="0.3">
      <c r="A3130" s="2"/>
      <c r="B3130" s="2"/>
      <c r="D3130"/>
      <c r="G3130" s="4"/>
    </row>
    <row r="3131" spans="1:7" x14ac:dyDescent="0.3">
      <c r="A3131" s="2"/>
      <c r="B3131" s="2"/>
      <c r="D3131"/>
      <c r="G3131" s="4"/>
    </row>
    <row r="3132" spans="1:7" x14ac:dyDescent="0.3">
      <c r="A3132" s="2"/>
      <c r="B3132" s="2"/>
      <c r="D3132"/>
      <c r="G3132" s="4"/>
    </row>
    <row r="3133" spans="1:7" x14ac:dyDescent="0.3">
      <c r="A3133" s="2"/>
      <c r="B3133" s="2"/>
      <c r="D3133"/>
      <c r="G3133" s="4"/>
    </row>
    <row r="3134" spans="1:7" x14ac:dyDescent="0.3">
      <c r="A3134" s="2"/>
      <c r="B3134" s="2"/>
      <c r="D3134"/>
      <c r="G3134" s="4"/>
    </row>
    <row r="3135" spans="1:7" x14ac:dyDescent="0.3">
      <c r="A3135" s="2"/>
      <c r="B3135" s="2"/>
      <c r="D3135"/>
      <c r="G3135" s="4"/>
    </row>
    <row r="3136" spans="1:7" x14ac:dyDescent="0.3">
      <c r="A3136" s="2"/>
      <c r="B3136" s="2"/>
      <c r="D3136"/>
      <c r="G3136" s="4"/>
    </row>
    <row r="3137" spans="1:7" x14ac:dyDescent="0.3">
      <c r="A3137" s="2"/>
      <c r="B3137" s="2"/>
      <c r="D3137"/>
      <c r="G3137" s="4"/>
    </row>
    <row r="3138" spans="1:7" x14ac:dyDescent="0.3">
      <c r="A3138" s="2"/>
      <c r="B3138" s="2"/>
      <c r="D3138"/>
      <c r="G3138" s="4"/>
    </row>
    <row r="3139" spans="1:7" x14ac:dyDescent="0.3">
      <c r="A3139" s="2"/>
      <c r="B3139" s="2"/>
      <c r="D3139"/>
      <c r="G3139" s="4"/>
    </row>
    <row r="3140" spans="1:7" x14ac:dyDescent="0.3">
      <c r="A3140" s="2"/>
      <c r="B3140" s="2"/>
      <c r="D3140"/>
      <c r="G3140" s="4"/>
    </row>
    <row r="3141" spans="1:7" x14ac:dyDescent="0.3">
      <c r="A3141" s="2"/>
      <c r="B3141" s="2"/>
      <c r="D3141"/>
      <c r="G3141" s="4"/>
    </row>
    <row r="3142" spans="1:7" x14ac:dyDescent="0.3">
      <c r="A3142" s="2"/>
      <c r="B3142" s="2"/>
      <c r="D3142"/>
      <c r="G3142" s="4"/>
    </row>
    <row r="3143" spans="1:7" x14ac:dyDescent="0.3">
      <c r="A3143" s="2"/>
      <c r="B3143" s="2"/>
      <c r="D3143"/>
      <c r="G3143" s="4"/>
    </row>
    <row r="3144" spans="1:7" x14ac:dyDescent="0.3">
      <c r="A3144" s="2"/>
      <c r="B3144" s="2"/>
      <c r="D3144"/>
      <c r="G3144" s="4"/>
    </row>
    <row r="3145" spans="1:7" x14ac:dyDescent="0.3">
      <c r="A3145" s="2"/>
      <c r="B3145" s="2"/>
      <c r="D3145"/>
      <c r="G3145" s="4"/>
    </row>
    <row r="3146" spans="1:7" x14ac:dyDescent="0.3">
      <c r="A3146" s="2"/>
      <c r="B3146" s="2"/>
      <c r="D3146"/>
      <c r="G3146" s="4"/>
    </row>
    <row r="3147" spans="1:7" x14ac:dyDescent="0.3">
      <c r="A3147" s="2"/>
      <c r="B3147" s="2"/>
      <c r="D3147"/>
      <c r="G3147" s="4"/>
    </row>
    <row r="3148" spans="1:7" x14ac:dyDescent="0.3">
      <c r="A3148" s="2"/>
      <c r="B3148" s="2"/>
      <c r="D3148"/>
      <c r="G3148" s="4"/>
    </row>
    <row r="3149" spans="1:7" x14ac:dyDescent="0.3">
      <c r="A3149" s="2"/>
      <c r="B3149" s="2"/>
      <c r="D3149"/>
      <c r="G3149" s="4"/>
    </row>
    <row r="3150" spans="1:7" x14ac:dyDescent="0.3">
      <c r="A3150" s="2"/>
      <c r="B3150" s="2"/>
      <c r="D3150"/>
      <c r="G3150" s="4"/>
    </row>
    <row r="3151" spans="1:7" x14ac:dyDescent="0.3">
      <c r="A3151" s="2"/>
      <c r="B3151" s="2"/>
      <c r="D3151"/>
      <c r="G3151" s="4"/>
    </row>
    <row r="3152" spans="1:7" x14ac:dyDescent="0.3">
      <c r="A3152" s="2"/>
      <c r="B3152" s="2"/>
      <c r="D3152"/>
      <c r="G3152" s="4"/>
    </row>
    <row r="3153" spans="1:7" x14ac:dyDescent="0.3">
      <c r="A3153" s="2"/>
      <c r="B3153" s="2"/>
      <c r="D3153"/>
      <c r="G3153" s="4"/>
    </row>
    <row r="3154" spans="1:7" x14ac:dyDescent="0.3">
      <c r="A3154" s="2"/>
      <c r="B3154" s="2"/>
      <c r="D3154"/>
      <c r="G3154" s="4"/>
    </row>
    <row r="3155" spans="1:7" x14ac:dyDescent="0.3">
      <c r="A3155" s="2"/>
      <c r="B3155" s="2"/>
      <c r="D3155"/>
      <c r="G3155" s="4"/>
    </row>
    <row r="3156" spans="1:7" x14ac:dyDescent="0.3">
      <c r="A3156" s="2"/>
      <c r="B3156" s="2"/>
      <c r="D3156"/>
      <c r="G3156" s="4"/>
    </row>
    <row r="3157" spans="1:7" x14ac:dyDescent="0.3">
      <c r="A3157" s="2"/>
      <c r="B3157" s="2"/>
      <c r="D3157"/>
      <c r="G3157" s="4"/>
    </row>
    <row r="3158" spans="1:7" x14ac:dyDescent="0.3">
      <c r="A3158" s="2"/>
      <c r="B3158" s="2"/>
      <c r="D3158"/>
      <c r="G3158" s="4"/>
    </row>
    <row r="3159" spans="1:7" x14ac:dyDescent="0.3">
      <c r="A3159" s="2"/>
      <c r="B3159" s="2"/>
      <c r="D3159"/>
      <c r="G3159" s="4"/>
    </row>
    <row r="3160" spans="1:7" x14ac:dyDescent="0.3">
      <c r="A3160" s="2"/>
      <c r="B3160" s="2"/>
      <c r="D3160"/>
      <c r="G3160" s="4"/>
    </row>
    <row r="3161" spans="1:7" x14ac:dyDescent="0.3">
      <c r="A3161" s="2"/>
      <c r="B3161" s="2"/>
      <c r="D3161"/>
      <c r="G3161" s="4"/>
    </row>
    <row r="3162" spans="1:7" x14ac:dyDescent="0.3">
      <c r="A3162" s="2"/>
      <c r="B3162" s="2"/>
      <c r="D3162"/>
      <c r="G3162" s="4"/>
    </row>
    <row r="3163" spans="1:7" x14ac:dyDescent="0.3">
      <c r="A3163" s="2"/>
      <c r="B3163" s="2"/>
      <c r="D3163"/>
      <c r="G3163" s="4"/>
    </row>
    <row r="3164" spans="1:7" x14ac:dyDescent="0.3">
      <c r="A3164" s="2"/>
      <c r="B3164" s="2"/>
      <c r="D3164"/>
      <c r="G3164" s="4"/>
    </row>
    <row r="3165" spans="1:7" x14ac:dyDescent="0.3">
      <c r="A3165" s="2"/>
      <c r="B3165" s="2"/>
      <c r="D3165"/>
      <c r="G3165" s="4"/>
    </row>
    <row r="3166" spans="1:7" x14ac:dyDescent="0.3">
      <c r="A3166" s="2"/>
      <c r="B3166" s="2"/>
      <c r="D3166"/>
      <c r="G3166" s="4"/>
    </row>
    <row r="3167" spans="1:7" x14ac:dyDescent="0.3">
      <c r="A3167" s="2"/>
      <c r="B3167" s="2"/>
      <c r="D3167"/>
      <c r="G3167" s="4"/>
    </row>
    <row r="3168" spans="1:7" x14ac:dyDescent="0.3">
      <c r="A3168" s="2"/>
      <c r="B3168" s="2"/>
      <c r="D3168"/>
      <c r="G3168" s="4"/>
    </row>
    <row r="3169" spans="1:7" x14ac:dyDescent="0.3">
      <c r="A3169" s="2"/>
      <c r="B3169" s="2"/>
      <c r="D3169"/>
      <c r="G3169" s="4"/>
    </row>
    <row r="3170" spans="1:7" x14ac:dyDescent="0.3">
      <c r="A3170" s="2"/>
      <c r="B3170" s="2"/>
      <c r="D3170"/>
      <c r="G3170" s="4"/>
    </row>
    <row r="3171" spans="1:7" x14ac:dyDescent="0.3">
      <c r="A3171" s="2"/>
      <c r="B3171" s="2"/>
      <c r="D3171"/>
      <c r="G3171" s="4"/>
    </row>
    <row r="3172" spans="1:7" x14ac:dyDescent="0.3">
      <c r="A3172" s="2"/>
      <c r="B3172" s="2"/>
      <c r="D3172"/>
      <c r="G3172" s="4"/>
    </row>
    <row r="3173" spans="1:7" x14ac:dyDescent="0.3">
      <c r="A3173" s="2"/>
      <c r="B3173" s="2"/>
      <c r="D3173"/>
      <c r="G3173" s="4"/>
    </row>
    <row r="3174" spans="1:7" x14ac:dyDescent="0.3">
      <c r="A3174" s="2"/>
      <c r="B3174" s="2"/>
      <c r="D3174"/>
      <c r="G3174" s="4"/>
    </row>
    <row r="3175" spans="1:7" x14ac:dyDescent="0.3">
      <c r="A3175" s="2"/>
      <c r="B3175" s="2"/>
      <c r="D3175"/>
      <c r="G3175" s="4"/>
    </row>
    <row r="3176" spans="1:7" x14ac:dyDescent="0.3">
      <c r="A3176" s="2"/>
      <c r="B3176" s="2"/>
      <c r="D3176"/>
      <c r="G3176" s="4"/>
    </row>
    <row r="3177" spans="1:7" x14ac:dyDescent="0.3">
      <c r="A3177" s="2"/>
      <c r="B3177" s="2"/>
      <c r="D3177"/>
      <c r="G3177" s="4"/>
    </row>
    <row r="3178" spans="1:7" x14ac:dyDescent="0.3">
      <c r="A3178" s="2"/>
      <c r="B3178" s="2"/>
      <c r="D3178"/>
      <c r="G3178" s="4"/>
    </row>
    <row r="3179" spans="1:7" x14ac:dyDescent="0.3">
      <c r="A3179" s="2"/>
      <c r="B3179" s="2"/>
      <c r="D3179"/>
      <c r="G3179" s="4"/>
    </row>
    <row r="3180" spans="1:7" x14ac:dyDescent="0.3">
      <c r="A3180" s="2"/>
      <c r="B3180" s="2"/>
      <c r="D3180"/>
      <c r="G3180" s="4"/>
    </row>
    <row r="3181" spans="1:7" x14ac:dyDescent="0.3">
      <c r="A3181" s="2"/>
      <c r="B3181" s="2"/>
      <c r="D3181"/>
      <c r="G3181" s="4"/>
    </row>
    <row r="3182" spans="1:7" x14ac:dyDescent="0.3">
      <c r="A3182" s="2"/>
      <c r="B3182" s="2"/>
      <c r="D3182"/>
      <c r="G3182" s="4"/>
    </row>
    <row r="3183" spans="1:7" x14ac:dyDescent="0.3">
      <c r="A3183" s="2"/>
      <c r="B3183" s="2"/>
      <c r="D3183"/>
      <c r="G3183" s="4"/>
    </row>
    <row r="3184" spans="1:7" x14ac:dyDescent="0.3">
      <c r="A3184" s="2"/>
      <c r="B3184" s="2"/>
      <c r="D3184"/>
      <c r="G3184" s="4"/>
    </row>
    <row r="3185" spans="1:7" x14ac:dyDescent="0.3">
      <c r="A3185" s="2"/>
      <c r="B3185" s="2"/>
      <c r="D3185"/>
      <c r="G3185" s="4"/>
    </row>
    <row r="3186" spans="1:7" x14ac:dyDescent="0.3">
      <c r="A3186" s="2"/>
      <c r="B3186" s="2"/>
      <c r="D3186"/>
      <c r="G3186" s="4"/>
    </row>
    <row r="3187" spans="1:7" x14ac:dyDescent="0.3">
      <c r="A3187" s="2"/>
      <c r="B3187" s="2"/>
      <c r="D3187"/>
      <c r="G3187" s="4"/>
    </row>
    <row r="3188" spans="1:7" x14ac:dyDescent="0.3">
      <c r="A3188" s="2"/>
      <c r="B3188" s="2"/>
      <c r="D3188"/>
      <c r="G3188" s="4"/>
    </row>
    <row r="3189" spans="1:7" x14ac:dyDescent="0.3">
      <c r="A3189" s="2"/>
      <c r="B3189" s="2"/>
      <c r="D3189"/>
      <c r="G3189" s="4"/>
    </row>
    <row r="3190" spans="1:7" x14ac:dyDescent="0.3">
      <c r="A3190" s="2"/>
      <c r="B3190" s="2"/>
      <c r="D3190"/>
      <c r="G3190" s="4"/>
    </row>
    <row r="3191" spans="1:7" x14ac:dyDescent="0.3">
      <c r="A3191" s="2"/>
      <c r="B3191" s="2"/>
      <c r="D3191"/>
      <c r="G3191" s="4"/>
    </row>
    <row r="3192" spans="1:7" x14ac:dyDescent="0.3">
      <c r="A3192" s="2"/>
      <c r="B3192" s="2"/>
      <c r="D3192"/>
      <c r="G3192" s="4"/>
    </row>
    <row r="3193" spans="1:7" x14ac:dyDescent="0.3">
      <c r="A3193" s="2"/>
      <c r="B3193" s="2"/>
      <c r="D3193"/>
      <c r="G3193" s="4"/>
    </row>
    <row r="3194" spans="1:7" x14ac:dyDescent="0.3">
      <c r="A3194" s="2"/>
      <c r="B3194" s="2"/>
      <c r="D3194"/>
      <c r="G3194" s="4"/>
    </row>
    <row r="3195" spans="1:7" x14ac:dyDescent="0.3">
      <c r="A3195" s="2"/>
      <c r="B3195" s="2"/>
      <c r="D3195"/>
      <c r="G3195" s="4"/>
    </row>
    <row r="3196" spans="1:7" x14ac:dyDescent="0.3">
      <c r="A3196" s="2"/>
      <c r="B3196" s="2"/>
      <c r="D3196"/>
      <c r="G3196" s="4"/>
    </row>
    <row r="3197" spans="1:7" x14ac:dyDescent="0.3">
      <c r="A3197" s="2"/>
      <c r="B3197" s="2"/>
      <c r="D3197"/>
      <c r="G3197" s="4"/>
    </row>
    <row r="3198" spans="1:7" x14ac:dyDescent="0.3">
      <c r="A3198" s="2"/>
      <c r="B3198" s="2"/>
      <c r="D3198"/>
      <c r="G3198" s="4"/>
    </row>
    <row r="3199" spans="1:7" x14ac:dyDescent="0.3">
      <c r="A3199" s="2"/>
      <c r="B3199" s="2"/>
      <c r="D3199"/>
      <c r="G3199" s="4"/>
    </row>
    <row r="3200" spans="1:7" x14ac:dyDescent="0.3">
      <c r="A3200" s="2"/>
      <c r="B3200" s="2"/>
      <c r="D3200"/>
      <c r="G3200" s="4"/>
    </row>
    <row r="3201" spans="1:7" x14ac:dyDescent="0.3">
      <c r="A3201" s="2"/>
      <c r="B3201" s="2"/>
      <c r="D3201"/>
      <c r="G3201" s="4"/>
    </row>
    <row r="3202" spans="1:7" x14ac:dyDescent="0.3">
      <c r="A3202" s="2"/>
      <c r="B3202" s="2"/>
      <c r="D3202"/>
      <c r="G3202" s="4"/>
    </row>
    <row r="3203" spans="1:7" x14ac:dyDescent="0.3">
      <c r="A3203" s="2"/>
      <c r="B3203" s="2"/>
      <c r="D3203"/>
      <c r="G3203" s="4"/>
    </row>
    <row r="3204" spans="1:7" x14ac:dyDescent="0.3">
      <c r="A3204" s="2"/>
      <c r="B3204" s="2"/>
      <c r="D3204"/>
      <c r="G3204" s="4"/>
    </row>
    <row r="3205" spans="1:7" x14ac:dyDescent="0.3">
      <c r="A3205" s="2"/>
      <c r="B3205" s="2"/>
      <c r="D3205"/>
      <c r="G3205" s="4"/>
    </row>
    <row r="3206" spans="1:7" x14ac:dyDescent="0.3">
      <c r="A3206" s="2"/>
      <c r="B3206" s="2"/>
      <c r="D3206"/>
      <c r="G3206" s="4"/>
    </row>
    <row r="3207" spans="1:7" x14ac:dyDescent="0.3">
      <c r="A3207" s="2"/>
      <c r="B3207" s="2"/>
      <c r="D3207"/>
      <c r="G3207" s="4"/>
    </row>
    <row r="3208" spans="1:7" x14ac:dyDescent="0.3">
      <c r="A3208" s="2"/>
      <c r="B3208" s="2"/>
      <c r="D3208"/>
      <c r="G3208" s="4"/>
    </row>
    <row r="3209" spans="1:7" x14ac:dyDescent="0.3">
      <c r="A3209" s="2"/>
      <c r="B3209" s="2"/>
      <c r="D3209"/>
      <c r="G3209" s="4"/>
    </row>
    <row r="3210" spans="1:7" x14ac:dyDescent="0.3">
      <c r="A3210" s="2"/>
      <c r="B3210" s="2"/>
      <c r="D3210"/>
      <c r="G3210" s="4"/>
    </row>
    <row r="3211" spans="1:7" x14ac:dyDescent="0.3">
      <c r="A3211" s="2"/>
      <c r="B3211" s="2"/>
      <c r="D3211"/>
      <c r="G3211" s="4"/>
    </row>
    <row r="3212" spans="1:7" x14ac:dyDescent="0.3">
      <c r="A3212" s="2"/>
      <c r="B3212" s="2"/>
      <c r="D3212"/>
      <c r="G3212" s="4"/>
    </row>
    <row r="3213" spans="1:7" x14ac:dyDescent="0.3">
      <c r="A3213" s="2"/>
      <c r="B3213" s="2"/>
      <c r="D3213"/>
      <c r="G3213" s="4"/>
    </row>
    <row r="3214" spans="1:7" x14ac:dyDescent="0.3">
      <c r="A3214" s="2"/>
      <c r="B3214" s="2"/>
      <c r="D3214"/>
      <c r="G3214" s="4"/>
    </row>
    <row r="3215" spans="1:7" x14ac:dyDescent="0.3">
      <c r="A3215" s="2"/>
      <c r="B3215" s="2"/>
      <c r="D3215"/>
      <c r="G3215" s="4"/>
    </row>
    <row r="3216" spans="1:7" x14ac:dyDescent="0.3">
      <c r="A3216" s="2"/>
      <c r="B3216" s="2"/>
      <c r="D3216"/>
      <c r="G3216" s="4"/>
    </row>
    <row r="3217" spans="1:7" x14ac:dyDescent="0.3">
      <c r="A3217" s="2"/>
      <c r="B3217" s="2"/>
      <c r="D3217"/>
      <c r="G3217" s="4"/>
    </row>
    <row r="3218" spans="1:7" x14ac:dyDescent="0.3">
      <c r="A3218" s="2"/>
      <c r="B3218" s="2"/>
      <c r="D3218"/>
      <c r="G3218" s="4"/>
    </row>
    <row r="3219" spans="1:7" x14ac:dyDescent="0.3">
      <c r="A3219" s="2"/>
      <c r="B3219" s="2"/>
      <c r="D3219"/>
      <c r="G3219" s="4"/>
    </row>
    <row r="3220" spans="1:7" x14ac:dyDescent="0.3">
      <c r="A3220" s="2"/>
      <c r="B3220" s="2"/>
      <c r="D3220"/>
      <c r="G3220" s="4"/>
    </row>
    <row r="3221" spans="1:7" x14ac:dyDescent="0.3">
      <c r="A3221" s="2"/>
      <c r="B3221" s="2"/>
      <c r="D3221"/>
      <c r="G3221" s="4"/>
    </row>
    <row r="3222" spans="1:7" x14ac:dyDescent="0.3">
      <c r="A3222" s="2"/>
      <c r="B3222" s="2"/>
      <c r="D3222"/>
      <c r="G3222" s="4"/>
    </row>
    <row r="3223" spans="1:7" x14ac:dyDescent="0.3">
      <c r="A3223" s="2"/>
      <c r="B3223" s="2"/>
      <c r="D3223"/>
      <c r="G3223" s="4"/>
    </row>
    <row r="3224" spans="1:7" x14ac:dyDescent="0.3">
      <c r="A3224" s="2"/>
      <c r="B3224" s="2"/>
      <c r="D3224"/>
      <c r="G3224" s="4"/>
    </row>
    <row r="3225" spans="1:7" x14ac:dyDescent="0.3">
      <c r="A3225" s="2"/>
      <c r="B3225" s="2"/>
      <c r="D3225"/>
      <c r="G3225" s="4"/>
    </row>
    <row r="3226" spans="1:7" x14ac:dyDescent="0.3">
      <c r="A3226" s="2"/>
      <c r="B3226" s="2"/>
      <c r="D3226"/>
      <c r="G3226" s="4"/>
    </row>
    <row r="3227" spans="1:7" x14ac:dyDescent="0.3">
      <c r="A3227" s="2"/>
      <c r="B3227" s="2"/>
      <c r="D3227"/>
      <c r="G3227" s="4"/>
    </row>
    <row r="3228" spans="1:7" x14ac:dyDescent="0.3">
      <c r="A3228" s="2"/>
      <c r="B3228" s="2"/>
      <c r="D3228"/>
      <c r="G3228" s="4"/>
    </row>
    <row r="3229" spans="1:7" x14ac:dyDescent="0.3">
      <c r="A3229" s="2"/>
      <c r="B3229" s="2"/>
      <c r="D3229"/>
      <c r="G3229" s="4"/>
    </row>
    <row r="3230" spans="1:7" x14ac:dyDescent="0.3">
      <c r="A3230" s="2"/>
      <c r="B3230" s="2"/>
      <c r="D3230"/>
      <c r="G3230" s="4"/>
    </row>
    <row r="3231" spans="1:7" x14ac:dyDescent="0.3">
      <c r="A3231" s="2"/>
      <c r="B3231" s="2"/>
      <c r="D3231"/>
      <c r="G3231" s="4"/>
    </row>
    <row r="3232" spans="1:7" x14ac:dyDescent="0.3">
      <c r="A3232" s="2"/>
      <c r="B3232" s="2"/>
      <c r="D3232"/>
      <c r="G3232" s="4"/>
    </row>
    <row r="3233" spans="1:7" x14ac:dyDescent="0.3">
      <c r="A3233" s="2"/>
      <c r="B3233" s="2"/>
      <c r="D3233"/>
      <c r="G3233" s="4"/>
    </row>
    <row r="3234" spans="1:7" x14ac:dyDescent="0.3">
      <c r="A3234" s="2"/>
      <c r="B3234" s="2"/>
      <c r="D3234"/>
      <c r="G3234" s="4"/>
    </row>
    <row r="3235" spans="1:7" x14ac:dyDescent="0.3">
      <c r="A3235" s="2"/>
      <c r="B3235" s="2"/>
      <c r="D3235"/>
      <c r="G3235" s="4"/>
    </row>
    <row r="3236" spans="1:7" x14ac:dyDescent="0.3">
      <c r="A3236" s="2"/>
      <c r="B3236" s="2"/>
      <c r="D3236"/>
      <c r="G3236" s="4"/>
    </row>
    <row r="3237" spans="1:7" x14ac:dyDescent="0.3">
      <c r="A3237" s="2"/>
      <c r="B3237" s="2"/>
      <c r="D3237"/>
      <c r="G3237" s="4"/>
    </row>
    <row r="3238" spans="1:7" x14ac:dyDescent="0.3">
      <c r="A3238" s="2"/>
      <c r="B3238" s="2"/>
      <c r="D3238"/>
      <c r="G3238" s="4"/>
    </row>
    <row r="3239" spans="1:7" x14ac:dyDescent="0.3">
      <c r="A3239" s="2"/>
      <c r="B3239" s="2"/>
      <c r="D3239"/>
      <c r="G3239" s="4"/>
    </row>
    <row r="3240" spans="1:7" x14ac:dyDescent="0.3">
      <c r="A3240" s="2"/>
      <c r="B3240" s="2"/>
      <c r="D3240"/>
      <c r="G3240" s="4"/>
    </row>
    <row r="3241" spans="1:7" x14ac:dyDescent="0.3">
      <c r="A3241" s="2"/>
      <c r="B3241" s="2"/>
      <c r="D3241"/>
      <c r="G3241" s="4"/>
    </row>
    <row r="3242" spans="1:7" x14ac:dyDescent="0.3">
      <c r="A3242" s="2"/>
      <c r="B3242" s="2"/>
      <c r="D3242"/>
      <c r="G3242" s="4"/>
    </row>
    <row r="3243" spans="1:7" x14ac:dyDescent="0.3">
      <c r="A3243" s="2"/>
      <c r="B3243" s="2"/>
      <c r="D3243"/>
      <c r="G3243" s="4"/>
    </row>
    <row r="3244" spans="1:7" x14ac:dyDescent="0.3">
      <c r="A3244" s="2"/>
      <c r="B3244" s="2"/>
      <c r="D3244"/>
      <c r="G3244" s="4"/>
    </row>
    <row r="3245" spans="1:7" x14ac:dyDescent="0.3">
      <c r="A3245" s="2"/>
      <c r="B3245" s="2"/>
      <c r="D3245"/>
      <c r="G3245" s="4"/>
    </row>
    <row r="3246" spans="1:7" x14ac:dyDescent="0.3">
      <c r="A3246" s="2"/>
      <c r="B3246" s="2"/>
      <c r="D3246"/>
      <c r="G3246" s="4"/>
    </row>
    <row r="3247" spans="1:7" x14ac:dyDescent="0.3">
      <c r="A3247" s="2"/>
      <c r="B3247" s="2"/>
      <c r="D3247"/>
      <c r="G3247" s="4"/>
    </row>
    <row r="3248" spans="1:7" x14ac:dyDescent="0.3">
      <c r="A3248" s="2"/>
      <c r="B3248" s="2"/>
      <c r="D3248"/>
      <c r="G3248" s="4"/>
    </row>
    <row r="3249" spans="1:7" x14ac:dyDescent="0.3">
      <c r="A3249" s="2"/>
      <c r="B3249" s="2"/>
      <c r="D3249"/>
      <c r="G3249" s="4"/>
    </row>
    <row r="3250" spans="1:7" x14ac:dyDescent="0.3">
      <c r="A3250" s="2"/>
      <c r="B3250" s="2"/>
      <c r="D3250"/>
      <c r="G3250" s="4"/>
    </row>
    <row r="3251" spans="1:7" x14ac:dyDescent="0.3">
      <c r="A3251" s="2"/>
      <c r="B3251" s="2"/>
      <c r="D3251"/>
      <c r="G3251" s="4"/>
    </row>
    <row r="3252" spans="1:7" x14ac:dyDescent="0.3">
      <c r="A3252" s="2"/>
      <c r="B3252" s="2"/>
      <c r="D3252"/>
      <c r="G3252" s="4"/>
    </row>
    <row r="3253" spans="1:7" x14ac:dyDescent="0.3">
      <c r="A3253" s="2"/>
      <c r="B3253" s="2"/>
      <c r="D3253"/>
      <c r="G3253" s="4"/>
    </row>
    <row r="3254" spans="1:7" x14ac:dyDescent="0.3">
      <c r="A3254" s="2"/>
      <c r="B3254" s="2"/>
      <c r="D3254"/>
      <c r="G3254" s="4"/>
    </row>
    <row r="3255" spans="1:7" x14ac:dyDescent="0.3">
      <c r="A3255" s="2"/>
      <c r="B3255" s="2"/>
      <c r="D3255"/>
      <c r="G3255" s="4"/>
    </row>
    <row r="3256" spans="1:7" x14ac:dyDescent="0.3">
      <c r="A3256" s="2"/>
      <c r="B3256" s="2"/>
      <c r="D3256"/>
      <c r="G3256" s="4"/>
    </row>
    <row r="3257" spans="1:7" x14ac:dyDescent="0.3">
      <c r="A3257" s="2"/>
      <c r="B3257" s="2"/>
      <c r="D3257"/>
      <c r="G3257" s="4"/>
    </row>
    <row r="3258" spans="1:7" x14ac:dyDescent="0.3">
      <c r="A3258" s="2"/>
      <c r="B3258" s="2"/>
      <c r="D3258"/>
      <c r="G3258" s="4"/>
    </row>
    <row r="3259" spans="1:7" x14ac:dyDescent="0.3">
      <c r="A3259" s="2"/>
      <c r="B3259" s="2"/>
      <c r="D3259"/>
      <c r="G3259" s="4"/>
    </row>
    <row r="3260" spans="1:7" x14ac:dyDescent="0.3">
      <c r="A3260" s="2"/>
      <c r="B3260" s="2"/>
      <c r="D3260"/>
      <c r="G3260" s="4"/>
    </row>
    <row r="3261" spans="1:7" x14ac:dyDescent="0.3">
      <c r="A3261" s="2"/>
      <c r="B3261" s="2"/>
      <c r="D3261"/>
      <c r="G3261" s="4"/>
    </row>
    <row r="3262" spans="1:7" x14ac:dyDescent="0.3">
      <c r="A3262" s="2"/>
      <c r="B3262" s="2"/>
      <c r="D3262"/>
      <c r="G3262" s="4"/>
    </row>
    <row r="3263" spans="1:7" x14ac:dyDescent="0.3">
      <c r="A3263" s="2"/>
      <c r="B3263" s="2"/>
      <c r="D3263"/>
      <c r="G3263" s="4"/>
    </row>
    <row r="3264" spans="1:7" x14ac:dyDescent="0.3">
      <c r="A3264" s="2"/>
      <c r="B3264" s="2"/>
      <c r="D3264"/>
      <c r="G3264" s="4"/>
    </row>
    <row r="3265" spans="1:7" x14ac:dyDescent="0.3">
      <c r="A3265" s="2"/>
      <c r="B3265" s="2"/>
      <c r="D3265"/>
      <c r="G3265" s="4"/>
    </row>
    <row r="3266" spans="1:7" x14ac:dyDescent="0.3">
      <c r="A3266" s="2"/>
      <c r="B3266" s="2"/>
      <c r="D3266"/>
      <c r="G3266" s="4"/>
    </row>
    <row r="3267" spans="1:7" x14ac:dyDescent="0.3">
      <c r="A3267" s="2"/>
      <c r="B3267" s="2"/>
      <c r="D3267"/>
      <c r="G3267" s="4"/>
    </row>
    <row r="3268" spans="1:7" x14ac:dyDescent="0.3">
      <c r="A3268" s="2"/>
      <c r="B3268" s="2"/>
      <c r="D3268"/>
      <c r="G3268" s="4"/>
    </row>
    <row r="3269" spans="1:7" x14ac:dyDescent="0.3">
      <c r="A3269" s="2"/>
      <c r="B3269" s="2"/>
      <c r="D3269"/>
      <c r="G3269" s="4"/>
    </row>
    <row r="3270" spans="1:7" x14ac:dyDescent="0.3">
      <c r="A3270" s="2"/>
      <c r="B3270" s="2"/>
      <c r="D3270"/>
      <c r="G3270" s="4"/>
    </row>
    <row r="3271" spans="1:7" x14ac:dyDescent="0.3">
      <c r="A3271" s="2"/>
      <c r="B3271" s="2"/>
      <c r="D3271"/>
      <c r="G3271" s="4"/>
    </row>
    <row r="3272" spans="1:7" x14ac:dyDescent="0.3">
      <c r="A3272" s="2"/>
      <c r="B3272" s="2"/>
      <c r="D3272"/>
      <c r="G3272" s="4"/>
    </row>
    <row r="3273" spans="1:7" x14ac:dyDescent="0.3">
      <c r="A3273" s="2"/>
      <c r="B3273" s="2"/>
      <c r="D3273"/>
      <c r="G3273" s="4"/>
    </row>
    <row r="3274" spans="1:7" x14ac:dyDescent="0.3">
      <c r="A3274" s="2"/>
      <c r="B3274" s="2"/>
      <c r="D3274"/>
      <c r="G3274" s="4"/>
    </row>
    <row r="3275" spans="1:7" x14ac:dyDescent="0.3">
      <c r="A3275" s="2"/>
      <c r="B3275" s="2"/>
      <c r="D3275"/>
      <c r="G3275" s="4"/>
    </row>
    <row r="3276" spans="1:7" x14ac:dyDescent="0.3">
      <c r="A3276" s="2"/>
      <c r="B3276" s="2"/>
      <c r="D3276"/>
      <c r="G3276" s="4"/>
    </row>
    <row r="3277" spans="1:7" x14ac:dyDescent="0.3">
      <c r="A3277" s="2"/>
      <c r="B3277" s="2"/>
      <c r="D3277"/>
      <c r="G3277" s="4"/>
    </row>
    <row r="3278" spans="1:7" x14ac:dyDescent="0.3">
      <c r="A3278" s="2"/>
      <c r="B3278" s="2"/>
      <c r="D3278"/>
      <c r="G3278" s="4"/>
    </row>
    <row r="3279" spans="1:7" x14ac:dyDescent="0.3">
      <c r="A3279" s="2"/>
      <c r="B3279" s="2"/>
      <c r="D3279"/>
      <c r="G3279" s="4"/>
    </row>
    <row r="3280" spans="1:7" x14ac:dyDescent="0.3">
      <c r="A3280" s="2"/>
      <c r="B3280" s="2"/>
      <c r="D3280"/>
      <c r="G3280" s="4"/>
    </row>
    <row r="3281" spans="1:7" x14ac:dyDescent="0.3">
      <c r="A3281" s="2"/>
      <c r="B3281" s="2"/>
      <c r="D3281"/>
      <c r="G3281" s="4"/>
    </row>
    <row r="3282" spans="1:7" x14ac:dyDescent="0.3">
      <c r="A3282" s="2"/>
      <c r="B3282" s="2"/>
      <c r="D3282"/>
      <c r="G3282" s="4"/>
    </row>
    <row r="3283" spans="1:7" x14ac:dyDescent="0.3">
      <c r="A3283" s="2"/>
      <c r="B3283" s="2"/>
      <c r="D3283"/>
      <c r="G3283" s="4"/>
    </row>
    <row r="3284" spans="1:7" x14ac:dyDescent="0.3">
      <c r="A3284" s="2"/>
      <c r="B3284" s="2"/>
      <c r="D3284"/>
      <c r="G3284" s="4"/>
    </row>
    <row r="3285" spans="1:7" x14ac:dyDescent="0.3">
      <c r="A3285" s="2"/>
      <c r="B3285" s="2"/>
      <c r="D3285"/>
      <c r="G3285" s="4"/>
    </row>
    <row r="3286" spans="1:7" x14ac:dyDescent="0.3">
      <c r="A3286" s="2"/>
      <c r="B3286" s="2"/>
      <c r="D3286"/>
      <c r="G3286" s="4"/>
    </row>
    <row r="3287" spans="1:7" x14ac:dyDescent="0.3">
      <c r="A3287" s="2"/>
      <c r="B3287" s="2"/>
      <c r="D3287"/>
      <c r="G3287" s="4"/>
    </row>
    <row r="3288" spans="1:7" x14ac:dyDescent="0.3">
      <c r="A3288" s="2"/>
      <c r="B3288" s="2"/>
      <c r="D3288"/>
      <c r="G3288" s="4"/>
    </row>
    <row r="3289" spans="1:7" x14ac:dyDescent="0.3">
      <c r="A3289" s="2"/>
      <c r="B3289" s="2"/>
      <c r="D3289"/>
      <c r="G3289" s="4"/>
    </row>
    <row r="3290" spans="1:7" x14ac:dyDescent="0.3">
      <c r="A3290" s="2"/>
      <c r="B3290" s="2"/>
      <c r="D3290"/>
      <c r="G3290" s="4"/>
    </row>
    <row r="3291" spans="1:7" x14ac:dyDescent="0.3">
      <c r="A3291" s="2"/>
      <c r="B3291" s="2"/>
      <c r="D3291"/>
      <c r="G3291" s="4"/>
    </row>
    <row r="3292" spans="1:7" x14ac:dyDescent="0.3">
      <c r="A3292" s="2"/>
      <c r="B3292" s="2"/>
      <c r="D3292"/>
      <c r="G3292" s="4"/>
    </row>
    <row r="3293" spans="1:7" x14ac:dyDescent="0.3">
      <c r="A3293" s="2"/>
      <c r="B3293" s="2"/>
      <c r="D3293"/>
      <c r="G3293" s="4"/>
    </row>
    <row r="3294" spans="1:7" x14ac:dyDescent="0.3">
      <c r="A3294" s="2"/>
      <c r="B3294" s="2"/>
      <c r="D3294"/>
      <c r="G3294" s="4"/>
    </row>
    <row r="3295" spans="1:7" x14ac:dyDescent="0.3">
      <c r="A3295" s="2"/>
      <c r="B3295" s="2"/>
      <c r="D3295"/>
      <c r="G3295" s="4"/>
    </row>
    <row r="3296" spans="1:7" x14ac:dyDescent="0.3">
      <c r="A3296" s="2"/>
      <c r="B3296" s="2"/>
      <c r="D3296"/>
      <c r="G3296" s="4"/>
    </row>
    <row r="3297" spans="1:7" x14ac:dyDescent="0.3">
      <c r="A3297" s="2"/>
      <c r="B3297" s="2"/>
      <c r="D3297"/>
      <c r="G3297" s="4"/>
    </row>
    <row r="3298" spans="1:7" x14ac:dyDescent="0.3">
      <c r="A3298" s="2"/>
      <c r="B3298" s="2"/>
      <c r="D3298"/>
      <c r="G3298" s="4"/>
    </row>
    <row r="3299" spans="1:7" x14ac:dyDescent="0.3">
      <c r="A3299" s="2"/>
      <c r="B3299" s="2"/>
      <c r="D3299"/>
      <c r="G3299" s="4"/>
    </row>
    <row r="3300" spans="1:7" x14ac:dyDescent="0.3">
      <c r="A3300" s="2"/>
      <c r="B3300" s="2"/>
      <c r="D3300"/>
      <c r="G3300" s="4"/>
    </row>
    <row r="3301" spans="1:7" x14ac:dyDescent="0.3">
      <c r="A3301" s="2"/>
      <c r="B3301" s="2"/>
      <c r="D3301"/>
      <c r="G3301" s="4"/>
    </row>
    <row r="3302" spans="1:7" x14ac:dyDescent="0.3">
      <c r="A3302" s="2"/>
      <c r="B3302" s="2"/>
      <c r="D3302"/>
      <c r="G3302" s="4"/>
    </row>
    <row r="3303" spans="1:7" x14ac:dyDescent="0.3">
      <c r="A3303" s="2"/>
      <c r="B3303" s="2"/>
      <c r="D3303"/>
      <c r="G3303" s="4"/>
    </row>
    <row r="3304" spans="1:7" x14ac:dyDescent="0.3">
      <c r="A3304" s="2"/>
      <c r="B3304" s="2"/>
      <c r="D3304"/>
      <c r="G3304" s="4"/>
    </row>
    <row r="3305" spans="1:7" x14ac:dyDescent="0.3">
      <c r="A3305" s="2"/>
      <c r="B3305" s="2"/>
      <c r="D3305"/>
      <c r="G3305" s="4"/>
    </row>
    <row r="3306" spans="1:7" x14ac:dyDescent="0.3">
      <c r="A3306" s="2"/>
      <c r="B3306" s="2"/>
      <c r="D3306"/>
      <c r="G3306" s="4"/>
    </row>
    <row r="3307" spans="1:7" x14ac:dyDescent="0.3">
      <c r="A3307" s="2"/>
      <c r="B3307" s="2"/>
      <c r="D3307"/>
      <c r="G3307" s="4"/>
    </row>
    <row r="3308" spans="1:7" x14ac:dyDescent="0.3">
      <c r="A3308" s="2"/>
      <c r="B3308" s="2"/>
      <c r="D3308"/>
      <c r="G3308" s="4"/>
    </row>
    <row r="3309" spans="1:7" x14ac:dyDescent="0.3">
      <c r="A3309" s="2"/>
      <c r="B3309" s="2"/>
      <c r="D3309"/>
      <c r="G3309" s="4"/>
    </row>
    <row r="3310" spans="1:7" x14ac:dyDescent="0.3">
      <c r="A3310" s="2"/>
      <c r="B3310" s="2"/>
      <c r="D3310"/>
      <c r="G3310" s="4"/>
    </row>
    <row r="3311" spans="1:7" x14ac:dyDescent="0.3">
      <c r="A3311" s="2"/>
      <c r="B3311" s="2"/>
      <c r="D3311"/>
      <c r="G3311" s="4"/>
    </row>
    <row r="3312" spans="1:7" x14ac:dyDescent="0.3">
      <c r="A3312" s="2"/>
      <c r="B3312" s="2"/>
      <c r="D3312"/>
      <c r="G3312" s="4"/>
    </row>
    <row r="3313" spans="1:7" x14ac:dyDescent="0.3">
      <c r="A3313" s="2"/>
      <c r="B3313" s="2"/>
      <c r="D3313"/>
      <c r="G3313" s="4"/>
    </row>
    <row r="3314" spans="1:7" x14ac:dyDescent="0.3">
      <c r="A3314" s="2"/>
      <c r="B3314" s="2"/>
      <c r="D3314"/>
      <c r="G3314" s="4"/>
    </row>
    <row r="3315" spans="1:7" x14ac:dyDescent="0.3">
      <c r="A3315" s="2"/>
      <c r="B3315" s="2"/>
      <c r="D3315"/>
      <c r="G3315" s="4"/>
    </row>
    <row r="3316" spans="1:7" x14ac:dyDescent="0.3">
      <c r="A3316" s="2"/>
      <c r="B3316" s="2"/>
      <c r="D3316"/>
      <c r="G3316" s="4"/>
    </row>
    <row r="3317" spans="1:7" x14ac:dyDescent="0.3">
      <c r="A3317" s="2"/>
      <c r="B3317" s="2"/>
      <c r="D3317"/>
      <c r="G3317" s="4"/>
    </row>
    <row r="3318" spans="1:7" x14ac:dyDescent="0.3">
      <c r="A3318" s="2"/>
      <c r="B3318" s="2"/>
      <c r="D3318"/>
      <c r="G3318" s="4"/>
    </row>
    <row r="3319" spans="1:7" x14ac:dyDescent="0.3">
      <c r="A3319" s="2"/>
      <c r="B3319" s="2"/>
      <c r="D3319"/>
      <c r="G3319" s="4"/>
    </row>
    <row r="3320" spans="1:7" x14ac:dyDescent="0.3">
      <c r="A3320" s="2"/>
      <c r="B3320" s="2"/>
      <c r="D3320"/>
      <c r="G3320" s="4"/>
    </row>
    <row r="3321" spans="1:7" x14ac:dyDescent="0.3">
      <c r="A3321" s="2"/>
      <c r="B3321" s="2"/>
      <c r="D3321"/>
      <c r="G3321" s="4"/>
    </row>
    <row r="3322" spans="1:7" x14ac:dyDescent="0.3">
      <c r="A3322" s="2"/>
      <c r="B3322" s="2"/>
      <c r="D3322"/>
      <c r="G3322" s="4"/>
    </row>
    <row r="3323" spans="1:7" x14ac:dyDescent="0.3">
      <c r="A3323" s="2"/>
      <c r="B3323" s="2"/>
      <c r="D3323"/>
      <c r="G3323" s="4"/>
    </row>
    <row r="3324" spans="1:7" x14ac:dyDescent="0.3">
      <c r="A3324" s="2"/>
      <c r="B3324" s="2"/>
      <c r="D3324"/>
      <c r="G3324" s="4"/>
    </row>
    <row r="3325" spans="1:7" x14ac:dyDescent="0.3">
      <c r="A3325" s="2"/>
      <c r="B3325" s="2"/>
      <c r="D3325"/>
      <c r="G3325" s="4"/>
    </row>
    <row r="3326" spans="1:7" x14ac:dyDescent="0.3">
      <c r="A3326" s="2"/>
      <c r="B3326" s="2"/>
      <c r="D3326"/>
      <c r="G3326" s="4"/>
    </row>
    <row r="3327" spans="1:7" x14ac:dyDescent="0.3">
      <c r="A3327" s="2"/>
      <c r="B3327" s="2"/>
      <c r="D3327"/>
      <c r="G3327" s="4"/>
    </row>
    <row r="3328" spans="1:7" x14ac:dyDescent="0.3">
      <c r="A3328" s="2"/>
      <c r="B3328" s="2"/>
      <c r="D3328"/>
      <c r="G3328" s="4"/>
    </row>
    <row r="3329" spans="1:7" x14ac:dyDescent="0.3">
      <c r="A3329" s="2"/>
      <c r="B3329" s="2"/>
      <c r="D3329"/>
      <c r="G3329" s="4"/>
    </row>
    <row r="3330" spans="1:7" x14ac:dyDescent="0.3">
      <c r="A3330" s="2"/>
      <c r="B3330" s="2"/>
      <c r="D3330"/>
      <c r="G3330" s="4"/>
    </row>
    <row r="3331" spans="1:7" x14ac:dyDescent="0.3">
      <c r="A3331" s="2"/>
      <c r="B3331" s="2"/>
      <c r="D3331"/>
      <c r="G3331" s="4"/>
    </row>
    <row r="3332" spans="1:7" x14ac:dyDescent="0.3">
      <c r="A3332" s="2"/>
      <c r="B3332" s="2"/>
      <c r="D3332"/>
      <c r="G3332" s="4"/>
    </row>
    <row r="3333" spans="1:7" x14ac:dyDescent="0.3">
      <c r="A3333" s="2"/>
      <c r="B3333" s="2"/>
      <c r="D3333"/>
      <c r="G3333" s="4"/>
    </row>
    <row r="3334" spans="1:7" x14ac:dyDescent="0.3">
      <c r="A3334" s="2"/>
      <c r="B3334" s="2"/>
      <c r="D3334"/>
      <c r="G3334" s="4"/>
    </row>
    <row r="3335" spans="1:7" x14ac:dyDescent="0.3">
      <c r="A3335" s="2"/>
      <c r="B3335" s="2"/>
      <c r="D3335"/>
      <c r="G3335" s="4"/>
    </row>
    <row r="3336" spans="1:7" x14ac:dyDescent="0.3">
      <c r="A3336" s="2"/>
      <c r="B3336" s="2"/>
      <c r="D3336"/>
      <c r="G3336" s="4"/>
    </row>
    <row r="3337" spans="1:7" x14ac:dyDescent="0.3">
      <c r="A3337" s="2"/>
      <c r="B3337" s="2"/>
      <c r="D3337"/>
      <c r="G3337" s="4"/>
    </row>
    <row r="3338" spans="1:7" x14ac:dyDescent="0.3">
      <c r="A3338" s="2"/>
      <c r="B3338" s="2"/>
      <c r="D3338"/>
      <c r="G3338" s="4"/>
    </row>
    <row r="3339" spans="1:7" x14ac:dyDescent="0.3">
      <c r="A3339" s="2"/>
      <c r="B3339" s="2"/>
      <c r="D3339"/>
      <c r="G3339" s="4"/>
    </row>
    <row r="3340" spans="1:7" x14ac:dyDescent="0.3">
      <c r="A3340" s="2"/>
      <c r="B3340" s="2"/>
      <c r="D3340"/>
      <c r="G3340" s="4"/>
    </row>
    <row r="3341" spans="1:7" x14ac:dyDescent="0.3">
      <c r="A3341" s="2"/>
      <c r="B3341" s="2"/>
      <c r="D3341"/>
      <c r="G3341" s="4"/>
    </row>
    <row r="3342" spans="1:7" x14ac:dyDescent="0.3">
      <c r="A3342" s="2"/>
      <c r="B3342" s="2"/>
      <c r="D3342"/>
      <c r="G3342" s="4"/>
    </row>
    <row r="3343" spans="1:7" x14ac:dyDescent="0.3">
      <c r="A3343" s="2"/>
      <c r="B3343" s="2"/>
      <c r="D3343"/>
      <c r="G3343" s="4"/>
    </row>
    <row r="3344" spans="1:7" x14ac:dyDescent="0.3">
      <c r="A3344" s="2"/>
      <c r="B3344" s="2"/>
      <c r="D3344"/>
      <c r="G3344" s="4"/>
    </row>
    <row r="3345" spans="1:7" x14ac:dyDescent="0.3">
      <c r="A3345" s="2"/>
      <c r="B3345" s="2"/>
      <c r="D3345"/>
      <c r="G3345" s="4"/>
    </row>
    <row r="3346" spans="1:7" x14ac:dyDescent="0.3">
      <c r="A3346" s="2"/>
      <c r="B3346" s="2"/>
      <c r="D3346"/>
      <c r="G3346" s="4"/>
    </row>
    <row r="3347" spans="1:7" x14ac:dyDescent="0.3">
      <c r="A3347" s="2"/>
      <c r="B3347" s="2"/>
      <c r="D3347"/>
      <c r="G3347" s="4"/>
    </row>
    <row r="3348" spans="1:7" x14ac:dyDescent="0.3">
      <c r="A3348" s="2"/>
      <c r="B3348" s="2"/>
      <c r="D3348"/>
      <c r="G3348" s="4"/>
    </row>
    <row r="3349" spans="1:7" x14ac:dyDescent="0.3">
      <c r="A3349" s="2"/>
      <c r="B3349" s="2"/>
      <c r="D3349"/>
      <c r="G3349" s="4"/>
    </row>
    <row r="3350" spans="1:7" x14ac:dyDescent="0.3">
      <c r="A3350" s="2"/>
      <c r="B3350" s="2"/>
      <c r="D3350"/>
      <c r="G3350" s="4"/>
    </row>
    <row r="3351" spans="1:7" x14ac:dyDescent="0.3">
      <c r="A3351" s="2"/>
      <c r="B3351" s="2"/>
      <c r="D3351"/>
      <c r="G3351" s="4"/>
    </row>
    <row r="3352" spans="1:7" x14ac:dyDescent="0.3">
      <c r="A3352" s="2"/>
      <c r="B3352" s="2"/>
      <c r="D3352"/>
      <c r="G3352" s="4"/>
    </row>
    <row r="3353" spans="1:7" x14ac:dyDescent="0.3">
      <c r="A3353" s="2"/>
      <c r="B3353" s="2"/>
      <c r="D3353"/>
      <c r="G3353" s="4"/>
    </row>
    <row r="3354" spans="1:7" x14ac:dyDescent="0.3">
      <c r="A3354" s="2"/>
      <c r="B3354" s="2"/>
      <c r="D3354"/>
      <c r="G3354" s="4"/>
    </row>
    <row r="3355" spans="1:7" x14ac:dyDescent="0.3">
      <c r="A3355" s="2"/>
      <c r="B3355" s="2"/>
      <c r="D3355"/>
      <c r="G3355" s="4"/>
    </row>
    <row r="3356" spans="1:7" x14ac:dyDescent="0.3">
      <c r="A3356" s="2"/>
      <c r="B3356" s="2"/>
      <c r="D3356"/>
      <c r="G3356" s="4"/>
    </row>
    <row r="3357" spans="1:7" x14ac:dyDescent="0.3">
      <c r="A3357" s="2"/>
      <c r="B3357" s="2"/>
      <c r="D3357"/>
      <c r="G3357" s="4"/>
    </row>
    <row r="3358" spans="1:7" x14ac:dyDescent="0.3">
      <c r="A3358" s="2"/>
      <c r="B3358" s="2"/>
      <c r="D3358"/>
      <c r="G3358" s="4"/>
    </row>
    <row r="3359" spans="1:7" x14ac:dyDescent="0.3">
      <c r="A3359" s="2"/>
      <c r="B3359" s="2"/>
      <c r="D3359"/>
      <c r="G3359" s="4"/>
    </row>
    <row r="3360" spans="1:7" x14ac:dyDescent="0.3">
      <c r="A3360" s="2"/>
      <c r="B3360" s="2"/>
      <c r="D3360"/>
      <c r="G3360" s="4"/>
    </row>
    <row r="3361" spans="1:7" x14ac:dyDescent="0.3">
      <c r="A3361" s="2"/>
      <c r="B3361" s="2"/>
      <c r="D3361"/>
      <c r="G3361" s="4"/>
    </row>
    <row r="3362" spans="1:7" x14ac:dyDescent="0.3">
      <c r="A3362" s="2"/>
      <c r="B3362" s="2"/>
      <c r="D3362"/>
      <c r="G3362" s="4"/>
    </row>
    <row r="3363" spans="1:7" x14ac:dyDescent="0.3">
      <c r="A3363" s="2"/>
      <c r="B3363" s="2"/>
      <c r="D3363"/>
      <c r="G3363" s="4"/>
    </row>
    <row r="3364" spans="1:7" x14ac:dyDescent="0.3">
      <c r="A3364" s="2"/>
      <c r="B3364" s="2"/>
      <c r="D3364"/>
      <c r="G3364" s="4"/>
    </row>
    <row r="3365" spans="1:7" x14ac:dyDescent="0.3">
      <c r="A3365" s="2"/>
      <c r="B3365" s="2"/>
      <c r="D3365"/>
      <c r="G3365" s="4"/>
    </row>
    <row r="3366" spans="1:7" x14ac:dyDescent="0.3">
      <c r="A3366" s="2"/>
      <c r="B3366" s="2"/>
      <c r="D3366"/>
      <c r="G3366" s="4"/>
    </row>
    <row r="3367" spans="1:7" x14ac:dyDescent="0.3">
      <c r="A3367" s="2"/>
      <c r="B3367" s="2"/>
      <c r="D3367"/>
      <c r="G3367" s="4"/>
    </row>
    <row r="3368" spans="1:7" x14ac:dyDescent="0.3">
      <c r="A3368" s="2"/>
      <c r="B3368" s="2"/>
      <c r="D3368"/>
      <c r="G3368" s="4"/>
    </row>
    <row r="3369" spans="1:7" x14ac:dyDescent="0.3">
      <c r="A3369" s="2"/>
      <c r="B3369" s="2"/>
      <c r="D3369"/>
      <c r="G3369" s="4"/>
    </row>
    <row r="3370" spans="1:7" x14ac:dyDescent="0.3">
      <c r="A3370" s="2"/>
      <c r="B3370" s="2"/>
      <c r="D3370"/>
      <c r="G3370" s="4"/>
    </row>
    <row r="3371" spans="1:7" x14ac:dyDescent="0.3">
      <c r="A3371" s="2"/>
      <c r="B3371" s="2"/>
      <c r="D3371"/>
      <c r="G3371" s="4"/>
    </row>
    <row r="3372" spans="1:7" x14ac:dyDescent="0.3">
      <c r="A3372" s="2"/>
      <c r="B3372" s="2"/>
      <c r="D3372"/>
      <c r="G3372" s="4"/>
    </row>
    <row r="3373" spans="1:7" x14ac:dyDescent="0.3">
      <c r="A3373" s="2"/>
      <c r="B3373" s="2"/>
      <c r="D3373"/>
      <c r="G3373" s="4"/>
    </row>
    <row r="3374" spans="1:7" x14ac:dyDescent="0.3">
      <c r="A3374" s="2"/>
      <c r="B3374" s="2"/>
      <c r="D3374"/>
      <c r="G3374" s="4"/>
    </row>
    <row r="3375" spans="1:7" x14ac:dyDescent="0.3">
      <c r="A3375" s="2"/>
      <c r="B3375" s="2"/>
      <c r="D3375"/>
      <c r="G3375" s="4"/>
    </row>
    <row r="3376" spans="1:7" x14ac:dyDescent="0.3">
      <c r="A3376" s="2"/>
      <c r="B3376" s="2"/>
      <c r="D3376"/>
      <c r="G3376" s="4"/>
    </row>
    <row r="3377" spans="1:7" x14ac:dyDescent="0.3">
      <c r="A3377" s="2"/>
      <c r="B3377" s="2"/>
      <c r="D3377"/>
      <c r="G3377" s="4"/>
    </row>
    <row r="3378" spans="1:7" x14ac:dyDescent="0.3">
      <c r="A3378" s="2"/>
      <c r="B3378" s="2"/>
      <c r="D3378"/>
      <c r="G3378" s="4"/>
    </row>
    <row r="3379" spans="1:7" x14ac:dyDescent="0.3">
      <c r="A3379" s="2"/>
      <c r="B3379" s="2"/>
      <c r="D3379"/>
      <c r="G3379" s="4"/>
    </row>
    <row r="3380" spans="1:7" x14ac:dyDescent="0.3">
      <c r="A3380" s="2"/>
      <c r="B3380" s="2"/>
      <c r="D3380"/>
      <c r="G3380" s="4"/>
    </row>
    <row r="3381" spans="1:7" x14ac:dyDescent="0.3">
      <c r="A3381" s="2"/>
      <c r="B3381" s="2"/>
      <c r="D3381"/>
      <c r="G3381" s="4"/>
    </row>
    <row r="3382" spans="1:7" x14ac:dyDescent="0.3">
      <c r="A3382" s="2"/>
      <c r="B3382" s="2"/>
      <c r="D3382"/>
      <c r="G3382" s="4"/>
    </row>
    <row r="3383" spans="1:7" x14ac:dyDescent="0.3">
      <c r="A3383" s="2"/>
      <c r="B3383" s="2"/>
      <c r="D3383"/>
      <c r="G3383" s="4"/>
    </row>
    <row r="3384" spans="1:7" x14ac:dyDescent="0.3">
      <c r="A3384" s="2"/>
      <c r="B3384" s="2"/>
      <c r="D3384"/>
      <c r="G3384" s="4"/>
    </row>
    <row r="3385" spans="1:7" x14ac:dyDescent="0.3">
      <c r="A3385" s="2"/>
      <c r="B3385" s="2"/>
      <c r="D3385"/>
      <c r="G3385" s="4"/>
    </row>
    <row r="3386" spans="1:7" x14ac:dyDescent="0.3">
      <c r="A3386" s="2"/>
      <c r="B3386" s="2"/>
      <c r="D3386"/>
      <c r="G3386" s="4"/>
    </row>
    <row r="3387" spans="1:7" x14ac:dyDescent="0.3">
      <c r="A3387" s="2"/>
      <c r="B3387" s="2"/>
      <c r="D3387"/>
      <c r="G3387" s="4"/>
    </row>
    <row r="3388" spans="1:7" x14ac:dyDescent="0.3">
      <c r="A3388" s="2"/>
      <c r="B3388" s="2"/>
      <c r="D3388"/>
      <c r="G3388" s="4"/>
    </row>
    <row r="3389" spans="1:7" x14ac:dyDescent="0.3">
      <c r="A3389" s="2"/>
      <c r="B3389" s="2"/>
      <c r="D3389"/>
      <c r="G3389" s="4"/>
    </row>
    <row r="3390" spans="1:7" x14ac:dyDescent="0.3">
      <c r="A3390" s="2"/>
      <c r="B3390" s="2"/>
      <c r="D3390"/>
      <c r="G3390" s="4"/>
    </row>
    <row r="3391" spans="1:7" x14ac:dyDescent="0.3">
      <c r="A3391" s="2"/>
      <c r="B3391" s="2"/>
      <c r="D3391"/>
      <c r="G3391" s="4"/>
    </row>
    <row r="3392" spans="1:7" x14ac:dyDescent="0.3">
      <c r="A3392" s="2"/>
      <c r="B3392" s="2"/>
      <c r="D3392"/>
      <c r="G3392" s="4"/>
    </row>
    <row r="3393" spans="1:7" x14ac:dyDescent="0.3">
      <c r="A3393" s="2"/>
      <c r="B3393" s="2"/>
      <c r="D3393"/>
      <c r="G3393" s="4"/>
    </row>
    <row r="3394" spans="1:7" x14ac:dyDescent="0.3">
      <c r="A3394" s="2"/>
      <c r="B3394" s="2"/>
      <c r="D3394"/>
      <c r="G3394" s="4"/>
    </row>
    <row r="3395" spans="1:7" x14ac:dyDescent="0.3">
      <c r="A3395" s="2"/>
      <c r="B3395" s="2"/>
      <c r="D3395"/>
      <c r="G3395" s="4"/>
    </row>
    <row r="3396" spans="1:7" x14ac:dyDescent="0.3">
      <c r="A3396" s="2"/>
      <c r="B3396" s="2"/>
      <c r="D3396"/>
      <c r="G3396" s="4"/>
    </row>
    <row r="3397" spans="1:7" x14ac:dyDescent="0.3">
      <c r="A3397" s="2"/>
      <c r="B3397" s="2"/>
      <c r="D3397"/>
      <c r="G3397" s="4"/>
    </row>
    <row r="3398" spans="1:7" x14ac:dyDescent="0.3">
      <c r="A3398" s="2"/>
      <c r="B3398" s="2"/>
      <c r="D3398"/>
      <c r="G3398" s="4"/>
    </row>
    <row r="3399" spans="1:7" x14ac:dyDescent="0.3">
      <c r="A3399" s="2"/>
      <c r="B3399" s="2"/>
      <c r="D3399"/>
      <c r="G3399" s="4"/>
    </row>
    <row r="3400" spans="1:7" x14ac:dyDescent="0.3">
      <c r="A3400" s="2"/>
      <c r="B3400" s="2"/>
      <c r="D3400"/>
      <c r="G3400" s="4"/>
    </row>
    <row r="3401" spans="1:7" x14ac:dyDescent="0.3">
      <c r="A3401" s="2"/>
      <c r="B3401" s="2"/>
      <c r="D3401"/>
      <c r="G3401" s="4"/>
    </row>
    <row r="3402" spans="1:7" x14ac:dyDescent="0.3">
      <c r="A3402" s="2"/>
      <c r="B3402" s="2"/>
      <c r="D3402"/>
      <c r="G3402" s="4"/>
    </row>
    <row r="3403" spans="1:7" x14ac:dyDescent="0.3">
      <c r="A3403" s="2"/>
      <c r="B3403" s="2"/>
      <c r="D3403"/>
      <c r="G3403" s="4"/>
    </row>
    <row r="3404" spans="1:7" x14ac:dyDescent="0.3">
      <c r="A3404" s="2"/>
      <c r="B3404" s="2"/>
      <c r="D3404"/>
      <c r="G3404" s="4"/>
    </row>
    <row r="3405" spans="1:7" x14ac:dyDescent="0.3">
      <c r="A3405" s="2"/>
      <c r="B3405" s="2"/>
      <c r="D3405"/>
      <c r="G3405" s="4"/>
    </row>
    <row r="3406" spans="1:7" x14ac:dyDescent="0.3">
      <c r="A3406" s="2"/>
      <c r="B3406" s="2"/>
      <c r="D3406"/>
      <c r="G3406" s="4"/>
    </row>
    <row r="3407" spans="1:7" x14ac:dyDescent="0.3">
      <c r="A3407" s="2"/>
      <c r="B3407" s="2"/>
      <c r="D3407"/>
      <c r="G3407" s="4"/>
    </row>
    <row r="3408" spans="1:7" x14ac:dyDescent="0.3">
      <c r="A3408" s="2"/>
      <c r="B3408" s="2"/>
      <c r="D3408"/>
      <c r="G3408" s="4"/>
    </row>
    <row r="3409" spans="1:7" x14ac:dyDescent="0.3">
      <c r="A3409" s="2"/>
      <c r="B3409" s="2"/>
      <c r="D3409"/>
      <c r="G3409" s="4"/>
    </row>
    <row r="3410" spans="1:7" x14ac:dyDescent="0.3">
      <c r="A3410" s="2"/>
      <c r="B3410" s="2"/>
      <c r="D3410"/>
      <c r="G3410" s="4"/>
    </row>
    <row r="3411" spans="1:7" x14ac:dyDescent="0.3">
      <c r="A3411" s="2"/>
      <c r="B3411" s="2"/>
      <c r="D3411"/>
      <c r="G3411" s="4"/>
    </row>
    <row r="3412" spans="1:7" x14ac:dyDescent="0.3">
      <c r="A3412" s="2"/>
      <c r="B3412" s="2"/>
      <c r="D3412"/>
      <c r="G3412" s="4"/>
    </row>
    <row r="3413" spans="1:7" x14ac:dyDescent="0.3">
      <c r="A3413" s="2"/>
      <c r="B3413" s="2"/>
      <c r="D3413"/>
      <c r="G3413" s="4"/>
    </row>
    <row r="3414" spans="1:7" x14ac:dyDescent="0.3">
      <c r="A3414" s="2"/>
      <c r="B3414" s="2"/>
      <c r="D3414"/>
      <c r="G3414" s="4"/>
    </row>
    <row r="3415" spans="1:7" x14ac:dyDescent="0.3">
      <c r="A3415" s="2"/>
      <c r="B3415" s="2"/>
      <c r="D3415"/>
      <c r="G3415" s="4"/>
    </row>
    <row r="3416" spans="1:7" x14ac:dyDescent="0.3">
      <c r="A3416" s="2"/>
      <c r="B3416" s="2"/>
      <c r="D3416"/>
      <c r="G3416" s="4"/>
    </row>
    <row r="3417" spans="1:7" x14ac:dyDescent="0.3">
      <c r="A3417" s="2"/>
      <c r="B3417" s="2"/>
      <c r="D3417"/>
      <c r="G3417" s="4"/>
    </row>
    <row r="3418" spans="1:7" x14ac:dyDescent="0.3">
      <c r="A3418" s="2"/>
      <c r="B3418" s="2"/>
      <c r="D3418"/>
      <c r="G3418" s="4"/>
    </row>
    <row r="3419" spans="1:7" x14ac:dyDescent="0.3">
      <c r="A3419" s="2"/>
      <c r="B3419" s="2"/>
      <c r="D3419"/>
      <c r="G3419" s="4"/>
    </row>
    <row r="3420" spans="1:7" x14ac:dyDescent="0.3">
      <c r="A3420" s="2"/>
      <c r="B3420" s="2"/>
      <c r="D3420"/>
      <c r="G3420" s="4"/>
    </row>
    <row r="3421" spans="1:7" x14ac:dyDescent="0.3">
      <c r="A3421" s="2"/>
      <c r="B3421" s="2"/>
      <c r="D3421"/>
      <c r="G3421" s="4"/>
    </row>
    <row r="3422" spans="1:7" x14ac:dyDescent="0.3">
      <c r="A3422" s="2"/>
      <c r="B3422" s="2"/>
      <c r="D3422"/>
      <c r="G3422" s="4"/>
    </row>
    <row r="3423" spans="1:7" x14ac:dyDescent="0.3">
      <c r="A3423" s="2"/>
      <c r="B3423" s="2"/>
      <c r="D3423"/>
      <c r="G3423" s="4"/>
    </row>
    <row r="3424" spans="1:7" x14ac:dyDescent="0.3">
      <c r="A3424" s="2"/>
      <c r="B3424" s="2"/>
      <c r="D3424"/>
      <c r="G3424" s="4"/>
    </row>
    <row r="3425" spans="1:7" x14ac:dyDescent="0.3">
      <c r="A3425" s="2"/>
      <c r="B3425" s="2"/>
      <c r="D3425"/>
      <c r="G3425" s="4"/>
    </row>
    <row r="3426" spans="1:7" x14ac:dyDescent="0.3">
      <c r="A3426" s="2"/>
      <c r="B3426" s="2"/>
      <c r="D3426"/>
      <c r="G3426" s="4"/>
    </row>
    <row r="3427" spans="1:7" x14ac:dyDescent="0.3">
      <c r="A3427" s="2"/>
      <c r="B3427" s="2"/>
      <c r="D3427"/>
      <c r="G3427" s="4"/>
    </row>
    <row r="3428" spans="1:7" x14ac:dyDescent="0.3">
      <c r="A3428" s="2"/>
      <c r="B3428" s="2"/>
      <c r="D3428"/>
      <c r="G3428" s="4"/>
    </row>
    <row r="3429" spans="1:7" x14ac:dyDescent="0.3">
      <c r="A3429" s="2"/>
      <c r="B3429" s="2"/>
      <c r="D3429"/>
      <c r="G3429" s="4"/>
    </row>
    <row r="3430" spans="1:7" x14ac:dyDescent="0.3">
      <c r="A3430" s="2"/>
      <c r="B3430" s="2"/>
      <c r="D3430"/>
      <c r="G3430" s="4"/>
    </row>
    <row r="3431" spans="1:7" x14ac:dyDescent="0.3">
      <c r="A3431" s="2"/>
      <c r="B3431" s="2"/>
      <c r="D3431"/>
      <c r="G3431" s="4"/>
    </row>
    <row r="3432" spans="1:7" x14ac:dyDescent="0.3">
      <c r="A3432" s="2"/>
      <c r="B3432" s="2"/>
      <c r="D3432"/>
      <c r="G3432" s="4"/>
    </row>
    <row r="3433" spans="1:7" x14ac:dyDescent="0.3">
      <c r="A3433" s="2"/>
      <c r="B3433" s="2"/>
      <c r="D3433"/>
      <c r="G3433" s="4"/>
    </row>
    <row r="3434" spans="1:7" x14ac:dyDescent="0.3">
      <c r="A3434" s="2"/>
      <c r="B3434" s="2"/>
      <c r="D3434"/>
      <c r="G3434" s="4"/>
    </row>
    <row r="3435" spans="1:7" x14ac:dyDescent="0.3">
      <c r="A3435" s="2"/>
      <c r="B3435" s="2"/>
      <c r="D3435"/>
      <c r="G3435" s="4"/>
    </row>
    <row r="3436" spans="1:7" x14ac:dyDescent="0.3">
      <c r="A3436" s="2"/>
      <c r="B3436" s="2"/>
      <c r="D3436"/>
      <c r="G3436" s="4"/>
    </row>
    <row r="3437" spans="1:7" x14ac:dyDescent="0.3">
      <c r="A3437" s="2"/>
      <c r="B3437" s="2"/>
      <c r="D3437"/>
      <c r="G3437" s="4"/>
    </row>
    <row r="3438" spans="1:7" x14ac:dyDescent="0.3">
      <c r="A3438" s="2"/>
      <c r="B3438" s="2"/>
      <c r="D3438"/>
      <c r="G3438" s="4"/>
    </row>
    <row r="3439" spans="1:7" x14ac:dyDescent="0.3">
      <c r="A3439" s="2"/>
      <c r="B3439" s="2"/>
      <c r="D3439"/>
      <c r="G3439" s="4"/>
    </row>
    <row r="3440" spans="1:7" x14ac:dyDescent="0.3">
      <c r="A3440" s="2"/>
      <c r="B3440" s="2"/>
      <c r="D3440"/>
      <c r="G3440" s="4"/>
    </row>
    <row r="3441" spans="1:7" x14ac:dyDescent="0.3">
      <c r="A3441" s="2"/>
      <c r="B3441" s="2"/>
      <c r="D3441"/>
      <c r="G3441" s="4"/>
    </row>
    <row r="3442" spans="1:7" x14ac:dyDescent="0.3">
      <c r="A3442" s="2"/>
      <c r="B3442" s="2"/>
      <c r="D3442"/>
      <c r="G3442" s="4"/>
    </row>
    <row r="3443" spans="1:7" x14ac:dyDescent="0.3">
      <c r="A3443" s="2"/>
      <c r="B3443" s="2"/>
      <c r="D3443"/>
      <c r="G3443" s="4"/>
    </row>
    <row r="3444" spans="1:7" x14ac:dyDescent="0.3">
      <c r="A3444" s="2"/>
      <c r="B3444" s="2"/>
      <c r="D3444"/>
      <c r="G3444" s="4"/>
    </row>
    <row r="3445" spans="1:7" x14ac:dyDescent="0.3">
      <c r="A3445" s="2"/>
      <c r="B3445" s="2"/>
      <c r="D3445"/>
      <c r="G3445" s="4"/>
    </row>
    <row r="3446" spans="1:7" x14ac:dyDescent="0.3">
      <c r="A3446" s="2"/>
      <c r="B3446" s="2"/>
      <c r="D3446"/>
      <c r="G3446" s="4"/>
    </row>
    <row r="3447" spans="1:7" x14ac:dyDescent="0.3">
      <c r="A3447" s="2"/>
      <c r="B3447" s="2"/>
      <c r="D3447"/>
      <c r="G3447" s="4"/>
    </row>
    <row r="3448" spans="1:7" x14ac:dyDescent="0.3">
      <c r="A3448" s="2"/>
      <c r="B3448" s="2"/>
      <c r="D3448"/>
      <c r="G3448" s="4"/>
    </row>
    <row r="3449" spans="1:7" x14ac:dyDescent="0.3">
      <c r="A3449" s="2"/>
      <c r="B3449" s="2"/>
      <c r="D3449"/>
      <c r="G3449" s="4"/>
    </row>
    <row r="3450" spans="1:7" x14ac:dyDescent="0.3">
      <c r="A3450" s="2"/>
      <c r="B3450" s="2"/>
      <c r="D3450"/>
      <c r="G3450" s="4"/>
    </row>
    <row r="3451" spans="1:7" x14ac:dyDescent="0.3">
      <c r="A3451" s="2"/>
      <c r="B3451" s="2"/>
      <c r="D3451"/>
      <c r="G3451" s="4"/>
    </row>
    <row r="3452" spans="1:7" x14ac:dyDescent="0.3">
      <c r="A3452" s="2"/>
      <c r="B3452" s="2"/>
      <c r="D3452"/>
      <c r="G3452" s="4"/>
    </row>
    <row r="3453" spans="1:7" x14ac:dyDescent="0.3">
      <c r="A3453" s="2"/>
      <c r="B3453" s="2"/>
      <c r="D3453"/>
      <c r="G3453" s="4"/>
    </row>
    <row r="3454" spans="1:7" x14ac:dyDescent="0.3">
      <c r="A3454" s="2"/>
      <c r="B3454" s="2"/>
      <c r="D3454"/>
      <c r="G3454" s="4"/>
    </row>
    <row r="3455" spans="1:7" x14ac:dyDescent="0.3">
      <c r="A3455" s="2"/>
      <c r="B3455" s="2"/>
      <c r="D3455"/>
      <c r="G3455" s="4"/>
    </row>
    <row r="3456" spans="1:7" x14ac:dyDescent="0.3">
      <c r="A3456" s="2"/>
      <c r="B3456" s="2"/>
      <c r="D3456"/>
      <c r="G3456" s="4"/>
    </row>
    <row r="3457" spans="1:7" x14ac:dyDescent="0.3">
      <c r="A3457" s="2"/>
      <c r="B3457" s="2"/>
      <c r="D3457"/>
      <c r="G3457" s="4"/>
    </row>
    <row r="3458" spans="1:7" x14ac:dyDescent="0.3">
      <c r="A3458" s="2"/>
      <c r="B3458" s="2"/>
      <c r="D3458"/>
      <c r="G3458" s="4"/>
    </row>
    <row r="3459" spans="1:7" x14ac:dyDescent="0.3">
      <c r="A3459" s="2"/>
      <c r="B3459" s="2"/>
      <c r="D3459"/>
      <c r="G3459" s="4"/>
    </row>
    <row r="3460" spans="1:7" x14ac:dyDescent="0.3">
      <c r="A3460" s="2"/>
      <c r="B3460" s="2"/>
      <c r="D3460"/>
      <c r="G3460" s="4"/>
    </row>
    <row r="3461" spans="1:7" x14ac:dyDescent="0.3">
      <c r="A3461" s="2"/>
      <c r="B3461" s="2"/>
      <c r="D3461"/>
      <c r="G3461" s="4"/>
    </row>
    <row r="3462" spans="1:7" x14ac:dyDescent="0.3">
      <c r="A3462" s="2"/>
      <c r="B3462" s="2"/>
      <c r="D3462"/>
      <c r="G3462" s="4"/>
    </row>
    <row r="3463" spans="1:7" x14ac:dyDescent="0.3">
      <c r="A3463" s="2"/>
      <c r="B3463" s="2"/>
      <c r="D3463"/>
      <c r="G3463" s="4"/>
    </row>
    <row r="3464" spans="1:7" x14ac:dyDescent="0.3">
      <c r="A3464" s="2"/>
      <c r="B3464" s="2"/>
      <c r="D3464"/>
      <c r="G3464" s="4"/>
    </row>
    <row r="3465" spans="1:7" x14ac:dyDescent="0.3">
      <c r="A3465" s="2"/>
      <c r="B3465" s="2"/>
      <c r="D3465"/>
      <c r="G3465" s="4"/>
    </row>
    <row r="3466" spans="1:7" x14ac:dyDescent="0.3">
      <c r="A3466" s="2"/>
      <c r="B3466" s="2"/>
      <c r="D3466"/>
      <c r="G3466" s="4"/>
    </row>
    <row r="3467" spans="1:7" x14ac:dyDescent="0.3">
      <c r="A3467" s="2"/>
      <c r="B3467" s="2"/>
      <c r="D3467"/>
      <c r="G3467" s="4"/>
    </row>
    <row r="3468" spans="1:7" x14ac:dyDescent="0.3">
      <c r="A3468" s="2"/>
      <c r="B3468" s="2"/>
      <c r="D3468"/>
      <c r="G3468" s="4"/>
    </row>
    <row r="3469" spans="1:7" x14ac:dyDescent="0.3">
      <c r="A3469" s="2"/>
      <c r="B3469" s="2"/>
      <c r="D3469"/>
      <c r="G3469" s="4"/>
    </row>
    <row r="3470" spans="1:7" x14ac:dyDescent="0.3">
      <c r="A3470" s="2"/>
      <c r="B3470" s="2"/>
      <c r="D3470"/>
      <c r="G3470" s="4"/>
    </row>
    <row r="3471" spans="1:7" x14ac:dyDescent="0.3">
      <c r="A3471" s="2"/>
      <c r="B3471" s="2"/>
      <c r="D3471"/>
      <c r="G3471" s="4"/>
    </row>
    <row r="3472" spans="1:7" x14ac:dyDescent="0.3">
      <c r="A3472" s="2"/>
      <c r="B3472" s="2"/>
      <c r="D3472"/>
      <c r="G3472" s="4"/>
    </row>
    <row r="3473" spans="1:7" x14ac:dyDescent="0.3">
      <c r="A3473" s="2"/>
      <c r="B3473" s="2"/>
      <c r="D3473"/>
      <c r="G3473" s="4"/>
    </row>
    <row r="3474" spans="1:7" x14ac:dyDescent="0.3">
      <c r="A3474" s="2"/>
      <c r="B3474" s="2"/>
      <c r="D3474"/>
      <c r="G3474" s="4"/>
    </row>
    <row r="3475" spans="1:7" x14ac:dyDescent="0.3">
      <c r="A3475" s="2"/>
      <c r="B3475" s="2"/>
      <c r="D3475"/>
      <c r="G3475" s="4"/>
    </row>
    <row r="3476" spans="1:7" x14ac:dyDescent="0.3">
      <c r="A3476" s="2"/>
      <c r="B3476" s="2"/>
      <c r="D3476"/>
      <c r="G3476" s="4"/>
    </row>
    <row r="3477" spans="1:7" x14ac:dyDescent="0.3">
      <c r="A3477" s="2"/>
      <c r="B3477" s="2"/>
      <c r="D3477"/>
      <c r="G3477" s="4"/>
    </row>
    <row r="3478" spans="1:7" x14ac:dyDescent="0.3">
      <c r="A3478" s="2"/>
      <c r="B3478" s="2"/>
      <c r="D3478"/>
      <c r="G3478" s="4"/>
    </row>
    <row r="3479" spans="1:7" x14ac:dyDescent="0.3">
      <c r="A3479" s="2"/>
      <c r="B3479" s="2"/>
      <c r="D3479"/>
      <c r="G3479" s="4"/>
    </row>
    <row r="3480" spans="1:7" x14ac:dyDescent="0.3">
      <c r="A3480" s="2"/>
      <c r="B3480" s="2"/>
      <c r="D3480"/>
      <c r="G3480" s="4"/>
    </row>
    <row r="3481" spans="1:7" x14ac:dyDescent="0.3">
      <c r="A3481" s="2"/>
      <c r="B3481" s="2"/>
      <c r="D3481"/>
      <c r="G3481" s="4"/>
    </row>
    <row r="3482" spans="1:7" x14ac:dyDescent="0.3">
      <c r="A3482" s="2"/>
      <c r="B3482" s="2"/>
      <c r="D3482"/>
      <c r="G3482" s="4"/>
    </row>
    <row r="3483" spans="1:7" x14ac:dyDescent="0.3">
      <c r="A3483" s="2"/>
      <c r="B3483" s="2"/>
      <c r="D3483"/>
      <c r="G3483" s="4"/>
    </row>
    <row r="3484" spans="1:7" x14ac:dyDescent="0.3">
      <c r="A3484" s="2"/>
      <c r="B3484" s="2"/>
      <c r="D3484"/>
      <c r="G3484" s="4"/>
    </row>
    <row r="3485" spans="1:7" x14ac:dyDescent="0.3">
      <c r="A3485" s="2"/>
      <c r="B3485" s="2"/>
      <c r="D3485"/>
      <c r="G3485" s="4"/>
    </row>
    <row r="3486" spans="1:7" x14ac:dyDescent="0.3">
      <c r="A3486" s="2"/>
      <c r="B3486" s="2"/>
      <c r="D3486"/>
      <c r="G3486" s="4"/>
    </row>
    <row r="3487" spans="1:7" x14ac:dyDescent="0.3">
      <c r="A3487" s="2"/>
      <c r="B3487" s="2"/>
      <c r="D3487"/>
      <c r="G3487" s="4"/>
    </row>
    <row r="3488" spans="1:7" x14ac:dyDescent="0.3">
      <c r="A3488" s="2"/>
      <c r="B3488" s="2"/>
      <c r="D3488"/>
      <c r="G3488" s="4"/>
    </row>
    <row r="3489" spans="1:7" x14ac:dyDescent="0.3">
      <c r="A3489" s="2"/>
      <c r="B3489" s="2"/>
      <c r="D3489"/>
      <c r="G3489" s="4"/>
    </row>
    <row r="3490" spans="1:7" x14ac:dyDescent="0.3">
      <c r="A3490" s="2"/>
      <c r="B3490" s="2"/>
      <c r="D3490"/>
      <c r="G3490" s="4"/>
    </row>
    <row r="3491" spans="1:7" x14ac:dyDescent="0.3">
      <c r="A3491" s="2"/>
      <c r="B3491" s="2"/>
      <c r="D3491"/>
      <c r="G3491" s="4"/>
    </row>
    <row r="3492" spans="1:7" x14ac:dyDescent="0.3">
      <c r="A3492" s="2"/>
      <c r="B3492" s="2"/>
      <c r="D3492"/>
      <c r="G3492" s="4"/>
    </row>
    <row r="3493" spans="1:7" x14ac:dyDescent="0.3">
      <c r="A3493" s="2"/>
      <c r="B3493" s="2"/>
      <c r="D3493"/>
      <c r="G3493" s="4"/>
    </row>
    <row r="3494" spans="1:7" x14ac:dyDescent="0.3">
      <c r="A3494" s="2"/>
      <c r="B3494" s="2"/>
      <c r="D3494"/>
      <c r="G3494" s="4"/>
    </row>
    <row r="3495" spans="1:7" x14ac:dyDescent="0.3">
      <c r="A3495" s="2"/>
      <c r="B3495" s="2"/>
      <c r="D3495"/>
      <c r="G3495" s="4"/>
    </row>
    <row r="3496" spans="1:7" x14ac:dyDescent="0.3">
      <c r="A3496" s="2"/>
      <c r="B3496" s="2"/>
      <c r="D3496"/>
      <c r="G3496" s="4"/>
    </row>
    <row r="3497" spans="1:7" x14ac:dyDescent="0.3">
      <c r="A3497" s="2"/>
      <c r="B3497" s="2"/>
      <c r="D3497"/>
      <c r="G3497" s="4"/>
    </row>
    <row r="3498" spans="1:7" x14ac:dyDescent="0.3">
      <c r="A3498" s="2"/>
      <c r="B3498" s="2"/>
      <c r="D3498"/>
      <c r="G3498" s="4"/>
    </row>
    <row r="3499" spans="1:7" x14ac:dyDescent="0.3">
      <c r="A3499" s="2"/>
      <c r="B3499" s="2"/>
      <c r="D3499"/>
      <c r="G3499" s="4"/>
    </row>
    <row r="3500" spans="1:7" x14ac:dyDescent="0.3">
      <c r="A3500" s="2"/>
      <c r="B3500" s="2"/>
      <c r="D3500"/>
      <c r="G3500" s="4"/>
    </row>
    <row r="3501" spans="1:7" x14ac:dyDescent="0.3">
      <c r="A3501" s="2"/>
      <c r="B3501" s="2"/>
      <c r="D3501"/>
      <c r="G3501" s="4"/>
    </row>
    <row r="3502" spans="1:7" x14ac:dyDescent="0.3">
      <c r="A3502" s="2"/>
      <c r="B3502" s="2"/>
      <c r="D3502"/>
      <c r="G3502" s="4"/>
    </row>
    <row r="3503" spans="1:7" x14ac:dyDescent="0.3">
      <c r="A3503" s="2"/>
      <c r="B3503" s="2"/>
      <c r="D3503"/>
      <c r="G3503" s="4"/>
    </row>
    <row r="3504" spans="1:7" x14ac:dyDescent="0.3">
      <c r="A3504" s="2"/>
      <c r="B3504" s="2"/>
      <c r="D3504"/>
      <c r="G3504" s="4"/>
    </row>
    <row r="3505" spans="1:7" x14ac:dyDescent="0.3">
      <c r="A3505" s="2"/>
      <c r="B3505" s="2"/>
      <c r="D3505"/>
      <c r="G3505" s="4"/>
    </row>
    <row r="3506" spans="1:7" x14ac:dyDescent="0.3">
      <c r="A3506" s="2"/>
      <c r="B3506" s="2"/>
      <c r="D3506"/>
      <c r="G3506" s="4"/>
    </row>
    <row r="3507" spans="1:7" x14ac:dyDescent="0.3">
      <c r="A3507" s="2"/>
      <c r="B3507" s="2"/>
      <c r="D3507"/>
      <c r="G3507" s="4"/>
    </row>
    <row r="3508" spans="1:7" x14ac:dyDescent="0.3">
      <c r="A3508" s="2"/>
      <c r="B3508" s="2"/>
      <c r="D3508"/>
      <c r="G3508" s="4"/>
    </row>
    <row r="3509" spans="1:7" x14ac:dyDescent="0.3">
      <c r="A3509" s="2"/>
      <c r="B3509" s="2"/>
      <c r="D3509"/>
      <c r="G3509" s="4"/>
    </row>
    <row r="3510" spans="1:7" x14ac:dyDescent="0.3">
      <c r="A3510" s="2"/>
      <c r="B3510" s="2"/>
      <c r="D3510"/>
      <c r="G3510" s="4"/>
    </row>
    <row r="3511" spans="1:7" x14ac:dyDescent="0.3">
      <c r="A3511" s="2"/>
      <c r="B3511" s="2"/>
      <c r="D3511"/>
      <c r="G3511" s="4"/>
    </row>
    <row r="3512" spans="1:7" x14ac:dyDescent="0.3">
      <c r="A3512" s="2"/>
      <c r="B3512" s="2"/>
      <c r="D3512"/>
      <c r="G3512" s="4"/>
    </row>
    <row r="3513" spans="1:7" x14ac:dyDescent="0.3">
      <c r="A3513" s="2"/>
      <c r="B3513" s="2"/>
      <c r="D3513"/>
      <c r="G3513" s="4"/>
    </row>
    <row r="3514" spans="1:7" x14ac:dyDescent="0.3">
      <c r="A3514" s="2"/>
      <c r="B3514" s="2"/>
      <c r="D3514"/>
      <c r="G3514" s="4"/>
    </row>
    <row r="3515" spans="1:7" x14ac:dyDescent="0.3">
      <c r="A3515" s="2"/>
      <c r="B3515" s="2"/>
      <c r="D3515"/>
      <c r="G3515" s="4"/>
    </row>
    <row r="3516" spans="1:7" x14ac:dyDescent="0.3">
      <c r="A3516" s="2"/>
      <c r="B3516" s="2"/>
      <c r="D3516"/>
      <c r="G3516" s="4"/>
    </row>
    <row r="3517" spans="1:7" x14ac:dyDescent="0.3">
      <c r="A3517" s="2"/>
      <c r="B3517" s="2"/>
      <c r="D3517"/>
      <c r="G3517" s="4"/>
    </row>
    <row r="3518" spans="1:7" x14ac:dyDescent="0.3">
      <c r="A3518" s="2"/>
      <c r="B3518" s="2"/>
      <c r="D3518"/>
      <c r="G3518" s="4"/>
    </row>
    <row r="3519" spans="1:7" x14ac:dyDescent="0.3">
      <c r="A3519" s="2"/>
      <c r="B3519" s="2"/>
      <c r="D3519"/>
      <c r="G3519" s="4"/>
    </row>
    <row r="3520" spans="1:7" x14ac:dyDescent="0.3">
      <c r="A3520" s="2"/>
      <c r="B3520" s="2"/>
      <c r="D3520"/>
      <c r="G3520" s="4"/>
    </row>
    <row r="3521" spans="1:7" x14ac:dyDescent="0.3">
      <c r="A3521" s="2"/>
      <c r="B3521" s="2"/>
      <c r="D3521"/>
      <c r="G3521" s="4"/>
    </row>
    <row r="3522" spans="1:7" x14ac:dyDescent="0.3">
      <c r="A3522" s="2"/>
      <c r="B3522" s="2"/>
      <c r="D3522"/>
      <c r="G3522" s="4"/>
    </row>
    <row r="3523" spans="1:7" x14ac:dyDescent="0.3">
      <c r="A3523" s="2"/>
      <c r="B3523" s="2"/>
      <c r="D3523"/>
      <c r="G3523" s="4"/>
    </row>
    <row r="3524" spans="1:7" x14ac:dyDescent="0.3">
      <c r="A3524" s="2"/>
      <c r="B3524" s="2"/>
      <c r="D3524"/>
      <c r="G3524" s="4"/>
    </row>
    <row r="3525" spans="1:7" x14ac:dyDescent="0.3">
      <c r="A3525" s="2"/>
      <c r="B3525" s="2"/>
      <c r="D3525"/>
      <c r="G3525" s="4"/>
    </row>
    <row r="3526" spans="1:7" x14ac:dyDescent="0.3">
      <c r="A3526" s="2"/>
      <c r="B3526" s="2"/>
      <c r="D3526"/>
      <c r="G3526" s="4"/>
    </row>
    <row r="3527" spans="1:7" x14ac:dyDescent="0.3">
      <c r="A3527" s="2"/>
      <c r="B3527" s="2"/>
      <c r="D3527"/>
      <c r="G3527" s="4"/>
    </row>
    <row r="3528" spans="1:7" x14ac:dyDescent="0.3">
      <c r="A3528" s="2"/>
      <c r="B3528" s="2"/>
      <c r="D3528"/>
      <c r="G3528" s="4"/>
    </row>
    <row r="3529" spans="1:7" x14ac:dyDescent="0.3">
      <c r="A3529" s="2"/>
      <c r="B3529" s="2"/>
      <c r="D3529"/>
      <c r="G3529" s="4"/>
    </row>
    <row r="3530" spans="1:7" x14ac:dyDescent="0.3">
      <c r="A3530" s="2"/>
      <c r="B3530" s="2"/>
      <c r="D3530"/>
      <c r="G3530" s="4"/>
    </row>
    <row r="3531" spans="1:7" x14ac:dyDescent="0.3">
      <c r="A3531" s="2"/>
      <c r="B3531" s="2"/>
      <c r="D3531"/>
      <c r="G3531" s="4"/>
    </row>
    <row r="3532" spans="1:7" x14ac:dyDescent="0.3">
      <c r="A3532" s="2"/>
      <c r="B3532" s="2"/>
      <c r="D3532"/>
      <c r="G3532" s="4"/>
    </row>
    <row r="3533" spans="1:7" x14ac:dyDescent="0.3">
      <c r="A3533" s="2"/>
      <c r="B3533" s="2"/>
      <c r="D3533"/>
      <c r="G3533" s="4"/>
    </row>
    <row r="3534" spans="1:7" x14ac:dyDescent="0.3">
      <c r="A3534" s="2"/>
      <c r="B3534" s="2"/>
      <c r="D3534"/>
      <c r="G3534" s="4"/>
    </row>
    <row r="3535" spans="1:7" x14ac:dyDescent="0.3">
      <c r="A3535" s="2"/>
      <c r="B3535" s="2"/>
      <c r="D3535"/>
      <c r="G3535" s="4"/>
    </row>
    <row r="3536" spans="1:7" x14ac:dyDescent="0.3">
      <c r="A3536" s="2"/>
      <c r="B3536" s="2"/>
      <c r="D3536"/>
      <c r="G3536" s="4"/>
    </row>
    <row r="3537" spans="1:7" x14ac:dyDescent="0.3">
      <c r="A3537" s="2"/>
      <c r="B3537" s="2"/>
      <c r="D3537"/>
      <c r="G3537" s="4"/>
    </row>
    <row r="3538" spans="1:7" x14ac:dyDescent="0.3">
      <c r="A3538" s="2"/>
      <c r="B3538" s="2"/>
      <c r="D3538"/>
      <c r="G3538" s="4"/>
    </row>
    <row r="3539" spans="1:7" x14ac:dyDescent="0.3">
      <c r="A3539" s="2"/>
      <c r="B3539" s="2"/>
      <c r="D3539"/>
      <c r="G3539" s="4"/>
    </row>
    <row r="3540" spans="1:7" x14ac:dyDescent="0.3">
      <c r="A3540" s="2"/>
      <c r="B3540" s="2"/>
      <c r="D3540"/>
      <c r="G3540" s="4"/>
    </row>
    <row r="3541" spans="1:7" x14ac:dyDescent="0.3">
      <c r="A3541" s="2"/>
      <c r="B3541" s="2"/>
      <c r="D3541"/>
      <c r="G3541" s="4"/>
    </row>
    <row r="3542" spans="1:7" x14ac:dyDescent="0.3">
      <c r="A3542" s="2"/>
      <c r="B3542" s="2"/>
      <c r="D3542"/>
      <c r="G3542" s="4"/>
    </row>
    <row r="3543" spans="1:7" x14ac:dyDescent="0.3">
      <c r="A3543" s="2"/>
      <c r="B3543" s="2"/>
      <c r="D3543"/>
      <c r="G3543" s="4"/>
    </row>
    <row r="3544" spans="1:7" x14ac:dyDescent="0.3">
      <c r="A3544" s="2"/>
      <c r="B3544" s="2"/>
      <c r="D3544"/>
      <c r="G3544" s="4"/>
    </row>
    <row r="3545" spans="1:7" x14ac:dyDescent="0.3">
      <c r="A3545" s="2"/>
      <c r="B3545" s="2"/>
      <c r="D3545"/>
      <c r="G3545" s="4"/>
    </row>
    <row r="3546" spans="1:7" x14ac:dyDescent="0.3">
      <c r="A3546" s="2"/>
      <c r="B3546" s="2"/>
      <c r="D3546"/>
      <c r="G3546" s="4"/>
    </row>
    <row r="3547" spans="1:7" x14ac:dyDescent="0.3">
      <c r="A3547" s="2"/>
      <c r="B3547" s="2"/>
      <c r="D3547"/>
      <c r="G3547" s="4"/>
    </row>
    <row r="3548" spans="1:7" x14ac:dyDescent="0.3">
      <c r="A3548" s="2"/>
      <c r="B3548" s="2"/>
      <c r="D3548"/>
      <c r="G3548" s="4"/>
    </row>
    <row r="3549" spans="1:7" x14ac:dyDescent="0.3">
      <c r="A3549" s="2"/>
      <c r="B3549" s="2"/>
      <c r="D3549"/>
      <c r="G3549" s="4"/>
    </row>
    <row r="3550" spans="1:7" x14ac:dyDescent="0.3">
      <c r="A3550" s="2"/>
      <c r="B3550" s="2"/>
      <c r="D3550"/>
      <c r="G3550" s="4"/>
    </row>
    <row r="3551" spans="1:7" x14ac:dyDescent="0.3">
      <c r="A3551" s="2"/>
      <c r="B3551" s="2"/>
      <c r="D3551"/>
      <c r="G3551" s="4"/>
    </row>
    <row r="3552" spans="1:7" x14ac:dyDescent="0.3">
      <c r="A3552" s="2"/>
      <c r="B3552" s="2"/>
      <c r="D3552"/>
      <c r="G3552" s="4"/>
    </row>
    <row r="3553" spans="1:7" x14ac:dyDescent="0.3">
      <c r="A3553" s="2"/>
      <c r="B3553" s="2"/>
      <c r="D3553"/>
      <c r="G3553" s="4"/>
    </row>
    <row r="3554" spans="1:7" x14ac:dyDescent="0.3">
      <c r="A3554" s="2"/>
      <c r="B3554" s="2"/>
      <c r="D3554"/>
      <c r="G3554" s="4"/>
    </row>
    <row r="3555" spans="1:7" x14ac:dyDescent="0.3">
      <c r="A3555" s="2"/>
      <c r="B3555" s="2"/>
      <c r="D3555"/>
      <c r="G3555" s="4"/>
    </row>
    <row r="3556" spans="1:7" x14ac:dyDescent="0.3">
      <c r="A3556" s="2"/>
      <c r="B3556" s="2"/>
      <c r="D3556"/>
      <c r="G3556" s="4"/>
    </row>
    <row r="3557" spans="1:7" x14ac:dyDescent="0.3">
      <c r="A3557" s="2"/>
      <c r="B3557" s="2"/>
      <c r="D3557"/>
      <c r="G3557" s="4"/>
    </row>
    <row r="3558" spans="1:7" x14ac:dyDescent="0.3">
      <c r="A3558" s="2"/>
      <c r="B3558" s="2"/>
      <c r="D3558"/>
      <c r="G3558" s="4"/>
    </row>
    <row r="3559" spans="1:7" x14ac:dyDescent="0.3">
      <c r="A3559" s="2"/>
      <c r="B3559" s="2"/>
      <c r="D3559"/>
      <c r="G3559" s="4"/>
    </row>
    <row r="3560" spans="1:7" x14ac:dyDescent="0.3">
      <c r="A3560" s="2"/>
      <c r="B3560" s="2"/>
      <c r="D3560"/>
      <c r="G3560" s="4"/>
    </row>
    <row r="3561" spans="1:7" x14ac:dyDescent="0.3">
      <c r="A3561" s="2"/>
      <c r="B3561" s="2"/>
      <c r="D3561"/>
      <c r="G3561" s="4"/>
    </row>
    <row r="3562" spans="1:7" x14ac:dyDescent="0.3">
      <c r="A3562" s="2"/>
      <c r="B3562" s="2"/>
      <c r="D3562"/>
      <c r="G3562" s="4"/>
    </row>
    <row r="3563" spans="1:7" x14ac:dyDescent="0.3">
      <c r="A3563" s="2"/>
      <c r="B3563" s="2"/>
      <c r="D3563"/>
      <c r="G3563" s="4"/>
    </row>
    <row r="3564" spans="1:7" x14ac:dyDescent="0.3">
      <c r="A3564" s="2"/>
      <c r="B3564" s="2"/>
      <c r="D3564"/>
      <c r="G3564" s="4"/>
    </row>
    <row r="3565" spans="1:7" x14ac:dyDescent="0.3">
      <c r="A3565" s="2"/>
      <c r="B3565" s="2"/>
      <c r="D3565"/>
      <c r="G3565" s="4"/>
    </row>
    <row r="3566" spans="1:7" x14ac:dyDescent="0.3">
      <c r="A3566" s="2"/>
      <c r="B3566" s="2"/>
      <c r="D3566"/>
      <c r="G3566" s="4"/>
    </row>
    <row r="3567" spans="1:7" x14ac:dyDescent="0.3">
      <c r="A3567" s="2"/>
      <c r="B3567" s="2"/>
      <c r="D3567"/>
      <c r="G3567" s="4"/>
    </row>
    <row r="3568" spans="1:7" x14ac:dyDescent="0.3">
      <c r="A3568" s="2"/>
      <c r="B3568" s="2"/>
      <c r="D3568"/>
      <c r="G3568" s="4"/>
    </row>
    <row r="3569" spans="1:7" x14ac:dyDescent="0.3">
      <c r="A3569" s="2"/>
      <c r="B3569" s="2"/>
      <c r="D3569"/>
      <c r="G3569" s="4"/>
    </row>
    <row r="3570" spans="1:7" x14ac:dyDescent="0.3">
      <c r="A3570" s="2"/>
      <c r="B3570" s="2"/>
      <c r="D3570"/>
      <c r="G3570" s="4"/>
    </row>
    <row r="3571" spans="1:7" x14ac:dyDescent="0.3">
      <c r="A3571" s="2"/>
      <c r="B3571" s="2"/>
      <c r="D3571"/>
      <c r="G3571" s="4"/>
    </row>
    <row r="3572" spans="1:7" x14ac:dyDescent="0.3">
      <c r="A3572" s="2"/>
      <c r="B3572" s="2"/>
      <c r="D3572"/>
      <c r="G3572" s="4"/>
    </row>
    <row r="3573" spans="1:7" x14ac:dyDescent="0.3">
      <c r="A3573" s="2"/>
      <c r="B3573" s="2"/>
      <c r="D3573"/>
      <c r="G3573" s="4"/>
    </row>
    <row r="3574" spans="1:7" x14ac:dyDescent="0.3">
      <c r="A3574" s="2"/>
      <c r="B3574" s="2"/>
      <c r="D3574"/>
      <c r="G3574" s="4"/>
    </row>
    <row r="3575" spans="1:7" x14ac:dyDescent="0.3">
      <c r="A3575" s="2"/>
      <c r="B3575" s="2"/>
      <c r="D3575"/>
      <c r="G3575" s="4"/>
    </row>
    <row r="3576" spans="1:7" x14ac:dyDescent="0.3">
      <c r="A3576" s="2"/>
      <c r="B3576" s="2"/>
      <c r="D3576"/>
      <c r="G3576" s="4"/>
    </row>
    <row r="3577" spans="1:7" x14ac:dyDescent="0.3">
      <c r="A3577" s="2"/>
      <c r="B3577" s="2"/>
      <c r="D3577"/>
      <c r="G3577" s="4"/>
    </row>
    <row r="3578" spans="1:7" x14ac:dyDescent="0.3">
      <c r="A3578" s="2"/>
      <c r="B3578" s="2"/>
      <c r="D3578"/>
      <c r="G3578" s="4"/>
    </row>
    <row r="3579" spans="1:7" x14ac:dyDescent="0.3">
      <c r="A3579" s="2"/>
      <c r="B3579" s="2"/>
      <c r="D3579"/>
      <c r="G3579" s="4"/>
    </row>
    <row r="3580" spans="1:7" x14ac:dyDescent="0.3">
      <c r="A3580" s="2"/>
      <c r="B3580" s="2"/>
      <c r="D3580"/>
      <c r="G3580" s="4"/>
    </row>
    <row r="3581" spans="1:7" x14ac:dyDescent="0.3">
      <c r="A3581" s="2"/>
      <c r="B3581" s="2"/>
      <c r="D3581"/>
      <c r="G3581" s="4"/>
    </row>
    <row r="3582" spans="1:7" x14ac:dyDescent="0.3">
      <c r="A3582" s="2"/>
      <c r="B3582" s="2"/>
      <c r="D3582"/>
      <c r="G3582" s="4"/>
    </row>
    <row r="3583" spans="1:7" x14ac:dyDescent="0.3">
      <c r="A3583" s="2"/>
      <c r="B3583" s="2"/>
      <c r="D3583"/>
      <c r="G3583" s="4"/>
    </row>
    <row r="3584" spans="1:7" x14ac:dyDescent="0.3">
      <c r="A3584" s="2"/>
      <c r="B3584" s="2"/>
      <c r="D3584"/>
      <c r="G3584" s="4"/>
    </row>
    <row r="3585" spans="1:7" x14ac:dyDescent="0.3">
      <c r="A3585" s="2"/>
      <c r="B3585" s="2"/>
      <c r="D3585"/>
      <c r="G3585" s="4"/>
    </row>
    <row r="3586" spans="1:7" x14ac:dyDescent="0.3">
      <c r="A3586" s="2"/>
      <c r="B3586" s="2"/>
      <c r="D3586"/>
      <c r="G3586" s="4"/>
    </row>
    <row r="3587" spans="1:7" x14ac:dyDescent="0.3">
      <c r="A3587" s="2"/>
      <c r="B3587" s="2"/>
      <c r="D3587"/>
      <c r="G3587" s="4"/>
    </row>
    <row r="3588" spans="1:7" x14ac:dyDescent="0.3">
      <c r="A3588" s="2"/>
      <c r="B3588" s="2"/>
      <c r="D3588"/>
      <c r="G3588" s="4"/>
    </row>
    <row r="3589" spans="1:7" x14ac:dyDescent="0.3">
      <c r="A3589" s="2"/>
      <c r="B3589" s="2"/>
      <c r="D3589"/>
      <c r="G3589" s="4"/>
    </row>
    <row r="3590" spans="1:7" x14ac:dyDescent="0.3">
      <c r="A3590" s="2"/>
      <c r="B3590" s="2"/>
      <c r="D3590"/>
      <c r="G3590" s="4"/>
    </row>
    <row r="3591" spans="1:7" x14ac:dyDescent="0.3">
      <c r="A3591" s="2"/>
      <c r="B3591" s="2"/>
      <c r="D3591"/>
      <c r="G3591" s="4"/>
    </row>
    <row r="3592" spans="1:7" x14ac:dyDescent="0.3">
      <c r="A3592" s="2"/>
      <c r="B3592" s="2"/>
      <c r="D3592"/>
      <c r="G3592" s="4"/>
    </row>
    <row r="3593" spans="1:7" x14ac:dyDescent="0.3">
      <c r="A3593" s="2"/>
      <c r="B3593" s="2"/>
      <c r="D3593"/>
      <c r="G3593" s="4"/>
    </row>
    <row r="3594" spans="1:7" x14ac:dyDescent="0.3">
      <c r="A3594" s="2"/>
      <c r="B3594" s="2"/>
      <c r="D3594"/>
      <c r="G3594" s="4"/>
    </row>
    <row r="3595" spans="1:7" x14ac:dyDescent="0.3">
      <c r="A3595" s="2"/>
      <c r="B3595" s="2"/>
      <c r="D3595"/>
      <c r="G3595" s="4"/>
    </row>
    <row r="3596" spans="1:7" x14ac:dyDescent="0.3">
      <c r="A3596" s="2"/>
      <c r="B3596" s="2"/>
      <c r="D3596"/>
      <c r="G3596" s="4"/>
    </row>
    <row r="3597" spans="1:7" x14ac:dyDescent="0.3">
      <c r="A3597" s="2"/>
      <c r="B3597" s="2"/>
      <c r="D3597"/>
      <c r="G3597" s="4"/>
    </row>
    <row r="3598" spans="1:7" x14ac:dyDescent="0.3">
      <c r="A3598" s="2"/>
      <c r="B3598" s="2"/>
      <c r="D3598"/>
      <c r="G3598" s="4"/>
    </row>
    <row r="3599" spans="1:7" x14ac:dyDescent="0.3">
      <c r="A3599" s="2"/>
      <c r="B3599" s="2"/>
      <c r="D3599"/>
      <c r="G3599" s="4"/>
    </row>
    <row r="3600" spans="1:7" x14ac:dyDescent="0.3">
      <c r="A3600" s="2"/>
      <c r="B3600" s="2"/>
      <c r="D3600"/>
      <c r="G3600" s="4"/>
    </row>
    <row r="3601" spans="1:7" x14ac:dyDescent="0.3">
      <c r="A3601" s="2"/>
      <c r="B3601" s="2"/>
      <c r="D3601"/>
      <c r="G3601" s="4"/>
    </row>
    <row r="3602" spans="1:7" x14ac:dyDescent="0.3">
      <c r="A3602" s="2"/>
      <c r="B3602" s="2"/>
      <c r="D3602"/>
      <c r="G3602" s="4"/>
    </row>
    <row r="3603" spans="1:7" x14ac:dyDescent="0.3">
      <c r="A3603" s="2"/>
      <c r="B3603" s="2"/>
      <c r="D3603"/>
      <c r="G3603" s="4"/>
    </row>
    <row r="3604" spans="1:7" x14ac:dyDescent="0.3">
      <c r="A3604" s="2"/>
      <c r="B3604" s="2"/>
      <c r="D3604"/>
      <c r="G3604" s="4"/>
    </row>
    <row r="3605" spans="1:7" x14ac:dyDescent="0.3">
      <c r="A3605" s="2"/>
      <c r="B3605" s="2"/>
      <c r="D3605"/>
      <c r="G3605" s="4"/>
    </row>
    <row r="3606" spans="1:7" x14ac:dyDescent="0.3">
      <c r="A3606" s="2"/>
      <c r="B3606" s="2"/>
      <c r="D3606"/>
      <c r="G3606" s="4"/>
    </row>
    <row r="3607" spans="1:7" x14ac:dyDescent="0.3">
      <c r="A3607" s="2"/>
      <c r="B3607" s="2"/>
      <c r="D3607"/>
      <c r="G3607" s="4"/>
    </row>
    <row r="3608" spans="1:7" x14ac:dyDescent="0.3">
      <c r="A3608" s="2"/>
      <c r="B3608" s="2"/>
      <c r="D3608"/>
      <c r="G3608" s="4"/>
    </row>
    <row r="3609" spans="1:7" x14ac:dyDescent="0.3">
      <c r="A3609" s="2"/>
      <c r="B3609" s="2"/>
      <c r="D3609"/>
      <c r="G3609" s="4"/>
    </row>
    <row r="3610" spans="1:7" x14ac:dyDescent="0.3">
      <c r="A3610" s="2"/>
      <c r="B3610" s="2"/>
      <c r="D3610"/>
      <c r="G3610" s="4"/>
    </row>
    <row r="3611" spans="1:7" x14ac:dyDescent="0.3">
      <c r="A3611" s="2"/>
      <c r="B3611" s="2"/>
      <c r="D3611"/>
      <c r="G3611" s="4"/>
    </row>
    <row r="3612" spans="1:7" x14ac:dyDescent="0.3">
      <c r="A3612" s="2"/>
      <c r="B3612" s="2"/>
      <c r="D3612"/>
      <c r="G3612" s="4"/>
    </row>
    <row r="3613" spans="1:7" x14ac:dyDescent="0.3">
      <c r="A3613" s="2"/>
      <c r="B3613" s="2"/>
      <c r="D3613"/>
      <c r="G3613" s="4"/>
    </row>
    <row r="3614" spans="1:7" x14ac:dyDescent="0.3">
      <c r="A3614" s="2"/>
      <c r="B3614" s="2"/>
      <c r="D3614"/>
      <c r="G3614" s="4"/>
    </row>
    <row r="3615" spans="1:7" x14ac:dyDescent="0.3">
      <c r="A3615" s="2"/>
      <c r="B3615" s="2"/>
      <c r="D3615"/>
      <c r="G3615" s="4"/>
    </row>
    <row r="3616" spans="1:7" x14ac:dyDescent="0.3">
      <c r="A3616" s="2"/>
      <c r="B3616" s="2"/>
      <c r="D3616"/>
      <c r="G3616" s="4"/>
    </row>
    <row r="3617" spans="1:7" x14ac:dyDescent="0.3">
      <c r="A3617" s="2"/>
      <c r="B3617" s="2"/>
      <c r="D3617"/>
      <c r="G3617" s="4"/>
    </row>
    <row r="3618" spans="1:7" x14ac:dyDescent="0.3">
      <c r="A3618" s="2"/>
      <c r="B3618" s="2"/>
      <c r="D3618"/>
      <c r="G3618" s="4"/>
    </row>
    <row r="3619" spans="1:7" x14ac:dyDescent="0.3">
      <c r="A3619" s="2"/>
      <c r="B3619" s="2"/>
      <c r="D3619"/>
      <c r="G3619" s="4"/>
    </row>
    <row r="3620" spans="1:7" x14ac:dyDescent="0.3">
      <c r="A3620" s="2"/>
      <c r="B3620" s="2"/>
      <c r="D3620"/>
      <c r="G3620" s="4"/>
    </row>
    <row r="3621" spans="1:7" x14ac:dyDescent="0.3">
      <c r="A3621" s="2"/>
      <c r="B3621" s="2"/>
      <c r="D3621"/>
      <c r="G3621" s="4"/>
    </row>
    <row r="3622" spans="1:7" x14ac:dyDescent="0.3">
      <c r="A3622" s="2"/>
      <c r="B3622" s="2"/>
      <c r="D3622"/>
      <c r="G3622" s="4"/>
    </row>
    <row r="3623" spans="1:7" x14ac:dyDescent="0.3">
      <c r="A3623" s="2"/>
      <c r="B3623" s="2"/>
      <c r="D3623"/>
      <c r="G3623" s="4"/>
    </row>
    <row r="3624" spans="1:7" x14ac:dyDescent="0.3">
      <c r="A3624" s="2"/>
      <c r="B3624" s="2"/>
      <c r="D3624"/>
      <c r="G3624" s="4"/>
    </row>
    <row r="3625" spans="1:7" x14ac:dyDescent="0.3">
      <c r="A3625" s="2"/>
      <c r="B3625" s="2"/>
      <c r="D3625"/>
      <c r="G3625" s="4"/>
    </row>
    <row r="3626" spans="1:7" x14ac:dyDescent="0.3">
      <c r="A3626" s="2"/>
      <c r="B3626" s="2"/>
      <c r="D3626"/>
      <c r="G3626" s="4"/>
    </row>
    <row r="3627" spans="1:7" x14ac:dyDescent="0.3">
      <c r="A3627" s="2"/>
      <c r="B3627" s="2"/>
      <c r="D3627"/>
      <c r="G3627" s="4"/>
    </row>
    <row r="3628" spans="1:7" x14ac:dyDescent="0.3">
      <c r="A3628" s="2"/>
      <c r="B3628" s="2"/>
      <c r="D3628"/>
      <c r="G3628" s="4"/>
    </row>
    <row r="3629" spans="1:7" x14ac:dyDescent="0.3">
      <c r="A3629" s="2"/>
      <c r="B3629" s="2"/>
      <c r="D3629"/>
      <c r="G3629" s="4"/>
    </row>
    <row r="3630" spans="1:7" x14ac:dyDescent="0.3">
      <c r="A3630" s="2"/>
      <c r="B3630" s="2"/>
      <c r="D3630"/>
      <c r="G3630" s="4"/>
    </row>
    <row r="3631" spans="1:7" x14ac:dyDescent="0.3">
      <c r="A3631" s="2"/>
      <c r="B3631" s="2"/>
      <c r="D3631"/>
      <c r="G3631" s="4"/>
    </row>
    <row r="3632" spans="1:7" x14ac:dyDescent="0.3">
      <c r="A3632" s="2"/>
      <c r="B3632" s="2"/>
      <c r="D3632"/>
      <c r="G3632" s="4"/>
    </row>
    <row r="3633" spans="1:7" x14ac:dyDescent="0.3">
      <c r="A3633" s="2"/>
      <c r="B3633" s="2"/>
      <c r="D3633"/>
      <c r="G3633" s="4"/>
    </row>
    <row r="3634" spans="1:7" x14ac:dyDescent="0.3">
      <c r="A3634" s="2"/>
      <c r="B3634" s="2"/>
      <c r="D3634"/>
      <c r="G3634" s="4"/>
    </row>
    <row r="3635" spans="1:7" x14ac:dyDescent="0.3">
      <c r="A3635" s="2"/>
      <c r="B3635" s="2"/>
      <c r="D3635"/>
      <c r="G3635" s="4"/>
    </row>
    <row r="3636" spans="1:7" x14ac:dyDescent="0.3">
      <c r="A3636" s="2"/>
      <c r="B3636" s="2"/>
      <c r="D3636"/>
      <c r="G3636" s="4"/>
    </row>
    <row r="3637" spans="1:7" x14ac:dyDescent="0.3">
      <c r="A3637" s="2"/>
      <c r="B3637" s="2"/>
      <c r="D3637"/>
      <c r="G3637" s="4"/>
    </row>
    <row r="3638" spans="1:7" x14ac:dyDescent="0.3">
      <c r="A3638" s="2"/>
      <c r="B3638" s="2"/>
      <c r="D3638"/>
      <c r="G3638" s="4"/>
    </row>
    <row r="3639" spans="1:7" x14ac:dyDescent="0.3">
      <c r="A3639" s="2"/>
      <c r="B3639" s="2"/>
      <c r="D3639"/>
      <c r="G3639" s="4"/>
    </row>
    <row r="3640" spans="1:7" x14ac:dyDescent="0.3">
      <c r="A3640" s="2"/>
      <c r="B3640" s="2"/>
      <c r="D3640"/>
      <c r="G3640" s="4"/>
    </row>
    <row r="3641" spans="1:7" x14ac:dyDescent="0.3">
      <c r="A3641" s="2"/>
      <c r="B3641" s="2"/>
      <c r="D3641"/>
      <c r="G3641" s="4"/>
    </row>
    <row r="3642" spans="1:7" x14ac:dyDescent="0.3">
      <c r="A3642" s="2"/>
      <c r="B3642" s="2"/>
      <c r="D3642"/>
      <c r="G3642" s="4"/>
    </row>
    <row r="3643" spans="1:7" x14ac:dyDescent="0.3">
      <c r="A3643" s="2"/>
      <c r="B3643" s="2"/>
      <c r="D3643"/>
      <c r="G3643" s="4"/>
    </row>
    <row r="3644" spans="1:7" x14ac:dyDescent="0.3">
      <c r="A3644" s="2"/>
      <c r="B3644" s="2"/>
      <c r="D3644"/>
      <c r="G3644" s="4"/>
    </row>
    <row r="3645" spans="1:7" x14ac:dyDescent="0.3">
      <c r="A3645" s="2"/>
      <c r="B3645" s="2"/>
      <c r="D3645"/>
      <c r="G3645" s="4"/>
    </row>
    <row r="3646" spans="1:7" x14ac:dyDescent="0.3">
      <c r="A3646" s="2"/>
      <c r="B3646" s="2"/>
      <c r="D3646"/>
      <c r="G3646" s="4"/>
    </row>
    <row r="3647" spans="1:7" x14ac:dyDescent="0.3">
      <c r="A3647" s="2"/>
      <c r="B3647" s="2"/>
      <c r="D3647"/>
      <c r="G3647" s="4"/>
    </row>
    <row r="3648" spans="1:7" x14ac:dyDescent="0.3">
      <c r="A3648" s="2"/>
      <c r="B3648" s="2"/>
      <c r="D3648"/>
      <c r="G3648" s="4"/>
    </row>
    <row r="3649" spans="1:7" x14ac:dyDescent="0.3">
      <c r="A3649" s="2"/>
      <c r="B3649" s="2"/>
      <c r="D3649"/>
      <c r="G3649" s="4"/>
    </row>
    <row r="3650" spans="1:7" x14ac:dyDescent="0.3">
      <c r="A3650" s="2"/>
      <c r="B3650" s="2"/>
      <c r="D3650"/>
      <c r="G3650" s="4"/>
    </row>
    <row r="3651" spans="1:7" x14ac:dyDescent="0.3">
      <c r="A3651" s="2"/>
      <c r="B3651" s="2"/>
      <c r="D3651"/>
      <c r="G3651" s="4"/>
    </row>
    <row r="3652" spans="1:7" x14ac:dyDescent="0.3">
      <c r="A3652" s="2"/>
      <c r="B3652" s="2"/>
      <c r="D3652"/>
      <c r="G3652" s="4"/>
    </row>
    <row r="3653" spans="1:7" x14ac:dyDescent="0.3">
      <c r="A3653" s="2"/>
      <c r="B3653" s="2"/>
      <c r="D3653"/>
      <c r="G3653" s="4"/>
    </row>
    <row r="3654" spans="1:7" x14ac:dyDescent="0.3">
      <c r="A3654" s="2"/>
      <c r="B3654" s="2"/>
      <c r="D3654"/>
      <c r="G3654" s="4"/>
    </row>
    <row r="3655" spans="1:7" x14ac:dyDescent="0.3">
      <c r="A3655" s="2"/>
      <c r="B3655" s="2"/>
      <c r="D3655"/>
      <c r="G3655" s="4"/>
    </row>
    <row r="3656" spans="1:7" x14ac:dyDescent="0.3">
      <c r="A3656" s="2"/>
      <c r="B3656" s="2"/>
      <c r="D3656"/>
      <c r="G3656" s="4"/>
    </row>
    <row r="3657" spans="1:7" x14ac:dyDescent="0.3">
      <c r="A3657" s="2"/>
      <c r="B3657" s="2"/>
      <c r="D3657"/>
      <c r="G3657" s="4"/>
    </row>
    <row r="3658" spans="1:7" x14ac:dyDescent="0.3">
      <c r="A3658" s="2"/>
      <c r="B3658" s="2"/>
      <c r="D3658"/>
      <c r="G3658" s="4"/>
    </row>
    <row r="3659" spans="1:7" x14ac:dyDescent="0.3">
      <c r="A3659" s="2"/>
      <c r="B3659" s="2"/>
      <c r="D3659"/>
      <c r="G3659" s="4"/>
    </row>
    <row r="3660" spans="1:7" x14ac:dyDescent="0.3">
      <c r="A3660" s="2"/>
      <c r="B3660" s="2"/>
      <c r="D3660"/>
      <c r="G3660" s="4"/>
    </row>
    <row r="3661" spans="1:7" x14ac:dyDescent="0.3">
      <c r="A3661" s="2"/>
      <c r="B3661" s="2"/>
      <c r="D3661"/>
      <c r="G3661" s="4"/>
    </row>
    <row r="3662" spans="1:7" x14ac:dyDescent="0.3">
      <c r="A3662" s="2"/>
      <c r="B3662" s="2"/>
      <c r="D3662"/>
      <c r="G3662" s="4"/>
    </row>
    <row r="3663" spans="1:7" x14ac:dyDescent="0.3">
      <c r="A3663" s="2"/>
      <c r="B3663" s="2"/>
      <c r="D3663"/>
      <c r="G3663" s="4"/>
    </row>
    <row r="3664" spans="1:7" x14ac:dyDescent="0.3">
      <c r="A3664" s="2"/>
      <c r="B3664" s="2"/>
      <c r="D3664"/>
      <c r="G3664" s="4"/>
    </row>
    <row r="3665" spans="1:7" x14ac:dyDescent="0.3">
      <c r="A3665" s="2"/>
      <c r="B3665" s="2"/>
      <c r="D3665"/>
      <c r="G3665" s="4"/>
    </row>
    <row r="3666" spans="1:7" x14ac:dyDescent="0.3">
      <c r="A3666" s="2"/>
      <c r="B3666" s="2"/>
      <c r="D3666"/>
      <c r="G3666" s="4"/>
    </row>
    <row r="3667" spans="1:7" x14ac:dyDescent="0.3">
      <c r="A3667" s="2"/>
      <c r="B3667" s="2"/>
      <c r="D3667"/>
      <c r="G3667" s="4"/>
    </row>
    <row r="3668" spans="1:7" x14ac:dyDescent="0.3">
      <c r="A3668" s="2"/>
      <c r="B3668" s="2"/>
      <c r="D3668"/>
      <c r="G3668" s="4"/>
    </row>
    <row r="3669" spans="1:7" x14ac:dyDescent="0.3">
      <c r="A3669" s="2"/>
      <c r="B3669" s="2"/>
      <c r="D3669"/>
      <c r="G3669" s="4"/>
    </row>
    <row r="3670" spans="1:7" x14ac:dyDescent="0.3">
      <c r="A3670" s="2"/>
      <c r="B3670" s="2"/>
      <c r="D3670"/>
      <c r="G3670" s="4"/>
    </row>
    <row r="3671" spans="1:7" x14ac:dyDescent="0.3">
      <c r="A3671" s="2"/>
      <c r="B3671" s="2"/>
      <c r="D3671"/>
      <c r="G3671" s="4"/>
    </row>
    <row r="3672" spans="1:7" x14ac:dyDescent="0.3">
      <c r="A3672" s="2"/>
      <c r="B3672" s="2"/>
      <c r="D3672"/>
      <c r="G3672" s="4"/>
    </row>
    <row r="3673" spans="1:7" x14ac:dyDescent="0.3">
      <c r="A3673" s="2"/>
      <c r="B3673" s="2"/>
      <c r="D3673"/>
      <c r="G3673" s="4"/>
    </row>
    <row r="3674" spans="1:7" x14ac:dyDescent="0.3">
      <c r="A3674" s="2"/>
      <c r="B3674" s="2"/>
      <c r="D3674"/>
      <c r="G3674" s="4"/>
    </row>
    <row r="3675" spans="1:7" x14ac:dyDescent="0.3">
      <c r="A3675" s="2"/>
      <c r="B3675" s="2"/>
      <c r="D3675"/>
      <c r="G3675" s="4"/>
    </row>
    <row r="3676" spans="1:7" x14ac:dyDescent="0.3">
      <c r="A3676" s="2"/>
      <c r="B3676" s="2"/>
      <c r="D3676"/>
      <c r="G3676" s="4"/>
    </row>
    <row r="3677" spans="1:7" x14ac:dyDescent="0.3">
      <c r="A3677" s="2"/>
      <c r="B3677" s="2"/>
      <c r="D3677"/>
      <c r="G3677" s="4"/>
    </row>
    <row r="3678" spans="1:7" x14ac:dyDescent="0.3">
      <c r="A3678" s="2"/>
      <c r="B3678" s="2"/>
      <c r="D3678"/>
      <c r="G3678" s="4"/>
    </row>
    <row r="3679" spans="1:7" x14ac:dyDescent="0.3">
      <c r="A3679" s="2"/>
      <c r="B3679" s="2"/>
      <c r="D3679"/>
      <c r="G3679" s="4"/>
    </row>
    <row r="3680" spans="1:7" x14ac:dyDescent="0.3">
      <c r="A3680" s="2"/>
      <c r="B3680" s="2"/>
      <c r="D3680"/>
      <c r="G3680" s="4"/>
    </row>
    <row r="3681" spans="1:7" x14ac:dyDescent="0.3">
      <c r="A3681" s="2"/>
      <c r="B3681" s="2"/>
      <c r="D3681"/>
      <c r="G3681" s="4"/>
    </row>
    <row r="3682" spans="1:7" x14ac:dyDescent="0.3">
      <c r="A3682" s="2"/>
      <c r="B3682" s="2"/>
      <c r="D3682"/>
      <c r="G3682" s="4"/>
    </row>
    <row r="3683" spans="1:7" x14ac:dyDescent="0.3">
      <c r="A3683" s="2"/>
      <c r="B3683" s="2"/>
      <c r="D3683"/>
      <c r="G3683" s="4"/>
    </row>
    <row r="3684" spans="1:7" x14ac:dyDescent="0.3">
      <c r="A3684" s="2"/>
      <c r="B3684" s="2"/>
      <c r="D3684"/>
      <c r="G3684" s="4"/>
    </row>
    <row r="3685" spans="1:7" x14ac:dyDescent="0.3">
      <c r="A3685" s="2"/>
      <c r="B3685" s="2"/>
      <c r="D3685"/>
      <c r="G3685" s="4"/>
    </row>
    <row r="3686" spans="1:7" x14ac:dyDescent="0.3">
      <c r="A3686" s="2"/>
      <c r="B3686" s="2"/>
      <c r="D3686"/>
      <c r="G3686" s="4"/>
    </row>
    <row r="3687" spans="1:7" x14ac:dyDescent="0.3">
      <c r="A3687" s="2"/>
      <c r="B3687" s="2"/>
      <c r="D3687"/>
      <c r="G3687" s="4"/>
    </row>
    <row r="3688" spans="1:7" x14ac:dyDescent="0.3">
      <c r="A3688" s="2"/>
      <c r="B3688" s="2"/>
      <c r="D3688"/>
      <c r="G3688" s="4"/>
    </row>
    <row r="3689" spans="1:7" x14ac:dyDescent="0.3">
      <c r="A3689" s="2"/>
      <c r="B3689" s="2"/>
      <c r="D3689"/>
      <c r="G3689" s="4"/>
    </row>
    <row r="3690" spans="1:7" x14ac:dyDescent="0.3">
      <c r="A3690" s="2"/>
      <c r="B3690" s="2"/>
      <c r="D3690"/>
      <c r="G3690" s="4"/>
    </row>
    <row r="3691" spans="1:7" x14ac:dyDescent="0.3">
      <c r="A3691" s="2"/>
      <c r="B3691" s="2"/>
      <c r="D3691"/>
      <c r="G3691" s="4"/>
    </row>
    <row r="3692" spans="1:7" x14ac:dyDescent="0.3">
      <c r="A3692" s="2"/>
      <c r="B3692" s="2"/>
      <c r="D3692"/>
      <c r="G3692" s="4"/>
    </row>
    <row r="3693" spans="1:7" x14ac:dyDescent="0.3">
      <c r="A3693" s="2"/>
      <c r="B3693" s="2"/>
      <c r="D3693"/>
      <c r="G3693" s="4"/>
    </row>
    <row r="3694" spans="1:7" x14ac:dyDescent="0.3">
      <c r="A3694" s="2"/>
      <c r="B3694" s="2"/>
      <c r="D3694"/>
      <c r="G3694" s="4"/>
    </row>
    <row r="3695" spans="1:7" x14ac:dyDescent="0.3">
      <c r="A3695" s="2"/>
      <c r="B3695" s="2"/>
      <c r="D3695"/>
      <c r="G3695" s="4"/>
    </row>
    <row r="3696" spans="1:7" x14ac:dyDescent="0.3">
      <c r="A3696" s="2"/>
      <c r="B3696" s="2"/>
      <c r="D3696"/>
      <c r="G3696" s="4"/>
    </row>
    <row r="3697" spans="1:7" x14ac:dyDescent="0.3">
      <c r="A3697" s="2"/>
      <c r="B3697" s="2"/>
      <c r="D3697"/>
      <c r="G3697" s="4"/>
    </row>
    <row r="3698" spans="1:7" x14ac:dyDescent="0.3">
      <c r="A3698" s="2"/>
      <c r="B3698" s="2"/>
      <c r="D3698"/>
      <c r="G3698" s="4"/>
    </row>
    <row r="3699" spans="1:7" x14ac:dyDescent="0.3">
      <c r="A3699" s="2"/>
      <c r="B3699" s="2"/>
      <c r="D3699"/>
      <c r="G3699" s="4"/>
    </row>
    <row r="3700" spans="1:7" x14ac:dyDescent="0.3">
      <c r="A3700" s="2"/>
      <c r="B3700" s="2"/>
      <c r="D3700"/>
      <c r="G3700" s="4"/>
    </row>
    <row r="3701" spans="1:7" x14ac:dyDescent="0.3">
      <c r="A3701" s="2"/>
      <c r="B3701" s="2"/>
      <c r="D3701"/>
      <c r="G3701" s="4"/>
    </row>
    <row r="3702" spans="1:7" x14ac:dyDescent="0.3">
      <c r="A3702" s="2"/>
      <c r="B3702" s="2"/>
      <c r="D3702"/>
      <c r="G3702" s="4"/>
    </row>
    <row r="3703" spans="1:7" x14ac:dyDescent="0.3">
      <c r="A3703" s="2"/>
      <c r="B3703" s="2"/>
      <c r="D3703"/>
      <c r="G3703" s="4"/>
    </row>
    <row r="3704" spans="1:7" x14ac:dyDescent="0.3">
      <c r="A3704" s="2"/>
      <c r="B3704" s="2"/>
      <c r="D3704"/>
      <c r="G3704" s="4"/>
    </row>
    <row r="3705" spans="1:7" x14ac:dyDescent="0.3">
      <c r="A3705" s="2"/>
      <c r="B3705" s="2"/>
      <c r="D3705"/>
      <c r="G3705" s="4"/>
    </row>
    <row r="3706" spans="1:7" x14ac:dyDescent="0.3">
      <c r="A3706" s="2"/>
      <c r="B3706" s="2"/>
      <c r="D3706"/>
      <c r="G3706" s="4"/>
    </row>
    <row r="3707" spans="1:7" x14ac:dyDescent="0.3">
      <c r="A3707" s="2"/>
      <c r="B3707" s="2"/>
      <c r="D3707"/>
      <c r="G3707" s="4"/>
    </row>
    <row r="3708" spans="1:7" x14ac:dyDescent="0.3">
      <c r="A3708" s="2"/>
      <c r="B3708" s="2"/>
      <c r="D3708"/>
      <c r="G3708" s="4"/>
    </row>
    <row r="3709" spans="1:7" x14ac:dyDescent="0.3">
      <c r="A3709" s="2"/>
      <c r="B3709" s="2"/>
      <c r="D3709"/>
      <c r="G3709" s="4"/>
    </row>
    <row r="3710" spans="1:7" x14ac:dyDescent="0.3">
      <c r="A3710" s="2"/>
      <c r="B3710" s="2"/>
      <c r="D3710"/>
      <c r="G3710" s="4"/>
    </row>
    <row r="3711" spans="1:7" x14ac:dyDescent="0.3">
      <c r="A3711" s="2"/>
      <c r="B3711" s="2"/>
      <c r="D3711"/>
      <c r="G3711" s="4"/>
    </row>
    <row r="3712" spans="1:7" x14ac:dyDescent="0.3">
      <c r="A3712" s="2"/>
      <c r="B3712" s="2"/>
      <c r="D3712"/>
      <c r="G3712" s="4"/>
    </row>
    <row r="3713" spans="1:7" x14ac:dyDescent="0.3">
      <c r="A3713" s="2"/>
      <c r="B3713" s="2"/>
      <c r="D3713"/>
      <c r="G3713" s="4"/>
    </row>
    <row r="3714" spans="1:7" x14ac:dyDescent="0.3">
      <c r="A3714" s="2"/>
      <c r="B3714" s="2"/>
      <c r="D3714"/>
      <c r="G3714" s="4"/>
    </row>
    <row r="3715" spans="1:7" x14ac:dyDescent="0.3">
      <c r="A3715" s="2"/>
      <c r="B3715" s="2"/>
      <c r="D3715"/>
      <c r="G3715" s="4"/>
    </row>
    <row r="3716" spans="1:7" x14ac:dyDescent="0.3">
      <c r="A3716" s="2"/>
      <c r="B3716" s="2"/>
      <c r="D3716"/>
      <c r="G3716" s="4"/>
    </row>
    <row r="3717" spans="1:7" x14ac:dyDescent="0.3">
      <c r="A3717" s="2"/>
      <c r="B3717" s="2"/>
      <c r="D3717"/>
      <c r="G3717" s="4"/>
    </row>
    <row r="3718" spans="1:7" x14ac:dyDescent="0.3">
      <c r="A3718" s="2"/>
      <c r="B3718" s="2"/>
      <c r="D3718"/>
      <c r="G3718" s="4"/>
    </row>
    <row r="3719" spans="1:7" x14ac:dyDescent="0.3">
      <c r="A3719" s="2"/>
      <c r="B3719" s="2"/>
      <c r="D3719"/>
      <c r="G3719" s="4"/>
    </row>
    <row r="3720" spans="1:7" x14ac:dyDescent="0.3">
      <c r="A3720" s="2"/>
      <c r="B3720" s="2"/>
      <c r="D3720"/>
      <c r="G3720" s="4"/>
    </row>
    <row r="3721" spans="1:7" x14ac:dyDescent="0.3">
      <c r="A3721" s="2"/>
      <c r="B3721" s="2"/>
      <c r="D3721"/>
      <c r="G3721" s="4"/>
    </row>
    <row r="3722" spans="1:7" x14ac:dyDescent="0.3">
      <c r="A3722" s="2"/>
      <c r="B3722" s="2"/>
      <c r="D3722"/>
      <c r="G3722" s="4"/>
    </row>
    <row r="3723" spans="1:7" x14ac:dyDescent="0.3">
      <c r="A3723" s="2"/>
      <c r="B3723" s="2"/>
      <c r="D3723"/>
      <c r="G3723" s="4"/>
    </row>
    <row r="3724" spans="1:7" x14ac:dyDescent="0.3">
      <c r="A3724" s="2"/>
      <c r="B3724" s="2"/>
      <c r="D3724"/>
      <c r="G3724" s="4"/>
    </row>
    <row r="3725" spans="1:7" x14ac:dyDescent="0.3">
      <c r="A3725" s="2"/>
      <c r="B3725" s="2"/>
      <c r="D3725"/>
      <c r="G3725" s="4"/>
    </row>
    <row r="3726" spans="1:7" x14ac:dyDescent="0.3">
      <c r="A3726" s="2"/>
      <c r="B3726" s="2"/>
      <c r="D3726"/>
      <c r="G3726" s="4"/>
    </row>
    <row r="3727" spans="1:7" x14ac:dyDescent="0.3">
      <c r="A3727" s="2"/>
      <c r="B3727" s="2"/>
      <c r="D3727"/>
      <c r="G3727" s="4"/>
    </row>
    <row r="3728" spans="1:7" x14ac:dyDescent="0.3">
      <c r="A3728" s="2"/>
      <c r="B3728" s="2"/>
      <c r="D3728"/>
      <c r="G3728" s="4"/>
    </row>
    <row r="3729" spans="1:7" x14ac:dyDescent="0.3">
      <c r="A3729" s="2"/>
      <c r="B3729" s="2"/>
      <c r="D3729"/>
      <c r="G3729" s="4"/>
    </row>
    <row r="3730" spans="1:7" x14ac:dyDescent="0.3">
      <c r="A3730" s="2"/>
      <c r="B3730" s="2"/>
      <c r="D3730"/>
      <c r="G3730" s="4"/>
    </row>
    <row r="3731" spans="1:7" x14ac:dyDescent="0.3">
      <c r="A3731" s="2"/>
      <c r="B3731" s="2"/>
      <c r="D3731"/>
      <c r="G3731" s="4"/>
    </row>
    <row r="3732" spans="1:7" x14ac:dyDescent="0.3">
      <c r="A3732" s="2"/>
      <c r="B3732" s="2"/>
      <c r="D3732"/>
      <c r="G3732" s="4"/>
    </row>
    <row r="3733" spans="1:7" x14ac:dyDescent="0.3">
      <c r="A3733" s="2"/>
      <c r="B3733" s="2"/>
      <c r="D3733"/>
      <c r="G3733" s="4"/>
    </row>
    <row r="3734" spans="1:7" x14ac:dyDescent="0.3">
      <c r="A3734" s="2"/>
      <c r="B3734" s="2"/>
      <c r="D3734"/>
      <c r="G3734" s="4"/>
    </row>
    <row r="3735" spans="1:7" x14ac:dyDescent="0.3">
      <c r="A3735" s="2"/>
      <c r="B3735" s="2"/>
      <c r="D3735"/>
      <c r="G3735" s="4"/>
    </row>
    <row r="3736" spans="1:7" x14ac:dyDescent="0.3">
      <c r="A3736" s="2"/>
      <c r="B3736" s="2"/>
      <c r="D3736"/>
      <c r="G3736" s="4"/>
    </row>
    <row r="3737" spans="1:7" x14ac:dyDescent="0.3">
      <c r="A3737" s="2"/>
      <c r="B3737" s="2"/>
      <c r="D3737"/>
      <c r="G3737" s="4"/>
    </row>
    <row r="3738" spans="1:7" x14ac:dyDescent="0.3">
      <c r="A3738" s="2"/>
      <c r="B3738" s="2"/>
      <c r="D3738"/>
      <c r="G3738" s="4"/>
    </row>
    <row r="3739" spans="1:7" x14ac:dyDescent="0.3">
      <c r="A3739" s="2"/>
      <c r="B3739" s="2"/>
      <c r="D3739"/>
      <c r="G3739" s="4"/>
    </row>
    <row r="3740" spans="1:7" x14ac:dyDescent="0.3">
      <c r="A3740" s="2"/>
      <c r="B3740" s="2"/>
      <c r="D3740"/>
      <c r="G3740" s="4"/>
    </row>
    <row r="3741" spans="1:7" x14ac:dyDescent="0.3">
      <c r="A3741" s="2"/>
      <c r="B3741" s="2"/>
      <c r="D3741"/>
      <c r="G3741" s="4"/>
    </row>
    <row r="3742" spans="1:7" x14ac:dyDescent="0.3">
      <c r="A3742" s="2"/>
      <c r="B3742" s="2"/>
      <c r="D3742"/>
      <c r="G3742" s="4"/>
    </row>
    <row r="3743" spans="1:7" x14ac:dyDescent="0.3">
      <c r="A3743" s="2"/>
      <c r="B3743" s="2"/>
      <c r="D3743"/>
      <c r="G3743" s="4"/>
    </row>
    <row r="3744" spans="1:7" x14ac:dyDescent="0.3">
      <c r="A3744" s="2"/>
      <c r="B3744" s="2"/>
      <c r="D3744"/>
      <c r="G3744" s="4"/>
    </row>
    <row r="3745" spans="1:7" x14ac:dyDescent="0.3">
      <c r="A3745" s="2"/>
      <c r="B3745" s="2"/>
      <c r="D3745"/>
      <c r="G3745" s="4"/>
    </row>
    <row r="3746" spans="1:7" x14ac:dyDescent="0.3">
      <c r="A3746" s="2"/>
      <c r="B3746" s="2"/>
      <c r="D3746"/>
      <c r="G3746" s="4"/>
    </row>
    <row r="3747" spans="1:7" x14ac:dyDescent="0.3">
      <c r="A3747" s="2"/>
      <c r="B3747" s="2"/>
      <c r="D3747"/>
      <c r="G3747" s="4"/>
    </row>
    <row r="3748" spans="1:7" x14ac:dyDescent="0.3">
      <c r="A3748" s="2"/>
      <c r="B3748" s="2"/>
      <c r="D3748"/>
      <c r="G3748" s="4"/>
    </row>
    <row r="3749" spans="1:7" x14ac:dyDescent="0.3">
      <c r="A3749" s="2"/>
      <c r="B3749" s="2"/>
      <c r="D3749"/>
      <c r="G3749" s="4"/>
    </row>
    <row r="3750" spans="1:7" x14ac:dyDescent="0.3">
      <c r="A3750" s="2"/>
      <c r="B3750" s="2"/>
      <c r="D3750"/>
      <c r="G3750" s="4"/>
    </row>
    <row r="3751" spans="1:7" x14ac:dyDescent="0.3">
      <c r="A3751" s="2"/>
      <c r="B3751" s="2"/>
      <c r="D3751"/>
      <c r="G3751" s="4"/>
    </row>
    <row r="3752" spans="1:7" x14ac:dyDescent="0.3">
      <c r="A3752" s="2"/>
      <c r="B3752" s="2"/>
      <c r="D3752"/>
      <c r="G3752" s="4"/>
    </row>
    <row r="3753" spans="1:7" x14ac:dyDescent="0.3">
      <c r="A3753" s="2"/>
      <c r="B3753" s="2"/>
      <c r="D3753"/>
      <c r="G3753" s="4"/>
    </row>
    <row r="3754" spans="1:7" x14ac:dyDescent="0.3">
      <c r="A3754" s="2"/>
      <c r="B3754" s="2"/>
      <c r="D3754"/>
      <c r="G3754" s="4"/>
    </row>
    <row r="3755" spans="1:7" x14ac:dyDescent="0.3">
      <c r="A3755" s="2"/>
      <c r="B3755" s="2"/>
      <c r="D3755"/>
      <c r="G3755" s="4"/>
    </row>
    <row r="3756" spans="1:7" x14ac:dyDescent="0.3">
      <c r="A3756" s="2"/>
      <c r="B3756" s="2"/>
      <c r="D3756"/>
      <c r="G3756" s="4"/>
    </row>
    <row r="3757" spans="1:7" x14ac:dyDescent="0.3">
      <c r="A3757" s="2"/>
      <c r="B3757" s="2"/>
      <c r="D3757"/>
      <c r="G3757" s="4"/>
    </row>
    <row r="3758" spans="1:7" x14ac:dyDescent="0.3">
      <c r="A3758" s="2"/>
      <c r="B3758" s="2"/>
      <c r="D3758"/>
      <c r="G3758" s="4"/>
    </row>
    <row r="3759" spans="1:7" x14ac:dyDescent="0.3">
      <c r="A3759" s="2"/>
      <c r="B3759" s="2"/>
      <c r="D3759"/>
      <c r="G3759" s="4"/>
    </row>
    <row r="3760" spans="1:7" x14ac:dyDescent="0.3">
      <c r="A3760" s="2"/>
      <c r="B3760" s="2"/>
      <c r="D3760"/>
      <c r="G3760" s="4"/>
    </row>
    <row r="3761" spans="1:7" x14ac:dyDescent="0.3">
      <c r="A3761" s="2"/>
      <c r="B3761" s="2"/>
      <c r="D3761"/>
      <c r="G3761" s="4"/>
    </row>
    <row r="3762" spans="1:7" x14ac:dyDescent="0.3">
      <c r="A3762" s="2"/>
      <c r="B3762" s="2"/>
      <c r="D3762"/>
      <c r="G3762" s="4"/>
    </row>
    <row r="3763" spans="1:7" x14ac:dyDescent="0.3">
      <c r="A3763" s="2"/>
      <c r="B3763" s="2"/>
      <c r="D3763"/>
      <c r="G3763" s="4"/>
    </row>
    <row r="3764" spans="1:7" x14ac:dyDescent="0.3">
      <c r="A3764" s="2"/>
      <c r="B3764" s="2"/>
      <c r="D3764"/>
      <c r="G3764" s="4"/>
    </row>
    <row r="3765" spans="1:7" x14ac:dyDescent="0.3">
      <c r="A3765" s="2"/>
      <c r="B3765" s="2"/>
      <c r="D3765"/>
      <c r="G3765" s="4"/>
    </row>
    <row r="3766" spans="1:7" x14ac:dyDescent="0.3">
      <c r="A3766" s="2"/>
      <c r="B3766" s="2"/>
      <c r="D3766"/>
      <c r="G3766" s="4"/>
    </row>
    <row r="3767" spans="1:7" x14ac:dyDescent="0.3">
      <c r="A3767" s="2"/>
      <c r="B3767" s="2"/>
      <c r="D3767"/>
      <c r="G3767" s="4"/>
    </row>
    <row r="3768" spans="1:7" x14ac:dyDescent="0.3">
      <c r="A3768" s="2"/>
      <c r="B3768" s="2"/>
      <c r="D3768"/>
      <c r="G3768" s="4"/>
    </row>
    <row r="3769" spans="1:7" x14ac:dyDescent="0.3">
      <c r="A3769" s="2"/>
      <c r="B3769" s="2"/>
      <c r="D3769"/>
      <c r="G3769" s="4"/>
    </row>
    <row r="3770" spans="1:7" x14ac:dyDescent="0.3">
      <c r="A3770" s="2"/>
      <c r="B3770" s="2"/>
      <c r="D3770"/>
      <c r="G3770" s="4"/>
    </row>
    <row r="3771" spans="1:7" x14ac:dyDescent="0.3">
      <c r="A3771" s="2"/>
      <c r="B3771" s="2"/>
      <c r="D3771"/>
      <c r="G3771" s="4"/>
    </row>
    <row r="3772" spans="1:7" x14ac:dyDescent="0.3">
      <c r="A3772" s="2"/>
      <c r="B3772" s="2"/>
      <c r="D3772"/>
      <c r="G3772" s="4"/>
    </row>
    <row r="3773" spans="1:7" x14ac:dyDescent="0.3">
      <c r="A3773" s="2"/>
      <c r="B3773" s="2"/>
      <c r="D3773"/>
      <c r="G3773" s="4"/>
    </row>
    <row r="3774" spans="1:7" x14ac:dyDescent="0.3">
      <c r="A3774" s="2"/>
      <c r="B3774" s="2"/>
      <c r="D3774"/>
      <c r="G3774" s="4"/>
    </row>
    <row r="3775" spans="1:7" x14ac:dyDescent="0.3">
      <c r="A3775" s="2"/>
      <c r="B3775" s="2"/>
      <c r="D3775"/>
      <c r="G3775" s="4"/>
    </row>
    <row r="3776" spans="1:7" x14ac:dyDescent="0.3">
      <c r="A3776" s="2"/>
      <c r="B3776" s="2"/>
      <c r="D3776"/>
      <c r="G3776" s="4"/>
    </row>
    <row r="3777" spans="1:7" x14ac:dyDescent="0.3">
      <c r="A3777" s="2"/>
      <c r="B3777" s="2"/>
      <c r="D3777"/>
      <c r="G3777" s="4"/>
    </row>
    <row r="3778" spans="1:7" x14ac:dyDescent="0.3">
      <c r="A3778" s="2"/>
      <c r="B3778" s="2"/>
      <c r="D3778"/>
      <c r="G3778" s="4"/>
    </row>
    <row r="3779" spans="1:7" x14ac:dyDescent="0.3">
      <c r="A3779" s="2"/>
      <c r="B3779" s="2"/>
      <c r="D3779"/>
      <c r="G3779" s="4"/>
    </row>
    <row r="3780" spans="1:7" x14ac:dyDescent="0.3">
      <c r="A3780" s="2"/>
      <c r="B3780" s="2"/>
      <c r="D3780"/>
      <c r="G3780" s="4"/>
    </row>
    <row r="3781" spans="1:7" x14ac:dyDescent="0.3">
      <c r="A3781" s="2"/>
      <c r="B3781" s="2"/>
      <c r="D3781"/>
      <c r="G3781" s="4"/>
    </row>
    <row r="3782" spans="1:7" x14ac:dyDescent="0.3">
      <c r="A3782" s="2"/>
      <c r="B3782" s="2"/>
      <c r="D3782"/>
      <c r="G3782" s="4"/>
    </row>
    <row r="3783" spans="1:7" x14ac:dyDescent="0.3">
      <c r="A3783" s="2"/>
      <c r="B3783" s="2"/>
      <c r="D3783"/>
      <c r="G3783" s="4"/>
    </row>
    <row r="3784" spans="1:7" x14ac:dyDescent="0.3">
      <c r="A3784" s="2"/>
      <c r="B3784" s="2"/>
      <c r="D3784"/>
      <c r="G3784" s="4"/>
    </row>
    <row r="3785" spans="1:7" x14ac:dyDescent="0.3">
      <c r="A3785" s="2"/>
      <c r="B3785" s="2"/>
      <c r="D3785"/>
      <c r="G3785" s="4"/>
    </row>
    <row r="3786" spans="1:7" x14ac:dyDescent="0.3">
      <c r="A3786" s="2"/>
      <c r="B3786" s="2"/>
      <c r="D3786"/>
      <c r="G3786" s="4"/>
    </row>
    <row r="3787" spans="1:7" x14ac:dyDescent="0.3">
      <c r="A3787" s="2"/>
      <c r="B3787" s="2"/>
      <c r="D3787"/>
      <c r="G3787" s="4"/>
    </row>
    <row r="3788" spans="1:7" x14ac:dyDescent="0.3">
      <c r="A3788" s="2"/>
      <c r="B3788" s="2"/>
      <c r="D3788"/>
      <c r="G3788" s="4"/>
    </row>
    <row r="3789" spans="1:7" x14ac:dyDescent="0.3">
      <c r="A3789" s="2"/>
      <c r="B3789" s="2"/>
      <c r="D3789"/>
      <c r="G3789" s="4"/>
    </row>
    <row r="3790" spans="1:7" x14ac:dyDescent="0.3">
      <c r="A3790" s="2"/>
      <c r="B3790" s="2"/>
      <c r="D3790"/>
      <c r="G3790" s="4"/>
    </row>
    <row r="3791" spans="1:7" x14ac:dyDescent="0.3">
      <c r="A3791" s="2"/>
      <c r="B3791" s="2"/>
      <c r="D3791"/>
      <c r="G3791" s="4"/>
    </row>
    <row r="3792" spans="1:7" x14ac:dyDescent="0.3">
      <c r="A3792" s="2"/>
      <c r="B3792" s="2"/>
      <c r="D3792"/>
      <c r="G3792" s="4"/>
    </row>
    <row r="3793" spans="1:7" x14ac:dyDescent="0.3">
      <c r="A3793" s="2"/>
      <c r="B3793" s="2"/>
      <c r="D3793"/>
      <c r="G3793" s="4"/>
    </row>
    <row r="3794" spans="1:7" x14ac:dyDescent="0.3">
      <c r="A3794" s="2"/>
      <c r="B3794" s="2"/>
      <c r="D3794"/>
      <c r="G3794" s="4"/>
    </row>
    <row r="3795" spans="1:7" x14ac:dyDescent="0.3">
      <c r="A3795" s="2"/>
      <c r="B3795" s="2"/>
      <c r="D3795"/>
      <c r="G3795" s="4"/>
    </row>
    <row r="3796" spans="1:7" x14ac:dyDescent="0.3">
      <c r="A3796" s="2"/>
      <c r="B3796" s="2"/>
      <c r="D3796"/>
      <c r="G3796" s="4"/>
    </row>
    <row r="3797" spans="1:7" x14ac:dyDescent="0.3">
      <c r="A3797" s="2"/>
      <c r="B3797" s="2"/>
      <c r="D3797"/>
      <c r="G3797" s="4"/>
    </row>
    <row r="3798" spans="1:7" x14ac:dyDescent="0.3">
      <c r="A3798" s="2"/>
      <c r="B3798" s="2"/>
      <c r="D3798"/>
      <c r="G3798" s="4"/>
    </row>
    <row r="3799" spans="1:7" x14ac:dyDescent="0.3">
      <c r="A3799" s="2"/>
      <c r="B3799" s="2"/>
      <c r="D3799"/>
      <c r="G3799" s="4"/>
    </row>
    <row r="3800" spans="1:7" x14ac:dyDescent="0.3">
      <c r="A3800" s="2"/>
      <c r="B3800" s="2"/>
      <c r="D3800"/>
      <c r="G3800" s="4"/>
    </row>
    <row r="3801" spans="1:7" x14ac:dyDescent="0.3">
      <c r="A3801" s="2"/>
      <c r="B3801" s="2"/>
      <c r="D3801"/>
      <c r="G3801" s="4"/>
    </row>
    <row r="3802" spans="1:7" x14ac:dyDescent="0.3">
      <c r="A3802" s="2"/>
      <c r="B3802" s="2"/>
      <c r="D3802"/>
      <c r="G3802" s="4"/>
    </row>
    <row r="3803" spans="1:7" x14ac:dyDescent="0.3">
      <c r="A3803" s="2"/>
      <c r="B3803" s="2"/>
      <c r="D3803"/>
      <c r="G3803" s="4"/>
    </row>
    <row r="3804" spans="1:7" x14ac:dyDescent="0.3">
      <c r="A3804" s="2"/>
      <c r="B3804" s="2"/>
      <c r="D3804"/>
      <c r="G3804" s="4"/>
    </row>
    <row r="3805" spans="1:7" x14ac:dyDescent="0.3">
      <c r="A3805" s="2"/>
      <c r="B3805" s="2"/>
      <c r="D3805"/>
      <c r="G3805" s="4"/>
    </row>
    <row r="3806" spans="1:7" x14ac:dyDescent="0.3">
      <c r="A3806" s="2"/>
      <c r="B3806" s="2"/>
      <c r="D3806"/>
      <c r="G3806" s="4"/>
    </row>
    <row r="3807" spans="1:7" x14ac:dyDescent="0.3">
      <c r="A3807" s="2"/>
      <c r="B3807" s="2"/>
      <c r="D3807"/>
      <c r="G3807" s="4"/>
    </row>
    <row r="3808" spans="1:7" x14ac:dyDescent="0.3">
      <c r="A3808" s="2"/>
      <c r="B3808" s="2"/>
      <c r="D3808"/>
      <c r="G3808" s="4"/>
    </row>
    <row r="3809" spans="1:7" x14ac:dyDescent="0.3">
      <c r="A3809" s="2"/>
      <c r="B3809" s="2"/>
      <c r="D3809"/>
      <c r="G3809" s="4"/>
    </row>
    <row r="3810" spans="1:7" x14ac:dyDescent="0.3">
      <c r="A3810" s="2"/>
      <c r="B3810" s="2"/>
      <c r="D3810"/>
      <c r="G3810" s="4"/>
    </row>
    <row r="3811" spans="1:7" x14ac:dyDescent="0.3">
      <c r="A3811" s="2"/>
      <c r="B3811" s="2"/>
      <c r="D3811"/>
      <c r="G3811" s="4"/>
    </row>
    <row r="3812" spans="1:7" x14ac:dyDescent="0.3">
      <c r="A3812" s="2"/>
      <c r="B3812" s="2"/>
      <c r="D3812"/>
      <c r="G3812" s="4"/>
    </row>
    <row r="3813" spans="1:7" x14ac:dyDescent="0.3">
      <c r="A3813" s="2"/>
      <c r="B3813" s="2"/>
      <c r="D3813"/>
      <c r="G3813" s="4"/>
    </row>
    <row r="3814" spans="1:7" x14ac:dyDescent="0.3">
      <c r="A3814" s="2"/>
      <c r="B3814" s="2"/>
      <c r="D3814"/>
      <c r="G3814" s="4"/>
    </row>
    <row r="3815" spans="1:7" x14ac:dyDescent="0.3">
      <c r="A3815" s="2"/>
      <c r="B3815" s="2"/>
      <c r="D3815"/>
      <c r="G3815" s="4"/>
    </row>
    <row r="3816" spans="1:7" x14ac:dyDescent="0.3">
      <c r="A3816" s="2"/>
      <c r="B3816" s="2"/>
      <c r="D3816"/>
      <c r="G3816" s="4"/>
    </row>
    <row r="3817" spans="1:7" x14ac:dyDescent="0.3">
      <c r="A3817" s="2"/>
      <c r="B3817" s="2"/>
      <c r="D3817"/>
      <c r="G3817" s="4"/>
    </row>
    <row r="3818" spans="1:7" x14ac:dyDescent="0.3">
      <c r="A3818" s="2"/>
      <c r="B3818" s="2"/>
      <c r="D3818"/>
      <c r="G3818" s="4"/>
    </row>
    <row r="3819" spans="1:7" x14ac:dyDescent="0.3">
      <c r="A3819" s="2"/>
      <c r="B3819" s="2"/>
      <c r="D3819"/>
      <c r="G3819" s="4"/>
    </row>
    <row r="3820" spans="1:7" x14ac:dyDescent="0.3">
      <c r="A3820" s="2"/>
      <c r="B3820" s="2"/>
      <c r="D3820"/>
      <c r="G3820" s="4"/>
    </row>
    <row r="3821" spans="1:7" x14ac:dyDescent="0.3">
      <c r="A3821" s="2"/>
      <c r="B3821" s="2"/>
      <c r="D3821"/>
      <c r="G3821" s="4"/>
    </row>
    <row r="3822" spans="1:7" x14ac:dyDescent="0.3">
      <c r="A3822" s="2"/>
      <c r="B3822" s="2"/>
      <c r="D3822"/>
      <c r="G3822" s="4"/>
    </row>
    <row r="3823" spans="1:7" x14ac:dyDescent="0.3">
      <c r="A3823" s="2"/>
      <c r="B3823" s="2"/>
      <c r="D3823"/>
      <c r="G3823" s="4"/>
    </row>
    <row r="3824" spans="1:7" x14ac:dyDescent="0.3">
      <c r="A3824" s="2"/>
      <c r="B3824" s="2"/>
      <c r="D3824"/>
      <c r="G3824" s="4"/>
    </row>
    <row r="3825" spans="1:7" x14ac:dyDescent="0.3">
      <c r="A3825" s="2"/>
      <c r="B3825" s="2"/>
      <c r="D3825"/>
      <c r="G3825" s="4"/>
    </row>
    <row r="3826" spans="1:7" x14ac:dyDescent="0.3">
      <c r="A3826" s="2"/>
      <c r="B3826" s="2"/>
      <c r="D3826"/>
      <c r="G3826" s="4"/>
    </row>
    <row r="3827" spans="1:7" x14ac:dyDescent="0.3">
      <c r="A3827" s="2"/>
      <c r="B3827" s="2"/>
      <c r="D3827"/>
      <c r="G3827" s="4"/>
    </row>
    <row r="3828" spans="1:7" x14ac:dyDescent="0.3">
      <c r="A3828" s="2"/>
      <c r="B3828" s="2"/>
      <c r="D3828"/>
      <c r="G3828" s="4"/>
    </row>
    <row r="3829" spans="1:7" x14ac:dyDescent="0.3">
      <c r="A3829" s="2"/>
      <c r="B3829" s="2"/>
      <c r="D3829"/>
      <c r="G3829" s="4"/>
    </row>
    <row r="3830" spans="1:7" x14ac:dyDescent="0.3">
      <c r="A3830" s="2"/>
      <c r="B3830" s="2"/>
      <c r="D3830"/>
      <c r="G3830" s="4"/>
    </row>
    <row r="3831" spans="1:7" x14ac:dyDescent="0.3">
      <c r="A3831" s="2"/>
      <c r="B3831" s="2"/>
      <c r="D3831"/>
      <c r="G3831" s="4"/>
    </row>
    <row r="3832" spans="1:7" x14ac:dyDescent="0.3">
      <c r="A3832" s="2"/>
      <c r="B3832" s="2"/>
      <c r="D3832"/>
      <c r="G3832" s="4"/>
    </row>
    <row r="3833" spans="1:7" x14ac:dyDescent="0.3">
      <c r="A3833" s="2"/>
      <c r="B3833" s="2"/>
      <c r="D3833"/>
      <c r="G3833" s="4"/>
    </row>
    <row r="3834" spans="1:7" x14ac:dyDescent="0.3">
      <c r="A3834" s="2"/>
      <c r="B3834" s="2"/>
      <c r="D3834"/>
      <c r="G3834" s="4"/>
    </row>
    <row r="3835" spans="1:7" x14ac:dyDescent="0.3">
      <c r="A3835" s="2"/>
      <c r="B3835" s="2"/>
      <c r="D3835"/>
      <c r="G3835" s="4"/>
    </row>
    <row r="3836" spans="1:7" x14ac:dyDescent="0.3">
      <c r="A3836" s="2"/>
      <c r="B3836" s="2"/>
      <c r="D3836"/>
      <c r="G3836" s="4"/>
    </row>
    <row r="3837" spans="1:7" x14ac:dyDescent="0.3">
      <c r="A3837" s="2"/>
      <c r="B3837" s="2"/>
      <c r="D3837"/>
      <c r="G3837" s="4"/>
    </row>
    <row r="3838" spans="1:7" x14ac:dyDescent="0.3">
      <c r="A3838" s="2"/>
      <c r="B3838" s="2"/>
      <c r="D3838"/>
      <c r="G3838" s="4"/>
    </row>
    <row r="3839" spans="1:7" x14ac:dyDescent="0.3">
      <c r="A3839" s="2"/>
      <c r="B3839" s="2"/>
      <c r="D3839"/>
      <c r="G3839" s="4"/>
    </row>
    <row r="3840" spans="1:7" x14ac:dyDescent="0.3">
      <c r="A3840" s="2"/>
      <c r="B3840" s="2"/>
      <c r="D3840"/>
      <c r="G3840" s="4"/>
    </row>
    <row r="3841" spans="1:7" x14ac:dyDescent="0.3">
      <c r="A3841" s="2"/>
      <c r="B3841" s="2"/>
      <c r="D3841"/>
      <c r="G3841" s="4"/>
    </row>
    <row r="3842" spans="1:7" x14ac:dyDescent="0.3">
      <c r="A3842" s="2"/>
      <c r="B3842" s="2"/>
      <c r="D3842"/>
      <c r="G3842" s="4"/>
    </row>
    <row r="3843" spans="1:7" x14ac:dyDescent="0.3">
      <c r="A3843" s="2"/>
      <c r="B3843" s="2"/>
      <c r="D3843"/>
      <c r="G3843" s="4"/>
    </row>
    <row r="3844" spans="1:7" x14ac:dyDescent="0.3">
      <c r="A3844" s="2"/>
      <c r="B3844" s="2"/>
      <c r="D3844"/>
      <c r="G3844" s="4"/>
    </row>
    <row r="3845" spans="1:7" x14ac:dyDescent="0.3">
      <c r="A3845" s="2"/>
      <c r="B3845" s="2"/>
      <c r="D3845"/>
      <c r="G3845" s="4"/>
    </row>
    <row r="3846" spans="1:7" x14ac:dyDescent="0.3">
      <c r="A3846" s="2"/>
      <c r="B3846" s="2"/>
      <c r="D3846"/>
      <c r="G3846" s="4"/>
    </row>
    <row r="3847" spans="1:7" x14ac:dyDescent="0.3">
      <c r="A3847" s="2"/>
      <c r="B3847" s="2"/>
      <c r="D3847"/>
      <c r="G3847" s="4"/>
    </row>
    <row r="3848" spans="1:7" x14ac:dyDescent="0.3">
      <c r="A3848" s="2"/>
      <c r="B3848" s="2"/>
      <c r="D3848"/>
      <c r="G3848" s="4"/>
    </row>
    <row r="3849" spans="1:7" x14ac:dyDescent="0.3">
      <c r="A3849" s="2"/>
      <c r="B3849" s="2"/>
      <c r="D3849"/>
      <c r="G3849" s="4"/>
    </row>
    <row r="3850" spans="1:7" x14ac:dyDescent="0.3">
      <c r="A3850" s="2"/>
      <c r="B3850" s="2"/>
      <c r="D3850"/>
      <c r="G3850" s="4"/>
    </row>
    <row r="3851" spans="1:7" x14ac:dyDescent="0.3">
      <c r="A3851" s="2"/>
      <c r="B3851" s="2"/>
      <c r="D3851"/>
      <c r="G3851" s="4"/>
    </row>
    <row r="3852" spans="1:7" x14ac:dyDescent="0.3">
      <c r="A3852" s="2"/>
      <c r="B3852" s="2"/>
      <c r="D3852"/>
      <c r="G3852" s="4"/>
    </row>
    <row r="3853" spans="1:7" x14ac:dyDescent="0.3">
      <c r="A3853" s="2"/>
      <c r="B3853" s="2"/>
      <c r="D3853"/>
      <c r="G3853" s="4"/>
    </row>
    <row r="3854" spans="1:7" x14ac:dyDescent="0.3">
      <c r="A3854" s="2"/>
      <c r="B3854" s="2"/>
      <c r="D3854"/>
      <c r="G3854" s="4"/>
    </row>
    <row r="3855" spans="1:7" x14ac:dyDescent="0.3">
      <c r="A3855" s="2"/>
      <c r="B3855" s="2"/>
      <c r="D3855"/>
      <c r="G3855" s="4"/>
    </row>
    <row r="3856" spans="1:7" x14ac:dyDescent="0.3">
      <c r="A3856" s="2"/>
      <c r="B3856" s="2"/>
      <c r="D3856"/>
      <c r="G3856" s="4"/>
    </row>
    <row r="3857" spans="1:7" x14ac:dyDescent="0.3">
      <c r="A3857" s="2"/>
      <c r="B3857" s="2"/>
      <c r="D3857"/>
      <c r="G3857" s="4"/>
    </row>
    <row r="3858" spans="1:7" x14ac:dyDescent="0.3">
      <c r="A3858" s="2"/>
      <c r="B3858" s="2"/>
      <c r="D3858"/>
      <c r="G3858" s="4"/>
    </row>
    <row r="3859" spans="1:7" x14ac:dyDescent="0.3">
      <c r="A3859" s="2"/>
      <c r="B3859" s="2"/>
      <c r="D3859"/>
      <c r="G3859" s="4"/>
    </row>
    <row r="3860" spans="1:7" x14ac:dyDescent="0.3">
      <c r="A3860" s="2"/>
      <c r="B3860" s="2"/>
      <c r="D3860"/>
      <c r="G3860" s="4"/>
    </row>
    <row r="3861" spans="1:7" x14ac:dyDescent="0.3">
      <c r="A3861" s="2"/>
      <c r="B3861" s="2"/>
      <c r="D3861"/>
      <c r="G3861" s="4"/>
    </row>
    <row r="3862" spans="1:7" x14ac:dyDescent="0.3">
      <c r="A3862" s="2"/>
      <c r="B3862" s="2"/>
      <c r="D3862"/>
      <c r="G3862" s="4"/>
    </row>
    <row r="3863" spans="1:7" x14ac:dyDescent="0.3">
      <c r="A3863" s="2"/>
      <c r="B3863" s="2"/>
      <c r="D3863"/>
      <c r="G3863" s="4"/>
    </row>
    <row r="3864" spans="1:7" x14ac:dyDescent="0.3">
      <c r="A3864" s="2"/>
      <c r="B3864" s="2"/>
      <c r="D3864"/>
      <c r="G3864" s="4"/>
    </row>
    <row r="3865" spans="1:7" x14ac:dyDescent="0.3">
      <c r="A3865" s="2"/>
      <c r="B3865" s="2"/>
      <c r="D3865"/>
      <c r="G3865" s="4"/>
    </row>
    <row r="3866" spans="1:7" x14ac:dyDescent="0.3">
      <c r="A3866" s="2"/>
      <c r="B3866" s="2"/>
      <c r="D3866"/>
      <c r="G3866" s="4"/>
    </row>
    <row r="3867" spans="1:7" x14ac:dyDescent="0.3">
      <c r="A3867" s="2"/>
      <c r="B3867" s="2"/>
      <c r="D3867"/>
      <c r="G3867" s="4"/>
    </row>
    <row r="3868" spans="1:7" x14ac:dyDescent="0.3">
      <c r="A3868" s="2"/>
      <c r="B3868" s="2"/>
      <c r="D3868"/>
      <c r="G3868" s="4"/>
    </row>
    <row r="3869" spans="1:7" x14ac:dyDescent="0.3">
      <c r="A3869" s="2"/>
      <c r="B3869" s="2"/>
      <c r="D3869"/>
      <c r="G3869" s="4"/>
    </row>
    <row r="3870" spans="1:7" x14ac:dyDescent="0.3">
      <c r="A3870" s="2"/>
      <c r="B3870" s="2"/>
      <c r="D3870"/>
      <c r="G3870" s="4"/>
    </row>
    <row r="3871" spans="1:7" x14ac:dyDescent="0.3">
      <c r="A3871" s="2"/>
      <c r="B3871" s="2"/>
      <c r="D3871"/>
      <c r="G3871" s="4"/>
    </row>
    <row r="3872" spans="1:7" x14ac:dyDescent="0.3">
      <c r="A3872" s="2"/>
      <c r="B3872" s="2"/>
      <c r="D3872"/>
      <c r="G3872" s="4"/>
    </row>
    <row r="3873" spans="1:7" x14ac:dyDescent="0.3">
      <c r="A3873" s="2"/>
      <c r="B3873" s="2"/>
      <c r="D3873"/>
      <c r="G3873" s="4"/>
    </row>
    <row r="3874" spans="1:7" x14ac:dyDescent="0.3">
      <c r="A3874" s="2"/>
      <c r="B3874" s="2"/>
      <c r="D3874"/>
      <c r="G3874" s="4"/>
    </row>
    <row r="3875" spans="1:7" x14ac:dyDescent="0.3">
      <c r="A3875" s="2"/>
      <c r="B3875" s="2"/>
      <c r="D3875"/>
      <c r="G3875" s="4"/>
    </row>
    <row r="3876" spans="1:7" x14ac:dyDescent="0.3">
      <c r="A3876" s="2"/>
      <c r="B3876" s="2"/>
      <c r="D3876"/>
      <c r="G3876" s="4"/>
    </row>
    <row r="3877" spans="1:7" x14ac:dyDescent="0.3">
      <c r="A3877" s="2"/>
      <c r="B3877" s="2"/>
      <c r="D3877"/>
      <c r="G3877" s="4"/>
    </row>
    <row r="3878" spans="1:7" x14ac:dyDescent="0.3">
      <c r="A3878" s="2"/>
      <c r="B3878" s="2"/>
      <c r="D3878"/>
      <c r="G3878" s="4"/>
    </row>
    <row r="3879" spans="1:7" x14ac:dyDescent="0.3">
      <c r="A3879" s="2"/>
      <c r="B3879" s="2"/>
      <c r="D3879"/>
      <c r="G3879" s="4"/>
    </row>
    <row r="3880" spans="1:7" x14ac:dyDescent="0.3">
      <c r="A3880" s="2"/>
      <c r="B3880" s="2"/>
      <c r="D3880"/>
      <c r="G3880" s="4"/>
    </row>
    <row r="3881" spans="1:7" x14ac:dyDescent="0.3">
      <c r="A3881" s="2"/>
      <c r="B3881" s="2"/>
      <c r="D3881"/>
      <c r="G3881" s="4"/>
    </row>
    <row r="3882" spans="1:7" x14ac:dyDescent="0.3">
      <c r="A3882" s="2"/>
      <c r="B3882" s="2"/>
      <c r="D3882"/>
      <c r="G3882" s="4"/>
    </row>
    <row r="3883" spans="1:7" x14ac:dyDescent="0.3">
      <c r="A3883" s="2"/>
      <c r="B3883" s="2"/>
      <c r="D3883"/>
      <c r="G3883" s="4"/>
    </row>
    <row r="3884" spans="1:7" x14ac:dyDescent="0.3">
      <c r="A3884" s="2"/>
      <c r="B3884" s="2"/>
      <c r="D3884"/>
      <c r="G3884" s="4"/>
    </row>
    <row r="3885" spans="1:7" x14ac:dyDescent="0.3">
      <c r="A3885" s="2"/>
      <c r="B3885" s="2"/>
      <c r="D3885"/>
      <c r="G3885" s="4"/>
    </row>
    <row r="3886" spans="1:7" x14ac:dyDescent="0.3">
      <c r="A3886" s="2"/>
      <c r="B3886" s="2"/>
      <c r="D3886"/>
      <c r="G3886" s="4"/>
    </row>
    <row r="3887" spans="1:7" x14ac:dyDescent="0.3">
      <c r="A3887" s="2"/>
      <c r="B3887" s="2"/>
      <c r="D3887"/>
      <c r="G3887" s="4"/>
    </row>
    <row r="3888" spans="1:7" x14ac:dyDescent="0.3">
      <c r="A3888" s="2"/>
      <c r="B3888" s="2"/>
      <c r="D3888"/>
      <c r="G3888" s="4"/>
    </row>
    <row r="3889" spans="1:7" x14ac:dyDescent="0.3">
      <c r="A3889" s="2"/>
      <c r="B3889" s="2"/>
      <c r="D3889"/>
      <c r="G3889" s="4"/>
    </row>
    <row r="3890" spans="1:7" x14ac:dyDescent="0.3">
      <c r="A3890" s="2"/>
      <c r="B3890" s="2"/>
      <c r="D3890"/>
      <c r="G3890" s="4"/>
    </row>
    <row r="3891" spans="1:7" x14ac:dyDescent="0.3">
      <c r="A3891" s="2"/>
      <c r="B3891" s="2"/>
      <c r="D3891"/>
      <c r="G3891" s="4"/>
    </row>
    <row r="3892" spans="1:7" x14ac:dyDescent="0.3">
      <c r="A3892" s="2"/>
      <c r="B3892" s="2"/>
      <c r="D3892"/>
      <c r="G3892" s="4"/>
    </row>
    <row r="3893" spans="1:7" x14ac:dyDescent="0.3">
      <c r="A3893" s="2"/>
      <c r="B3893" s="2"/>
      <c r="D3893"/>
      <c r="G3893" s="4"/>
    </row>
    <row r="3894" spans="1:7" x14ac:dyDescent="0.3">
      <c r="A3894" s="2"/>
      <c r="B3894" s="2"/>
      <c r="D3894"/>
      <c r="G3894" s="4"/>
    </row>
    <row r="3895" spans="1:7" x14ac:dyDescent="0.3">
      <c r="A3895" s="2"/>
      <c r="B3895" s="2"/>
      <c r="D3895"/>
      <c r="G3895" s="4"/>
    </row>
    <row r="3896" spans="1:7" x14ac:dyDescent="0.3">
      <c r="A3896" s="2"/>
      <c r="B3896" s="2"/>
      <c r="D3896"/>
      <c r="G3896" s="4"/>
    </row>
    <row r="3897" spans="1:7" x14ac:dyDescent="0.3">
      <c r="A3897" s="2"/>
      <c r="B3897" s="2"/>
      <c r="D3897"/>
      <c r="G3897" s="4"/>
    </row>
    <row r="3898" spans="1:7" x14ac:dyDescent="0.3">
      <c r="A3898" s="2"/>
      <c r="B3898" s="2"/>
      <c r="D3898"/>
      <c r="G3898" s="4"/>
    </row>
    <row r="3899" spans="1:7" x14ac:dyDescent="0.3">
      <c r="A3899" s="2"/>
      <c r="B3899" s="2"/>
      <c r="D3899"/>
      <c r="G3899" s="4"/>
    </row>
    <row r="3900" spans="1:7" x14ac:dyDescent="0.3">
      <c r="A3900" s="2"/>
      <c r="B3900" s="2"/>
      <c r="D3900"/>
      <c r="G3900" s="4"/>
    </row>
    <row r="3901" spans="1:7" x14ac:dyDescent="0.3">
      <c r="A3901" s="2"/>
      <c r="B3901" s="2"/>
      <c r="D3901"/>
      <c r="G3901" s="4"/>
    </row>
    <row r="3902" spans="1:7" x14ac:dyDescent="0.3">
      <c r="A3902" s="2"/>
      <c r="B3902" s="2"/>
      <c r="D3902"/>
      <c r="G3902" s="4"/>
    </row>
    <row r="3903" spans="1:7" x14ac:dyDescent="0.3">
      <c r="A3903" s="2"/>
      <c r="B3903" s="2"/>
      <c r="D3903"/>
      <c r="G3903" s="4"/>
    </row>
    <row r="3904" spans="1:7" x14ac:dyDescent="0.3">
      <c r="A3904" s="2"/>
      <c r="B3904" s="2"/>
      <c r="D3904"/>
      <c r="G3904" s="4"/>
    </row>
    <row r="3905" spans="1:7" x14ac:dyDescent="0.3">
      <c r="A3905" s="2"/>
      <c r="B3905" s="2"/>
      <c r="D3905"/>
      <c r="G3905" s="4"/>
    </row>
    <row r="3906" spans="1:7" x14ac:dyDescent="0.3">
      <c r="A3906" s="2"/>
      <c r="B3906" s="2"/>
      <c r="D3906"/>
      <c r="G3906" s="4"/>
    </row>
    <row r="3907" spans="1:7" x14ac:dyDescent="0.3">
      <c r="A3907" s="2"/>
      <c r="B3907" s="2"/>
      <c r="D3907"/>
      <c r="G3907" s="4"/>
    </row>
    <row r="3908" spans="1:7" x14ac:dyDescent="0.3">
      <c r="A3908" s="2"/>
      <c r="B3908" s="2"/>
      <c r="D3908"/>
      <c r="G3908" s="4"/>
    </row>
    <row r="3909" spans="1:7" x14ac:dyDescent="0.3">
      <c r="A3909" s="2"/>
      <c r="B3909" s="2"/>
      <c r="D3909"/>
      <c r="G3909" s="4"/>
    </row>
    <row r="3910" spans="1:7" x14ac:dyDescent="0.3">
      <c r="A3910" s="2"/>
      <c r="B3910" s="2"/>
      <c r="D3910"/>
      <c r="G3910" s="4"/>
    </row>
    <row r="3911" spans="1:7" x14ac:dyDescent="0.3">
      <c r="A3911" s="2"/>
      <c r="B3911" s="2"/>
      <c r="D3911"/>
      <c r="G3911" s="4"/>
    </row>
    <row r="3912" spans="1:7" x14ac:dyDescent="0.3">
      <c r="A3912" s="2"/>
      <c r="B3912" s="2"/>
      <c r="D3912"/>
      <c r="G3912" s="4"/>
    </row>
    <row r="3913" spans="1:7" x14ac:dyDescent="0.3">
      <c r="A3913" s="2"/>
      <c r="B3913" s="2"/>
      <c r="D3913"/>
      <c r="G3913" s="4"/>
    </row>
    <row r="3914" spans="1:7" x14ac:dyDescent="0.3">
      <c r="A3914" s="2"/>
      <c r="B3914" s="2"/>
      <c r="D3914"/>
      <c r="G3914" s="4"/>
    </row>
    <row r="3915" spans="1:7" x14ac:dyDescent="0.3">
      <c r="A3915" s="2"/>
      <c r="B3915" s="2"/>
      <c r="D3915"/>
      <c r="G3915" s="4"/>
    </row>
    <row r="3916" spans="1:7" x14ac:dyDescent="0.3">
      <c r="A3916" s="2"/>
      <c r="B3916" s="2"/>
      <c r="D3916"/>
      <c r="G3916" s="4"/>
    </row>
    <row r="3917" spans="1:7" x14ac:dyDescent="0.3">
      <c r="A3917" s="2"/>
      <c r="B3917" s="2"/>
      <c r="D3917"/>
      <c r="G3917" s="4"/>
    </row>
    <row r="3918" spans="1:7" x14ac:dyDescent="0.3">
      <c r="A3918" s="2"/>
      <c r="B3918" s="2"/>
      <c r="D3918"/>
      <c r="G3918" s="4"/>
    </row>
    <row r="3919" spans="1:7" x14ac:dyDescent="0.3">
      <c r="A3919" s="2"/>
      <c r="B3919" s="2"/>
      <c r="D3919"/>
      <c r="G3919" s="4"/>
    </row>
    <row r="3920" spans="1:7" x14ac:dyDescent="0.3">
      <c r="A3920" s="2"/>
      <c r="B3920" s="2"/>
      <c r="D3920"/>
      <c r="G3920" s="4"/>
    </row>
    <row r="3921" spans="1:7" x14ac:dyDescent="0.3">
      <c r="A3921" s="2"/>
      <c r="B3921" s="2"/>
      <c r="D3921"/>
      <c r="G3921" s="4"/>
    </row>
    <row r="3922" spans="1:7" x14ac:dyDescent="0.3">
      <c r="A3922" s="2"/>
      <c r="B3922" s="2"/>
      <c r="D3922"/>
      <c r="G3922" s="4"/>
    </row>
    <row r="3923" spans="1:7" x14ac:dyDescent="0.3">
      <c r="A3923" s="2"/>
      <c r="B3923" s="2"/>
      <c r="D3923"/>
      <c r="G3923" s="4"/>
    </row>
    <row r="3924" spans="1:7" x14ac:dyDescent="0.3">
      <c r="A3924" s="2"/>
      <c r="B3924" s="2"/>
      <c r="D3924"/>
      <c r="G3924" s="4"/>
    </row>
    <row r="3925" spans="1:7" x14ac:dyDescent="0.3">
      <c r="A3925" s="2"/>
      <c r="B3925" s="2"/>
      <c r="D3925"/>
      <c r="G3925" s="4"/>
    </row>
    <row r="3926" spans="1:7" x14ac:dyDescent="0.3">
      <c r="A3926" s="2"/>
      <c r="B3926" s="2"/>
      <c r="D3926"/>
      <c r="G3926" s="4"/>
    </row>
    <row r="3927" spans="1:7" x14ac:dyDescent="0.3">
      <c r="A3927" s="2"/>
      <c r="B3927" s="2"/>
      <c r="D3927"/>
      <c r="G3927" s="4"/>
    </row>
    <row r="3928" spans="1:7" x14ac:dyDescent="0.3">
      <c r="A3928" s="2"/>
      <c r="B3928" s="2"/>
      <c r="D3928"/>
      <c r="G3928" s="4"/>
    </row>
    <row r="3929" spans="1:7" x14ac:dyDescent="0.3">
      <c r="A3929" s="2"/>
      <c r="B3929" s="2"/>
      <c r="D3929"/>
      <c r="G3929" s="4"/>
    </row>
    <row r="3930" spans="1:7" x14ac:dyDescent="0.3">
      <c r="A3930" s="2"/>
      <c r="B3930" s="2"/>
      <c r="D3930"/>
      <c r="G3930" s="4"/>
    </row>
    <row r="3931" spans="1:7" x14ac:dyDescent="0.3">
      <c r="A3931" s="2"/>
      <c r="B3931" s="2"/>
      <c r="D3931"/>
      <c r="G3931" s="4"/>
    </row>
    <row r="3932" spans="1:7" x14ac:dyDescent="0.3">
      <c r="A3932" s="2"/>
      <c r="B3932" s="2"/>
      <c r="D3932"/>
      <c r="G3932" s="4"/>
    </row>
    <row r="3933" spans="1:7" x14ac:dyDescent="0.3">
      <c r="A3933" s="2"/>
      <c r="B3933" s="2"/>
      <c r="D3933"/>
      <c r="G3933" s="4"/>
    </row>
    <row r="3934" spans="1:7" x14ac:dyDescent="0.3">
      <c r="A3934" s="2"/>
      <c r="B3934" s="2"/>
      <c r="D3934"/>
      <c r="G3934" s="4"/>
    </row>
    <row r="3935" spans="1:7" x14ac:dyDescent="0.3">
      <c r="A3935" s="2"/>
      <c r="B3935" s="2"/>
      <c r="D3935"/>
      <c r="G3935" s="4"/>
    </row>
    <row r="3936" spans="1:7" x14ac:dyDescent="0.3">
      <c r="A3936" s="2"/>
      <c r="B3936" s="2"/>
      <c r="D3936"/>
      <c r="G3936" s="4"/>
    </row>
    <row r="3937" spans="1:7" x14ac:dyDescent="0.3">
      <c r="A3937" s="2"/>
      <c r="B3937" s="2"/>
      <c r="D3937"/>
      <c r="G3937" s="4"/>
    </row>
    <row r="3938" spans="1:7" x14ac:dyDescent="0.3">
      <c r="A3938" s="2"/>
      <c r="B3938" s="2"/>
      <c r="D3938"/>
      <c r="G3938" s="4"/>
    </row>
    <row r="3939" spans="1:7" x14ac:dyDescent="0.3">
      <c r="A3939" s="2"/>
      <c r="B3939" s="2"/>
      <c r="D3939"/>
      <c r="G3939" s="4"/>
    </row>
    <row r="3940" spans="1:7" x14ac:dyDescent="0.3">
      <c r="A3940" s="2"/>
      <c r="B3940" s="2"/>
      <c r="D3940"/>
      <c r="G3940" s="4"/>
    </row>
    <row r="3941" spans="1:7" x14ac:dyDescent="0.3">
      <c r="A3941" s="2"/>
      <c r="B3941" s="2"/>
      <c r="D3941"/>
      <c r="G3941" s="4"/>
    </row>
    <row r="3942" spans="1:7" x14ac:dyDescent="0.3">
      <c r="A3942" s="2"/>
      <c r="B3942" s="2"/>
      <c r="D3942"/>
      <c r="G3942" s="4"/>
    </row>
    <row r="3943" spans="1:7" x14ac:dyDescent="0.3">
      <c r="A3943" s="2"/>
      <c r="B3943" s="2"/>
      <c r="D3943"/>
      <c r="G3943" s="4"/>
    </row>
    <row r="3944" spans="1:7" x14ac:dyDescent="0.3">
      <c r="A3944" s="2"/>
      <c r="B3944" s="2"/>
      <c r="D3944"/>
      <c r="G3944" s="4"/>
    </row>
    <row r="3945" spans="1:7" x14ac:dyDescent="0.3">
      <c r="A3945" s="2"/>
      <c r="B3945" s="2"/>
      <c r="D3945"/>
      <c r="G3945" s="4"/>
    </row>
    <row r="3946" spans="1:7" x14ac:dyDescent="0.3">
      <c r="A3946" s="2"/>
      <c r="B3946" s="2"/>
      <c r="D3946"/>
      <c r="G3946" s="4"/>
    </row>
    <row r="3947" spans="1:7" x14ac:dyDescent="0.3">
      <c r="A3947" s="2"/>
      <c r="B3947" s="2"/>
      <c r="D3947"/>
      <c r="G3947" s="4"/>
    </row>
    <row r="3948" spans="1:7" x14ac:dyDescent="0.3">
      <c r="A3948" s="2"/>
      <c r="B3948" s="2"/>
      <c r="D3948"/>
      <c r="G3948" s="4"/>
    </row>
    <row r="3949" spans="1:7" x14ac:dyDescent="0.3">
      <c r="A3949" s="2"/>
      <c r="B3949" s="2"/>
      <c r="D3949"/>
      <c r="G3949" s="4"/>
    </row>
    <row r="3950" spans="1:7" x14ac:dyDescent="0.3">
      <c r="A3950" s="2"/>
      <c r="B3950" s="2"/>
      <c r="D3950"/>
      <c r="G3950" s="4"/>
    </row>
    <row r="3951" spans="1:7" x14ac:dyDescent="0.3">
      <c r="A3951" s="2"/>
      <c r="B3951" s="2"/>
      <c r="D3951"/>
      <c r="G3951" s="4"/>
    </row>
    <row r="3952" spans="1:7" x14ac:dyDescent="0.3">
      <c r="A3952" s="2"/>
      <c r="B3952" s="2"/>
      <c r="D3952"/>
      <c r="G3952" s="4"/>
    </row>
    <row r="3953" spans="1:7" x14ac:dyDescent="0.3">
      <c r="A3953" s="2"/>
      <c r="B3953" s="2"/>
      <c r="D3953"/>
      <c r="G3953" s="4"/>
    </row>
    <row r="3954" spans="1:7" x14ac:dyDescent="0.3">
      <c r="A3954" s="2"/>
      <c r="B3954" s="2"/>
      <c r="D3954"/>
      <c r="G3954" s="4"/>
    </row>
    <row r="3955" spans="1:7" x14ac:dyDescent="0.3">
      <c r="A3955" s="2"/>
      <c r="B3955" s="2"/>
      <c r="D3955"/>
      <c r="G3955" s="4"/>
    </row>
    <row r="3956" spans="1:7" x14ac:dyDescent="0.3">
      <c r="A3956" s="2"/>
      <c r="B3956" s="2"/>
      <c r="D3956"/>
      <c r="G3956" s="4"/>
    </row>
    <row r="3957" spans="1:7" x14ac:dyDescent="0.3">
      <c r="A3957" s="2"/>
      <c r="B3957" s="2"/>
      <c r="D3957"/>
      <c r="G3957" s="4"/>
    </row>
    <row r="3958" spans="1:7" x14ac:dyDescent="0.3">
      <c r="A3958" s="2"/>
      <c r="B3958" s="2"/>
      <c r="D3958"/>
      <c r="G3958" s="4"/>
    </row>
    <row r="3959" spans="1:7" x14ac:dyDescent="0.3">
      <c r="A3959" s="2"/>
      <c r="B3959" s="2"/>
      <c r="D3959"/>
      <c r="G3959" s="4"/>
    </row>
    <row r="3960" spans="1:7" x14ac:dyDescent="0.3">
      <c r="A3960" s="2"/>
      <c r="B3960" s="2"/>
      <c r="D3960"/>
      <c r="G3960" s="4"/>
    </row>
    <row r="3961" spans="1:7" x14ac:dyDescent="0.3">
      <c r="A3961" s="2"/>
      <c r="B3961" s="2"/>
      <c r="D3961"/>
      <c r="G3961" s="4"/>
    </row>
    <row r="3962" spans="1:7" x14ac:dyDescent="0.3">
      <c r="A3962" s="2"/>
      <c r="B3962" s="2"/>
      <c r="D3962"/>
      <c r="G3962" s="4"/>
    </row>
    <row r="3963" spans="1:7" x14ac:dyDescent="0.3">
      <c r="A3963" s="2"/>
      <c r="B3963" s="2"/>
      <c r="D3963"/>
      <c r="G3963" s="4"/>
    </row>
    <row r="3964" spans="1:7" x14ac:dyDescent="0.3">
      <c r="A3964" s="2"/>
      <c r="B3964" s="2"/>
      <c r="D3964"/>
      <c r="G3964" s="4"/>
    </row>
    <row r="3965" spans="1:7" x14ac:dyDescent="0.3">
      <c r="A3965" s="2"/>
      <c r="B3965" s="2"/>
      <c r="D3965"/>
      <c r="G3965" s="4"/>
    </row>
    <row r="3966" spans="1:7" x14ac:dyDescent="0.3">
      <c r="A3966" s="2"/>
      <c r="B3966" s="2"/>
      <c r="D3966"/>
      <c r="G3966" s="4"/>
    </row>
    <row r="3967" spans="1:7" x14ac:dyDescent="0.3">
      <c r="A3967" s="2"/>
      <c r="B3967" s="2"/>
      <c r="D3967"/>
      <c r="G3967" s="4"/>
    </row>
    <row r="3968" spans="1:7" x14ac:dyDescent="0.3">
      <c r="A3968" s="2"/>
      <c r="B3968" s="2"/>
      <c r="D3968"/>
      <c r="G3968" s="4"/>
    </row>
    <row r="3969" spans="1:7" x14ac:dyDescent="0.3">
      <c r="A3969" s="2"/>
      <c r="B3969" s="2"/>
      <c r="D3969"/>
      <c r="G3969" s="4"/>
    </row>
    <row r="3970" spans="1:7" x14ac:dyDescent="0.3">
      <c r="A3970" s="2"/>
      <c r="B3970" s="2"/>
      <c r="D3970"/>
      <c r="G3970" s="4"/>
    </row>
    <row r="3971" spans="1:7" x14ac:dyDescent="0.3">
      <c r="A3971" s="2"/>
      <c r="B3971" s="2"/>
      <c r="D3971"/>
      <c r="G3971" s="4"/>
    </row>
    <row r="3972" spans="1:7" x14ac:dyDescent="0.3">
      <c r="A3972" s="2"/>
      <c r="B3972" s="2"/>
      <c r="D3972"/>
      <c r="G3972" s="4"/>
    </row>
    <row r="3973" spans="1:7" x14ac:dyDescent="0.3">
      <c r="A3973" s="2"/>
      <c r="B3973" s="2"/>
      <c r="D3973"/>
      <c r="G3973" s="4"/>
    </row>
    <row r="3974" spans="1:7" x14ac:dyDescent="0.3">
      <c r="A3974" s="2"/>
      <c r="B3974" s="2"/>
      <c r="D3974"/>
      <c r="G3974" s="4"/>
    </row>
    <row r="3975" spans="1:7" x14ac:dyDescent="0.3">
      <c r="A3975" s="2"/>
      <c r="B3975" s="2"/>
      <c r="D3975"/>
      <c r="G3975" s="4"/>
    </row>
    <row r="3976" spans="1:7" x14ac:dyDescent="0.3">
      <c r="A3976" s="2"/>
      <c r="B3976" s="2"/>
      <c r="D3976"/>
      <c r="G3976" s="4"/>
    </row>
    <row r="3977" spans="1:7" x14ac:dyDescent="0.3">
      <c r="A3977" s="2"/>
      <c r="B3977" s="2"/>
      <c r="D3977"/>
      <c r="G3977" s="4"/>
    </row>
    <row r="3978" spans="1:7" x14ac:dyDescent="0.3">
      <c r="A3978" s="2"/>
      <c r="B3978" s="2"/>
      <c r="D3978"/>
      <c r="G3978" s="4"/>
    </row>
    <row r="3979" spans="1:7" x14ac:dyDescent="0.3">
      <c r="A3979" s="2"/>
      <c r="B3979" s="2"/>
      <c r="D3979"/>
      <c r="G3979" s="4"/>
    </row>
    <row r="3980" spans="1:7" x14ac:dyDescent="0.3">
      <c r="A3980" s="2"/>
      <c r="B3980" s="2"/>
      <c r="D3980"/>
      <c r="G3980" s="4"/>
    </row>
    <row r="3981" spans="1:7" x14ac:dyDescent="0.3">
      <c r="A3981" s="2"/>
      <c r="B3981" s="2"/>
      <c r="D3981"/>
      <c r="G3981" s="4"/>
    </row>
    <row r="3982" spans="1:7" x14ac:dyDescent="0.3">
      <c r="A3982" s="2"/>
      <c r="B3982" s="2"/>
      <c r="D3982"/>
      <c r="G3982" s="4"/>
    </row>
    <row r="3983" spans="1:7" x14ac:dyDescent="0.3">
      <c r="A3983" s="2"/>
      <c r="B3983" s="2"/>
      <c r="D3983"/>
      <c r="G3983" s="4"/>
    </row>
    <row r="3984" spans="1:7" x14ac:dyDescent="0.3">
      <c r="A3984" s="2"/>
      <c r="B3984" s="2"/>
      <c r="D3984"/>
      <c r="G3984" s="4"/>
    </row>
    <row r="3985" spans="1:7" x14ac:dyDescent="0.3">
      <c r="A3985" s="2"/>
      <c r="B3985" s="2"/>
      <c r="D3985"/>
      <c r="G3985" s="4"/>
    </row>
    <row r="3986" spans="1:7" x14ac:dyDescent="0.3">
      <c r="A3986" s="2"/>
      <c r="B3986" s="2"/>
      <c r="D3986"/>
      <c r="G3986" s="4"/>
    </row>
    <row r="3987" spans="1:7" x14ac:dyDescent="0.3">
      <c r="A3987" s="2"/>
      <c r="B3987" s="2"/>
      <c r="D3987"/>
      <c r="G3987" s="4"/>
    </row>
    <row r="3988" spans="1:7" x14ac:dyDescent="0.3">
      <c r="A3988" s="2"/>
      <c r="B3988" s="2"/>
      <c r="D3988"/>
      <c r="G3988" s="4"/>
    </row>
    <row r="3989" spans="1:7" x14ac:dyDescent="0.3">
      <c r="A3989" s="2"/>
      <c r="B3989" s="2"/>
      <c r="D3989"/>
      <c r="G3989" s="4"/>
    </row>
    <row r="3990" spans="1:7" x14ac:dyDescent="0.3">
      <c r="A3990" s="2"/>
      <c r="B3990" s="2"/>
      <c r="D3990"/>
      <c r="G3990" s="4"/>
    </row>
    <row r="3991" spans="1:7" x14ac:dyDescent="0.3">
      <c r="A3991" s="2"/>
      <c r="B3991" s="2"/>
      <c r="D3991"/>
      <c r="G3991" s="4"/>
    </row>
    <row r="3992" spans="1:7" x14ac:dyDescent="0.3">
      <c r="A3992" s="2"/>
      <c r="B3992" s="2"/>
      <c r="D3992"/>
      <c r="G3992" s="4"/>
    </row>
    <row r="3993" spans="1:7" x14ac:dyDescent="0.3">
      <c r="A3993" s="2"/>
      <c r="B3993" s="2"/>
      <c r="D3993"/>
      <c r="G3993" s="4"/>
    </row>
    <row r="3994" spans="1:7" x14ac:dyDescent="0.3">
      <c r="A3994" s="2"/>
      <c r="B3994" s="2"/>
      <c r="D3994"/>
      <c r="G3994" s="4"/>
    </row>
    <row r="3995" spans="1:7" x14ac:dyDescent="0.3">
      <c r="A3995" s="2"/>
      <c r="B3995" s="2"/>
      <c r="D3995"/>
      <c r="G3995" s="4"/>
    </row>
    <row r="3996" spans="1:7" x14ac:dyDescent="0.3">
      <c r="A3996" s="2"/>
      <c r="B3996" s="2"/>
      <c r="D3996"/>
      <c r="G3996" s="4"/>
    </row>
    <row r="3997" spans="1:7" x14ac:dyDescent="0.3">
      <c r="A3997" s="2"/>
      <c r="B3997" s="2"/>
      <c r="D3997"/>
      <c r="G3997" s="4"/>
    </row>
    <row r="3998" spans="1:7" x14ac:dyDescent="0.3">
      <c r="A3998" s="2"/>
      <c r="B3998" s="2"/>
      <c r="D3998"/>
      <c r="G3998" s="4"/>
    </row>
    <row r="3999" spans="1:7" x14ac:dyDescent="0.3">
      <c r="A3999" s="2"/>
      <c r="B3999" s="2"/>
      <c r="D3999"/>
      <c r="G3999" s="4"/>
    </row>
    <row r="4000" spans="1:7" x14ac:dyDescent="0.3">
      <c r="A4000" s="2"/>
      <c r="B4000" s="2"/>
      <c r="D4000"/>
      <c r="G4000" s="4"/>
    </row>
    <row r="4001" spans="1:7" x14ac:dyDescent="0.3">
      <c r="A4001" s="2"/>
      <c r="B4001" s="2"/>
      <c r="D4001"/>
      <c r="G4001" s="4"/>
    </row>
    <row r="4002" spans="1:7" x14ac:dyDescent="0.3">
      <c r="A4002" s="2"/>
      <c r="B4002" s="2"/>
      <c r="D4002"/>
      <c r="G4002" s="4"/>
    </row>
    <row r="4003" spans="1:7" x14ac:dyDescent="0.3">
      <c r="A4003" s="2"/>
      <c r="B4003" s="2"/>
      <c r="D4003"/>
      <c r="G4003" s="4"/>
    </row>
    <row r="4004" spans="1:7" x14ac:dyDescent="0.3">
      <c r="A4004" s="2"/>
      <c r="B4004" s="2"/>
      <c r="D4004"/>
      <c r="G4004" s="4"/>
    </row>
    <row r="4005" spans="1:7" x14ac:dyDescent="0.3">
      <c r="A4005" s="2"/>
      <c r="B4005" s="2"/>
      <c r="D4005"/>
      <c r="G4005" s="4"/>
    </row>
    <row r="4006" spans="1:7" x14ac:dyDescent="0.3">
      <c r="A4006" s="2"/>
      <c r="B4006" s="2"/>
      <c r="D4006"/>
      <c r="G4006" s="4"/>
    </row>
    <row r="4007" spans="1:7" x14ac:dyDescent="0.3">
      <c r="A4007" s="2"/>
      <c r="B4007" s="2"/>
      <c r="D4007"/>
      <c r="G4007" s="4"/>
    </row>
    <row r="4008" spans="1:7" x14ac:dyDescent="0.3">
      <c r="A4008" s="2"/>
      <c r="B4008" s="2"/>
      <c r="D4008"/>
      <c r="G4008" s="4"/>
    </row>
    <row r="4009" spans="1:7" x14ac:dyDescent="0.3">
      <c r="A4009" s="2"/>
      <c r="B4009" s="2"/>
      <c r="D4009"/>
      <c r="G4009" s="4"/>
    </row>
    <row r="4010" spans="1:7" x14ac:dyDescent="0.3">
      <c r="A4010" s="2"/>
      <c r="B4010" s="2"/>
      <c r="D4010"/>
      <c r="G4010" s="4"/>
    </row>
    <row r="4011" spans="1:7" x14ac:dyDescent="0.3">
      <c r="A4011" s="2"/>
      <c r="B4011" s="2"/>
      <c r="D4011"/>
      <c r="G4011" s="4"/>
    </row>
    <row r="4012" spans="1:7" x14ac:dyDescent="0.3">
      <c r="A4012" s="2"/>
      <c r="B4012" s="2"/>
      <c r="D4012"/>
      <c r="G4012" s="4"/>
    </row>
    <row r="4013" spans="1:7" x14ac:dyDescent="0.3">
      <c r="A4013" s="2"/>
      <c r="B4013" s="2"/>
      <c r="D4013"/>
      <c r="G4013" s="4"/>
    </row>
    <row r="4014" spans="1:7" x14ac:dyDescent="0.3">
      <c r="A4014" s="2"/>
      <c r="B4014" s="2"/>
      <c r="D4014"/>
      <c r="G4014" s="4"/>
    </row>
    <row r="4015" spans="1:7" x14ac:dyDescent="0.3">
      <c r="A4015" s="2"/>
      <c r="B4015" s="2"/>
      <c r="D4015"/>
      <c r="G4015" s="4"/>
    </row>
    <row r="4016" spans="1:7" x14ac:dyDescent="0.3">
      <c r="A4016" s="2"/>
      <c r="B4016" s="2"/>
      <c r="D4016"/>
      <c r="G4016" s="4"/>
    </row>
    <row r="4017" spans="1:7" x14ac:dyDescent="0.3">
      <c r="A4017" s="2"/>
      <c r="B4017" s="2"/>
      <c r="D4017"/>
      <c r="G4017" s="4"/>
    </row>
    <row r="4018" spans="1:7" x14ac:dyDescent="0.3">
      <c r="A4018" s="2"/>
      <c r="B4018" s="2"/>
      <c r="D4018"/>
      <c r="G4018" s="4"/>
    </row>
    <row r="4019" spans="1:7" x14ac:dyDescent="0.3">
      <c r="A4019" s="2"/>
      <c r="B4019" s="2"/>
      <c r="D4019"/>
      <c r="G4019" s="4"/>
    </row>
    <row r="4020" spans="1:7" x14ac:dyDescent="0.3">
      <c r="A4020" s="2"/>
      <c r="B4020" s="2"/>
      <c r="D4020"/>
      <c r="G4020" s="4"/>
    </row>
    <row r="4021" spans="1:7" x14ac:dyDescent="0.3">
      <c r="A4021" s="2"/>
      <c r="B4021" s="2"/>
      <c r="D4021"/>
      <c r="G4021" s="4"/>
    </row>
    <row r="4022" spans="1:7" x14ac:dyDescent="0.3">
      <c r="A4022" s="2"/>
      <c r="B4022" s="2"/>
      <c r="D4022"/>
      <c r="G4022" s="4"/>
    </row>
    <row r="4023" spans="1:7" x14ac:dyDescent="0.3">
      <c r="A4023" s="2"/>
      <c r="B4023" s="2"/>
      <c r="D4023"/>
      <c r="G4023" s="4"/>
    </row>
    <row r="4024" spans="1:7" x14ac:dyDescent="0.3">
      <c r="A4024" s="2"/>
      <c r="B4024" s="2"/>
      <c r="D4024"/>
      <c r="G4024" s="4"/>
    </row>
    <row r="4025" spans="1:7" x14ac:dyDescent="0.3">
      <c r="A4025" s="2"/>
      <c r="B4025" s="2"/>
      <c r="D4025"/>
      <c r="G4025" s="4"/>
    </row>
    <row r="4026" spans="1:7" x14ac:dyDescent="0.3">
      <c r="A4026" s="2"/>
      <c r="B4026" s="2"/>
      <c r="D4026"/>
      <c r="G4026" s="4"/>
    </row>
    <row r="4027" spans="1:7" x14ac:dyDescent="0.3">
      <c r="A4027" s="2"/>
      <c r="B4027" s="2"/>
      <c r="D4027"/>
      <c r="G4027" s="4"/>
    </row>
    <row r="4028" spans="1:7" x14ac:dyDescent="0.3">
      <c r="A4028" s="2"/>
      <c r="B4028" s="2"/>
      <c r="D4028"/>
      <c r="G4028" s="4"/>
    </row>
    <row r="4029" spans="1:7" x14ac:dyDescent="0.3">
      <c r="A4029" s="2"/>
      <c r="B4029" s="2"/>
      <c r="D4029"/>
      <c r="G4029" s="4"/>
    </row>
    <row r="4030" spans="1:7" x14ac:dyDescent="0.3">
      <c r="A4030" s="2"/>
      <c r="B4030" s="2"/>
      <c r="D4030"/>
      <c r="G4030" s="4"/>
    </row>
    <row r="4031" spans="1:7" x14ac:dyDescent="0.3">
      <c r="A4031" s="2"/>
      <c r="B4031" s="2"/>
      <c r="D4031"/>
      <c r="G4031" s="4"/>
    </row>
    <row r="4032" spans="1:7" x14ac:dyDescent="0.3">
      <c r="A4032" s="2"/>
      <c r="B4032" s="2"/>
      <c r="D4032"/>
      <c r="G4032" s="4"/>
    </row>
    <row r="4033" spans="1:7" x14ac:dyDescent="0.3">
      <c r="A4033" s="2"/>
      <c r="B4033" s="2"/>
      <c r="D4033"/>
      <c r="G4033" s="4"/>
    </row>
    <row r="4034" spans="1:7" x14ac:dyDescent="0.3">
      <c r="A4034" s="2"/>
      <c r="B4034" s="2"/>
      <c r="D4034"/>
      <c r="G4034" s="4"/>
    </row>
    <row r="4035" spans="1:7" x14ac:dyDescent="0.3">
      <c r="A4035" s="2"/>
      <c r="B4035" s="2"/>
      <c r="D4035"/>
      <c r="G4035" s="4"/>
    </row>
    <row r="4036" spans="1:7" x14ac:dyDescent="0.3">
      <c r="A4036" s="2"/>
      <c r="B4036" s="2"/>
      <c r="D4036"/>
      <c r="G4036" s="4"/>
    </row>
    <row r="4037" spans="1:7" x14ac:dyDescent="0.3">
      <c r="A4037" s="2"/>
      <c r="B4037" s="2"/>
      <c r="D4037"/>
      <c r="G4037" s="4"/>
    </row>
    <row r="4038" spans="1:7" x14ac:dyDescent="0.3">
      <c r="A4038" s="2"/>
      <c r="B4038" s="2"/>
      <c r="D4038"/>
      <c r="G4038" s="4"/>
    </row>
    <row r="4039" spans="1:7" x14ac:dyDescent="0.3">
      <c r="A4039" s="2"/>
      <c r="B4039" s="2"/>
      <c r="D4039"/>
      <c r="G4039" s="4"/>
    </row>
    <row r="4040" spans="1:7" x14ac:dyDescent="0.3">
      <c r="A4040" s="2"/>
      <c r="B4040" s="2"/>
      <c r="D4040"/>
      <c r="G4040" s="4"/>
    </row>
    <row r="4041" spans="1:7" x14ac:dyDescent="0.3">
      <c r="A4041" s="2"/>
      <c r="B4041" s="2"/>
      <c r="D4041"/>
      <c r="G4041" s="4"/>
    </row>
    <row r="4042" spans="1:7" x14ac:dyDescent="0.3">
      <c r="A4042" s="2"/>
      <c r="B4042" s="2"/>
      <c r="D4042"/>
      <c r="G4042" s="4"/>
    </row>
    <row r="4043" spans="1:7" x14ac:dyDescent="0.3">
      <c r="A4043" s="2"/>
      <c r="B4043" s="2"/>
      <c r="D4043"/>
      <c r="G4043" s="4"/>
    </row>
    <row r="4044" spans="1:7" x14ac:dyDescent="0.3">
      <c r="A4044" s="2"/>
      <c r="B4044" s="2"/>
      <c r="D4044"/>
      <c r="G4044" s="4"/>
    </row>
    <row r="4045" spans="1:7" x14ac:dyDescent="0.3">
      <c r="A4045" s="2"/>
      <c r="B4045" s="2"/>
      <c r="D4045"/>
      <c r="G4045" s="4"/>
    </row>
    <row r="4046" spans="1:7" x14ac:dyDescent="0.3">
      <c r="A4046" s="2"/>
      <c r="B4046" s="2"/>
      <c r="D4046"/>
      <c r="G4046" s="4"/>
    </row>
    <row r="4047" spans="1:7" x14ac:dyDescent="0.3">
      <c r="A4047" s="2"/>
      <c r="B4047" s="2"/>
      <c r="D4047"/>
      <c r="G4047" s="4"/>
    </row>
    <row r="4048" spans="1:7" x14ac:dyDescent="0.3">
      <c r="A4048" s="2"/>
      <c r="B4048" s="2"/>
      <c r="D4048"/>
      <c r="G4048" s="4"/>
    </row>
    <row r="4049" spans="1:7" x14ac:dyDescent="0.3">
      <c r="A4049" s="2"/>
      <c r="B4049" s="2"/>
      <c r="D4049"/>
      <c r="G4049" s="4"/>
    </row>
    <row r="4050" spans="1:7" x14ac:dyDescent="0.3">
      <c r="A4050" s="2"/>
      <c r="B4050" s="2"/>
      <c r="D4050"/>
      <c r="G4050" s="4"/>
    </row>
    <row r="4051" spans="1:7" x14ac:dyDescent="0.3">
      <c r="A4051" s="2"/>
      <c r="B4051" s="2"/>
      <c r="D4051"/>
      <c r="G4051" s="4"/>
    </row>
    <row r="4052" spans="1:7" x14ac:dyDescent="0.3">
      <c r="A4052" s="2"/>
      <c r="B4052" s="2"/>
      <c r="D4052"/>
      <c r="G4052" s="4"/>
    </row>
    <row r="4053" spans="1:7" x14ac:dyDescent="0.3">
      <c r="A4053" s="2"/>
      <c r="B4053" s="2"/>
      <c r="D4053"/>
      <c r="G4053" s="4"/>
    </row>
    <row r="4054" spans="1:7" x14ac:dyDescent="0.3">
      <c r="A4054" s="2"/>
      <c r="B4054" s="2"/>
      <c r="D4054"/>
      <c r="G4054" s="4"/>
    </row>
    <row r="4055" spans="1:7" x14ac:dyDescent="0.3">
      <c r="A4055" s="2"/>
      <c r="B4055" s="2"/>
      <c r="D4055"/>
      <c r="G4055" s="4"/>
    </row>
    <row r="4056" spans="1:7" x14ac:dyDescent="0.3">
      <c r="A4056" s="2"/>
      <c r="B4056" s="2"/>
      <c r="D4056"/>
      <c r="G4056" s="4"/>
    </row>
    <row r="4057" spans="1:7" x14ac:dyDescent="0.3">
      <c r="A4057" s="2"/>
      <c r="B4057" s="2"/>
      <c r="D4057"/>
      <c r="G4057" s="4"/>
    </row>
    <row r="4058" spans="1:7" x14ac:dyDescent="0.3">
      <c r="A4058" s="2"/>
      <c r="B4058" s="2"/>
      <c r="D4058"/>
      <c r="G4058" s="4"/>
    </row>
    <row r="4059" spans="1:7" x14ac:dyDescent="0.3">
      <c r="A4059" s="2"/>
      <c r="B4059" s="2"/>
      <c r="D4059"/>
      <c r="G4059" s="4"/>
    </row>
    <row r="4060" spans="1:7" x14ac:dyDescent="0.3">
      <c r="A4060" s="2"/>
      <c r="B4060" s="2"/>
      <c r="D4060"/>
      <c r="G4060" s="4"/>
    </row>
    <row r="4061" spans="1:7" x14ac:dyDescent="0.3">
      <c r="A4061" s="2"/>
      <c r="B4061" s="2"/>
      <c r="D4061"/>
      <c r="G4061" s="4"/>
    </row>
    <row r="4062" spans="1:7" x14ac:dyDescent="0.3">
      <c r="A4062" s="2"/>
      <c r="B4062" s="2"/>
      <c r="D4062"/>
      <c r="G4062" s="4"/>
    </row>
    <row r="4063" spans="1:7" x14ac:dyDescent="0.3">
      <c r="A4063" s="2"/>
      <c r="B4063" s="2"/>
      <c r="D4063"/>
      <c r="G4063" s="4"/>
    </row>
    <row r="4064" spans="1:7" x14ac:dyDescent="0.3">
      <c r="A4064" s="2"/>
      <c r="B4064" s="2"/>
      <c r="D4064"/>
      <c r="G4064" s="4"/>
    </row>
    <row r="4065" spans="1:7" x14ac:dyDescent="0.3">
      <c r="A4065" s="2"/>
      <c r="B4065" s="2"/>
      <c r="D4065"/>
      <c r="G4065" s="4"/>
    </row>
    <row r="4066" spans="1:7" x14ac:dyDescent="0.3">
      <c r="A4066" s="2"/>
      <c r="B4066" s="2"/>
      <c r="D4066"/>
      <c r="G4066" s="4"/>
    </row>
    <row r="4067" spans="1:7" x14ac:dyDescent="0.3">
      <c r="A4067" s="2"/>
      <c r="B4067" s="2"/>
      <c r="D4067"/>
      <c r="G4067" s="4"/>
    </row>
    <row r="4068" spans="1:7" x14ac:dyDescent="0.3">
      <c r="A4068" s="2"/>
      <c r="B4068" s="2"/>
      <c r="D4068"/>
      <c r="G4068" s="4"/>
    </row>
    <row r="4069" spans="1:7" x14ac:dyDescent="0.3">
      <c r="A4069" s="2"/>
      <c r="B4069" s="2"/>
      <c r="D4069"/>
      <c r="G4069" s="4"/>
    </row>
    <row r="4070" spans="1:7" x14ac:dyDescent="0.3">
      <c r="A4070" s="2"/>
      <c r="B4070" s="2"/>
      <c r="D4070"/>
      <c r="G4070" s="4"/>
    </row>
    <row r="4071" spans="1:7" x14ac:dyDescent="0.3">
      <c r="A4071" s="2"/>
      <c r="B4071" s="2"/>
      <c r="D4071"/>
      <c r="G4071" s="4"/>
    </row>
    <row r="4072" spans="1:7" x14ac:dyDescent="0.3">
      <c r="A4072" s="2"/>
      <c r="B4072" s="2"/>
      <c r="D4072"/>
      <c r="G4072" s="4"/>
    </row>
    <row r="4073" spans="1:7" x14ac:dyDescent="0.3">
      <c r="A4073" s="2"/>
      <c r="B4073" s="2"/>
      <c r="D4073"/>
      <c r="G4073" s="4"/>
    </row>
    <row r="4074" spans="1:7" x14ac:dyDescent="0.3">
      <c r="A4074" s="2"/>
      <c r="B4074" s="2"/>
      <c r="D4074"/>
      <c r="G4074" s="4"/>
    </row>
    <row r="4075" spans="1:7" x14ac:dyDescent="0.3">
      <c r="A4075" s="2"/>
      <c r="B4075" s="2"/>
      <c r="D4075"/>
      <c r="G4075" s="4"/>
    </row>
    <row r="4076" spans="1:7" x14ac:dyDescent="0.3">
      <c r="A4076" s="2"/>
      <c r="B4076" s="2"/>
      <c r="D4076"/>
      <c r="G4076" s="4"/>
    </row>
    <row r="4077" spans="1:7" x14ac:dyDescent="0.3">
      <c r="A4077" s="2"/>
      <c r="B4077" s="2"/>
      <c r="D4077"/>
      <c r="G4077" s="4"/>
    </row>
    <row r="4078" spans="1:7" x14ac:dyDescent="0.3">
      <c r="A4078" s="2"/>
      <c r="B4078" s="2"/>
      <c r="D4078"/>
      <c r="G4078" s="4"/>
    </row>
    <row r="4079" spans="1:7" x14ac:dyDescent="0.3">
      <c r="A4079" s="2"/>
      <c r="B4079" s="2"/>
      <c r="D4079"/>
      <c r="G4079" s="4"/>
    </row>
    <row r="4080" spans="1:7" x14ac:dyDescent="0.3">
      <c r="A4080" s="2"/>
      <c r="B4080" s="2"/>
      <c r="D4080"/>
      <c r="G4080" s="4"/>
    </row>
    <row r="4081" spans="1:7" x14ac:dyDescent="0.3">
      <c r="A4081" s="2"/>
      <c r="B4081" s="2"/>
      <c r="D4081"/>
      <c r="G4081" s="4"/>
    </row>
    <row r="4082" spans="1:7" x14ac:dyDescent="0.3">
      <c r="A4082" s="2"/>
      <c r="B4082" s="2"/>
      <c r="D4082"/>
      <c r="G4082" s="4"/>
    </row>
    <row r="4083" spans="1:7" x14ac:dyDescent="0.3">
      <c r="A4083" s="2"/>
      <c r="B4083" s="2"/>
      <c r="D4083"/>
      <c r="G4083" s="4"/>
    </row>
    <row r="4084" spans="1:7" x14ac:dyDescent="0.3">
      <c r="A4084" s="2"/>
      <c r="B4084" s="2"/>
      <c r="D4084"/>
      <c r="G4084" s="4"/>
    </row>
    <row r="4085" spans="1:7" x14ac:dyDescent="0.3">
      <c r="A4085" s="2"/>
      <c r="B4085" s="2"/>
      <c r="D4085"/>
      <c r="G4085" s="4"/>
    </row>
    <row r="4086" spans="1:7" x14ac:dyDescent="0.3">
      <c r="A4086" s="2"/>
      <c r="B4086" s="2"/>
      <c r="D4086"/>
      <c r="G4086" s="4"/>
    </row>
    <row r="4087" spans="1:7" x14ac:dyDescent="0.3">
      <c r="A4087" s="2"/>
      <c r="B4087" s="2"/>
      <c r="D4087"/>
      <c r="G4087" s="4"/>
    </row>
    <row r="4088" spans="1:7" x14ac:dyDescent="0.3">
      <c r="A4088" s="2"/>
      <c r="B4088" s="2"/>
      <c r="D4088"/>
      <c r="G4088" s="4"/>
    </row>
    <row r="4089" spans="1:7" x14ac:dyDescent="0.3">
      <c r="A4089" s="2"/>
      <c r="B4089" s="2"/>
      <c r="D4089"/>
      <c r="G4089" s="4"/>
    </row>
    <row r="4090" spans="1:7" x14ac:dyDescent="0.3">
      <c r="A4090" s="2"/>
      <c r="B4090" s="2"/>
      <c r="D4090"/>
      <c r="G4090" s="4"/>
    </row>
    <row r="4091" spans="1:7" x14ac:dyDescent="0.3">
      <c r="A4091" s="2"/>
      <c r="B4091" s="2"/>
      <c r="D4091"/>
      <c r="G4091" s="4"/>
    </row>
    <row r="4092" spans="1:7" x14ac:dyDescent="0.3">
      <c r="A4092" s="2"/>
      <c r="B4092" s="2"/>
      <c r="D4092"/>
      <c r="G4092" s="4"/>
    </row>
    <row r="4093" spans="1:7" x14ac:dyDescent="0.3">
      <c r="A4093" s="2"/>
      <c r="B4093" s="2"/>
      <c r="D4093"/>
      <c r="G4093" s="4"/>
    </row>
    <row r="4094" spans="1:7" x14ac:dyDescent="0.3">
      <c r="A4094" s="2"/>
      <c r="B4094" s="2"/>
      <c r="D4094"/>
      <c r="G4094" s="4"/>
    </row>
    <row r="4095" spans="1:7" x14ac:dyDescent="0.3">
      <c r="A4095" s="2"/>
      <c r="B4095" s="2"/>
      <c r="D4095"/>
      <c r="G4095" s="4"/>
    </row>
    <row r="4096" spans="1:7" x14ac:dyDescent="0.3">
      <c r="A4096" s="2"/>
      <c r="B4096" s="2"/>
      <c r="D4096"/>
      <c r="G4096" s="4"/>
    </row>
    <row r="4097" spans="1:7" x14ac:dyDescent="0.3">
      <c r="A4097" s="2"/>
      <c r="B4097" s="2"/>
      <c r="D4097"/>
      <c r="G4097" s="4"/>
    </row>
    <row r="4098" spans="1:7" x14ac:dyDescent="0.3">
      <c r="A4098" s="2"/>
      <c r="B4098" s="2"/>
      <c r="D4098"/>
      <c r="G4098" s="4"/>
    </row>
    <row r="4099" spans="1:7" x14ac:dyDescent="0.3">
      <c r="A4099" s="2"/>
      <c r="B4099" s="2"/>
      <c r="D4099"/>
      <c r="G4099" s="4"/>
    </row>
    <row r="4100" spans="1:7" x14ac:dyDescent="0.3">
      <c r="A4100" s="2"/>
      <c r="B4100" s="2"/>
      <c r="D4100"/>
      <c r="G4100" s="4"/>
    </row>
    <row r="4101" spans="1:7" x14ac:dyDescent="0.3">
      <c r="A4101" s="2"/>
      <c r="B4101" s="2"/>
      <c r="D4101"/>
      <c r="G4101" s="4"/>
    </row>
    <row r="4102" spans="1:7" x14ac:dyDescent="0.3">
      <c r="A4102" s="2"/>
      <c r="B4102" s="2"/>
      <c r="D4102"/>
      <c r="G4102" s="4"/>
    </row>
    <row r="4103" spans="1:7" x14ac:dyDescent="0.3">
      <c r="A4103" s="2"/>
      <c r="B4103" s="2"/>
      <c r="D4103"/>
      <c r="G4103" s="4"/>
    </row>
    <row r="4104" spans="1:7" x14ac:dyDescent="0.3">
      <c r="A4104" s="2"/>
      <c r="B4104" s="2"/>
      <c r="D4104"/>
      <c r="G4104" s="4"/>
    </row>
    <row r="4105" spans="1:7" x14ac:dyDescent="0.3">
      <c r="A4105" s="2"/>
      <c r="B4105" s="2"/>
      <c r="D4105"/>
      <c r="G4105" s="4"/>
    </row>
    <row r="4106" spans="1:7" x14ac:dyDescent="0.3">
      <c r="A4106" s="2"/>
      <c r="B4106" s="2"/>
      <c r="D4106"/>
      <c r="G4106" s="4"/>
    </row>
    <row r="4107" spans="1:7" x14ac:dyDescent="0.3">
      <c r="A4107" s="2"/>
      <c r="B4107" s="2"/>
      <c r="D4107"/>
      <c r="G4107" s="4"/>
    </row>
    <row r="4108" spans="1:7" x14ac:dyDescent="0.3">
      <c r="A4108" s="2"/>
      <c r="B4108" s="2"/>
      <c r="D4108"/>
      <c r="G4108" s="4"/>
    </row>
    <row r="4109" spans="1:7" x14ac:dyDescent="0.3">
      <c r="A4109" s="2"/>
      <c r="B4109" s="2"/>
      <c r="D4109"/>
      <c r="G4109" s="4"/>
    </row>
    <row r="4110" spans="1:7" x14ac:dyDescent="0.3">
      <c r="A4110" s="2"/>
      <c r="B4110" s="2"/>
      <c r="D4110"/>
      <c r="G4110" s="4"/>
    </row>
    <row r="4111" spans="1:7" x14ac:dyDescent="0.3">
      <c r="A4111" s="2"/>
      <c r="B4111" s="2"/>
      <c r="D4111"/>
      <c r="G4111" s="4"/>
    </row>
    <row r="4112" spans="1:7" x14ac:dyDescent="0.3">
      <c r="A4112" s="2"/>
      <c r="B4112" s="2"/>
      <c r="D4112"/>
      <c r="G4112" s="4"/>
    </row>
    <row r="4113" spans="1:7" x14ac:dyDescent="0.3">
      <c r="A4113" s="2"/>
      <c r="B4113" s="2"/>
      <c r="D4113"/>
      <c r="G4113" s="4"/>
    </row>
    <row r="4114" spans="1:7" x14ac:dyDescent="0.3">
      <c r="A4114" s="2"/>
      <c r="B4114" s="2"/>
      <c r="D4114"/>
      <c r="G4114" s="4"/>
    </row>
    <row r="4115" spans="1:7" x14ac:dyDescent="0.3">
      <c r="A4115" s="2"/>
      <c r="B4115" s="2"/>
      <c r="D4115"/>
      <c r="G4115" s="4"/>
    </row>
    <row r="4116" spans="1:7" x14ac:dyDescent="0.3">
      <c r="A4116" s="2"/>
      <c r="B4116" s="2"/>
      <c r="D4116"/>
      <c r="G4116" s="4"/>
    </row>
    <row r="4117" spans="1:7" x14ac:dyDescent="0.3">
      <c r="A4117" s="2"/>
      <c r="B4117" s="2"/>
      <c r="D4117"/>
      <c r="G4117" s="4"/>
    </row>
    <row r="4118" spans="1:7" x14ac:dyDescent="0.3">
      <c r="A4118" s="2"/>
      <c r="B4118" s="2"/>
      <c r="D4118"/>
      <c r="G4118" s="4"/>
    </row>
    <row r="4119" spans="1:7" x14ac:dyDescent="0.3">
      <c r="A4119" s="2"/>
      <c r="B4119" s="2"/>
      <c r="D4119"/>
      <c r="G4119" s="4"/>
    </row>
    <row r="4120" spans="1:7" x14ac:dyDescent="0.3">
      <c r="A4120" s="2"/>
      <c r="B4120" s="2"/>
      <c r="D4120"/>
      <c r="G4120" s="4"/>
    </row>
    <row r="4121" spans="1:7" x14ac:dyDescent="0.3">
      <c r="A4121" s="2"/>
      <c r="B4121" s="2"/>
      <c r="D4121"/>
      <c r="G4121" s="4"/>
    </row>
    <row r="4122" spans="1:7" x14ac:dyDescent="0.3">
      <c r="A4122" s="2"/>
      <c r="B4122" s="2"/>
      <c r="D4122"/>
      <c r="G4122" s="4"/>
    </row>
    <row r="4123" spans="1:7" x14ac:dyDescent="0.3">
      <c r="A4123" s="2"/>
      <c r="B4123" s="2"/>
      <c r="D4123"/>
      <c r="G4123" s="4"/>
    </row>
    <row r="4124" spans="1:7" x14ac:dyDescent="0.3">
      <c r="A4124" s="2"/>
      <c r="B4124" s="2"/>
      <c r="D4124"/>
      <c r="G4124" s="4"/>
    </row>
    <row r="4125" spans="1:7" x14ac:dyDescent="0.3">
      <c r="A4125" s="2"/>
      <c r="B4125" s="2"/>
      <c r="D4125"/>
      <c r="G4125" s="4"/>
    </row>
    <row r="4126" spans="1:7" x14ac:dyDescent="0.3">
      <c r="A4126" s="2"/>
      <c r="B4126" s="2"/>
      <c r="D4126"/>
      <c r="G4126" s="4"/>
    </row>
    <row r="4127" spans="1:7" x14ac:dyDescent="0.3">
      <c r="A4127" s="2"/>
      <c r="B4127" s="2"/>
      <c r="D4127"/>
      <c r="G4127" s="4"/>
    </row>
    <row r="4128" spans="1:7" x14ac:dyDescent="0.3">
      <c r="A4128" s="2"/>
      <c r="B4128" s="2"/>
      <c r="D4128"/>
      <c r="G4128" s="4"/>
    </row>
    <row r="4129" spans="1:7" x14ac:dyDescent="0.3">
      <c r="A4129" s="2"/>
      <c r="B4129" s="2"/>
      <c r="D4129"/>
      <c r="G4129" s="4"/>
    </row>
    <row r="4130" spans="1:7" x14ac:dyDescent="0.3">
      <c r="A4130" s="2"/>
      <c r="B4130" s="2"/>
      <c r="D4130"/>
      <c r="G4130" s="4"/>
    </row>
    <row r="4131" spans="1:7" x14ac:dyDescent="0.3">
      <c r="A4131" s="2"/>
      <c r="B4131" s="2"/>
      <c r="D4131"/>
      <c r="G4131" s="4"/>
    </row>
    <row r="4132" spans="1:7" x14ac:dyDescent="0.3">
      <c r="A4132" s="2"/>
      <c r="B4132" s="2"/>
      <c r="D4132"/>
      <c r="G4132" s="4"/>
    </row>
    <row r="4133" spans="1:7" x14ac:dyDescent="0.3">
      <c r="A4133" s="2"/>
      <c r="B4133" s="2"/>
      <c r="D4133"/>
      <c r="G4133" s="4"/>
    </row>
    <row r="4134" spans="1:7" x14ac:dyDescent="0.3">
      <c r="A4134" s="2"/>
      <c r="B4134" s="2"/>
      <c r="D4134"/>
      <c r="G4134" s="4"/>
    </row>
    <row r="4135" spans="1:7" x14ac:dyDescent="0.3">
      <c r="A4135" s="2"/>
      <c r="B4135" s="2"/>
      <c r="D4135"/>
      <c r="G4135" s="4"/>
    </row>
    <row r="4136" spans="1:7" x14ac:dyDescent="0.3">
      <c r="A4136" s="2"/>
      <c r="B4136" s="2"/>
      <c r="D4136"/>
      <c r="G4136" s="4"/>
    </row>
    <row r="4137" spans="1:7" x14ac:dyDescent="0.3">
      <c r="A4137" s="2"/>
      <c r="B4137" s="2"/>
      <c r="D4137"/>
      <c r="G4137" s="4"/>
    </row>
    <row r="4138" spans="1:7" x14ac:dyDescent="0.3">
      <c r="A4138" s="2"/>
      <c r="B4138" s="2"/>
      <c r="D4138"/>
      <c r="G4138" s="4"/>
    </row>
    <row r="4139" spans="1:7" x14ac:dyDescent="0.3">
      <c r="A4139" s="2"/>
      <c r="B4139" s="2"/>
      <c r="D4139"/>
      <c r="G4139" s="4"/>
    </row>
    <row r="4140" spans="1:7" x14ac:dyDescent="0.3">
      <c r="A4140" s="2"/>
      <c r="B4140" s="2"/>
      <c r="D4140"/>
      <c r="G4140" s="4"/>
    </row>
    <row r="4141" spans="1:7" x14ac:dyDescent="0.3">
      <c r="A4141" s="2"/>
      <c r="B4141" s="2"/>
      <c r="D4141"/>
      <c r="G4141" s="4"/>
    </row>
    <row r="4142" spans="1:7" x14ac:dyDescent="0.3">
      <c r="A4142" s="2"/>
      <c r="B4142" s="2"/>
      <c r="D4142"/>
      <c r="G4142" s="4"/>
    </row>
    <row r="4143" spans="1:7" x14ac:dyDescent="0.3">
      <c r="A4143" s="2"/>
      <c r="B4143" s="2"/>
      <c r="D4143"/>
      <c r="G4143" s="4"/>
    </row>
    <row r="4144" spans="1:7" x14ac:dyDescent="0.3">
      <c r="A4144" s="2"/>
      <c r="B4144" s="2"/>
      <c r="D4144"/>
      <c r="G4144" s="4"/>
    </row>
    <row r="4145" spans="1:7" x14ac:dyDescent="0.3">
      <c r="A4145" s="2"/>
      <c r="B4145" s="2"/>
      <c r="D4145"/>
      <c r="G4145" s="4"/>
    </row>
    <row r="4146" spans="1:7" x14ac:dyDescent="0.3">
      <c r="A4146" s="2"/>
      <c r="B4146" s="2"/>
      <c r="D4146"/>
      <c r="G4146" s="4"/>
    </row>
    <row r="4147" spans="1:7" x14ac:dyDescent="0.3">
      <c r="A4147" s="2"/>
      <c r="B4147" s="2"/>
      <c r="D4147"/>
      <c r="G4147" s="4"/>
    </row>
    <row r="4148" spans="1:7" x14ac:dyDescent="0.3">
      <c r="A4148" s="2"/>
      <c r="B4148" s="2"/>
      <c r="D4148"/>
      <c r="G4148" s="4"/>
    </row>
    <row r="4149" spans="1:7" x14ac:dyDescent="0.3">
      <c r="A4149" s="2"/>
      <c r="B4149" s="2"/>
      <c r="D4149"/>
      <c r="G4149" s="4"/>
    </row>
    <row r="4150" spans="1:7" x14ac:dyDescent="0.3">
      <c r="A4150" s="2"/>
      <c r="B4150" s="2"/>
      <c r="D4150"/>
      <c r="G4150" s="4"/>
    </row>
    <row r="4151" spans="1:7" x14ac:dyDescent="0.3">
      <c r="A4151" s="2"/>
      <c r="B4151" s="2"/>
      <c r="D4151"/>
      <c r="G4151" s="4"/>
    </row>
    <row r="4152" spans="1:7" x14ac:dyDescent="0.3">
      <c r="A4152" s="2"/>
      <c r="B4152" s="2"/>
      <c r="D4152"/>
      <c r="G4152" s="4"/>
    </row>
    <row r="4153" spans="1:7" x14ac:dyDescent="0.3">
      <c r="A4153" s="2"/>
      <c r="B4153" s="2"/>
      <c r="D4153"/>
      <c r="G4153" s="4"/>
    </row>
    <row r="4154" spans="1:7" x14ac:dyDescent="0.3">
      <c r="A4154" s="2"/>
      <c r="B4154" s="2"/>
      <c r="D4154"/>
      <c r="G4154" s="4"/>
    </row>
    <row r="4155" spans="1:7" x14ac:dyDescent="0.3">
      <c r="A4155" s="2"/>
      <c r="B4155" s="2"/>
      <c r="D4155"/>
      <c r="G4155" s="4"/>
    </row>
    <row r="4156" spans="1:7" x14ac:dyDescent="0.3">
      <c r="A4156" s="2"/>
      <c r="B4156" s="2"/>
      <c r="D4156"/>
      <c r="G4156" s="4"/>
    </row>
    <row r="4157" spans="1:7" x14ac:dyDescent="0.3">
      <c r="A4157" s="2"/>
      <c r="B4157" s="2"/>
      <c r="D4157"/>
      <c r="G4157" s="4"/>
    </row>
    <row r="4158" spans="1:7" x14ac:dyDescent="0.3">
      <c r="A4158" s="2"/>
      <c r="B4158" s="2"/>
      <c r="D4158"/>
      <c r="G4158" s="4"/>
    </row>
    <row r="4159" spans="1:7" x14ac:dyDescent="0.3">
      <c r="A4159" s="2"/>
      <c r="B4159" s="2"/>
      <c r="D4159"/>
      <c r="G4159" s="4"/>
    </row>
    <row r="4160" spans="1:7" x14ac:dyDescent="0.3">
      <c r="A4160" s="2"/>
      <c r="B4160" s="2"/>
      <c r="D4160"/>
      <c r="G4160" s="4"/>
    </row>
    <row r="4161" spans="1:7" x14ac:dyDescent="0.3">
      <c r="A4161" s="2"/>
      <c r="B4161" s="2"/>
      <c r="D4161"/>
      <c r="G4161" s="4"/>
    </row>
    <row r="4162" spans="1:7" x14ac:dyDescent="0.3">
      <c r="A4162" s="2"/>
      <c r="B4162" s="2"/>
      <c r="D4162"/>
      <c r="G4162" s="4"/>
    </row>
    <row r="4163" spans="1:7" x14ac:dyDescent="0.3">
      <c r="A4163" s="2"/>
      <c r="B4163" s="2"/>
      <c r="D4163"/>
      <c r="G4163" s="4"/>
    </row>
    <row r="4164" spans="1:7" x14ac:dyDescent="0.3">
      <c r="A4164" s="2"/>
      <c r="B4164" s="2"/>
      <c r="D4164"/>
      <c r="G4164" s="4"/>
    </row>
    <row r="4165" spans="1:7" x14ac:dyDescent="0.3">
      <c r="A4165" s="2"/>
      <c r="B4165" s="2"/>
      <c r="D4165"/>
      <c r="G4165" s="4"/>
    </row>
    <row r="4166" spans="1:7" x14ac:dyDescent="0.3">
      <c r="A4166" s="2"/>
      <c r="B4166" s="2"/>
      <c r="D4166"/>
      <c r="G4166" s="4"/>
    </row>
    <row r="4167" spans="1:7" x14ac:dyDescent="0.3">
      <c r="A4167" s="2"/>
      <c r="B4167" s="2"/>
      <c r="D4167"/>
      <c r="G4167" s="4"/>
    </row>
    <row r="4168" spans="1:7" x14ac:dyDescent="0.3">
      <c r="A4168" s="2"/>
      <c r="B4168" s="2"/>
      <c r="D4168"/>
      <c r="G4168" s="4"/>
    </row>
    <row r="4169" spans="1:7" x14ac:dyDescent="0.3">
      <c r="A4169" s="2"/>
      <c r="B4169" s="2"/>
      <c r="D4169"/>
      <c r="G4169" s="4"/>
    </row>
    <row r="4170" spans="1:7" x14ac:dyDescent="0.3">
      <c r="A4170" s="2"/>
      <c r="B4170" s="2"/>
      <c r="D4170"/>
      <c r="G4170" s="4"/>
    </row>
    <row r="4171" spans="1:7" x14ac:dyDescent="0.3">
      <c r="A4171" s="2"/>
      <c r="B4171" s="2"/>
      <c r="D4171"/>
      <c r="G4171" s="4"/>
    </row>
    <row r="4172" spans="1:7" x14ac:dyDescent="0.3">
      <c r="A4172" s="2"/>
      <c r="B4172" s="2"/>
      <c r="D4172"/>
      <c r="G4172" s="4"/>
    </row>
    <row r="4173" spans="1:7" x14ac:dyDescent="0.3">
      <c r="A4173" s="2"/>
      <c r="B4173" s="2"/>
      <c r="D4173"/>
      <c r="G4173" s="4"/>
    </row>
    <row r="4174" spans="1:7" x14ac:dyDescent="0.3">
      <c r="A4174" s="2"/>
      <c r="B4174" s="2"/>
      <c r="D4174"/>
      <c r="G4174" s="4"/>
    </row>
    <row r="4175" spans="1:7" x14ac:dyDescent="0.3">
      <c r="A4175" s="2"/>
      <c r="B4175" s="2"/>
      <c r="D4175"/>
      <c r="G4175" s="4"/>
    </row>
    <row r="4176" spans="1:7" x14ac:dyDescent="0.3">
      <c r="A4176" s="2"/>
      <c r="B4176" s="2"/>
      <c r="D4176"/>
      <c r="G4176" s="4"/>
    </row>
    <row r="4177" spans="1:7" x14ac:dyDescent="0.3">
      <c r="A4177" s="2"/>
      <c r="B4177" s="2"/>
      <c r="D4177"/>
      <c r="G4177" s="4"/>
    </row>
    <row r="4178" spans="1:7" x14ac:dyDescent="0.3">
      <c r="A4178" s="2"/>
      <c r="B4178" s="2"/>
      <c r="D4178"/>
      <c r="G4178" s="4"/>
    </row>
    <row r="4179" spans="1:7" x14ac:dyDescent="0.3">
      <c r="A4179" s="2"/>
      <c r="B4179" s="2"/>
      <c r="D4179"/>
      <c r="G4179" s="4"/>
    </row>
    <row r="4180" spans="1:7" x14ac:dyDescent="0.3">
      <c r="A4180" s="2"/>
      <c r="B4180" s="2"/>
      <c r="D4180"/>
      <c r="G4180" s="4"/>
    </row>
    <row r="4181" spans="1:7" x14ac:dyDescent="0.3">
      <c r="A4181" s="2"/>
      <c r="B4181" s="2"/>
      <c r="D4181"/>
      <c r="G4181" s="4"/>
    </row>
    <row r="4182" spans="1:7" x14ac:dyDescent="0.3">
      <c r="A4182" s="2"/>
      <c r="B4182" s="2"/>
      <c r="D4182"/>
      <c r="G4182" s="4"/>
    </row>
    <row r="4183" spans="1:7" x14ac:dyDescent="0.3">
      <c r="A4183" s="2"/>
      <c r="B4183" s="2"/>
      <c r="D4183"/>
      <c r="G4183" s="4"/>
    </row>
    <row r="4184" spans="1:7" x14ac:dyDescent="0.3">
      <c r="A4184" s="2"/>
      <c r="B4184" s="2"/>
      <c r="D4184"/>
      <c r="G4184" s="4"/>
    </row>
    <row r="4185" spans="1:7" x14ac:dyDescent="0.3">
      <c r="A4185" s="2"/>
      <c r="B4185" s="2"/>
      <c r="D4185"/>
      <c r="G4185" s="4"/>
    </row>
    <row r="4186" spans="1:7" x14ac:dyDescent="0.3">
      <c r="A4186" s="2"/>
      <c r="B4186" s="2"/>
      <c r="D4186"/>
      <c r="G4186" s="4"/>
    </row>
    <row r="4187" spans="1:7" x14ac:dyDescent="0.3">
      <c r="A4187" s="2"/>
      <c r="B4187" s="2"/>
      <c r="D4187"/>
      <c r="G4187" s="4"/>
    </row>
    <row r="4188" spans="1:7" x14ac:dyDescent="0.3">
      <c r="A4188" s="2"/>
      <c r="B4188" s="2"/>
      <c r="D4188"/>
      <c r="G4188" s="4"/>
    </row>
    <row r="4189" spans="1:7" x14ac:dyDescent="0.3">
      <c r="A4189" s="2"/>
      <c r="B4189" s="2"/>
      <c r="D4189"/>
      <c r="G4189" s="4"/>
    </row>
    <row r="4190" spans="1:7" x14ac:dyDescent="0.3">
      <c r="A4190" s="2"/>
      <c r="B4190" s="2"/>
      <c r="D4190"/>
      <c r="G4190" s="4"/>
    </row>
    <row r="4191" spans="1:7" x14ac:dyDescent="0.3">
      <c r="A4191" s="2"/>
      <c r="B4191" s="2"/>
      <c r="D4191"/>
      <c r="G4191" s="4"/>
    </row>
    <row r="4192" spans="1:7" x14ac:dyDescent="0.3">
      <c r="A4192" s="2"/>
      <c r="B4192" s="2"/>
      <c r="D4192"/>
      <c r="G4192" s="4"/>
    </row>
    <row r="4193" spans="1:7" x14ac:dyDescent="0.3">
      <c r="A4193" s="2"/>
      <c r="B4193" s="2"/>
      <c r="D4193"/>
      <c r="G4193" s="4"/>
    </row>
    <row r="4194" spans="1:7" x14ac:dyDescent="0.3">
      <c r="A4194" s="2"/>
      <c r="B4194" s="2"/>
      <c r="D4194"/>
      <c r="G4194" s="4"/>
    </row>
    <row r="4195" spans="1:7" x14ac:dyDescent="0.3">
      <c r="A4195" s="2"/>
      <c r="B4195" s="2"/>
      <c r="D4195"/>
      <c r="G4195" s="4"/>
    </row>
    <row r="4196" spans="1:7" x14ac:dyDescent="0.3">
      <c r="A4196" s="2"/>
      <c r="B4196" s="2"/>
      <c r="D4196"/>
      <c r="G4196" s="4"/>
    </row>
    <row r="4197" spans="1:7" x14ac:dyDescent="0.3">
      <c r="A4197" s="2"/>
      <c r="B4197" s="2"/>
      <c r="D4197"/>
      <c r="G4197" s="4"/>
    </row>
    <row r="4198" spans="1:7" x14ac:dyDescent="0.3">
      <c r="A4198" s="2"/>
      <c r="B4198" s="2"/>
      <c r="D4198"/>
      <c r="G4198" s="4"/>
    </row>
    <row r="4199" spans="1:7" x14ac:dyDescent="0.3">
      <c r="A4199" s="2"/>
      <c r="B4199" s="2"/>
      <c r="D4199"/>
      <c r="G4199" s="4"/>
    </row>
    <row r="4200" spans="1:7" x14ac:dyDescent="0.3">
      <c r="A4200" s="2"/>
      <c r="B4200" s="2"/>
      <c r="D4200"/>
      <c r="G4200" s="4"/>
    </row>
    <row r="4201" spans="1:7" x14ac:dyDescent="0.3">
      <c r="A4201" s="2"/>
      <c r="B4201" s="2"/>
      <c r="D4201"/>
      <c r="G4201" s="4"/>
    </row>
    <row r="4202" spans="1:7" x14ac:dyDescent="0.3">
      <c r="A4202" s="2"/>
      <c r="B4202" s="2"/>
      <c r="D4202"/>
      <c r="G4202" s="4"/>
    </row>
    <row r="4203" spans="1:7" x14ac:dyDescent="0.3">
      <c r="A4203" s="2"/>
      <c r="B4203" s="2"/>
      <c r="D4203"/>
      <c r="G4203" s="4"/>
    </row>
    <row r="4204" spans="1:7" x14ac:dyDescent="0.3">
      <c r="A4204" s="2"/>
      <c r="B4204" s="2"/>
      <c r="D4204"/>
      <c r="G4204" s="4"/>
    </row>
    <row r="4205" spans="1:7" x14ac:dyDescent="0.3">
      <c r="A4205" s="2"/>
      <c r="B4205" s="2"/>
      <c r="D4205"/>
      <c r="G4205" s="4"/>
    </row>
    <row r="4206" spans="1:7" x14ac:dyDescent="0.3">
      <c r="A4206" s="2"/>
      <c r="B4206" s="2"/>
      <c r="D4206"/>
      <c r="G4206" s="4"/>
    </row>
    <row r="4207" spans="1:7" x14ac:dyDescent="0.3">
      <c r="A4207" s="2"/>
      <c r="B4207" s="2"/>
      <c r="D4207"/>
      <c r="G4207" s="4"/>
    </row>
    <row r="4208" spans="1:7" x14ac:dyDescent="0.3">
      <c r="A4208" s="2"/>
      <c r="B4208" s="2"/>
      <c r="D4208"/>
      <c r="G4208" s="4"/>
    </row>
    <row r="4209" spans="1:7" x14ac:dyDescent="0.3">
      <c r="A4209" s="2"/>
      <c r="B4209" s="2"/>
      <c r="D4209"/>
      <c r="G4209" s="4"/>
    </row>
    <row r="4210" spans="1:7" x14ac:dyDescent="0.3">
      <c r="A4210" s="2"/>
      <c r="B4210" s="2"/>
      <c r="D4210"/>
      <c r="G4210" s="4"/>
    </row>
    <row r="4211" spans="1:7" x14ac:dyDescent="0.3">
      <c r="A4211" s="2"/>
      <c r="B4211" s="2"/>
      <c r="D4211"/>
      <c r="G4211" s="4"/>
    </row>
    <row r="4212" spans="1:7" x14ac:dyDescent="0.3">
      <c r="A4212" s="2"/>
      <c r="B4212" s="2"/>
      <c r="D4212"/>
      <c r="G4212" s="4"/>
    </row>
    <row r="4213" spans="1:7" x14ac:dyDescent="0.3">
      <c r="A4213" s="2"/>
      <c r="B4213" s="2"/>
      <c r="D4213"/>
      <c r="G4213" s="4"/>
    </row>
    <row r="4214" spans="1:7" x14ac:dyDescent="0.3">
      <c r="A4214" s="2"/>
      <c r="B4214" s="2"/>
      <c r="D4214"/>
      <c r="G4214" s="4"/>
    </row>
    <row r="4215" spans="1:7" x14ac:dyDescent="0.3">
      <c r="A4215" s="2"/>
      <c r="B4215" s="2"/>
      <c r="D4215"/>
      <c r="G4215" s="4"/>
    </row>
    <row r="4216" spans="1:7" x14ac:dyDescent="0.3">
      <c r="A4216" s="2"/>
      <c r="B4216" s="2"/>
      <c r="D4216"/>
      <c r="G4216" s="4"/>
    </row>
    <row r="4217" spans="1:7" x14ac:dyDescent="0.3">
      <c r="A4217" s="2"/>
      <c r="B4217" s="2"/>
      <c r="D4217"/>
      <c r="G4217" s="4"/>
    </row>
    <row r="4218" spans="1:7" x14ac:dyDescent="0.3">
      <c r="A4218" s="2"/>
      <c r="B4218" s="2"/>
      <c r="D4218"/>
      <c r="G4218" s="4"/>
    </row>
    <row r="4219" spans="1:7" x14ac:dyDescent="0.3">
      <c r="A4219" s="2"/>
      <c r="B4219" s="2"/>
      <c r="D4219"/>
      <c r="G4219" s="4"/>
    </row>
    <row r="4220" spans="1:7" x14ac:dyDescent="0.3">
      <c r="A4220" s="2"/>
      <c r="B4220" s="2"/>
      <c r="D4220"/>
      <c r="G4220" s="4"/>
    </row>
    <row r="4221" spans="1:7" x14ac:dyDescent="0.3">
      <c r="A4221" s="2"/>
      <c r="B4221" s="2"/>
      <c r="D4221"/>
      <c r="G4221" s="4"/>
    </row>
    <row r="4222" spans="1:7" x14ac:dyDescent="0.3">
      <c r="A4222" s="2"/>
      <c r="B4222" s="2"/>
      <c r="D4222"/>
      <c r="G4222" s="4"/>
    </row>
    <row r="4223" spans="1:7" x14ac:dyDescent="0.3">
      <c r="A4223" s="2"/>
      <c r="B4223" s="2"/>
      <c r="D4223"/>
      <c r="G4223" s="4"/>
    </row>
    <row r="4224" spans="1:7" x14ac:dyDescent="0.3">
      <c r="A4224" s="2"/>
      <c r="B4224" s="2"/>
      <c r="D4224"/>
      <c r="G4224" s="4"/>
    </row>
    <row r="4225" spans="1:7" x14ac:dyDescent="0.3">
      <c r="A4225" s="2"/>
      <c r="B4225" s="2"/>
      <c r="D4225"/>
      <c r="G4225" s="4"/>
    </row>
    <row r="4226" spans="1:7" x14ac:dyDescent="0.3">
      <c r="A4226" s="2"/>
      <c r="B4226" s="2"/>
      <c r="D4226"/>
      <c r="G4226" s="4"/>
    </row>
    <row r="4227" spans="1:7" x14ac:dyDescent="0.3">
      <c r="A4227" s="2"/>
      <c r="B4227" s="2"/>
      <c r="D4227"/>
      <c r="G4227" s="4"/>
    </row>
    <row r="4228" spans="1:7" x14ac:dyDescent="0.3">
      <c r="A4228" s="2"/>
      <c r="B4228" s="2"/>
      <c r="D4228"/>
      <c r="G4228" s="4"/>
    </row>
    <row r="4229" spans="1:7" x14ac:dyDescent="0.3">
      <c r="A4229" s="2"/>
      <c r="B4229" s="2"/>
      <c r="D4229"/>
      <c r="G4229" s="4"/>
    </row>
    <row r="4230" spans="1:7" x14ac:dyDescent="0.3">
      <c r="A4230" s="2"/>
      <c r="B4230" s="2"/>
      <c r="D4230"/>
      <c r="G4230" s="4"/>
    </row>
    <row r="4231" spans="1:7" x14ac:dyDescent="0.3">
      <c r="A4231" s="2"/>
      <c r="B4231" s="2"/>
      <c r="D4231"/>
      <c r="G4231" s="4"/>
    </row>
    <row r="4232" spans="1:7" x14ac:dyDescent="0.3">
      <c r="A4232" s="2"/>
      <c r="B4232" s="2"/>
      <c r="D4232"/>
      <c r="G4232" s="4"/>
    </row>
    <row r="4233" spans="1:7" x14ac:dyDescent="0.3">
      <c r="A4233" s="2"/>
      <c r="B4233" s="2"/>
      <c r="D4233"/>
      <c r="G4233" s="4"/>
    </row>
    <row r="4234" spans="1:7" x14ac:dyDescent="0.3">
      <c r="A4234" s="2"/>
      <c r="B4234" s="2"/>
      <c r="D4234"/>
      <c r="G4234" s="4"/>
    </row>
    <row r="4235" spans="1:7" x14ac:dyDescent="0.3">
      <c r="A4235" s="2"/>
      <c r="B4235" s="2"/>
      <c r="D4235"/>
      <c r="G4235" s="4"/>
    </row>
    <row r="4236" spans="1:7" x14ac:dyDescent="0.3">
      <c r="A4236" s="2"/>
      <c r="B4236" s="2"/>
      <c r="D4236"/>
      <c r="G4236" s="4"/>
    </row>
    <row r="4237" spans="1:7" x14ac:dyDescent="0.3">
      <c r="A4237" s="2"/>
      <c r="B4237" s="2"/>
      <c r="D4237"/>
      <c r="G4237" s="4"/>
    </row>
    <row r="4238" spans="1:7" x14ac:dyDescent="0.3">
      <c r="A4238" s="2"/>
      <c r="B4238" s="2"/>
      <c r="D4238"/>
      <c r="G4238" s="4"/>
    </row>
    <row r="4239" spans="1:7" x14ac:dyDescent="0.3">
      <c r="A4239" s="2"/>
      <c r="B4239" s="2"/>
      <c r="D4239"/>
      <c r="G4239" s="4"/>
    </row>
    <row r="4240" spans="1:7" x14ac:dyDescent="0.3">
      <c r="A4240" s="2"/>
      <c r="B4240" s="2"/>
      <c r="D4240"/>
      <c r="G4240" s="4"/>
    </row>
    <row r="4241" spans="1:7" x14ac:dyDescent="0.3">
      <c r="A4241" s="2"/>
      <c r="B4241" s="2"/>
      <c r="D4241"/>
      <c r="G4241" s="4"/>
    </row>
    <row r="4242" spans="1:7" x14ac:dyDescent="0.3">
      <c r="A4242" s="2"/>
      <c r="B4242" s="2"/>
      <c r="D4242"/>
      <c r="G4242" s="4"/>
    </row>
    <row r="4243" spans="1:7" x14ac:dyDescent="0.3">
      <c r="A4243" s="2"/>
      <c r="B4243" s="2"/>
      <c r="D4243"/>
      <c r="G4243" s="4"/>
    </row>
    <row r="4244" spans="1:7" x14ac:dyDescent="0.3">
      <c r="A4244" s="2"/>
      <c r="B4244" s="2"/>
      <c r="D4244"/>
      <c r="G4244" s="4"/>
    </row>
    <row r="4245" spans="1:7" x14ac:dyDescent="0.3">
      <c r="A4245" s="2"/>
      <c r="B4245" s="2"/>
      <c r="D4245"/>
      <c r="G4245" s="4"/>
    </row>
    <row r="4246" spans="1:7" x14ac:dyDescent="0.3">
      <c r="A4246" s="2"/>
      <c r="B4246" s="2"/>
      <c r="D4246"/>
      <c r="G4246" s="4"/>
    </row>
    <row r="4247" spans="1:7" x14ac:dyDescent="0.3">
      <c r="A4247" s="2"/>
      <c r="B4247" s="2"/>
      <c r="D4247"/>
      <c r="G4247" s="4"/>
    </row>
    <row r="4248" spans="1:7" x14ac:dyDescent="0.3">
      <c r="A4248" s="2"/>
      <c r="B4248" s="2"/>
      <c r="D4248"/>
      <c r="G4248" s="4"/>
    </row>
    <row r="4249" spans="1:7" x14ac:dyDescent="0.3">
      <c r="A4249" s="2"/>
      <c r="B4249" s="2"/>
      <c r="D4249"/>
      <c r="G4249" s="4"/>
    </row>
    <row r="4250" spans="1:7" x14ac:dyDescent="0.3">
      <c r="A4250" s="2"/>
      <c r="B4250" s="2"/>
      <c r="D4250"/>
      <c r="G4250" s="4"/>
    </row>
    <row r="4251" spans="1:7" x14ac:dyDescent="0.3">
      <c r="A4251" s="2"/>
      <c r="B4251" s="2"/>
      <c r="D4251"/>
      <c r="G4251" s="4"/>
    </row>
    <row r="4252" spans="1:7" x14ac:dyDescent="0.3">
      <c r="A4252" s="2"/>
      <c r="B4252" s="2"/>
      <c r="D4252"/>
      <c r="G4252" s="4"/>
    </row>
    <row r="4253" spans="1:7" x14ac:dyDescent="0.3">
      <c r="A4253" s="2"/>
      <c r="B4253" s="2"/>
      <c r="D4253"/>
      <c r="G4253" s="4"/>
    </row>
    <row r="4254" spans="1:7" x14ac:dyDescent="0.3">
      <c r="A4254" s="2"/>
      <c r="B4254" s="2"/>
      <c r="D4254"/>
      <c r="G4254" s="4"/>
    </row>
    <row r="4255" spans="1:7" x14ac:dyDescent="0.3">
      <c r="A4255" s="2"/>
      <c r="B4255" s="2"/>
      <c r="D4255"/>
      <c r="G4255" s="4"/>
    </row>
    <row r="4256" spans="1:7" x14ac:dyDescent="0.3">
      <c r="A4256" s="2"/>
      <c r="B4256" s="2"/>
      <c r="D4256"/>
      <c r="G4256" s="4"/>
    </row>
    <row r="4257" spans="1:7" x14ac:dyDescent="0.3">
      <c r="A4257" s="2"/>
      <c r="B4257" s="2"/>
      <c r="D4257"/>
      <c r="G4257" s="4"/>
    </row>
    <row r="4258" spans="1:7" x14ac:dyDescent="0.3">
      <c r="A4258" s="2"/>
      <c r="B4258" s="2"/>
      <c r="D4258"/>
      <c r="G4258" s="4"/>
    </row>
    <row r="4259" spans="1:7" x14ac:dyDescent="0.3">
      <c r="A4259" s="2"/>
      <c r="B4259" s="2"/>
      <c r="D4259"/>
      <c r="G4259" s="4"/>
    </row>
    <row r="4260" spans="1:7" x14ac:dyDescent="0.3">
      <c r="A4260" s="2"/>
      <c r="B4260" s="2"/>
      <c r="D4260"/>
      <c r="G4260" s="4"/>
    </row>
    <row r="4261" spans="1:7" x14ac:dyDescent="0.3">
      <c r="A4261" s="2"/>
      <c r="B4261" s="2"/>
      <c r="D4261"/>
      <c r="G4261" s="4"/>
    </row>
    <row r="4262" spans="1:7" x14ac:dyDescent="0.3">
      <c r="A4262" s="2"/>
      <c r="B4262" s="2"/>
      <c r="D4262"/>
      <c r="G4262" s="4"/>
    </row>
    <row r="4263" spans="1:7" x14ac:dyDescent="0.3">
      <c r="A4263" s="2"/>
      <c r="B4263" s="2"/>
      <c r="D4263"/>
      <c r="G4263" s="4"/>
    </row>
    <row r="4264" spans="1:7" x14ac:dyDescent="0.3">
      <c r="A4264" s="2"/>
      <c r="B4264" s="2"/>
      <c r="D4264"/>
      <c r="G4264" s="4"/>
    </row>
    <row r="4265" spans="1:7" x14ac:dyDescent="0.3">
      <c r="A4265" s="2"/>
      <c r="B4265" s="2"/>
      <c r="D4265"/>
      <c r="G4265" s="4"/>
    </row>
    <row r="4266" spans="1:7" x14ac:dyDescent="0.3">
      <c r="A4266" s="2"/>
      <c r="B4266" s="2"/>
      <c r="D4266"/>
      <c r="G4266" s="4"/>
    </row>
    <row r="4267" spans="1:7" x14ac:dyDescent="0.3">
      <c r="A4267" s="2"/>
      <c r="B4267" s="2"/>
      <c r="D4267"/>
      <c r="G4267" s="4"/>
    </row>
    <row r="4268" spans="1:7" x14ac:dyDescent="0.3">
      <c r="A4268" s="2"/>
      <c r="B4268" s="2"/>
      <c r="D4268"/>
      <c r="G4268" s="4"/>
    </row>
    <row r="4269" spans="1:7" x14ac:dyDescent="0.3">
      <c r="A4269" s="2"/>
      <c r="B4269" s="2"/>
      <c r="D4269"/>
      <c r="G4269" s="4"/>
    </row>
    <row r="4270" spans="1:7" x14ac:dyDescent="0.3">
      <c r="A4270" s="2"/>
      <c r="B4270" s="2"/>
      <c r="D4270"/>
      <c r="G4270" s="4"/>
    </row>
    <row r="4271" spans="1:7" x14ac:dyDescent="0.3">
      <c r="A4271" s="2"/>
      <c r="B4271" s="2"/>
      <c r="D4271"/>
      <c r="G4271" s="4"/>
    </row>
    <row r="4272" spans="1:7" x14ac:dyDescent="0.3">
      <c r="A4272" s="2"/>
      <c r="B4272" s="2"/>
      <c r="D4272"/>
      <c r="G4272" s="4"/>
    </row>
    <row r="4273" spans="1:7" x14ac:dyDescent="0.3">
      <c r="A4273" s="2"/>
      <c r="B4273" s="2"/>
      <c r="D4273"/>
      <c r="G4273" s="4"/>
    </row>
    <row r="4274" spans="1:7" x14ac:dyDescent="0.3">
      <c r="A4274" s="2"/>
      <c r="B4274" s="2"/>
      <c r="D4274"/>
      <c r="G4274" s="4"/>
    </row>
    <row r="4275" spans="1:7" x14ac:dyDescent="0.3">
      <c r="A4275" s="2"/>
      <c r="B4275" s="2"/>
      <c r="D4275"/>
      <c r="G4275" s="4"/>
    </row>
    <row r="4276" spans="1:7" x14ac:dyDescent="0.3">
      <c r="A4276" s="2"/>
      <c r="B4276" s="2"/>
      <c r="D4276"/>
      <c r="G4276" s="4"/>
    </row>
    <row r="4277" spans="1:7" x14ac:dyDescent="0.3">
      <c r="A4277" s="2"/>
      <c r="B4277" s="2"/>
      <c r="D4277"/>
      <c r="G4277" s="4"/>
    </row>
    <row r="4278" spans="1:7" x14ac:dyDescent="0.3">
      <c r="A4278" s="2"/>
      <c r="B4278" s="2"/>
      <c r="D4278"/>
      <c r="G4278" s="4"/>
    </row>
    <row r="4279" spans="1:7" x14ac:dyDescent="0.3">
      <c r="A4279" s="2"/>
      <c r="B4279" s="2"/>
      <c r="D4279"/>
      <c r="G4279" s="4"/>
    </row>
    <row r="4280" spans="1:7" x14ac:dyDescent="0.3">
      <c r="A4280" s="2"/>
      <c r="B4280" s="2"/>
      <c r="D4280"/>
      <c r="G4280" s="4"/>
    </row>
    <row r="4281" spans="1:7" x14ac:dyDescent="0.3">
      <c r="A4281" s="2"/>
      <c r="B4281" s="2"/>
      <c r="D4281"/>
      <c r="G4281" s="4"/>
    </row>
    <row r="4282" spans="1:7" x14ac:dyDescent="0.3">
      <c r="A4282" s="2"/>
      <c r="B4282" s="2"/>
      <c r="D4282"/>
      <c r="G4282" s="4"/>
    </row>
    <row r="4283" spans="1:7" x14ac:dyDescent="0.3">
      <c r="A4283" s="2"/>
      <c r="B4283" s="2"/>
      <c r="D4283"/>
      <c r="G4283" s="4"/>
    </row>
    <row r="4284" spans="1:7" x14ac:dyDescent="0.3">
      <c r="A4284" s="2"/>
      <c r="B4284" s="2"/>
      <c r="D4284"/>
      <c r="G4284" s="4"/>
    </row>
    <row r="4285" spans="1:7" x14ac:dyDescent="0.3">
      <c r="A4285" s="2"/>
      <c r="B4285" s="2"/>
      <c r="D4285"/>
      <c r="G4285" s="4"/>
    </row>
    <row r="4286" spans="1:7" x14ac:dyDescent="0.3">
      <c r="A4286" s="2"/>
      <c r="B4286" s="2"/>
      <c r="D4286"/>
      <c r="G4286" s="4"/>
    </row>
    <row r="4287" spans="1:7" x14ac:dyDescent="0.3">
      <c r="A4287" s="2"/>
      <c r="B4287" s="2"/>
      <c r="D4287"/>
      <c r="G4287" s="4"/>
    </row>
    <row r="4288" spans="1:7" x14ac:dyDescent="0.3">
      <c r="A4288" s="2"/>
      <c r="B4288" s="2"/>
      <c r="D4288"/>
      <c r="G4288" s="4"/>
    </row>
    <row r="4289" spans="1:7" x14ac:dyDescent="0.3">
      <c r="A4289" s="2"/>
      <c r="B4289" s="2"/>
      <c r="D4289"/>
      <c r="G4289" s="4"/>
    </row>
    <row r="4290" spans="1:7" x14ac:dyDescent="0.3">
      <c r="A4290" s="2"/>
      <c r="B4290" s="2"/>
      <c r="D4290"/>
      <c r="G4290" s="4"/>
    </row>
    <row r="4291" spans="1:7" x14ac:dyDescent="0.3">
      <c r="A4291" s="2"/>
      <c r="B4291" s="2"/>
      <c r="D4291"/>
      <c r="G4291" s="4"/>
    </row>
    <row r="4292" spans="1:7" x14ac:dyDescent="0.3">
      <c r="A4292" s="2"/>
      <c r="B4292" s="2"/>
      <c r="D4292"/>
      <c r="G4292" s="4"/>
    </row>
    <row r="4293" spans="1:7" x14ac:dyDescent="0.3">
      <c r="A4293" s="2"/>
      <c r="B4293" s="2"/>
      <c r="D4293"/>
      <c r="G4293" s="4"/>
    </row>
    <row r="4294" spans="1:7" x14ac:dyDescent="0.3">
      <c r="A4294" s="2"/>
      <c r="B4294" s="2"/>
      <c r="D4294"/>
      <c r="G4294" s="4"/>
    </row>
    <row r="4295" spans="1:7" x14ac:dyDescent="0.3">
      <c r="A4295" s="2"/>
      <c r="B4295" s="2"/>
      <c r="D4295"/>
      <c r="G4295" s="4"/>
    </row>
    <row r="4296" spans="1:7" x14ac:dyDescent="0.3">
      <c r="A4296" s="2"/>
      <c r="B4296" s="2"/>
      <c r="D4296"/>
      <c r="G4296" s="4"/>
    </row>
    <row r="4297" spans="1:7" x14ac:dyDescent="0.3">
      <c r="A4297" s="2"/>
      <c r="B4297" s="2"/>
      <c r="D4297"/>
      <c r="G4297" s="4"/>
    </row>
    <row r="4298" spans="1:7" x14ac:dyDescent="0.3">
      <c r="A4298" s="2"/>
      <c r="B4298" s="2"/>
      <c r="D4298"/>
      <c r="G4298" s="4"/>
    </row>
    <row r="4299" spans="1:7" x14ac:dyDescent="0.3">
      <c r="A4299" s="2"/>
      <c r="B4299" s="2"/>
      <c r="D4299"/>
      <c r="G4299" s="4"/>
    </row>
    <row r="4300" spans="1:7" x14ac:dyDescent="0.3">
      <c r="A4300" s="2"/>
      <c r="B4300" s="2"/>
      <c r="D4300"/>
      <c r="G4300" s="4"/>
    </row>
    <row r="4301" spans="1:7" x14ac:dyDescent="0.3">
      <c r="A4301" s="2"/>
      <c r="B4301" s="2"/>
      <c r="D4301"/>
      <c r="G4301" s="4"/>
    </row>
    <row r="4302" spans="1:7" x14ac:dyDescent="0.3">
      <c r="A4302" s="2"/>
      <c r="B4302" s="2"/>
      <c r="D4302"/>
      <c r="G4302" s="4"/>
    </row>
    <row r="4303" spans="1:7" x14ac:dyDescent="0.3">
      <c r="A4303" s="2"/>
      <c r="B4303" s="2"/>
      <c r="D4303"/>
      <c r="G4303" s="4"/>
    </row>
    <row r="4304" spans="1:7" x14ac:dyDescent="0.3">
      <c r="A4304" s="2"/>
      <c r="B4304" s="2"/>
      <c r="D4304"/>
      <c r="G4304" s="4"/>
    </row>
    <row r="4305" spans="1:7" x14ac:dyDescent="0.3">
      <c r="A4305" s="2"/>
      <c r="B4305" s="2"/>
      <c r="D4305"/>
      <c r="G4305" s="4"/>
    </row>
    <row r="4306" spans="1:7" x14ac:dyDescent="0.3">
      <c r="A4306" s="2"/>
      <c r="B4306" s="2"/>
      <c r="D4306"/>
      <c r="G4306" s="4"/>
    </row>
    <row r="4307" spans="1:7" x14ac:dyDescent="0.3">
      <c r="A4307" s="2"/>
      <c r="B4307" s="2"/>
      <c r="D4307"/>
      <c r="G4307" s="4"/>
    </row>
    <row r="4308" spans="1:7" x14ac:dyDescent="0.3">
      <c r="A4308" s="2"/>
      <c r="B4308" s="2"/>
      <c r="D4308"/>
      <c r="G4308" s="4"/>
    </row>
    <row r="4309" spans="1:7" x14ac:dyDescent="0.3">
      <c r="A4309" s="2"/>
      <c r="B4309" s="2"/>
      <c r="D4309"/>
      <c r="G4309" s="4"/>
    </row>
    <row r="4310" spans="1:7" x14ac:dyDescent="0.3">
      <c r="A4310" s="2"/>
      <c r="B4310" s="2"/>
      <c r="D4310"/>
      <c r="G4310" s="4"/>
    </row>
    <row r="4311" spans="1:7" x14ac:dyDescent="0.3">
      <c r="A4311" s="2"/>
      <c r="B4311" s="2"/>
      <c r="D4311"/>
      <c r="G4311" s="4"/>
    </row>
    <row r="4312" spans="1:7" x14ac:dyDescent="0.3">
      <c r="A4312" s="2"/>
      <c r="B4312" s="2"/>
      <c r="D4312"/>
      <c r="G4312" s="4"/>
    </row>
    <row r="4313" spans="1:7" x14ac:dyDescent="0.3">
      <c r="A4313" s="2"/>
      <c r="B4313" s="2"/>
      <c r="D4313"/>
      <c r="G4313" s="4"/>
    </row>
    <row r="4314" spans="1:7" x14ac:dyDescent="0.3">
      <c r="A4314" s="2"/>
      <c r="B4314" s="2"/>
      <c r="D4314"/>
      <c r="G4314" s="4"/>
    </row>
    <row r="4315" spans="1:7" x14ac:dyDescent="0.3">
      <c r="A4315" s="2"/>
      <c r="B4315" s="2"/>
      <c r="D4315"/>
      <c r="G4315" s="4"/>
    </row>
    <row r="4316" spans="1:7" x14ac:dyDescent="0.3">
      <c r="A4316" s="2"/>
      <c r="B4316" s="2"/>
      <c r="D4316"/>
      <c r="G4316" s="4"/>
    </row>
    <row r="4317" spans="1:7" x14ac:dyDescent="0.3">
      <c r="A4317" s="2"/>
      <c r="B4317" s="2"/>
      <c r="D4317"/>
      <c r="G4317" s="4"/>
    </row>
    <row r="4318" spans="1:7" x14ac:dyDescent="0.3">
      <c r="A4318" s="2"/>
      <c r="B4318" s="2"/>
      <c r="D4318"/>
      <c r="G4318" s="4"/>
    </row>
    <row r="4319" spans="1:7" x14ac:dyDescent="0.3">
      <c r="A4319" s="2"/>
      <c r="B4319" s="2"/>
      <c r="D4319"/>
      <c r="G4319" s="4"/>
    </row>
    <row r="4320" spans="1:7" x14ac:dyDescent="0.3">
      <c r="A4320" s="2"/>
      <c r="B4320" s="2"/>
      <c r="D4320"/>
      <c r="G4320" s="4"/>
    </row>
    <row r="4321" spans="1:7" x14ac:dyDescent="0.3">
      <c r="A4321" s="2"/>
      <c r="B4321" s="2"/>
      <c r="D4321"/>
      <c r="G4321" s="4"/>
    </row>
    <row r="4322" spans="1:7" x14ac:dyDescent="0.3">
      <c r="A4322" s="2"/>
      <c r="B4322" s="2"/>
      <c r="D4322"/>
      <c r="G4322" s="4"/>
    </row>
    <row r="4323" spans="1:7" x14ac:dyDescent="0.3">
      <c r="A4323" s="2"/>
      <c r="B4323" s="2"/>
      <c r="D4323"/>
      <c r="G4323" s="4"/>
    </row>
    <row r="4324" spans="1:7" x14ac:dyDescent="0.3">
      <c r="A4324" s="2"/>
      <c r="B4324" s="2"/>
      <c r="D4324"/>
      <c r="G4324" s="4"/>
    </row>
    <row r="4325" spans="1:7" x14ac:dyDescent="0.3">
      <c r="A4325" s="2"/>
      <c r="B4325" s="2"/>
      <c r="D4325"/>
      <c r="G4325" s="4"/>
    </row>
    <row r="4326" spans="1:7" x14ac:dyDescent="0.3">
      <c r="A4326" s="2"/>
      <c r="B4326" s="2"/>
      <c r="D4326"/>
      <c r="G4326" s="4"/>
    </row>
    <row r="4327" spans="1:7" x14ac:dyDescent="0.3">
      <c r="A4327" s="2"/>
      <c r="B4327" s="2"/>
      <c r="D4327"/>
      <c r="G4327" s="4"/>
    </row>
    <row r="4328" spans="1:7" x14ac:dyDescent="0.3">
      <c r="A4328" s="2"/>
      <c r="B4328" s="2"/>
      <c r="D4328"/>
      <c r="G4328" s="4"/>
    </row>
    <row r="4329" spans="1:7" x14ac:dyDescent="0.3">
      <c r="A4329" s="2"/>
      <c r="B4329" s="2"/>
      <c r="D4329"/>
      <c r="G4329" s="4"/>
    </row>
    <row r="4330" spans="1:7" x14ac:dyDescent="0.3">
      <c r="A4330" s="2"/>
      <c r="B4330" s="2"/>
      <c r="D4330"/>
      <c r="G4330" s="4"/>
    </row>
    <row r="4331" spans="1:7" x14ac:dyDescent="0.3">
      <c r="A4331" s="2"/>
      <c r="B4331" s="2"/>
      <c r="D4331"/>
      <c r="G4331" s="4"/>
    </row>
    <row r="4332" spans="1:7" x14ac:dyDescent="0.3">
      <c r="A4332" s="2"/>
      <c r="B4332" s="2"/>
      <c r="D4332"/>
      <c r="G4332" s="4"/>
    </row>
    <row r="4333" spans="1:7" x14ac:dyDescent="0.3">
      <c r="A4333" s="2"/>
      <c r="B4333" s="2"/>
      <c r="D4333"/>
      <c r="G4333" s="4"/>
    </row>
    <row r="4334" spans="1:7" x14ac:dyDescent="0.3">
      <c r="A4334" s="2"/>
      <c r="B4334" s="2"/>
      <c r="D4334"/>
      <c r="G4334" s="4"/>
    </row>
    <row r="4335" spans="1:7" x14ac:dyDescent="0.3">
      <c r="A4335" s="2"/>
      <c r="B4335" s="2"/>
      <c r="D4335"/>
      <c r="G4335" s="4"/>
    </row>
    <row r="4336" spans="1:7" x14ac:dyDescent="0.3">
      <c r="A4336" s="2"/>
      <c r="B4336" s="2"/>
      <c r="D4336"/>
      <c r="G4336" s="4"/>
    </row>
    <row r="4337" spans="1:7" x14ac:dyDescent="0.3">
      <c r="A4337" s="2"/>
      <c r="B4337" s="2"/>
      <c r="D4337"/>
      <c r="G4337" s="4"/>
    </row>
    <row r="4338" spans="1:7" x14ac:dyDescent="0.3">
      <c r="A4338" s="2"/>
      <c r="B4338" s="2"/>
      <c r="D4338"/>
      <c r="G4338" s="4"/>
    </row>
    <row r="4339" spans="1:7" x14ac:dyDescent="0.3">
      <c r="A4339" s="2"/>
      <c r="B4339" s="2"/>
      <c r="D4339"/>
      <c r="G4339" s="4"/>
    </row>
    <row r="4340" spans="1:7" x14ac:dyDescent="0.3">
      <c r="A4340" s="2"/>
      <c r="B4340" s="2"/>
      <c r="D4340"/>
      <c r="G4340" s="4"/>
    </row>
    <row r="4341" spans="1:7" x14ac:dyDescent="0.3">
      <c r="A4341" s="2"/>
      <c r="B4341" s="2"/>
      <c r="D4341"/>
      <c r="G4341" s="4"/>
    </row>
    <row r="4342" spans="1:7" x14ac:dyDescent="0.3">
      <c r="A4342" s="2"/>
      <c r="B4342" s="2"/>
      <c r="D4342"/>
      <c r="G4342" s="4"/>
    </row>
    <row r="4343" spans="1:7" x14ac:dyDescent="0.3">
      <c r="A4343" s="2"/>
      <c r="B4343" s="2"/>
      <c r="D4343"/>
      <c r="G4343" s="4"/>
    </row>
    <row r="4344" spans="1:7" x14ac:dyDescent="0.3">
      <c r="A4344" s="2"/>
      <c r="B4344" s="2"/>
      <c r="D4344"/>
      <c r="G4344" s="4"/>
    </row>
    <row r="4345" spans="1:7" x14ac:dyDescent="0.3">
      <c r="A4345" s="2"/>
      <c r="B4345" s="2"/>
      <c r="D4345"/>
      <c r="G4345" s="4"/>
    </row>
    <row r="4346" spans="1:7" x14ac:dyDescent="0.3">
      <c r="A4346" s="2"/>
      <c r="B4346" s="2"/>
      <c r="D4346"/>
      <c r="G4346" s="4"/>
    </row>
    <row r="4347" spans="1:7" x14ac:dyDescent="0.3">
      <c r="A4347" s="2"/>
      <c r="B4347" s="2"/>
      <c r="D4347"/>
      <c r="G4347" s="4"/>
    </row>
    <row r="4348" spans="1:7" x14ac:dyDescent="0.3">
      <c r="A4348" s="2"/>
      <c r="B4348" s="2"/>
      <c r="D4348"/>
      <c r="G4348" s="4"/>
    </row>
    <row r="4349" spans="1:7" x14ac:dyDescent="0.3">
      <c r="A4349" s="2"/>
      <c r="B4349" s="2"/>
      <c r="D4349"/>
      <c r="G4349" s="4"/>
    </row>
    <row r="4350" spans="1:7" x14ac:dyDescent="0.3">
      <c r="A4350" s="2"/>
      <c r="B4350" s="2"/>
      <c r="D4350"/>
      <c r="G4350" s="4"/>
    </row>
    <row r="4351" spans="1:7" x14ac:dyDescent="0.3">
      <c r="A4351" s="2"/>
      <c r="B4351" s="2"/>
      <c r="D4351"/>
      <c r="G4351" s="4"/>
    </row>
    <row r="4352" spans="1:7" x14ac:dyDescent="0.3">
      <c r="A4352" s="2"/>
      <c r="B4352" s="2"/>
      <c r="D4352"/>
      <c r="G4352" s="4"/>
    </row>
    <row r="4353" spans="1:7" x14ac:dyDescent="0.3">
      <c r="A4353" s="2"/>
      <c r="B4353" s="2"/>
      <c r="D4353"/>
      <c r="G4353" s="4"/>
    </row>
    <row r="4354" spans="1:7" x14ac:dyDescent="0.3">
      <c r="A4354" s="2"/>
      <c r="B4354" s="2"/>
      <c r="D4354"/>
      <c r="G4354" s="4"/>
    </row>
    <row r="4355" spans="1:7" x14ac:dyDescent="0.3">
      <c r="A4355" s="2"/>
      <c r="B4355" s="2"/>
      <c r="D4355"/>
      <c r="G4355" s="4"/>
    </row>
    <row r="4356" spans="1:7" x14ac:dyDescent="0.3">
      <c r="A4356" s="2"/>
      <c r="B4356" s="2"/>
      <c r="D4356"/>
      <c r="G4356" s="4"/>
    </row>
    <row r="4357" spans="1:7" x14ac:dyDescent="0.3">
      <c r="A4357" s="2"/>
      <c r="B4357" s="2"/>
      <c r="D4357"/>
      <c r="G4357" s="4"/>
    </row>
    <row r="4358" spans="1:7" x14ac:dyDescent="0.3">
      <c r="A4358" s="2"/>
      <c r="B4358" s="2"/>
      <c r="D4358"/>
      <c r="G4358" s="4"/>
    </row>
    <row r="4359" spans="1:7" x14ac:dyDescent="0.3">
      <c r="A4359" s="2"/>
      <c r="B4359" s="2"/>
      <c r="D4359"/>
      <c r="G4359" s="4"/>
    </row>
    <row r="4360" spans="1:7" x14ac:dyDescent="0.3">
      <c r="A4360" s="2"/>
      <c r="B4360" s="2"/>
      <c r="D4360"/>
      <c r="G4360" s="4"/>
    </row>
    <row r="4361" spans="1:7" x14ac:dyDescent="0.3">
      <c r="A4361" s="2"/>
      <c r="B4361" s="2"/>
      <c r="D4361"/>
      <c r="G4361" s="4"/>
    </row>
    <row r="4362" spans="1:7" x14ac:dyDescent="0.3">
      <c r="A4362" s="2"/>
      <c r="B4362" s="2"/>
      <c r="D4362"/>
      <c r="G4362" s="4"/>
    </row>
    <row r="4363" spans="1:7" x14ac:dyDescent="0.3">
      <c r="A4363" s="2"/>
      <c r="B4363" s="2"/>
      <c r="D4363"/>
      <c r="G4363" s="4"/>
    </row>
    <row r="4364" spans="1:7" x14ac:dyDescent="0.3">
      <c r="A4364" s="2"/>
      <c r="B4364" s="2"/>
      <c r="D4364"/>
      <c r="G4364" s="4"/>
    </row>
    <row r="4365" spans="1:7" x14ac:dyDescent="0.3">
      <c r="A4365" s="2"/>
      <c r="B4365" s="2"/>
      <c r="D4365"/>
      <c r="G4365" s="4"/>
    </row>
    <row r="4366" spans="1:7" x14ac:dyDescent="0.3">
      <c r="A4366" s="2"/>
      <c r="B4366" s="2"/>
      <c r="D4366"/>
      <c r="G4366" s="4"/>
    </row>
    <row r="4367" spans="1:7" x14ac:dyDescent="0.3">
      <c r="A4367" s="2"/>
      <c r="B4367" s="2"/>
      <c r="D4367"/>
      <c r="G4367" s="4"/>
    </row>
    <row r="4368" spans="1:7" x14ac:dyDescent="0.3">
      <c r="A4368" s="2"/>
      <c r="B4368" s="2"/>
      <c r="D4368"/>
      <c r="G4368" s="4"/>
    </row>
    <row r="4369" spans="1:7" x14ac:dyDescent="0.3">
      <c r="A4369" s="2"/>
      <c r="B4369" s="2"/>
      <c r="D4369"/>
      <c r="G4369" s="4"/>
    </row>
    <row r="4370" spans="1:7" x14ac:dyDescent="0.3">
      <c r="A4370" s="2"/>
      <c r="B4370" s="2"/>
      <c r="D4370"/>
      <c r="G4370" s="4"/>
    </row>
    <row r="4371" spans="1:7" x14ac:dyDescent="0.3">
      <c r="A4371" s="2"/>
      <c r="B4371" s="2"/>
      <c r="D4371"/>
      <c r="G4371" s="4"/>
    </row>
    <row r="4372" spans="1:7" x14ac:dyDescent="0.3">
      <c r="A4372" s="2"/>
      <c r="B4372" s="2"/>
      <c r="D4372"/>
      <c r="G4372" s="4"/>
    </row>
    <row r="4373" spans="1:7" x14ac:dyDescent="0.3">
      <c r="A4373" s="2"/>
      <c r="B4373" s="2"/>
      <c r="D4373"/>
      <c r="G4373" s="4"/>
    </row>
    <row r="4374" spans="1:7" x14ac:dyDescent="0.3">
      <c r="A4374" s="2"/>
      <c r="B4374" s="2"/>
      <c r="D4374"/>
      <c r="G4374" s="4"/>
    </row>
    <row r="4375" spans="1:7" x14ac:dyDescent="0.3">
      <c r="A4375" s="2"/>
      <c r="B4375" s="2"/>
      <c r="D4375"/>
      <c r="G4375" s="4"/>
    </row>
    <row r="4376" spans="1:7" x14ac:dyDescent="0.3">
      <c r="A4376" s="2"/>
      <c r="B4376" s="2"/>
      <c r="D4376"/>
      <c r="G4376" s="4"/>
    </row>
    <row r="4377" spans="1:7" x14ac:dyDescent="0.3">
      <c r="A4377" s="2"/>
      <c r="B4377" s="2"/>
      <c r="D4377"/>
      <c r="G4377" s="4"/>
    </row>
    <row r="4378" spans="1:7" x14ac:dyDescent="0.3">
      <c r="A4378" s="2"/>
      <c r="B4378" s="2"/>
      <c r="D4378"/>
      <c r="G4378" s="4"/>
    </row>
    <row r="4379" spans="1:7" x14ac:dyDescent="0.3">
      <c r="A4379" s="2"/>
      <c r="B4379" s="2"/>
      <c r="D4379"/>
      <c r="G4379" s="4"/>
    </row>
    <row r="4380" spans="1:7" x14ac:dyDescent="0.3">
      <c r="A4380" s="2"/>
      <c r="B4380" s="2"/>
      <c r="D4380"/>
      <c r="G4380" s="4"/>
    </row>
    <row r="4381" spans="1:7" x14ac:dyDescent="0.3">
      <c r="A4381" s="2"/>
      <c r="B4381" s="2"/>
      <c r="D4381"/>
      <c r="G4381" s="4"/>
    </row>
    <row r="4382" spans="1:7" x14ac:dyDescent="0.3">
      <c r="A4382" s="2"/>
      <c r="B4382" s="2"/>
      <c r="D4382"/>
      <c r="G4382" s="4"/>
    </row>
    <row r="4383" spans="1:7" x14ac:dyDescent="0.3">
      <c r="A4383" s="2"/>
      <c r="B4383" s="2"/>
      <c r="D4383"/>
      <c r="G4383" s="4"/>
    </row>
    <row r="4384" spans="1:7" x14ac:dyDescent="0.3">
      <c r="A4384" s="2"/>
      <c r="B4384" s="2"/>
      <c r="D4384"/>
      <c r="G4384" s="4"/>
    </row>
    <row r="4385" spans="1:7" x14ac:dyDescent="0.3">
      <c r="A4385" s="2"/>
      <c r="B4385" s="2"/>
      <c r="D4385"/>
      <c r="G4385" s="4"/>
    </row>
    <row r="4386" spans="1:7" x14ac:dyDescent="0.3">
      <c r="A4386" s="2"/>
      <c r="B4386" s="2"/>
      <c r="D4386"/>
      <c r="G4386" s="4"/>
    </row>
    <row r="4387" spans="1:7" x14ac:dyDescent="0.3">
      <c r="A4387" s="2"/>
      <c r="B4387" s="2"/>
      <c r="D4387"/>
      <c r="G4387" s="4"/>
    </row>
    <row r="4388" spans="1:7" x14ac:dyDescent="0.3">
      <c r="A4388" s="2"/>
      <c r="B4388" s="2"/>
      <c r="D4388"/>
      <c r="G4388" s="4"/>
    </row>
    <row r="4389" spans="1:7" x14ac:dyDescent="0.3">
      <c r="A4389" s="2"/>
      <c r="B4389" s="2"/>
      <c r="D4389"/>
      <c r="G4389" s="4"/>
    </row>
    <row r="4390" spans="1:7" x14ac:dyDescent="0.3">
      <c r="A4390" s="2"/>
      <c r="B4390" s="2"/>
      <c r="D4390"/>
      <c r="G4390" s="4"/>
    </row>
    <row r="4391" spans="1:7" x14ac:dyDescent="0.3">
      <c r="A4391" s="2"/>
      <c r="B4391" s="2"/>
      <c r="D4391"/>
      <c r="G4391" s="4"/>
    </row>
    <row r="4392" spans="1:7" x14ac:dyDescent="0.3">
      <c r="A4392" s="2"/>
      <c r="B4392" s="2"/>
      <c r="D4392"/>
      <c r="G4392" s="4"/>
    </row>
    <row r="4393" spans="1:7" x14ac:dyDescent="0.3">
      <c r="A4393" s="2"/>
      <c r="B4393" s="2"/>
      <c r="D4393"/>
      <c r="G4393" s="4"/>
    </row>
    <row r="4394" spans="1:7" x14ac:dyDescent="0.3">
      <c r="A4394" s="2"/>
      <c r="B4394" s="2"/>
      <c r="D4394"/>
      <c r="G4394" s="4"/>
    </row>
    <row r="4395" spans="1:7" x14ac:dyDescent="0.3">
      <c r="A4395" s="2"/>
      <c r="B4395" s="2"/>
      <c r="D4395"/>
      <c r="G4395" s="4"/>
    </row>
    <row r="4396" spans="1:7" x14ac:dyDescent="0.3">
      <c r="A4396" s="2"/>
      <c r="B4396" s="2"/>
      <c r="D4396"/>
      <c r="G4396" s="4"/>
    </row>
    <row r="4397" spans="1:7" x14ac:dyDescent="0.3">
      <c r="A4397" s="2"/>
      <c r="B4397" s="2"/>
      <c r="D4397"/>
      <c r="G4397" s="4"/>
    </row>
    <row r="4398" spans="1:7" x14ac:dyDescent="0.3">
      <c r="A4398" s="2"/>
      <c r="B4398" s="2"/>
      <c r="D4398"/>
      <c r="G4398" s="4"/>
    </row>
    <row r="4399" spans="1:7" x14ac:dyDescent="0.3">
      <c r="A4399" s="2"/>
      <c r="B4399" s="2"/>
      <c r="D4399"/>
      <c r="G4399" s="4"/>
    </row>
    <row r="4400" spans="1:7" x14ac:dyDescent="0.3">
      <c r="A4400" s="2"/>
      <c r="B4400" s="2"/>
      <c r="D4400"/>
      <c r="G4400" s="4"/>
    </row>
    <row r="4401" spans="1:7" x14ac:dyDescent="0.3">
      <c r="A4401" s="2"/>
      <c r="B4401" s="2"/>
      <c r="D4401"/>
      <c r="G4401" s="4"/>
    </row>
    <row r="4402" spans="1:7" x14ac:dyDescent="0.3">
      <c r="A4402" s="2"/>
      <c r="B4402" s="2"/>
      <c r="D4402"/>
      <c r="G4402" s="4"/>
    </row>
    <row r="4403" spans="1:7" x14ac:dyDescent="0.3">
      <c r="A4403" s="2"/>
      <c r="B4403" s="2"/>
      <c r="D4403"/>
      <c r="G4403" s="4"/>
    </row>
    <row r="4404" spans="1:7" x14ac:dyDescent="0.3">
      <c r="A4404" s="2"/>
      <c r="B4404" s="2"/>
      <c r="D4404"/>
      <c r="G4404" s="4"/>
    </row>
    <row r="4405" spans="1:7" x14ac:dyDescent="0.3">
      <c r="A4405" s="2"/>
      <c r="B4405" s="2"/>
      <c r="D4405"/>
      <c r="G4405" s="4"/>
    </row>
    <row r="4406" spans="1:7" x14ac:dyDescent="0.3">
      <c r="A4406" s="2"/>
      <c r="B4406" s="2"/>
      <c r="D4406"/>
      <c r="G4406" s="4"/>
    </row>
    <row r="4407" spans="1:7" x14ac:dyDescent="0.3">
      <c r="A4407" s="2"/>
      <c r="B4407" s="2"/>
      <c r="D4407"/>
      <c r="G4407" s="4"/>
    </row>
    <row r="4408" spans="1:7" x14ac:dyDescent="0.3">
      <c r="A4408" s="2"/>
      <c r="B4408" s="2"/>
      <c r="D4408"/>
      <c r="G4408" s="4"/>
    </row>
    <row r="4409" spans="1:7" x14ac:dyDescent="0.3">
      <c r="A4409" s="2"/>
      <c r="B4409" s="2"/>
      <c r="D4409"/>
      <c r="G4409" s="4"/>
    </row>
    <row r="4410" spans="1:7" x14ac:dyDescent="0.3">
      <c r="A4410" s="2"/>
      <c r="B4410" s="2"/>
      <c r="D4410"/>
      <c r="G4410" s="4"/>
    </row>
    <row r="4411" spans="1:7" x14ac:dyDescent="0.3">
      <c r="A4411" s="2"/>
      <c r="B4411" s="2"/>
      <c r="D4411"/>
      <c r="G4411" s="4"/>
    </row>
    <row r="4412" spans="1:7" x14ac:dyDescent="0.3">
      <c r="A4412" s="2"/>
      <c r="B4412" s="2"/>
      <c r="D4412"/>
      <c r="G4412" s="4"/>
    </row>
    <row r="4413" spans="1:7" x14ac:dyDescent="0.3">
      <c r="A4413" s="2"/>
      <c r="B4413" s="2"/>
      <c r="D4413"/>
      <c r="G4413" s="4"/>
    </row>
    <row r="4414" spans="1:7" x14ac:dyDescent="0.3">
      <c r="A4414" s="2"/>
      <c r="B4414" s="2"/>
      <c r="D4414"/>
      <c r="G4414" s="4"/>
    </row>
    <row r="4415" spans="1:7" x14ac:dyDescent="0.3">
      <c r="A4415" s="2"/>
      <c r="B4415" s="2"/>
      <c r="D4415"/>
      <c r="G4415" s="4"/>
    </row>
    <row r="4416" spans="1:7" x14ac:dyDescent="0.3">
      <c r="A4416" s="2"/>
      <c r="B4416" s="2"/>
      <c r="D4416"/>
      <c r="G4416" s="4"/>
    </row>
    <row r="4417" spans="1:7" x14ac:dyDescent="0.3">
      <c r="A4417" s="2"/>
      <c r="B4417" s="2"/>
      <c r="D4417"/>
      <c r="G4417" s="4"/>
    </row>
    <row r="4418" spans="1:7" x14ac:dyDescent="0.3">
      <c r="A4418" s="2"/>
      <c r="B4418" s="2"/>
      <c r="D4418"/>
      <c r="G4418" s="4"/>
    </row>
    <row r="4419" spans="1:7" x14ac:dyDescent="0.3">
      <c r="A4419" s="2"/>
      <c r="B4419" s="2"/>
      <c r="D4419"/>
      <c r="G4419" s="4"/>
    </row>
    <row r="4420" spans="1:7" x14ac:dyDescent="0.3">
      <c r="A4420" s="2"/>
      <c r="B4420" s="2"/>
      <c r="D4420"/>
      <c r="G4420" s="4"/>
    </row>
    <row r="4421" spans="1:7" x14ac:dyDescent="0.3">
      <c r="A4421" s="2"/>
      <c r="B4421" s="2"/>
      <c r="D4421"/>
      <c r="G4421" s="4"/>
    </row>
    <row r="4422" spans="1:7" x14ac:dyDescent="0.3">
      <c r="A4422" s="2"/>
      <c r="B4422" s="2"/>
      <c r="D4422"/>
      <c r="G4422" s="4"/>
    </row>
    <row r="4423" spans="1:7" x14ac:dyDescent="0.3">
      <c r="A4423" s="2"/>
      <c r="B4423" s="2"/>
      <c r="D4423"/>
      <c r="G4423" s="4"/>
    </row>
    <row r="4424" spans="1:7" x14ac:dyDescent="0.3">
      <c r="A4424" s="2"/>
      <c r="B4424" s="2"/>
      <c r="D4424"/>
      <c r="G4424" s="4"/>
    </row>
    <row r="4425" spans="1:7" x14ac:dyDescent="0.3">
      <c r="A4425" s="2"/>
      <c r="B4425" s="2"/>
      <c r="D4425"/>
      <c r="G4425" s="4"/>
    </row>
    <row r="4426" spans="1:7" x14ac:dyDescent="0.3">
      <c r="A4426" s="2"/>
      <c r="B4426" s="2"/>
      <c r="D4426"/>
      <c r="G4426" s="4"/>
    </row>
    <row r="4427" spans="1:7" x14ac:dyDescent="0.3">
      <c r="A4427" s="2"/>
      <c r="B4427" s="2"/>
      <c r="D4427"/>
      <c r="G4427" s="4"/>
    </row>
    <row r="4428" spans="1:7" x14ac:dyDescent="0.3">
      <c r="A4428" s="2"/>
      <c r="B4428" s="2"/>
      <c r="D4428"/>
      <c r="G4428" s="4"/>
    </row>
    <row r="4429" spans="1:7" x14ac:dyDescent="0.3">
      <c r="A4429" s="2"/>
      <c r="B4429" s="2"/>
      <c r="D4429"/>
      <c r="G4429" s="4"/>
    </row>
    <row r="4430" spans="1:7" x14ac:dyDescent="0.3">
      <c r="A4430" s="2"/>
      <c r="B4430" s="2"/>
      <c r="D4430"/>
      <c r="G4430" s="4"/>
    </row>
    <row r="4431" spans="1:7" x14ac:dyDescent="0.3">
      <c r="A4431" s="2"/>
      <c r="B4431" s="2"/>
      <c r="D4431"/>
      <c r="G4431" s="4"/>
    </row>
    <row r="4432" spans="1:7" x14ac:dyDescent="0.3">
      <c r="A4432" s="2"/>
      <c r="B4432" s="2"/>
      <c r="D4432"/>
      <c r="G4432" s="4"/>
    </row>
    <row r="4433" spans="1:7" x14ac:dyDescent="0.3">
      <c r="A4433" s="2"/>
      <c r="B4433" s="2"/>
      <c r="D4433"/>
      <c r="G4433" s="4"/>
    </row>
    <row r="4434" spans="1:7" x14ac:dyDescent="0.3">
      <c r="A4434" s="2"/>
      <c r="B4434" s="2"/>
      <c r="D4434"/>
      <c r="G4434" s="4"/>
    </row>
    <row r="4435" spans="1:7" x14ac:dyDescent="0.3">
      <c r="A4435" s="2"/>
      <c r="B4435" s="2"/>
      <c r="D4435"/>
      <c r="G4435" s="4"/>
    </row>
    <row r="4436" spans="1:7" x14ac:dyDescent="0.3">
      <c r="A4436" s="2"/>
      <c r="B4436" s="2"/>
      <c r="D4436"/>
      <c r="G4436" s="4"/>
    </row>
    <row r="4437" spans="1:7" x14ac:dyDescent="0.3">
      <c r="A4437" s="2"/>
      <c r="B4437" s="2"/>
      <c r="D4437"/>
      <c r="G4437" s="4"/>
    </row>
    <row r="4438" spans="1:7" x14ac:dyDescent="0.3">
      <c r="A4438" s="2"/>
      <c r="B4438" s="2"/>
      <c r="D4438"/>
      <c r="G4438" s="4"/>
    </row>
    <row r="4439" spans="1:7" x14ac:dyDescent="0.3">
      <c r="A4439" s="2"/>
      <c r="B4439" s="2"/>
      <c r="D4439"/>
      <c r="G4439" s="4"/>
    </row>
    <row r="4440" spans="1:7" x14ac:dyDescent="0.3">
      <c r="A4440" s="2"/>
      <c r="B4440" s="2"/>
      <c r="D4440"/>
      <c r="G4440" s="4"/>
    </row>
    <row r="4441" spans="1:7" x14ac:dyDescent="0.3">
      <c r="A4441" s="2"/>
      <c r="B4441" s="2"/>
      <c r="D4441"/>
      <c r="G4441" s="4"/>
    </row>
    <row r="4442" spans="1:7" x14ac:dyDescent="0.3">
      <c r="A4442" s="2"/>
      <c r="B4442" s="2"/>
      <c r="D4442"/>
      <c r="G4442" s="4"/>
    </row>
    <row r="4443" spans="1:7" x14ac:dyDescent="0.3">
      <c r="A4443" s="2"/>
      <c r="B4443" s="2"/>
      <c r="D4443"/>
      <c r="G4443" s="4"/>
    </row>
    <row r="4444" spans="1:7" x14ac:dyDescent="0.3">
      <c r="A4444" s="2"/>
      <c r="B4444" s="2"/>
      <c r="D4444"/>
      <c r="G4444" s="4"/>
    </row>
    <row r="4445" spans="1:7" x14ac:dyDescent="0.3">
      <c r="A4445" s="2"/>
      <c r="B4445" s="2"/>
      <c r="D4445"/>
      <c r="G4445" s="4"/>
    </row>
    <row r="4446" spans="1:7" x14ac:dyDescent="0.3">
      <c r="A4446" s="2"/>
      <c r="B4446" s="2"/>
      <c r="D4446"/>
      <c r="G4446" s="4"/>
    </row>
    <row r="4447" spans="1:7" x14ac:dyDescent="0.3">
      <c r="A4447" s="2"/>
      <c r="B4447" s="2"/>
      <c r="D4447"/>
      <c r="G4447" s="4"/>
    </row>
    <row r="4448" spans="1:7" x14ac:dyDescent="0.3">
      <c r="A4448" s="2"/>
      <c r="B4448" s="2"/>
      <c r="D4448"/>
      <c r="G4448" s="4"/>
    </row>
    <row r="4449" spans="1:7" x14ac:dyDescent="0.3">
      <c r="A4449" s="2"/>
      <c r="B4449" s="2"/>
      <c r="D4449"/>
      <c r="G4449" s="4"/>
    </row>
    <row r="4450" spans="1:7" x14ac:dyDescent="0.3">
      <c r="A4450" s="2"/>
      <c r="B4450" s="2"/>
      <c r="D4450"/>
      <c r="G4450" s="4"/>
    </row>
    <row r="4451" spans="1:7" x14ac:dyDescent="0.3">
      <c r="A4451" s="2"/>
      <c r="B4451" s="2"/>
      <c r="D4451"/>
      <c r="G4451" s="4"/>
    </row>
    <row r="4452" spans="1:7" x14ac:dyDescent="0.3">
      <c r="A4452" s="2"/>
      <c r="B4452" s="2"/>
      <c r="D4452"/>
      <c r="G4452" s="4"/>
    </row>
    <row r="4453" spans="1:7" x14ac:dyDescent="0.3">
      <c r="A4453" s="2"/>
      <c r="B4453" s="2"/>
      <c r="D4453"/>
      <c r="G4453" s="4"/>
    </row>
    <row r="4454" spans="1:7" x14ac:dyDescent="0.3">
      <c r="A4454" s="2"/>
      <c r="B4454" s="2"/>
      <c r="D4454"/>
      <c r="G4454" s="4"/>
    </row>
    <row r="4455" spans="1:7" x14ac:dyDescent="0.3">
      <c r="A4455" s="2"/>
      <c r="B4455" s="2"/>
      <c r="D4455"/>
      <c r="G4455" s="4"/>
    </row>
    <row r="4456" spans="1:7" x14ac:dyDescent="0.3">
      <c r="A4456" s="2"/>
      <c r="B4456" s="2"/>
      <c r="D4456"/>
      <c r="G4456" s="4"/>
    </row>
    <row r="4457" spans="1:7" x14ac:dyDescent="0.3">
      <c r="A4457" s="2"/>
      <c r="B4457" s="2"/>
      <c r="D4457"/>
      <c r="G4457" s="4"/>
    </row>
    <row r="4458" spans="1:7" x14ac:dyDescent="0.3">
      <c r="A4458" s="2"/>
      <c r="B4458" s="2"/>
      <c r="D4458"/>
      <c r="G4458" s="4"/>
    </row>
    <row r="4459" spans="1:7" x14ac:dyDescent="0.3">
      <c r="A4459" s="2"/>
      <c r="B4459" s="2"/>
      <c r="D4459"/>
      <c r="G4459" s="4"/>
    </row>
    <row r="4460" spans="1:7" x14ac:dyDescent="0.3">
      <c r="A4460" s="2"/>
      <c r="B4460" s="2"/>
      <c r="D4460"/>
      <c r="G4460" s="4"/>
    </row>
    <row r="4461" spans="1:7" x14ac:dyDescent="0.3">
      <c r="A4461" s="2"/>
      <c r="B4461" s="2"/>
      <c r="D4461"/>
      <c r="G4461" s="4"/>
    </row>
    <row r="4462" spans="1:7" x14ac:dyDescent="0.3">
      <c r="A4462" s="2"/>
      <c r="B4462" s="2"/>
      <c r="D4462"/>
      <c r="G4462" s="4"/>
    </row>
    <row r="4463" spans="1:7" x14ac:dyDescent="0.3">
      <c r="A4463" s="2"/>
      <c r="B4463" s="2"/>
      <c r="D4463"/>
      <c r="G4463" s="4"/>
    </row>
    <row r="4464" spans="1:7" x14ac:dyDescent="0.3">
      <c r="A4464" s="2"/>
      <c r="B4464" s="2"/>
      <c r="D4464"/>
      <c r="G4464" s="4"/>
    </row>
    <row r="4465" spans="1:7" x14ac:dyDescent="0.3">
      <c r="A4465" s="2"/>
      <c r="B4465" s="2"/>
      <c r="D4465"/>
      <c r="G4465" s="4"/>
    </row>
    <row r="4466" spans="1:7" x14ac:dyDescent="0.3">
      <c r="A4466" s="2"/>
      <c r="B4466" s="2"/>
      <c r="D4466"/>
      <c r="G4466" s="4"/>
    </row>
    <row r="4467" spans="1:7" x14ac:dyDescent="0.3">
      <c r="A4467" s="2"/>
      <c r="B4467" s="2"/>
      <c r="D4467"/>
      <c r="G4467" s="4"/>
    </row>
    <row r="4468" spans="1:7" x14ac:dyDescent="0.3">
      <c r="A4468" s="2"/>
      <c r="B4468" s="2"/>
      <c r="D4468"/>
      <c r="G4468" s="4"/>
    </row>
    <row r="4469" spans="1:7" x14ac:dyDescent="0.3">
      <c r="A4469" s="2"/>
      <c r="B4469" s="2"/>
      <c r="D4469"/>
      <c r="G4469" s="4"/>
    </row>
    <row r="4470" spans="1:7" x14ac:dyDescent="0.3">
      <c r="A4470" s="2"/>
      <c r="B4470" s="2"/>
      <c r="D4470"/>
      <c r="G4470" s="4"/>
    </row>
    <row r="4471" spans="1:7" x14ac:dyDescent="0.3">
      <c r="A4471" s="2"/>
      <c r="B4471" s="2"/>
      <c r="D4471"/>
      <c r="G4471" s="4"/>
    </row>
    <row r="4472" spans="1:7" x14ac:dyDescent="0.3">
      <c r="A4472" s="2"/>
      <c r="B4472" s="2"/>
      <c r="D4472"/>
      <c r="G4472" s="4"/>
    </row>
    <row r="4473" spans="1:7" x14ac:dyDescent="0.3">
      <c r="A4473" s="2"/>
      <c r="B4473" s="2"/>
      <c r="D4473"/>
      <c r="G4473" s="4"/>
    </row>
    <row r="4474" spans="1:7" x14ac:dyDescent="0.3">
      <c r="A4474" s="2"/>
      <c r="B4474" s="2"/>
      <c r="D4474"/>
      <c r="G4474" s="4"/>
    </row>
    <row r="4475" spans="1:7" x14ac:dyDescent="0.3">
      <c r="A4475" s="2"/>
      <c r="B4475" s="2"/>
      <c r="D4475"/>
      <c r="G4475" s="4"/>
    </row>
    <row r="4476" spans="1:7" x14ac:dyDescent="0.3">
      <c r="A4476" s="2"/>
      <c r="B4476" s="2"/>
      <c r="D4476"/>
      <c r="G4476" s="4"/>
    </row>
    <row r="4477" spans="1:7" x14ac:dyDescent="0.3">
      <c r="A4477" s="2"/>
      <c r="B4477" s="2"/>
      <c r="D4477"/>
      <c r="G4477" s="4"/>
    </row>
    <row r="4478" spans="1:7" x14ac:dyDescent="0.3">
      <c r="A4478" s="2"/>
      <c r="B4478" s="2"/>
      <c r="D4478"/>
      <c r="G4478" s="4"/>
    </row>
    <row r="4479" spans="1:7" x14ac:dyDescent="0.3">
      <c r="A4479" s="2"/>
      <c r="B4479" s="2"/>
      <c r="D4479"/>
      <c r="G4479" s="4"/>
    </row>
    <row r="4480" spans="1:7" x14ac:dyDescent="0.3">
      <c r="A4480" s="2"/>
      <c r="B4480" s="2"/>
      <c r="D4480"/>
      <c r="G4480" s="4"/>
    </row>
    <row r="4481" spans="1:7" x14ac:dyDescent="0.3">
      <c r="A4481" s="2"/>
      <c r="B4481" s="2"/>
      <c r="D4481"/>
      <c r="G4481" s="4"/>
    </row>
    <row r="4482" spans="1:7" x14ac:dyDescent="0.3">
      <c r="A4482" s="2"/>
      <c r="B4482" s="2"/>
      <c r="D4482"/>
      <c r="G4482" s="4"/>
    </row>
    <row r="4483" spans="1:7" x14ac:dyDescent="0.3">
      <c r="A4483" s="2"/>
      <c r="B4483" s="2"/>
      <c r="D4483"/>
      <c r="G4483" s="4"/>
    </row>
    <row r="4484" spans="1:7" x14ac:dyDescent="0.3">
      <c r="A4484" s="2"/>
      <c r="B4484" s="2"/>
      <c r="D4484"/>
      <c r="G4484" s="4"/>
    </row>
    <row r="4485" spans="1:7" x14ac:dyDescent="0.3">
      <c r="A4485" s="2"/>
      <c r="B4485" s="2"/>
      <c r="D4485"/>
      <c r="G4485" s="4"/>
    </row>
    <row r="4486" spans="1:7" x14ac:dyDescent="0.3">
      <c r="A4486" s="2"/>
      <c r="B4486" s="2"/>
      <c r="D4486"/>
      <c r="G4486" s="4"/>
    </row>
    <row r="4487" spans="1:7" x14ac:dyDescent="0.3">
      <c r="A4487" s="2"/>
      <c r="B4487" s="2"/>
      <c r="D4487"/>
      <c r="G4487" s="4"/>
    </row>
    <row r="4488" spans="1:7" x14ac:dyDescent="0.3">
      <c r="A4488" s="2"/>
      <c r="B4488" s="2"/>
      <c r="D4488"/>
      <c r="G4488" s="4"/>
    </row>
    <row r="4489" spans="1:7" x14ac:dyDescent="0.3">
      <c r="A4489" s="2"/>
      <c r="B4489" s="2"/>
      <c r="D4489"/>
      <c r="G4489" s="4"/>
    </row>
    <row r="4490" spans="1:7" x14ac:dyDescent="0.3">
      <c r="A4490" s="2"/>
      <c r="B4490" s="2"/>
      <c r="D4490"/>
      <c r="G4490" s="4"/>
    </row>
    <row r="4491" spans="1:7" x14ac:dyDescent="0.3">
      <c r="A4491" s="2"/>
      <c r="B4491" s="2"/>
      <c r="D4491"/>
      <c r="G4491" s="4"/>
    </row>
    <row r="4492" spans="1:7" x14ac:dyDescent="0.3">
      <c r="A4492" s="2"/>
      <c r="B4492" s="2"/>
      <c r="D4492"/>
      <c r="G4492" s="4"/>
    </row>
    <row r="4493" spans="1:7" x14ac:dyDescent="0.3">
      <c r="A4493" s="2"/>
      <c r="B4493" s="2"/>
      <c r="D4493"/>
      <c r="G4493" s="4"/>
    </row>
    <row r="4494" spans="1:7" x14ac:dyDescent="0.3">
      <c r="A4494" s="2"/>
      <c r="B4494" s="2"/>
      <c r="D4494"/>
      <c r="G4494" s="4"/>
    </row>
    <row r="4495" spans="1:7" x14ac:dyDescent="0.3">
      <c r="A4495" s="2"/>
      <c r="B4495" s="2"/>
      <c r="D4495"/>
      <c r="G4495" s="4"/>
    </row>
    <row r="4496" spans="1:7" x14ac:dyDescent="0.3">
      <c r="A4496" s="2"/>
      <c r="B4496" s="2"/>
      <c r="D4496"/>
      <c r="G4496" s="4"/>
    </row>
    <row r="4497" spans="1:7" x14ac:dyDescent="0.3">
      <c r="A4497" s="2"/>
      <c r="B4497" s="2"/>
      <c r="D4497"/>
      <c r="G4497" s="4"/>
    </row>
    <row r="4498" spans="1:7" x14ac:dyDescent="0.3">
      <c r="A4498" s="2"/>
      <c r="B4498" s="2"/>
      <c r="D4498"/>
      <c r="G4498" s="4"/>
    </row>
    <row r="4499" spans="1:7" x14ac:dyDescent="0.3">
      <c r="A4499" s="2"/>
      <c r="B4499" s="2"/>
      <c r="D4499"/>
      <c r="G4499" s="4"/>
    </row>
    <row r="4500" spans="1:7" x14ac:dyDescent="0.3">
      <c r="A4500" s="2"/>
      <c r="B4500" s="2"/>
      <c r="D4500"/>
      <c r="G4500" s="4"/>
    </row>
    <row r="4501" spans="1:7" x14ac:dyDescent="0.3">
      <c r="A4501" s="2"/>
      <c r="B4501" s="2"/>
      <c r="D4501"/>
      <c r="G4501" s="4"/>
    </row>
    <row r="4502" spans="1:7" x14ac:dyDescent="0.3">
      <c r="A4502" s="2"/>
      <c r="B4502" s="2"/>
      <c r="D4502"/>
      <c r="G4502" s="4"/>
    </row>
    <row r="4503" spans="1:7" x14ac:dyDescent="0.3">
      <c r="A4503" s="2"/>
      <c r="B4503" s="2"/>
      <c r="D4503"/>
      <c r="G4503" s="4"/>
    </row>
    <row r="4504" spans="1:7" x14ac:dyDescent="0.3">
      <c r="A4504" s="2"/>
      <c r="B4504" s="2"/>
      <c r="D4504"/>
      <c r="G4504" s="4"/>
    </row>
    <row r="4505" spans="1:7" x14ac:dyDescent="0.3">
      <c r="A4505" s="2"/>
      <c r="B4505" s="2"/>
      <c r="D4505"/>
      <c r="G4505" s="4"/>
    </row>
    <row r="4506" spans="1:7" x14ac:dyDescent="0.3">
      <c r="A4506" s="2"/>
      <c r="B4506" s="2"/>
      <c r="D4506"/>
      <c r="G4506" s="4"/>
    </row>
    <row r="4507" spans="1:7" x14ac:dyDescent="0.3">
      <c r="A4507" s="2"/>
      <c r="B4507" s="2"/>
      <c r="D4507"/>
      <c r="G4507" s="4"/>
    </row>
    <row r="4508" spans="1:7" x14ac:dyDescent="0.3">
      <c r="A4508" s="2"/>
      <c r="B4508" s="2"/>
      <c r="D4508"/>
      <c r="G4508" s="4"/>
    </row>
    <row r="4509" spans="1:7" x14ac:dyDescent="0.3">
      <c r="A4509" s="2"/>
      <c r="B4509" s="2"/>
      <c r="D4509"/>
      <c r="G4509" s="4"/>
    </row>
    <row r="4510" spans="1:7" x14ac:dyDescent="0.3">
      <c r="A4510" s="2"/>
      <c r="B4510" s="2"/>
      <c r="D4510"/>
      <c r="G4510" s="4"/>
    </row>
    <row r="4511" spans="1:7" x14ac:dyDescent="0.3">
      <c r="A4511" s="2"/>
      <c r="B4511" s="2"/>
      <c r="D4511"/>
      <c r="G4511" s="4"/>
    </row>
    <row r="4512" spans="1:7" x14ac:dyDescent="0.3">
      <c r="A4512" s="2"/>
      <c r="B4512" s="2"/>
      <c r="D4512"/>
      <c r="G4512" s="4"/>
    </row>
    <row r="4513" spans="1:7" x14ac:dyDescent="0.3">
      <c r="A4513" s="2"/>
      <c r="B4513" s="2"/>
      <c r="D4513"/>
      <c r="G4513" s="4"/>
    </row>
    <row r="4514" spans="1:7" x14ac:dyDescent="0.3">
      <c r="A4514" s="2"/>
      <c r="B4514" s="2"/>
      <c r="D4514"/>
      <c r="G4514" s="4"/>
    </row>
    <row r="4515" spans="1:7" x14ac:dyDescent="0.3">
      <c r="A4515" s="2"/>
      <c r="B4515" s="2"/>
      <c r="D4515"/>
      <c r="G4515" s="4"/>
    </row>
    <row r="4516" spans="1:7" x14ac:dyDescent="0.3">
      <c r="A4516" s="2"/>
      <c r="B4516" s="2"/>
      <c r="D4516"/>
      <c r="G4516" s="4"/>
    </row>
    <row r="4517" spans="1:7" x14ac:dyDescent="0.3">
      <c r="A4517" s="2"/>
      <c r="B4517" s="2"/>
      <c r="D4517"/>
      <c r="G4517" s="4"/>
    </row>
    <row r="4518" spans="1:7" x14ac:dyDescent="0.3">
      <c r="A4518" s="2"/>
      <c r="B4518" s="2"/>
      <c r="D4518"/>
      <c r="G4518" s="4"/>
    </row>
    <row r="4519" spans="1:7" x14ac:dyDescent="0.3">
      <c r="A4519" s="2"/>
      <c r="B4519" s="2"/>
      <c r="D4519"/>
      <c r="G4519" s="4"/>
    </row>
    <row r="4520" spans="1:7" x14ac:dyDescent="0.3">
      <c r="A4520" s="2"/>
      <c r="B4520" s="2"/>
      <c r="D4520"/>
      <c r="G4520" s="4"/>
    </row>
    <row r="4521" spans="1:7" x14ac:dyDescent="0.3">
      <c r="A4521" s="2"/>
      <c r="B4521" s="2"/>
      <c r="D4521"/>
      <c r="G4521" s="4"/>
    </row>
    <row r="4522" spans="1:7" x14ac:dyDescent="0.3">
      <c r="A4522" s="2"/>
      <c r="B4522" s="2"/>
      <c r="D4522"/>
      <c r="G4522" s="4"/>
    </row>
    <row r="4523" spans="1:7" x14ac:dyDescent="0.3">
      <c r="A4523" s="2"/>
      <c r="B4523" s="2"/>
      <c r="D4523"/>
      <c r="G4523" s="4"/>
    </row>
    <row r="4524" spans="1:7" x14ac:dyDescent="0.3">
      <c r="A4524" s="2"/>
      <c r="B4524" s="2"/>
      <c r="D4524"/>
      <c r="G4524" s="4"/>
    </row>
    <row r="4525" spans="1:7" x14ac:dyDescent="0.3">
      <c r="A4525" s="2"/>
      <c r="B4525" s="2"/>
      <c r="D4525"/>
      <c r="G4525" s="4"/>
    </row>
    <row r="4526" spans="1:7" x14ac:dyDescent="0.3">
      <c r="A4526" s="2"/>
      <c r="B4526" s="2"/>
      <c r="D4526"/>
      <c r="G4526" s="4"/>
    </row>
    <row r="4527" spans="1:7" x14ac:dyDescent="0.3">
      <c r="A4527" s="2"/>
      <c r="B4527" s="2"/>
      <c r="D4527"/>
      <c r="G4527" s="4"/>
    </row>
    <row r="4528" spans="1:7" x14ac:dyDescent="0.3">
      <c r="A4528" s="2"/>
      <c r="B4528" s="2"/>
      <c r="D4528"/>
      <c r="G4528" s="4"/>
    </row>
    <row r="4529" spans="1:7" x14ac:dyDescent="0.3">
      <c r="A4529" s="2"/>
      <c r="B4529" s="2"/>
      <c r="D4529"/>
      <c r="G4529" s="4"/>
    </row>
    <row r="4530" spans="1:7" x14ac:dyDescent="0.3">
      <c r="A4530" s="2"/>
      <c r="B4530" s="2"/>
      <c r="D4530"/>
      <c r="G4530" s="4"/>
    </row>
    <row r="4531" spans="1:7" x14ac:dyDescent="0.3">
      <c r="A4531" s="2"/>
      <c r="B4531" s="2"/>
      <c r="D4531"/>
      <c r="G4531" s="4"/>
    </row>
    <row r="4532" spans="1:7" x14ac:dyDescent="0.3">
      <c r="A4532" s="2"/>
      <c r="B4532" s="2"/>
      <c r="D4532"/>
      <c r="G4532" s="4"/>
    </row>
    <row r="4533" spans="1:7" x14ac:dyDescent="0.3">
      <c r="A4533" s="2"/>
      <c r="B4533" s="2"/>
      <c r="D4533"/>
      <c r="G4533" s="4"/>
    </row>
    <row r="4534" spans="1:7" x14ac:dyDescent="0.3">
      <c r="A4534" s="2"/>
      <c r="B4534" s="2"/>
      <c r="D4534"/>
      <c r="G4534" s="4"/>
    </row>
    <row r="4535" spans="1:7" x14ac:dyDescent="0.3">
      <c r="A4535" s="2"/>
      <c r="B4535" s="2"/>
      <c r="D4535"/>
      <c r="G4535" s="4"/>
    </row>
    <row r="4536" spans="1:7" x14ac:dyDescent="0.3">
      <c r="A4536" s="2"/>
      <c r="B4536" s="2"/>
      <c r="D4536"/>
      <c r="G4536" s="4"/>
    </row>
    <row r="4537" spans="1:7" x14ac:dyDescent="0.3">
      <c r="A4537" s="2"/>
      <c r="B4537" s="2"/>
      <c r="D4537"/>
      <c r="G4537" s="4"/>
    </row>
    <row r="4538" spans="1:7" x14ac:dyDescent="0.3">
      <c r="A4538" s="2"/>
      <c r="B4538" s="2"/>
      <c r="D4538"/>
      <c r="G4538" s="4"/>
    </row>
    <row r="4539" spans="1:7" x14ac:dyDescent="0.3">
      <c r="A4539" s="2"/>
      <c r="B4539" s="2"/>
      <c r="D4539"/>
      <c r="G4539" s="4"/>
    </row>
    <row r="4540" spans="1:7" x14ac:dyDescent="0.3">
      <c r="A4540" s="2"/>
      <c r="B4540" s="2"/>
      <c r="D4540"/>
      <c r="G4540" s="4"/>
    </row>
    <row r="4541" spans="1:7" x14ac:dyDescent="0.3">
      <c r="A4541" s="2"/>
      <c r="B4541" s="2"/>
      <c r="D4541"/>
      <c r="G4541" s="4"/>
    </row>
    <row r="4542" spans="1:7" x14ac:dyDescent="0.3">
      <c r="A4542" s="2"/>
      <c r="B4542" s="2"/>
      <c r="D4542"/>
      <c r="G4542" s="4"/>
    </row>
    <row r="4543" spans="1:7" x14ac:dyDescent="0.3">
      <c r="A4543" s="2"/>
      <c r="B4543" s="2"/>
      <c r="D4543"/>
      <c r="G4543" s="4"/>
    </row>
    <row r="4544" spans="1:7" x14ac:dyDescent="0.3">
      <c r="A4544" s="2"/>
      <c r="B4544" s="2"/>
      <c r="D4544"/>
      <c r="G4544" s="4"/>
    </row>
    <row r="4545" spans="1:7" x14ac:dyDescent="0.3">
      <c r="A4545" s="2"/>
      <c r="B4545" s="2"/>
      <c r="D4545"/>
      <c r="G4545" s="4"/>
    </row>
    <row r="4546" spans="1:7" x14ac:dyDescent="0.3">
      <c r="A4546" s="2"/>
      <c r="B4546" s="2"/>
      <c r="D4546"/>
      <c r="G4546" s="4"/>
    </row>
    <row r="4547" spans="1:7" x14ac:dyDescent="0.3">
      <c r="A4547" s="2"/>
      <c r="B4547" s="2"/>
      <c r="D4547"/>
      <c r="G4547" s="4"/>
    </row>
    <row r="4548" spans="1:7" x14ac:dyDescent="0.3">
      <c r="A4548" s="2"/>
      <c r="B4548" s="2"/>
      <c r="D4548"/>
      <c r="G4548" s="4"/>
    </row>
    <row r="4549" spans="1:7" x14ac:dyDescent="0.3">
      <c r="A4549" s="2"/>
      <c r="B4549" s="2"/>
      <c r="D4549"/>
      <c r="G4549" s="4"/>
    </row>
    <row r="4550" spans="1:7" x14ac:dyDescent="0.3">
      <c r="A4550" s="2"/>
      <c r="B4550" s="2"/>
      <c r="D4550"/>
      <c r="G4550" s="4"/>
    </row>
    <row r="4551" spans="1:7" x14ac:dyDescent="0.3">
      <c r="A4551" s="2"/>
      <c r="B4551" s="2"/>
      <c r="D4551"/>
      <c r="G4551" s="4"/>
    </row>
    <row r="4552" spans="1:7" x14ac:dyDescent="0.3">
      <c r="A4552" s="2"/>
      <c r="B4552" s="2"/>
      <c r="D4552"/>
      <c r="G4552" s="4"/>
    </row>
    <row r="4553" spans="1:7" x14ac:dyDescent="0.3">
      <c r="A4553" s="2"/>
      <c r="B4553" s="2"/>
      <c r="D4553"/>
      <c r="G4553" s="4"/>
    </row>
    <row r="4554" spans="1:7" x14ac:dyDescent="0.3">
      <c r="A4554" s="2"/>
      <c r="B4554" s="2"/>
      <c r="D4554"/>
      <c r="G4554" s="4"/>
    </row>
    <row r="4555" spans="1:7" x14ac:dyDescent="0.3">
      <c r="A4555" s="2"/>
      <c r="B4555" s="2"/>
      <c r="D4555"/>
      <c r="G4555" s="4"/>
    </row>
    <row r="4556" spans="1:7" x14ac:dyDescent="0.3">
      <c r="A4556" s="2"/>
      <c r="B4556" s="2"/>
      <c r="D4556"/>
      <c r="G4556" s="4"/>
    </row>
    <row r="4557" spans="1:7" x14ac:dyDescent="0.3">
      <c r="A4557" s="2"/>
      <c r="B4557" s="2"/>
      <c r="D4557"/>
      <c r="G4557" s="4"/>
    </row>
    <row r="4558" spans="1:7" x14ac:dyDescent="0.3">
      <c r="A4558" s="2"/>
      <c r="B4558" s="2"/>
      <c r="D4558"/>
      <c r="G4558" s="4"/>
    </row>
    <row r="4559" spans="1:7" x14ac:dyDescent="0.3">
      <c r="A4559" s="2"/>
      <c r="B4559" s="2"/>
      <c r="D4559"/>
      <c r="G4559" s="4"/>
    </row>
    <row r="4560" spans="1:7" x14ac:dyDescent="0.3">
      <c r="A4560" s="2"/>
      <c r="B4560" s="2"/>
      <c r="D4560"/>
      <c r="G4560" s="4"/>
    </row>
    <row r="4561" spans="1:7" x14ac:dyDescent="0.3">
      <c r="A4561" s="2"/>
      <c r="B4561" s="2"/>
      <c r="D4561"/>
      <c r="G4561" s="4"/>
    </row>
    <row r="4562" spans="1:7" x14ac:dyDescent="0.3">
      <c r="A4562" s="2"/>
      <c r="B4562" s="2"/>
      <c r="D4562"/>
      <c r="G4562" s="4"/>
    </row>
    <row r="4563" spans="1:7" x14ac:dyDescent="0.3">
      <c r="A4563" s="2"/>
      <c r="B4563" s="2"/>
      <c r="D4563"/>
      <c r="G4563" s="4"/>
    </row>
    <row r="4564" spans="1:7" x14ac:dyDescent="0.3">
      <c r="A4564" s="2"/>
      <c r="B4564" s="2"/>
      <c r="D4564"/>
      <c r="G4564" s="4"/>
    </row>
    <row r="4565" spans="1:7" x14ac:dyDescent="0.3">
      <c r="A4565" s="2"/>
      <c r="B4565" s="2"/>
      <c r="D4565"/>
      <c r="G4565" s="4"/>
    </row>
    <row r="4566" spans="1:7" x14ac:dyDescent="0.3">
      <c r="A4566" s="2"/>
      <c r="B4566" s="2"/>
      <c r="D4566"/>
      <c r="G4566" s="4"/>
    </row>
    <row r="4567" spans="1:7" x14ac:dyDescent="0.3">
      <c r="A4567" s="2"/>
      <c r="B4567" s="2"/>
      <c r="D4567"/>
      <c r="G4567" s="4"/>
    </row>
    <row r="4568" spans="1:7" x14ac:dyDescent="0.3">
      <c r="A4568" s="2"/>
      <c r="B4568" s="2"/>
      <c r="D4568"/>
      <c r="G4568" s="4"/>
    </row>
    <row r="4569" spans="1:7" x14ac:dyDescent="0.3">
      <c r="A4569" s="2"/>
      <c r="B4569" s="2"/>
      <c r="D4569"/>
      <c r="G4569" s="4"/>
    </row>
    <row r="4570" spans="1:7" x14ac:dyDescent="0.3">
      <c r="A4570" s="2"/>
      <c r="B4570" s="2"/>
      <c r="D4570"/>
      <c r="G4570" s="4"/>
    </row>
    <row r="4571" spans="1:7" x14ac:dyDescent="0.3">
      <c r="A4571" s="2"/>
      <c r="B4571" s="2"/>
      <c r="D4571"/>
      <c r="G4571" s="4"/>
    </row>
    <row r="4572" spans="1:7" x14ac:dyDescent="0.3">
      <c r="A4572" s="2"/>
      <c r="B4572" s="2"/>
      <c r="D4572"/>
      <c r="G4572" s="4"/>
    </row>
    <row r="4573" spans="1:7" x14ac:dyDescent="0.3">
      <c r="A4573" s="2"/>
      <c r="B4573" s="2"/>
      <c r="D4573"/>
      <c r="G4573" s="4"/>
    </row>
    <row r="4574" spans="1:7" x14ac:dyDescent="0.3">
      <c r="A4574" s="2"/>
      <c r="B4574" s="2"/>
      <c r="D4574"/>
      <c r="G4574" s="4"/>
    </row>
    <row r="4575" spans="1:7" x14ac:dyDescent="0.3">
      <c r="A4575" s="2"/>
      <c r="B4575" s="2"/>
      <c r="D4575"/>
      <c r="G4575" s="4"/>
    </row>
    <row r="4576" spans="1:7" x14ac:dyDescent="0.3">
      <c r="A4576" s="2"/>
      <c r="B4576" s="2"/>
      <c r="D4576"/>
      <c r="G4576" s="4"/>
    </row>
    <row r="4577" spans="1:7" x14ac:dyDescent="0.3">
      <c r="A4577" s="2"/>
      <c r="B4577" s="2"/>
      <c r="D4577"/>
      <c r="G4577" s="4"/>
    </row>
    <row r="4578" spans="1:7" x14ac:dyDescent="0.3">
      <c r="A4578" s="2"/>
      <c r="B4578" s="2"/>
      <c r="D4578"/>
      <c r="G4578" s="4"/>
    </row>
    <row r="4579" spans="1:7" x14ac:dyDescent="0.3">
      <c r="A4579" s="2"/>
      <c r="B4579" s="2"/>
      <c r="D4579"/>
      <c r="G4579" s="4"/>
    </row>
    <row r="4580" spans="1:7" x14ac:dyDescent="0.3">
      <c r="A4580" s="2"/>
      <c r="B4580" s="2"/>
      <c r="D4580"/>
      <c r="G4580" s="4"/>
    </row>
    <row r="4581" spans="1:7" x14ac:dyDescent="0.3">
      <c r="A4581" s="2"/>
      <c r="B4581" s="2"/>
      <c r="D4581"/>
      <c r="G4581" s="4"/>
    </row>
    <row r="4582" spans="1:7" x14ac:dyDescent="0.3">
      <c r="A4582" s="2"/>
      <c r="B4582" s="2"/>
      <c r="D4582"/>
      <c r="G4582" s="4"/>
    </row>
    <row r="4583" spans="1:7" x14ac:dyDescent="0.3">
      <c r="A4583" s="2"/>
      <c r="B4583" s="2"/>
      <c r="D4583"/>
      <c r="G4583" s="4"/>
    </row>
    <row r="4584" spans="1:7" x14ac:dyDescent="0.3">
      <c r="A4584" s="2"/>
      <c r="B4584" s="2"/>
      <c r="D4584"/>
      <c r="G4584" s="4"/>
    </row>
    <row r="4585" spans="1:7" x14ac:dyDescent="0.3">
      <c r="A4585" s="2"/>
      <c r="B4585" s="2"/>
      <c r="D4585"/>
      <c r="G4585" s="4"/>
    </row>
    <row r="4586" spans="1:7" x14ac:dyDescent="0.3">
      <c r="A4586" s="2"/>
      <c r="B4586" s="2"/>
      <c r="D4586"/>
      <c r="G4586" s="4"/>
    </row>
    <row r="4587" spans="1:7" x14ac:dyDescent="0.3">
      <c r="A4587" s="2"/>
      <c r="B4587" s="2"/>
      <c r="D4587"/>
      <c r="G4587" s="4"/>
    </row>
    <row r="4588" spans="1:7" x14ac:dyDescent="0.3">
      <c r="A4588" s="2"/>
      <c r="B4588" s="2"/>
      <c r="D4588"/>
      <c r="G4588" s="4"/>
    </row>
    <row r="4589" spans="1:7" x14ac:dyDescent="0.3">
      <c r="A4589" s="2"/>
      <c r="B4589" s="2"/>
      <c r="D4589"/>
      <c r="G4589" s="4"/>
    </row>
    <row r="4590" spans="1:7" x14ac:dyDescent="0.3">
      <c r="A4590" s="2"/>
      <c r="B4590" s="2"/>
      <c r="D4590"/>
      <c r="G4590" s="4"/>
    </row>
    <row r="4591" spans="1:7" x14ac:dyDescent="0.3">
      <c r="A4591" s="2"/>
      <c r="B4591" s="2"/>
      <c r="D4591"/>
      <c r="G4591" s="4"/>
    </row>
    <row r="4592" spans="1:7" x14ac:dyDescent="0.3">
      <c r="A4592" s="2"/>
      <c r="B4592" s="2"/>
      <c r="D4592"/>
      <c r="G4592" s="4"/>
    </row>
    <row r="4593" spans="1:7" x14ac:dyDescent="0.3">
      <c r="A4593" s="2"/>
      <c r="B4593" s="2"/>
      <c r="D4593"/>
      <c r="G4593" s="4"/>
    </row>
    <row r="4594" spans="1:7" x14ac:dyDescent="0.3">
      <c r="A4594" s="2"/>
      <c r="B4594" s="2"/>
      <c r="D4594"/>
      <c r="G4594" s="4"/>
    </row>
    <row r="4595" spans="1:7" x14ac:dyDescent="0.3">
      <c r="A4595" s="2"/>
      <c r="B4595" s="2"/>
      <c r="D4595"/>
      <c r="G4595" s="4"/>
    </row>
    <row r="4596" spans="1:7" x14ac:dyDescent="0.3">
      <c r="A4596" s="2"/>
      <c r="B4596" s="2"/>
      <c r="D4596"/>
      <c r="G4596" s="4"/>
    </row>
    <row r="4597" spans="1:7" x14ac:dyDescent="0.3">
      <c r="A4597" s="2"/>
      <c r="B4597" s="2"/>
      <c r="D4597"/>
      <c r="G4597" s="4"/>
    </row>
    <row r="4598" spans="1:7" x14ac:dyDescent="0.3">
      <c r="A4598" s="2"/>
      <c r="B4598" s="2"/>
      <c r="D4598"/>
      <c r="G4598" s="4"/>
    </row>
    <row r="4599" spans="1:7" x14ac:dyDescent="0.3">
      <c r="A4599" s="2"/>
      <c r="B4599" s="2"/>
      <c r="D4599"/>
      <c r="G4599" s="4"/>
    </row>
    <row r="4600" spans="1:7" x14ac:dyDescent="0.3">
      <c r="A4600" s="2"/>
      <c r="B4600" s="2"/>
      <c r="D4600"/>
      <c r="G4600" s="4"/>
    </row>
    <row r="4601" spans="1:7" x14ac:dyDescent="0.3">
      <c r="A4601" s="2"/>
      <c r="B4601" s="2"/>
      <c r="D4601"/>
      <c r="G4601" s="4"/>
    </row>
    <row r="4602" spans="1:7" x14ac:dyDescent="0.3">
      <c r="A4602" s="2"/>
      <c r="B4602" s="2"/>
      <c r="D4602"/>
      <c r="G4602" s="4"/>
    </row>
    <row r="4603" spans="1:7" x14ac:dyDescent="0.3">
      <c r="A4603" s="2"/>
      <c r="B4603" s="2"/>
      <c r="D4603"/>
      <c r="G4603" s="4"/>
    </row>
    <row r="4604" spans="1:7" x14ac:dyDescent="0.3">
      <c r="A4604" s="2"/>
      <c r="B4604" s="2"/>
      <c r="D4604"/>
      <c r="G4604" s="4"/>
    </row>
    <row r="4605" spans="1:7" x14ac:dyDescent="0.3">
      <c r="A4605" s="2"/>
      <c r="B4605" s="2"/>
      <c r="D4605"/>
      <c r="G4605" s="4"/>
    </row>
    <row r="4606" spans="1:7" x14ac:dyDescent="0.3">
      <c r="A4606" s="2"/>
      <c r="B4606" s="2"/>
      <c r="D4606"/>
      <c r="G4606" s="4"/>
    </row>
    <row r="4607" spans="1:7" x14ac:dyDescent="0.3">
      <c r="A4607" s="2"/>
      <c r="B4607" s="2"/>
      <c r="D4607"/>
      <c r="G4607" s="4"/>
    </row>
    <row r="4608" spans="1:7" x14ac:dyDescent="0.3">
      <c r="A4608" s="2"/>
      <c r="B4608" s="2"/>
      <c r="D4608"/>
      <c r="G4608" s="4"/>
    </row>
    <row r="4609" spans="1:7" x14ac:dyDescent="0.3">
      <c r="A4609" s="2"/>
      <c r="B4609" s="2"/>
      <c r="D4609"/>
      <c r="G4609" s="4"/>
    </row>
    <row r="4610" spans="1:7" x14ac:dyDescent="0.3">
      <c r="A4610" s="2"/>
      <c r="B4610" s="2"/>
      <c r="D4610"/>
      <c r="G4610" s="4"/>
    </row>
    <row r="4611" spans="1:7" x14ac:dyDescent="0.3">
      <c r="A4611" s="2"/>
      <c r="B4611" s="2"/>
      <c r="D4611"/>
      <c r="G4611" s="4"/>
    </row>
    <row r="4612" spans="1:7" x14ac:dyDescent="0.3">
      <c r="A4612" s="2"/>
      <c r="B4612" s="2"/>
      <c r="D4612"/>
      <c r="G4612" s="4"/>
    </row>
    <row r="4613" spans="1:7" x14ac:dyDescent="0.3">
      <c r="A4613" s="2"/>
      <c r="B4613" s="2"/>
      <c r="D4613"/>
      <c r="G4613" s="4"/>
    </row>
    <row r="4614" spans="1:7" x14ac:dyDescent="0.3">
      <c r="A4614" s="2"/>
      <c r="B4614" s="2"/>
      <c r="D4614"/>
      <c r="G4614" s="4"/>
    </row>
    <row r="4615" spans="1:7" x14ac:dyDescent="0.3">
      <c r="A4615" s="2"/>
      <c r="B4615" s="2"/>
      <c r="D4615"/>
      <c r="G4615" s="4"/>
    </row>
    <row r="4616" spans="1:7" x14ac:dyDescent="0.3">
      <c r="A4616" s="2"/>
      <c r="B4616" s="2"/>
      <c r="D4616"/>
      <c r="G4616" s="4"/>
    </row>
    <row r="4617" spans="1:7" x14ac:dyDescent="0.3">
      <c r="A4617" s="2"/>
      <c r="B4617" s="2"/>
      <c r="D4617"/>
      <c r="G4617" s="4"/>
    </row>
    <row r="4618" spans="1:7" x14ac:dyDescent="0.3">
      <c r="A4618" s="2"/>
      <c r="B4618" s="2"/>
      <c r="D4618"/>
      <c r="G4618" s="4"/>
    </row>
    <row r="4619" spans="1:7" x14ac:dyDescent="0.3">
      <c r="A4619" s="2"/>
      <c r="B4619" s="2"/>
      <c r="D4619"/>
      <c r="G4619" s="4"/>
    </row>
    <row r="4620" spans="1:7" x14ac:dyDescent="0.3">
      <c r="A4620" s="2"/>
      <c r="B4620" s="2"/>
      <c r="D4620"/>
      <c r="G4620" s="4"/>
    </row>
    <row r="4621" spans="1:7" x14ac:dyDescent="0.3">
      <c r="A4621" s="2"/>
      <c r="B4621" s="2"/>
      <c r="D4621"/>
      <c r="G4621" s="4"/>
    </row>
    <row r="4622" spans="1:7" x14ac:dyDescent="0.3">
      <c r="A4622" s="2"/>
      <c r="B4622" s="2"/>
      <c r="D4622"/>
      <c r="G4622" s="4"/>
    </row>
    <row r="4623" spans="1:7" x14ac:dyDescent="0.3">
      <c r="A4623" s="2"/>
      <c r="B4623" s="2"/>
      <c r="D4623"/>
      <c r="G4623" s="4"/>
    </row>
    <row r="4624" spans="1:7" x14ac:dyDescent="0.3">
      <c r="A4624" s="2"/>
      <c r="B4624" s="2"/>
      <c r="D4624"/>
      <c r="G4624" s="4"/>
    </row>
    <row r="4625" spans="1:7" x14ac:dyDescent="0.3">
      <c r="A4625" s="2"/>
      <c r="B4625" s="2"/>
      <c r="D4625"/>
      <c r="G4625" s="4"/>
    </row>
    <row r="4626" spans="1:7" x14ac:dyDescent="0.3">
      <c r="A4626" s="2"/>
      <c r="B4626" s="2"/>
      <c r="D4626"/>
      <c r="G4626" s="4"/>
    </row>
    <row r="4627" spans="1:7" x14ac:dyDescent="0.3">
      <c r="A4627" s="2"/>
      <c r="B4627" s="2"/>
      <c r="D4627"/>
      <c r="G4627" s="4"/>
    </row>
    <row r="4628" spans="1:7" x14ac:dyDescent="0.3">
      <c r="A4628" s="2"/>
      <c r="B4628" s="2"/>
      <c r="D4628"/>
      <c r="G4628" s="4"/>
    </row>
    <row r="4629" spans="1:7" x14ac:dyDescent="0.3">
      <c r="A4629" s="2"/>
      <c r="B4629" s="2"/>
      <c r="D4629"/>
      <c r="G4629" s="4"/>
    </row>
    <row r="4630" spans="1:7" x14ac:dyDescent="0.3">
      <c r="A4630" s="2"/>
      <c r="B4630" s="2"/>
      <c r="D4630"/>
      <c r="G4630" s="4"/>
    </row>
    <row r="4631" spans="1:7" x14ac:dyDescent="0.3">
      <c r="A4631" s="2"/>
      <c r="B4631" s="2"/>
      <c r="D4631"/>
      <c r="G4631" s="4"/>
    </row>
    <row r="4632" spans="1:7" x14ac:dyDescent="0.3">
      <c r="A4632" s="2"/>
      <c r="B4632" s="2"/>
      <c r="D4632"/>
      <c r="G4632" s="4"/>
    </row>
    <row r="4633" spans="1:7" x14ac:dyDescent="0.3">
      <c r="A4633" s="2"/>
      <c r="B4633" s="2"/>
      <c r="D4633"/>
      <c r="G4633" s="4"/>
    </row>
    <row r="4634" spans="1:7" x14ac:dyDescent="0.3">
      <c r="A4634" s="2"/>
      <c r="B4634" s="2"/>
      <c r="D4634"/>
      <c r="G4634" s="4"/>
    </row>
    <row r="4635" spans="1:7" x14ac:dyDescent="0.3">
      <c r="A4635" s="2"/>
      <c r="B4635" s="2"/>
      <c r="D4635"/>
      <c r="G4635" s="4"/>
    </row>
    <row r="4636" spans="1:7" x14ac:dyDescent="0.3">
      <c r="A4636" s="2"/>
      <c r="B4636" s="2"/>
      <c r="D4636"/>
      <c r="G4636" s="4"/>
    </row>
    <row r="4637" spans="1:7" x14ac:dyDescent="0.3">
      <c r="A4637" s="2"/>
      <c r="B4637" s="2"/>
      <c r="D4637"/>
      <c r="G4637" s="4"/>
    </row>
    <row r="4638" spans="1:7" x14ac:dyDescent="0.3">
      <c r="A4638" s="2"/>
      <c r="B4638" s="2"/>
      <c r="D4638"/>
      <c r="G4638" s="4"/>
    </row>
    <row r="4639" spans="1:7" x14ac:dyDescent="0.3">
      <c r="A4639" s="2"/>
      <c r="B4639" s="2"/>
      <c r="D4639"/>
      <c r="G4639" s="4"/>
    </row>
    <row r="4640" spans="1:7" x14ac:dyDescent="0.3">
      <c r="A4640" s="2"/>
      <c r="B4640" s="2"/>
      <c r="D4640"/>
      <c r="G4640" s="4"/>
    </row>
    <row r="4641" spans="1:7" x14ac:dyDescent="0.3">
      <c r="A4641" s="2"/>
      <c r="B4641" s="2"/>
      <c r="D4641"/>
      <c r="G4641" s="4"/>
    </row>
    <row r="4642" spans="1:7" x14ac:dyDescent="0.3">
      <c r="A4642" s="2"/>
      <c r="B4642" s="2"/>
      <c r="D4642"/>
      <c r="G4642" s="4"/>
    </row>
    <row r="4643" spans="1:7" x14ac:dyDescent="0.3">
      <c r="A4643" s="2"/>
      <c r="B4643" s="2"/>
      <c r="D4643"/>
      <c r="G4643" s="4"/>
    </row>
    <row r="4644" spans="1:7" x14ac:dyDescent="0.3">
      <c r="A4644" s="2"/>
      <c r="B4644" s="2"/>
      <c r="D4644"/>
      <c r="G4644" s="4"/>
    </row>
    <row r="4645" spans="1:7" x14ac:dyDescent="0.3">
      <c r="A4645" s="2"/>
      <c r="B4645" s="2"/>
      <c r="D4645"/>
      <c r="G4645" s="4"/>
    </row>
    <row r="4646" spans="1:7" x14ac:dyDescent="0.3">
      <c r="A4646" s="2"/>
      <c r="B4646" s="2"/>
      <c r="D4646"/>
      <c r="G4646" s="4"/>
    </row>
    <row r="4647" spans="1:7" x14ac:dyDescent="0.3">
      <c r="A4647" s="2"/>
      <c r="B4647" s="2"/>
      <c r="D4647"/>
      <c r="G4647" s="4"/>
    </row>
    <row r="4648" spans="1:7" x14ac:dyDescent="0.3">
      <c r="A4648" s="2"/>
      <c r="B4648" s="2"/>
      <c r="D4648"/>
      <c r="G4648" s="4"/>
    </row>
    <row r="4649" spans="1:7" x14ac:dyDescent="0.3">
      <c r="A4649" s="2"/>
      <c r="B4649" s="2"/>
      <c r="D4649"/>
      <c r="G4649" s="4"/>
    </row>
    <row r="4650" spans="1:7" x14ac:dyDescent="0.3">
      <c r="A4650" s="2"/>
      <c r="B4650" s="2"/>
      <c r="D4650"/>
      <c r="G4650" s="4"/>
    </row>
    <row r="4651" spans="1:7" x14ac:dyDescent="0.3">
      <c r="A4651" s="2"/>
      <c r="B4651" s="2"/>
      <c r="D4651"/>
      <c r="G4651" s="4"/>
    </row>
    <row r="4652" spans="1:7" x14ac:dyDescent="0.3">
      <c r="A4652" s="2"/>
      <c r="B4652" s="2"/>
      <c r="D4652"/>
      <c r="G4652" s="4"/>
    </row>
    <row r="4653" spans="1:7" x14ac:dyDescent="0.3">
      <c r="A4653" s="2"/>
      <c r="B4653" s="2"/>
      <c r="D4653"/>
      <c r="G4653" s="4"/>
    </row>
    <row r="4654" spans="1:7" x14ac:dyDescent="0.3">
      <c r="A4654" s="2"/>
      <c r="B4654" s="2"/>
      <c r="D4654"/>
      <c r="G4654" s="4"/>
    </row>
    <row r="4655" spans="1:7" x14ac:dyDescent="0.3">
      <c r="A4655" s="2"/>
      <c r="B4655" s="2"/>
      <c r="D4655"/>
      <c r="G4655" s="4"/>
    </row>
    <row r="4656" spans="1:7" x14ac:dyDescent="0.3">
      <c r="A4656" s="2"/>
      <c r="B4656" s="2"/>
      <c r="D4656"/>
      <c r="G4656" s="4"/>
    </row>
    <row r="4657" spans="1:7" x14ac:dyDescent="0.3">
      <c r="A4657" s="2"/>
      <c r="B4657" s="2"/>
      <c r="D4657"/>
      <c r="G4657" s="4"/>
    </row>
    <row r="4658" spans="1:7" x14ac:dyDescent="0.3">
      <c r="A4658" s="2"/>
      <c r="B4658" s="2"/>
      <c r="D4658"/>
      <c r="G4658" s="4"/>
    </row>
    <row r="4659" spans="1:7" x14ac:dyDescent="0.3">
      <c r="A4659" s="2"/>
      <c r="B4659" s="2"/>
      <c r="D4659"/>
      <c r="G4659" s="4"/>
    </row>
    <row r="4660" spans="1:7" x14ac:dyDescent="0.3">
      <c r="A4660" s="2"/>
      <c r="B4660" s="2"/>
      <c r="D4660"/>
      <c r="G4660" s="4"/>
    </row>
    <row r="4661" spans="1:7" x14ac:dyDescent="0.3">
      <c r="A4661" s="2"/>
      <c r="B4661" s="2"/>
      <c r="D4661"/>
      <c r="G4661" s="4"/>
    </row>
    <row r="4662" spans="1:7" x14ac:dyDescent="0.3">
      <c r="A4662" s="2"/>
      <c r="B4662" s="2"/>
      <c r="D4662"/>
      <c r="G4662" s="4"/>
    </row>
    <row r="4663" spans="1:7" x14ac:dyDescent="0.3">
      <c r="A4663" s="2"/>
      <c r="B4663" s="2"/>
      <c r="D4663"/>
      <c r="G4663" s="4"/>
    </row>
    <row r="4664" spans="1:7" x14ac:dyDescent="0.3">
      <c r="A4664" s="2"/>
      <c r="B4664" s="2"/>
      <c r="D4664"/>
      <c r="G4664" s="4"/>
    </row>
    <row r="4665" spans="1:7" x14ac:dyDescent="0.3">
      <c r="A4665" s="2"/>
      <c r="B4665" s="2"/>
      <c r="D4665"/>
      <c r="G4665" s="4"/>
    </row>
    <row r="4666" spans="1:7" x14ac:dyDescent="0.3">
      <c r="A4666" s="2"/>
      <c r="B4666" s="2"/>
      <c r="D4666"/>
      <c r="G4666" s="4"/>
    </row>
    <row r="4667" spans="1:7" x14ac:dyDescent="0.3">
      <c r="A4667" s="2"/>
      <c r="B4667" s="2"/>
      <c r="D4667"/>
      <c r="G4667" s="4"/>
    </row>
    <row r="4668" spans="1:7" x14ac:dyDescent="0.3">
      <c r="A4668" s="2"/>
      <c r="B4668" s="2"/>
      <c r="D4668"/>
      <c r="G4668" s="4"/>
    </row>
    <row r="4669" spans="1:7" x14ac:dyDescent="0.3">
      <c r="A4669" s="2"/>
      <c r="B4669" s="2"/>
      <c r="D4669"/>
      <c r="G4669" s="4"/>
    </row>
    <row r="4670" spans="1:7" x14ac:dyDescent="0.3">
      <c r="A4670" s="2"/>
      <c r="B4670" s="2"/>
      <c r="D4670"/>
      <c r="G4670" s="4"/>
    </row>
    <row r="4671" spans="1:7" x14ac:dyDescent="0.3">
      <c r="A4671" s="2"/>
      <c r="B4671" s="2"/>
      <c r="D4671"/>
      <c r="G4671" s="4"/>
    </row>
    <row r="4672" spans="1:7" x14ac:dyDescent="0.3">
      <c r="A4672" s="2"/>
      <c r="B4672" s="2"/>
      <c r="D4672"/>
      <c r="G4672" s="4"/>
    </row>
    <row r="4673" spans="1:7" x14ac:dyDescent="0.3">
      <c r="A4673" s="2"/>
      <c r="B4673" s="2"/>
      <c r="D4673"/>
      <c r="G4673" s="4"/>
    </row>
    <row r="4674" spans="1:7" x14ac:dyDescent="0.3">
      <c r="A4674" s="2"/>
      <c r="B4674" s="2"/>
      <c r="D4674"/>
      <c r="G4674" s="4"/>
    </row>
    <row r="4675" spans="1:7" x14ac:dyDescent="0.3">
      <c r="A4675" s="2"/>
      <c r="B4675" s="2"/>
      <c r="D4675"/>
      <c r="G4675" s="4"/>
    </row>
    <row r="4676" spans="1:7" x14ac:dyDescent="0.3">
      <c r="A4676" s="2"/>
      <c r="B4676" s="2"/>
      <c r="D4676"/>
      <c r="G4676" s="4"/>
    </row>
    <row r="4677" spans="1:7" x14ac:dyDescent="0.3">
      <c r="A4677" s="2"/>
      <c r="B4677" s="2"/>
      <c r="D4677"/>
      <c r="G4677" s="4"/>
    </row>
    <row r="4678" spans="1:7" x14ac:dyDescent="0.3">
      <c r="A4678" s="2"/>
      <c r="B4678" s="2"/>
      <c r="D4678"/>
      <c r="G4678" s="4"/>
    </row>
    <row r="4679" spans="1:7" x14ac:dyDescent="0.3">
      <c r="A4679" s="2"/>
      <c r="B4679" s="2"/>
      <c r="D4679"/>
      <c r="G4679" s="4"/>
    </row>
    <row r="4680" spans="1:7" x14ac:dyDescent="0.3">
      <c r="A4680" s="2"/>
      <c r="B4680" s="2"/>
      <c r="D4680"/>
      <c r="G4680" s="4"/>
    </row>
    <row r="4681" spans="1:7" x14ac:dyDescent="0.3">
      <c r="A4681" s="2"/>
      <c r="B4681" s="2"/>
      <c r="D4681"/>
      <c r="G4681" s="4"/>
    </row>
    <row r="4682" spans="1:7" x14ac:dyDescent="0.3">
      <c r="A4682" s="2"/>
      <c r="B4682" s="2"/>
      <c r="D4682"/>
      <c r="G4682" s="4"/>
    </row>
    <row r="4683" spans="1:7" x14ac:dyDescent="0.3">
      <c r="A4683" s="2"/>
      <c r="B4683" s="2"/>
      <c r="D4683"/>
      <c r="G4683" s="4"/>
    </row>
    <row r="4684" spans="1:7" x14ac:dyDescent="0.3">
      <c r="A4684" s="2"/>
      <c r="B4684" s="2"/>
      <c r="D4684"/>
      <c r="G4684" s="4"/>
    </row>
    <row r="4685" spans="1:7" x14ac:dyDescent="0.3">
      <c r="A4685" s="2"/>
      <c r="B4685" s="2"/>
      <c r="D4685"/>
      <c r="G4685" s="4"/>
    </row>
    <row r="4686" spans="1:7" x14ac:dyDescent="0.3">
      <c r="A4686" s="2"/>
      <c r="B4686" s="2"/>
      <c r="D4686"/>
      <c r="G4686" s="4"/>
    </row>
    <row r="4687" spans="1:7" x14ac:dyDescent="0.3">
      <c r="A4687" s="2"/>
      <c r="B4687" s="2"/>
      <c r="D4687"/>
      <c r="G4687" s="4"/>
    </row>
    <row r="4688" spans="1:7" x14ac:dyDescent="0.3">
      <c r="A4688" s="2"/>
      <c r="B4688" s="2"/>
      <c r="D4688"/>
      <c r="G4688" s="4"/>
    </row>
    <row r="4689" spans="1:7" x14ac:dyDescent="0.3">
      <c r="A4689" s="2"/>
      <c r="B4689" s="2"/>
      <c r="D4689"/>
      <c r="G4689" s="4"/>
    </row>
    <row r="4690" spans="1:7" x14ac:dyDescent="0.3">
      <c r="A4690" s="2"/>
      <c r="B4690" s="2"/>
      <c r="D4690"/>
      <c r="G4690" s="4"/>
    </row>
    <row r="4691" spans="1:7" x14ac:dyDescent="0.3">
      <c r="A4691" s="2"/>
      <c r="B4691" s="2"/>
      <c r="D4691"/>
      <c r="G4691" s="4"/>
    </row>
    <row r="4692" spans="1:7" x14ac:dyDescent="0.3">
      <c r="A4692" s="2"/>
      <c r="B4692" s="2"/>
      <c r="D4692"/>
      <c r="G4692" s="4"/>
    </row>
    <row r="4693" spans="1:7" x14ac:dyDescent="0.3">
      <c r="A4693" s="2"/>
      <c r="B4693" s="2"/>
      <c r="D4693"/>
      <c r="G4693" s="4"/>
    </row>
    <row r="4694" spans="1:7" x14ac:dyDescent="0.3">
      <c r="A4694" s="2"/>
      <c r="B4694" s="2"/>
      <c r="D4694"/>
      <c r="G4694" s="4"/>
    </row>
    <row r="4695" spans="1:7" x14ac:dyDescent="0.3">
      <c r="A4695" s="2"/>
      <c r="B4695" s="2"/>
      <c r="D4695"/>
      <c r="G4695" s="4"/>
    </row>
    <row r="4696" spans="1:7" x14ac:dyDescent="0.3">
      <c r="A4696" s="2"/>
      <c r="B4696" s="2"/>
      <c r="D4696"/>
      <c r="G4696" s="4"/>
    </row>
    <row r="4697" spans="1:7" x14ac:dyDescent="0.3">
      <c r="A4697" s="2"/>
      <c r="B4697" s="2"/>
      <c r="D4697"/>
      <c r="G4697" s="4"/>
    </row>
    <row r="4698" spans="1:7" x14ac:dyDescent="0.3">
      <c r="A4698" s="2"/>
      <c r="B4698" s="2"/>
      <c r="D4698"/>
      <c r="G4698" s="4"/>
    </row>
    <row r="4699" spans="1:7" x14ac:dyDescent="0.3">
      <c r="A4699" s="2"/>
      <c r="B4699" s="2"/>
      <c r="D4699"/>
      <c r="G4699" s="4"/>
    </row>
    <row r="4700" spans="1:7" x14ac:dyDescent="0.3">
      <c r="A4700" s="2"/>
      <c r="B4700" s="2"/>
      <c r="D4700"/>
      <c r="G4700" s="4"/>
    </row>
    <row r="4701" spans="1:7" x14ac:dyDescent="0.3">
      <c r="A4701" s="2"/>
      <c r="B4701" s="2"/>
      <c r="D4701"/>
      <c r="G4701" s="4"/>
    </row>
    <row r="4702" spans="1:7" x14ac:dyDescent="0.3">
      <c r="A4702" s="2"/>
      <c r="B4702" s="2"/>
      <c r="D4702"/>
      <c r="G4702" s="4"/>
    </row>
    <row r="4703" spans="1:7" x14ac:dyDescent="0.3">
      <c r="A4703" s="2"/>
      <c r="B4703" s="2"/>
      <c r="D4703"/>
      <c r="G4703" s="4"/>
    </row>
    <row r="4704" spans="1:7" x14ac:dyDescent="0.3">
      <c r="A4704" s="2"/>
      <c r="B4704" s="2"/>
      <c r="D4704"/>
      <c r="G4704" s="4"/>
    </row>
    <row r="4705" spans="1:7" x14ac:dyDescent="0.3">
      <c r="A4705" s="2"/>
      <c r="B4705" s="2"/>
      <c r="D4705"/>
      <c r="G4705" s="4"/>
    </row>
    <row r="4706" spans="1:7" x14ac:dyDescent="0.3">
      <c r="A4706" s="2"/>
      <c r="B4706" s="2"/>
      <c r="D4706"/>
      <c r="G4706" s="4"/>
    </row>
    <row r="4707" spans="1:7" x14ac:dyDescent="0.3">
      <c r="A4707" s="2"/>
      <c r="B4707" s="2"/>
      <c r="D4707"/>
      <c r="G4707" s="4"/>
    </row>
    <row r="4708" spans="1:7" x14ac:dyDescent="0.3">
      <c r="A4708" s="2"/>
      <c r="B4708" s="2"/>
      <c r="D4708"/>
      <c r="G4708" s="4"/>
    </row>
    <row r="4709" spans="1:7" x14ac:dyDescent="0.3">
      <c r="A4709" s="2"/>
      <c r="B4709" s="2"/>
      <c r="D4709"/>
      <c r="G4709" s="4"/>
    </row>
    <row r="4710" spans="1:7" x14ac:dyDescent="0.3">
      <c r="A4710" s="2"/>
      <c r="B4710" s="2"/>
      <c r="D4710"/>
      <c r="G4710" s="4"/>
    </row>
    <row r="4711" spans="1:7" x14ac:dyDescent="0.3">
      <c r="A4711" s="2"/>
      <c r="B4711" s="2"/>
      <c r="D4711"/>
      <c r="G4711" s="4"/>
    </row>
    <row r="4712" spans="1:7" x14ac:dyDescent="0.3">
      <c r="A4712" s="2"/>
      <c r="B4712" s="2"/>
      <c r="D4712"/>
      <c r="G4712" s="4"/>
    </row>
    <row r="4713" spans="1:7" x14ac:dyDescent="0.3">
      <c r="A4713" s="2"/>
      <c r="B4713" s="2"/>
      <c r="D4713"/>
      <c r="G4713" s="4"/>
    </row>
    <row r="4714" spans="1:7" x14ac:dyDescent="0.3">
      <c r="A4714" s="2"/>
      <c r="B4714" s="2"/>
      <c r="D4714"/>
      <c r="G4714" s="4"/>
    </row>
    <row r="4715" spans="1:7" x14ac:dyDescent="0.3">
      <c r="A4715" s="2"/>
      <c r="B4715" s="2"/>
      <c r="D4715"/>
      <c r="G4715" s="4"/>
    </row>
    <row r="4716" spans="1:7" x14ac:dyDescent="0.3">
      <c r="A4716" s="2"/>
      <c r="B4716" s="2"/>
      <c r="D4716"/>
      <c r="G4716" s="4"/>
    </row>
    <row r="4717" spans="1:7" x14ac:dyDescent="0.3">
      <c r="A4717" s="2"/>
      <c r="B4717" s="2"/>
      <c r="D4717"/>
      <c r="G4717" s="4"/>
    </row>
    <row r="4718" spans="1:7" x14ac:dyDescent="0.3">
      <c r="A4718" s="2"/>
      <c r="B4718" s="2"/>
      <c r="D4718"/>
      <c r="G4718" s="4"/>
    </row>
    <row r="4719" spans="1:7" x14ac:dyDescent="0.3">
      <c r="A4719" s="2"/>
      <c r="B4719" s="2"/>
      <c r="D4719"/>
      <c r="G4719" s="4"/>
    </row>
    <row r="4720" spans="1:7" x14ac:dyDescent="0.3">
      <c r="A4720" s="2"/>
      <c r="B4720" s="2"/>
      <c r="D4720"/>
      <c r="G4720" s="4"/>
    </row>
    <row r="4721" spans="1:7" x14ac:dyDescent="0.3">
      <c r="A4721" s="2"/>
      <c r="B4721" s="2"/>
      <c r="D4721"/>
      <c r="G4721" s="4"/>
    </row>
    <row r="4722" spans="1:7" x14ac:dyDescent="0.3">
      <c r="A4722" s="2"/>
      <c r="B4722" s="2"/>
      <c r="D4722"/>
      <c r="G4722" s="4"/>
    </row>
    <row r="4723" spans="1:7" x14ac:dyDescent="0.3">
      <c r="A4723" s="2"/>
      <c r="B4723" s="2"/>
      <c r="D4723"/>
      <c r="G4723" s="4"/>
    </row>
    <row r="4724" spans="1:7" x14ac:dyDescent="0.3">
      <c r="A4724" s="2"/>
      <c r="B4724" s="2"/>
      <c r="D4724"/>
      <c r="G4724" s="4"/>
    </row>
    <row r="4725" spans="1:7" x14ac:dyDescent="0.3">
      <c r="A4725" s="2"/>
      <c r="B4725" s="2"/>
      <c r="D4725"/>
      <c r="G4725" s="4"/>
    </row>
    <row r="4726" spans="1:7" x14ac:dyDescent="0.3">
      <c r="A4726" s="2"/>
      <c r="B4726" s="2"/>
      <c r="D4726"/>
      <c r="G4726" s="4"/>
    </row>
    <row r="4727" spans="1:7" x14ac:dyDescent="0.3">
      <c r="A4727" s="2"/>
      <c r="B4727" s="2"/>
      <c r="D4727"/>
      <c r="G4727" s="4"/>
    </row>
    <row r="4728" spans="1:7" x14ac:dyDescent="0.3">
      <c r="A4728" s="2"/>
      <c r="B4728" s="2"/>
      <c r="D4728"/>
      <c r="G4728" s="4"/>
    </row>
    <row r="4729" spans="1:7" x14ac:dyDescent="0.3">
      <c r="A4729" s="2"/>
      <c r="B4729" s="2"/>
      <c r="D4729"/>
      <c r="G4729" s="4"/>
    </row>
    <row r="4730" spans="1:7" x14ac:dyDescent="0.3">
      <c r="A4730" s="2"/>
      <c r="B4730" s="2"/>
      <c r="D4730"/>
      <c r="G4730" s="4"/>
    </row>
    <row r="4731" spans="1:7" x14ac:dyDescent="0.3">
      <c r="A4731" s="2"/>
      <c r="B4731" s="2"/>
      <c r="D4731"/>
      <c r="G4731" s="4"/>
    </row>
    <row r="4732" spans="1:7" x14ac:dyDescent="0.3">
      <c r="A4732" s="2"/>
      <c r="B4732" s="2"/>
      <c r="D4732"/>
      <c r="G4732" s="4"/>
    </row>
    <row r="4733" spans="1:7" x14ac:dyDescent="0.3">
      <c r="A4733" s="2"/>
      <c r="B4733" s="2"/>
      <c r="D4733"/>
      <c r="G4733" s="4"/>
    </row>
    <row r="4734" spans="1:7" x14ac:dyDescent="0.3">
      <c r="A4734" s="2"/>
      <c r="B4734" s="2"/>
      <c r="D4734"/>
      <c r="G4734" s="4"/>
    </row>
    <row r="4735" spans="1:7" x14ac:dyDescent="0.3">
      <c r="A4735" s="2"/>
      <c r="B4735" s="2"/>
      <c r="D4735"/>
      <c r="G4735" s="4"/>
    </row>
    <row r="4736" spans="1:7" x14ac:dyDescent="0.3">
      <c r="A4736" s="2"/>
      <c r="B4736" s="2"/>
      <c r="D4736"/>
      <c r="G4736" s="4"/>
    </row>
    <row r="4737" spans="1:7" x14ac:dyDescent="0.3">
      <c r="A4737" s="2"/>
      <c r="B4737" s="2"/>
      <c r="D4737"/>
      <c r="G4737" s="4"/>
    </row>
    <row r="4738" spans="1:7" x14ac:dyDescent="0.3">
      <c r="A4738" s="2"/>
      <c r="B4738" s="2"/>
      <c r="D4738"/>
      <c r="G4738" s="4"/>
    </row>
    <row r="4739" spans="1:7" x14ac:dyDescent="0.3">
      <c r="A4739" s="2"/>
      <c r="B4739" s="2"/>
      <c r="D4739"/>
      <c r="G4739" s="4"/>
    </row>
    <row r="4740" spans="1:7" x14ac:dyDescent="0.3">
      <c r="A4740" s="2"/>
      <c r="B4740" s="2"/>
      <c r="D4740"/>
      <c r="G4740" s="4"/>
    </row>
    <row r="4741" spans="1:7" x14ac:dyDescent="0.3">
      <c r="A4741" s="2"/>
      <c r="B4741" s="2"/>
      <c r="D4741"/>
      <c r="G4741" s="4"/>
    </row>
    <row r="4742" spans="1:7" x14ac:dyDescent="0.3">
      <c r="A4742" s="2"/>
      <c r="B4742" s="2"/>
      <c r="D4742"/>
      <c r="G4742" s="4"/>
    </row>
    <row r="4743" spans="1:7" x14ac:dyDescent="0.3">
      <c r="A4743" s="2"/>
      <c r="B4743" s="2"/>
      <c r="D4743"/>
      <c r="G4743" s="4"/>
    </row>
    <row r="4744" spans="1:7" x14ac:dyDescent="0.3">
      <c r="A4744" s="2"/>
      <c r="B4744" s="2"/>
      <c r="D4744"/>
      <c r="G4744" s="4"/>
    </row>
    <row r="4745" spans="1:7" x14ac:dyDescent="0.3">
      <c r="A4745" s="2"/>
      <c r="B4745" s="2"/>
      <c r="D4745"/>
      <c r="G4745" s="4"/>
    </row>
    <row r="4746" spans="1:7" x14ac:dyDescent="0.3">
      <c r="A4746" s="2"/>
      <c r="B4746" s="2"/>
      <c r="D4746"/>
      <c r="G4746" s="4"/>
    </row>
    <row r="4747" spans="1:7" x14ac:dyDescent="0.3">
      <c r="A4747" s="2"/>
      <c r="B4747" s="2"/>
      <c r="D4747"/>
      <c r="G4747" s="4"/>
    </row>
    <row r="4748" spans="1:7" x14ac:dyDescent="0.3">
      <c r="A4748" s="2"/>
      <c r="B4748" s="2"/>
      <c r="D4748"/>
      <c r="G4748" s="4"/>
    </row>
    <row r="4749" spans="1:7" x14ac:dyDescent="0.3">
      <c r="A4749" s="2"/>
      <c r="B4749" s="2"/>
      <c r="D4749"/>
      <c r="G4749" s="4"/>
    </row>
    <row r="4750" spans="1:7" x14ac:dyDescent="0.3">
      <c r="A4750" s="2"/>
      <c r="B4750" s="2"/>
      <c r="D4750"/>
      <c r="G4750" s="4"/>
    </row>
    <row r="4751" spans="1:7" x14ac:dyDescent="0.3">
      <c r="A4751" s="2"/>
      <c r="B4751" s="2"/>
      <c r="D4751"/>
      <c r="G4751" s="4"/>
    </row>
    <row r="4752" spans="1:7" x14ac:dyDescent="0.3">
      <c r="A4752" s="2"/>
      <c r="B4752" s="2"/>
      <c r="D4752"/>
      <c r="G4752" s="4"/>
    </row>
    <row r="4753" spans="1:7" x14ac:dyDescent="0.3">
      <c r="A4753" s="2"/>
      <c r="B4753" s="2"/>
      <c r="D4753"/>
      <c r="G4753" s="4"/>
    </row>
    <row r="4754" spans="1:7" x14ac:dyDescent="0.3">
      <c r="A4754" s="2"/>
      <c r="B4754" s="2"/>
      <c r="D4754"/>
      <c r="G4754" s="4"/>
    </row>
    <row r="4755" spans="1:7" x14ac:dyDescent="0.3">
      <c r="A4755" s="2"/>
      <c r="B4755" s="2"/>
      <c r="D4755"/>
      <c r="G4755" s="4"/>
    </row>
    <row r="4756" spans="1:7" x14ac:dyDescent="0.3">
      <c r="A4756" s="2"/>
      <c r="B4756" s="2"/>
      <c r="D4756"/>
      <c r="G4756" s="4"/>
    </row>
    <row r="4757" spans="1:7" x14ac:dyDescent="0.3">
      <c r="A4757" s="2"/>
      <c r="B4757" s="2"/>
      <c r="D4757"/>
      <c r="G4757" s="4"/>
    </row>
    <row r="4758" spans="1:7" x14ac:dyDescent="0.3">
      <c r="A4758" s="2"/>
      <c r="B4758" s="2"/>
      <c r="D4758"/>
      <c r="G4758" s="4"/>
    </row>
    <row r="4759" spans="1:7" x14ac:dyDescent="0.3">
      <c r="A4759" s="2"/>
      <c r="B4759" s="2"/>
      <c r="D4759"/>
      <c r="G4759" s="4"/>
    </row>
    <row r="4760" spans="1:7" x14ac:dyDescent="0.3">
      <c r="A4760" s="2"/>
      <c r="B4760" s="2"/>
      <c r="D4760"/>
      <c r="G4760" s="4"/>
    </row>
    <row r="4761" spans="1:7" x14ac:dyDescent="0.3">
      <c r="A4761" s="2"/>
      <c r="B4761" s="2"/>
      <c r="D4761"/>
      <c r="G4761" s="4"/>
    </row>
    <row r="4762" spans="1:7" x14ac:dyDescent="0.3">
      <c r="A4762" s="2"/>
      <c r="B4762" s="2"/>
      <c r="D4762"/>
      <c r="G4762" s="4"/>
    </row>
    <row r="4763" spans="1:7" x14ac:dyDescent="0.3">
      <c r="A4763" s="2"/>
      <c r="B4763" s="2"/>
      <c r="D4763"/>
      <c r="G4763" s="4"/>
    </row>
    <row r="4764" spans="1:7" x14ac:dyDescent="0.3">
      <c r="A4764" s="2"/>
      <c r="B4764" s="2"/>
      <c r="D4764"/>
      <c r="G4764" s="4"/>
    </row>
    <row r="4765" spans="1:7" x14ac:dyDescent="0.3">
      <c r="A4765" s="2"/>
      <c r="B4765" s="2"/>
      <c r="D4765"/>
      <c r="G4765" s="4"/>
    </row>
    <row r="4766" spans="1:7" x14ac:dyDescent="0.3">
      <c r="A4766" s="2"/>
      <c r="B4766" s="2"/>
      <c r="D4766"/>
      <c r="G4766" s="4"/>
    </row>
    <row r="4767" spans="1:7" x14ac:dyDescent="0.3">
      <c r="A4767" s="2"/>
      <c r="B4767" s="2"/>
      <c r="D4767"/>
      <c r="G4767" s="4"/>
    </row>
    <row r="4768" spans="1:7" x14ac:dyDescent="0.3">
      <c r="A4768" s="2"/>
      <c r="B4768" s="2"/>
      <c r="D4768"/>
      <c r="G4768" s="4"/>
    </row>
    <row r="4769" spans="1:7" x14ac:dyDescent="0.3">
      <c r="A4769" s="2"/>
      <c r="B4769" s="2"/>
      <c r="D4769"/>
      <c r="G4769" s="4"/>
    </row>
    <row r="4770" spans="1:7" x14ac:dyDescent="0.3">
      <c r="A4770" s="2"/>
      <c r="B4770" s="2"/>
      <c r="D4770"/>
      <c r="G4770" s="4"/>
    </row>
    <row r="4771" spans="1:7" x14ac:dyDescent="0.3">
      <c r="A4771" s="2"/>
      <c r="B4771" s="2"/>
      <c r="D4771"/>
      <c r="G4771" s="4"/>
    </row>
    <row r="4772" spans="1:7" x14ac:dyDescent="0.3">
      <c r="A4772" s="2"/>
      <c r="B4772" s="2"/>
      <c r="D4772"/>
      <c r="G4772" s="4"/>
    </row>
    <row r="4773" spans="1:7" x14ac:dyDescent="0.3">
      <c r="A4773" s="2"/>
      <c r="B4773" s="2"/>
      <c r="D4773"/>
      <c r="G4773" s="4"/>
    </row>
    <row r="4774" spans="1:7" x14ac:dyDescent="0.3">
      <c r="A4774" s="2"/>
      <c r="B4774" s="2"/>
      <c r="D4774"/>
      <c r="G4774" s="4"/>
    </row>
    <row r="4775" spans="1:7" x14ac:dyDescent="0.3">
      <c r="A4775" s="2"/>
      <c r="B4775" s="2"/>
      <c r="D4775"/>
      <c r="G4775" s="4"/>
    </row>
    <row r="4776" spans="1:7" x14ac:dyDescent="0.3">
      <c r="A4776" s="2"/>
      <c r="B4776" s="2"/>
      <c r="D4776"/>
      <c r="G4776" s="4"/>
    </row>
    <row r="4777" spans="1:7" x14ac:dyDescent="0.3">
      <c r="A4777" s="2"/>
      <c r="B4777" s="2"/>
      <c r="D4777"/>
      <c r="G4777" s="4"/>
    </row>
    <row r="4778" spans="1:7" x14ac:dyDescent="0.3">
      <c r="A4778" s="2"/>
      <c r="B4778" s="2"/>
      <c r="D4778"/>
      <c r="G4778" s="4"/>
    </row>
    <row r="4779" spans="1:7" x14ac:dyDescent="0.3">
      <c r="A4779" s="2"/>
      <c r="B4779" s="2"/>
      <c r="D4779"/>
      <c r="G4779" s="4"/>
    </row>
    <row r="4780" spans="1:7" x14ac:dyDescent="0.3">
      <c r="A4780" s="2"/>
      <c r="B4780" s="2"/>
      <c r="D4780"/>
      <c r="G4780" s="4"/>
    </row>
    <row r="4781" spans="1:7" x14ac:dyDescent="0.3">
      <c r="A4781" s="2"/>
      <c r="B4781" s="2"/>
      <c r="D4781"/>
      <c r="G4781" s="4"/>
    </row>
    <row r="4782" spans="1:7" x14ac:dyDescent="0.3">
      <c r="A4782" s="2"/>
      <c r="B4782" s="2"/>
      <c r="D4782"/>
      <c r="G4782" s="4"/>
    </row>
    <row r="4783" spans="1:7" x14ac:dyDescent="0.3">
      <c r="A4783" s="2"/>
      <c r="B4783" s="2"/>
      <c r="D4783"/>
      <c r="G4783" s="4"/>
    </row>
    <row r="4784" spans="1:7" x14ac:dyDescent="0.3">
      <c r="A4784" s="2"/>
      <c r="B4784" s="2"/>
      <c r="D4784"/>
      <c r="G4784" s="4"/>
    </row>
    <row r="4785" spans="1:7" x14ac:dyDescent="0.3">
      <c r="A4785" s="2"/>
      <c r="B4785" s="2"/>
      <c r="D4785"/>
      <c r="G4785" s="4"/>
    </row>
    <row r="4786" spans="1:7" x14ac:dyDescent="0.3">
      <c r="A4786" s="2"/>
      <c r="B4786" s="2"/>
      <c r="D4786"/>
      <c r="G4786" s="4"/>
    </row>
    <row r="4787" spans="1:7" x14ac:dyDescent="0.3">
      <c r="A4787" s="2"/>
      <c r="B4787" s="2"/>
      <c r="D4787"/>
      <c r="G4787" s="4"/>
    </row>
    <row r="4788" spans="1:7" x14ac:dyDescent="0.3">
      <c r="A4788" s="2"/>
      <c r="B4788" s="2"/>
      <c r="D4788"/>
      <c r="G4788" s="4"/>
    </row>
    <row r="4789" spans="1:7" x14ac:dyDescent="0.3">
      <c r="A4789" s="2"/>
      <c r="B4789" s="2"/>
      <c r="D4789"/>
      <c r="G4789" s="4"/>
    </row>
    <row r="4790" spans="1:7" x14ac:dyDescent="0.3">
      <c r="A4790" s="2"/>
      <c r="B4790" s="2"/>
      <c r="D4790"/>
      <c r="G4790" s="4"/>
    </row>
    <row r="4791" spans="1:7" x14ac:dyDescent="0.3">
      <c r="A4791" s="2"/>
      <c r="B4791" s="2"/>
      <c r="D4791"/>
      <c r="G4791" s="4"/>
    </row>
    <row r="4792" spans="1:7" x14ac:dyDescent="0.3">
      <c r="A4792" s="2"/>
      <c r="B4792" s="2"/>
      <c r="D4792"/>
      <c r="G4792" s="4"/>
    </row>
    <row r="4793" spans="1:7" x14ac:dyDescent="0.3">
      <c r="A4793" s="2"/>
      <c r="B4793" s="2"/>
      <c r="D4793"/>
      <c r="G4793" s="4"/>
    </row>
    <row r="4794" spans="1:7" x14ac:dyDescent="0.3">
      <c r="A4794" s="2"/>
      <c r="B4794" s="2"/>
      <c r="D4794"/>
      <c r="G4794" s="4"/>
    </row>
    <row r="4795" spans="1:7" x14ac:dyDescent="0.3">
      <c r="A4795" s="2"/>
      <c r="B4795" s="2"/>
      <c r="D4795"/>
      <c r="G4795" s="4"/>
    </row>
    <row r="4796" spans="1:7" x14ac:dyDescent="0.3">
      <c r="A4796" s="2"/>
      <c r="B4796" s="2"/>
      <c r="D4796"/>
      <c r="G4796" s="4"/>
    </row>
    <row r="4797" spans="1:7" x14ac:dyDescent="0.3">
      <c r="A4797" s="2"/>
      <c r="B4797" s="2"/>
      <c r="D4797"/>
      <c r="G4797" s="4"/>
    </row>
    <row r="4798" spans="1:7" x14ac:dyDescent="0.3">
      <c r="A4798" s="2"/>
      <c r="B4798" s="2"/>
      <c r="D4798"/>
      <c r="G4798" s="4"/>
    </row>
    <row r="4799" spans="1:7" x14ac:dyDescent="0.3">
      <c r="A4799" s="2"/>
      <c r="B4799" s="2"/>
      <c r="D4799"/>
      <c r="G4799" s="4"/>
    </row>
    <row r="4800" spans="1:7" x14ac:dyDescent="0.3">
      <c r="A4800" s="2"/>
      <c r="B4800" s="2"/>
      <c r="D4800"/>
      <c r="G4800" s="4"/>
    </row>
    <row r="4801" spans="1:7" x14ac:dyDescent="0.3">
      <c r="A4801" s="2"/>
      <c r="B4801" s="2"/>
      <c r="D4801"/>
      <c r="G4801" s="4"/>
    </row>
    <row r="4802" spans="1:7" x14ac:dyDescent="0.3">
      <c r="A4802" s="2"/>
      <c r="B4802" s="2"/>
      <c r="D4802"/>
      <c r="G4802" s="4"/>
    </row>
    <row r="4803" spans="1:7" x14ac:dyDescent="0.3">
      <c r="A4803" s="2"/>
      <c r="B4803" s="2"/>
      <c r="D4803"/>
      <c r="G4803" s="4"/>
    </row>
    <row r="4804" spans="1:7" x14ac:dyDescent="0.3">
      <c r="A4804" s="2"/>
      <c r="B4804" s="2"/>
      <c r="D4804"/>
      <c r="G4804" s="4"/>
    </row>
    <row r="4805" spans="1:7" x14ac:dyDescent="0.3">
      <c r="A4805" s="2"/>
      <c r="B4805" s="2"/>
      <c r="D4805"/>
      <c r="G4805" s="4"/>
    </row>
    <row r="4806" spans="1:7" x14ac:dyDescent="0.3">
      <c r="A4806" s="2"/>
      <c r="B4806" s="2"/>
      <c r="D4806"/>
      <c r="G4806" s="4"/>
    </row>
    <row r="4807" spans="1:7" x14ac:dyDescent="0.3">
      <c r="A4807" s="2"/>
      <c r="B4807" s="2"/>
      <c r="D4807"/>
      <c r="G4807" s="4"/>
    </row>
    <row r="4808" spans="1:7" x14ac:dyDescent="0.3">
      <c r="A4808" s="2"/>
      <c r="B4808" s="2"/>
      <c r="D4808"/>
      <c r="G4808" s="4"/>
    </row>
    <row r="4809" spans="1:7" x14ac:dyDescent="0.3">
      <c r="A4809" s="2"/>
      <c r="B4809" s="2"/>
      <c r="D4809"/>
      <c r="G4809" s="4"/>
    </row>
    <row r="4810" spans="1:7" x14ac:dyDescent="0.3">
      <c r="A4810" s="2"/>
      <c r="B4810" s="2"/>
      <c r="D4810"/>
      <c r="G4810" s="4"/>
    </row>
    <row r="4811" spans="1:7" x14ac:dyDescent="0.3">
      <c r="A4811" s="2"/>
      <c r="B4811" s="2"/>
      <c r="D4811"/>
      <c r="G4811" s="4"/>
    </row>
    <row r="4812" spans="1:7" x14ac:dyDescent="0.3">
      <c r="A4812" s="2"/>
      <c r="B4812" s="2"/>
      <c r="D4812"/>
      <c r="G4812" s="4"/>
    </row>
    <row r="4813" spans="1:7" x14ac:dyDescent="0.3">
      <c r="A4813" s="2"/>
      <c r="B4813" s="2"/>
      <c r="D4813"/>
      <c r="G4813" s="4"/>
    </row>
    <row r="4814" spans="1:7" x14ac:dyDescent="0.3">
      <c r="A4814" s="2"/>
      <c r="B4814" s="2"/>
      <c r="D4814"/>
      <c r="G4814" s="4"/>
    </row>
    <row r="4815" spans="1:7" x14ac:dyDescent="0.3">
      <c r="A4815" s="2"/>
      <c r="B4815" s="2"/>
      <c r="D4815"/>
      <c r="G4815" s="4"/>
    </row>
    <row r="4816" spans="1:7" x14ac:dyDescent="0.3">
      <c r="A4816" s="2"/>
      <c r="B4816" s="2"/>
      <c r="D4816"/>
      <c r="G4816" s="4"/>
    </row>
    <row r="4817" spans="1:7" x14ac:dyDescent="0.3">
      <c r="A4817" s="2"/>
      <c r="B4817" s="2"/>
      <c r="D4817"/>
      <c r="G4817" s="4"/>
    </row>
    <row r="4818" spans="1:7" x14ac:dyDescent="0.3">
      <c r="A4818" s="2"/>
      <c r="B4818" s="2"/>
      <c r="D4818"/>
      <c r="G4818" s="4"/>
    </row>
    <row r="4819" spans="1:7" x14ac:dyDescent="0.3">
      <c r="A4819" s="2"/>
      <c r="B4819" s="2"/>
      <c r="D4819"/>
      <c r="G4819" s="4"/>
    </row>
    <row r="4820" spans="1:7" x14ac:dyDescent="0.3">
      <c r="A4820" s="2"/>
      <c r="B4820" s="2"/>
      <c r="D4820"/>
      <c r="G4820" s="4"/>
    </row>
    <row r="4821" spans="1:7" x14ac:dyDescent="0.3">
      <c r="A4821" s="2"/>
      <c r="B4821" s="2"/>
      <c r="D4821"/>
      <c r="G4821" s="4"/>
    </row>
    <row r="4822" spans="1:7" x14ac:dyDescent="0.3">
      <c r="A4822" s="2"/>
      <c r="B4822" s="2"/>
      <c r="D4822"/>
      <c r="G4822" s="4"/>
    </row>
    <row r="4823" spans="1:7" x14ac:dyDescent="0.3">
      <c r="A4823" s="2"/>
      <c r="B4823" s="2"/>
      <c r="D4823"/>
      <c r="G4823" s="4"/>
    </row>
    <row r="4824" spans="1:7" x14ac:dyDescent="0.3">
      <c r="A4824" s="2"/>
      <c r="B4824" s="2"/>
      <c r="D4824"/>
      <c r="G4824" s="4"/>
    </row>
    <row r="4825" spans="1:7" x14ac:dyDescent="0.3">
      <c r="A4825" s="2"/>
      <c r="B4825" s="2"/>
      <c r="D4825"/>
      <c r="G4825" s="4"/>
    </row>
    <row r="4826" spans="1:7" x14ac:dyDescent="0.3">
      <c r="A4826" s="2"/>
      <c r="B4826" s="2"/>
      <c r="D4826"/>
      <c r="G4826" s="4"/>
    </row>
    <row r="4827" spans="1:7" x14ac:dyDescent="0.3">
      <c r="A4827" s="2"/>
      <c r="B4827" s="2"/>
      <c r="D4827"/>
      <c r="G4827" s="4"/>
    </row>
    <row r="4828" spans="1:7" x14ac:dyDescent="0.3">
      <c r="A4828" s="2"/>
      <c r="B4828" s="2"/>
      <c r="D4828"/>
      <c r="G4828" s="4"/>
    </row>
    <row r="4829" spans="1:7" x14ac:dyDescent="0.3">
      <c r="A4829" s="2"/>
      <c r="B4829" s="2"/>
      <c r="D4829"/>
      <c r="G4829" s="4"/>
    </row>
    <row r="4830" spans="1:7" x14ac:dyDescent="0.3">
      <c r="A4830" s="2"/>
      <c r="B4830" s="2"/>
      <c r="D4830"/>
      <c r="G4830" s="4"/>
    </row>
    <row r="4831" spans="1:7" x14ac:dyDescent="0.3">
      <c r="A4831" s="2"/>
      <c r="B4831" s="2"/>
      <c r="D4831"/>
      <c r="G4831" s="4"/>
    </row>
    <row r="4832" spans="1:7" x14ac:dyDescent="0.3">
      <c r="A4832" s="2"/>
      <c r="B4832" s="2"/>
      <c r="D4832"/>
      <c r="G4832" s="4"/>
    </row>
    <row r="4833" spans="1:7" x14ac:dyDescent="0.3">
      <c r="A4833" s="2"/>
      <c r="B4833" s="2"/>
      <c r="D4833"/>
      <c r="G4833" s="4"/>
    </row>
    <row r="4834" spans="1:7" x14ac:dyDescent="0.3">
      <c r="A4834" s="2"/>
      <c r="B4834" s="2"/>
      <c r="D4834"/>
      <c r="G4834" s="4"/>
    </row>
    <row r="4835" spans="1:7" x14ac:dyDescent="0.3">
      <c r="A4835" s="2"/>
      <c r="B4835" s="2"/>
      <c r="D4835"/>
      <c r="G4835" s="4"/>
    </row>
    <row r="4836" spans="1:7" x14ac:dyDescent="0.3">
      <c r="A4836" s="2"/>
      <c r="B4836" s="2"/>
      <c r="D4836"/>
      <c r="G4836" s="4"/>
    </row>
    <row r="4837" spans="1:7" x14ac:dyDescent="0.3">
      <c r="A4837" s="2"/>
      <c r="B4837" s="2"/>
      <c r="D4837"/>
      <c r="G4837" s="4"/>
    </row>
    <row r="4838" spans="1:7" x14ac:dyDescent="0.3">
      <c r="A4838" s="2"/>
      <c r="B4838" s="2"/>
      <c r="D4838"/>
      <c r="G4838" s="4"/>
    </row>
    <row r="4839" spans="1:7" x14ac:dyDescent="0.3">
      <c r="A4839" s="2"/>
      <c r="B4839" s="2"/>
      <c r="D4839"/>
      <c r="G4839" s="4"/>
    </row>
    <row r="4840" spans="1:7" x14ac:dyDescent="0.3">
      <c r="A4840" s="2"/>
      <c r="B4840" s="2"/>
      <c r="D4840"/>
      <c r="G4840" s="4"/>
    </row>
    <row r="4841" spans="1:7" x14ac:dyDescent="0.3">
      <c r="A4841" s="2"/>
      <c r="B4841" s="2"/>
      <c r="D4841"/>
      <c r="G4841" s="4"/>
    </row>
    <row r="4842" spans="1:7" x14ac:dyDescent="0.3">
      <c r="A4842" s="2"/>
      <c r="B4842" s="2"/>
      <c r="D4842"/>
      <c r="G4842" s="4"/>
    </row>
    <row r="4843" spans="1:7" x14ac:dyDescent="0.3">
      <c r="A4843" s="2"/>
      <c r="B4843" s="2"/>
      <c r="D4843"/>
      <c r="G4843" s="4"/>
    </row>
    <row r="4844" spans="1:7" x14ac:dyDescent="0.3">
      <c r="A4844" s="2"/>
      <c r="B4844" s="2"/>
      <c r="D4844"/>
      <c r="G4844" s="4"/>
    </row>
    <row r="4845" spans="1:7" x14ac:dyDescent="0.3">
      <c r="A4845" s="2"/>
      <c r="B4845" s="2"/>
      <c r="D4845"/>
      <c r="G4845" s="4"/>
    </row>
    <row r="4846" spans="1:7" x14ac:dyDescent="0.3">
      <c r="A4846" s="2"/>
      <c r="B4846" s="2"/>
      <c r="D4846"/>
      <c r="G4846" s="4"/>
    </row>
    <row r="4847" spans="1:7" x14ac:dyDescent="0.3">
      <c r="A4847" s="2"/>
      <c r="B4847" s="2"/>
      <c r="D4847"/>
      <c r="G4847" s="4"/>
    </row>
    <row r="4848" spans="1:7" x14ac:dyDescent="0.3">
      <c r="A4848" s="2"/>
      <c r="B4848" s="2"/>
      <c r="D4848"/>
      <c r="G4848" s="4"/>
    </row>
    <row r="4849" spans="1:7" x14ac:dyDescent="0.3">
      <c r="A4849" s="2"/>
      <c r="B4849" s="2"/>
      <c r="D4849"/>
      <c r="G4849" s="4"/>
    </row>
    <row r="4850" spans="1:7" x14ac:dyDescent="0.3">
      <c r="A4850" s="2"/>
      <c r="B4850" s="2"/>
      <c r="D4850"/>
      <c r="G4850" s="4"/>
    </row>
    <row r="4851" spans="1:7" x14ac:dyDescent="0.3">
      <c r="A4851" s="2"/>
      <c r="B4851" s="2"/>
      <c r="D4851"/>
      <c r="G4851" s="4"/>
    </row>
    <row r="4852" spans="1:7" x14ac:dyDescent="0.3">
      <c r="A4852" s="2"/>
      <c r="B4852" s="2"/>
      <c r="D4852"/>
      <c r="G4852" s="4"/>
    </row>
    <row r="4853" spans="1:7" x14ac:dyDescent="0.3">
      <c r="A4853" s="2"/>
      <c r="B4853" s="2"/>
      <c r="D4853"/>
      <c r="G4853" s="4"/>
    </row>
    <row r="4854" spans="1:7" x14ac:dyDescent="0.3">
      <c r="A4854" s="2"/>
      <c r="B4854" s="2"/>
      <c r="D4854"/>
      <c r="G4854" s="4"/>
    </row>
    <row r="4855" spans="1:7" x14ac:dyDescent="0.3">
      <c r="A4855" s="2"/>
      <c r="B4855" s="2"/>
      <c r="D4855"/>
      <c r="G4855" s="4"/>
    </row>
    <row r="4856" spans="1:7" x14ac:dyDescent="0.3">
      <c r="A4856" s="2"/>
      <c r="B4856" s="2"/>
      <c r="D4856"/>
      <c r="G4856" s="4"/>
    </row>
    <row r="4857" spans="1:7" x14ac:dyDescent="0.3">
      <c r="A4857" s="2"/>
      <c r="B4857" s="2"/>
      <c r="D4857"/>
      <c r="G4857" s="4"/>
    </row>
    <row r="4858" spans="1:7" x14ac:dyDescent="0.3">
      <c r="A4858" s="2"/>
      <c r="B4858" s="2"/>
      <c r="D4858"/>
      <c r="G4858" s="4"/>
    </row>
    <row r="4859" spans="1:7" x14ac:dyDescent="0.3">
      <c r="A4859" s="2"/>
      <c r="B4859" s="2"/>
      <c r="D4859"/>
      <c r="G4859" s="4"/>
    </row>
    <row r="4860" spans="1:7" x14ac:dyDescent="0.3">
      <c r="A4860" s="2"/>
      <c r="B4860" s="2"/>
      <c r="D4860"/>
      <c r="G4860" s="4"/>
    </row>
    <row r="4861" spans="1:7" x14ac:dyDescent="0.3">
      <c r="A4861" s="2"/>
      <c r="B4861" s="2"/>
      <c r="D4861"/>
      <c r="G4861" s="4"/>
    </row>
    <row r="4862" spans="1:7" x14ac:dyDescent="0.3">
      <c r="A4862" s="2"/>
      <c r="B4862" s="2"/>
      <c r="D4862"/>
      <c r="G4862" s="4"/>
    </row>
    <row r="4863" spans="1:7" x14ac:dyDescent="0.3">
      <c r="A4863" s="2"/>
      <c r="B4863" s="2"/>
      <c r="D4863"/>
      <c r="G4863" s="4"/>
    </row>
    <row r="4864" spans="1:7" x14ac:dyDescent="0.3">
      <c r="A4864" s="2"/>
      <c r="B4864" s="2"/>
      <c r="D4864"/>
      <c r="G4864" s="4"/>
    </row>
    <row r="4865" spans="1:7" x14ac:dyDescent="0.3">
      <c r="A4865" s="2"/>
      <c r="B4865" s="2"/>
      <c r="D4865"/>
      <c r="G4865" s="4"/>
    </row>
    <row r="4866" spans="1:7" x14ac:dyDescent="0.3">
      <c r="A4866" s="2"/>
      <c r="B4866" s="2"/>
      <c r="D4866"/>
      <c r="G4866" s="4"/>
    </row>
    <row r="4867" spans="1:7" x14ac:dyDescent="0.3">
      <c r="A4867" s="2"/>
      <c r="B4867" s="2"/>
      <c r="D4867"/>
      <c r="G4867" s="4"/>
    </row>
    <row r="4868" spans="1:7" x14ac:dyDescent="0.3">
      <c r="A4868" s="2"/>
      <c r="B4868" s="2"/>
      <c r="D4868"/>
      <c r="G4868" s="4"/>
    </row>
    <row r="4869" spans="1:7" x14ac:dyDescent="0.3">
      <c r="A4869" s="2"/>
      <c r="B4869" s="2"/>
      <c r="D4869"/>
      <c r="G4869" s="4"/>
    </row>
    <row r="4870" spans="1:7" x14ac:dyDescent="0.3">
      <c r="A4870" s="2"/>
      <c r="B4870" s="2"/>
      <c r="D4870"/>
      <c r="G4870" s="4"/>
    </row>
    <row r="4871" spans="1:7" x14ac:dyDescent="0.3">
      <c r="A4871" s="2"/>
      <c r="B4871" s="2"/>
      <c r="D4871"/>
      <c r="G4871" s="4"/>
    </row>
    <row r="4872" spans="1:7" x14ac:dyDescent="0.3">
      <c r="A4872" s="2"/>
      <c r="B4872" s="2"/>
      <c r="D4872"/>
      <c r="G4872" s="4"/>
    </row>
    <row r="4873" spans="1:7" x14ac:dyDescent="0.3">
      <c r="A4873" s="2"/>
      <c r="B4873" s="2"/>
      <c r="D4873"/>
      <c r="G4873" s="4"/>
    </row>
    <row r="4874" spans="1:7" x14ac:dyDescent="0.3">
      <c r="A4874" s="2"/>
      <c r="B4874" s="2"/>
      <c r="D4874"/>
      <c r="G4874" s="4"/>
    </row>
    <row r="4875" spans="1:7" x14ac:dyDescent="0.3">
      <c r="A4875" s="2"/>
      <c r="B4875" s="2"/>
      <c r="D4875"/>
      <c r="G4875" s="4"/>
    </row>
    <row r="4876" spans="1:7" x14ac:dyDescent="0.3">
      <c r="A4876" s="2"/>
      <c r="B4876" s="2"/>
      <c r="D4876"/>
      <c r="G4876" s="4"/>
    </row>
    <row r="4877" spans="1:7" x14ac:dyDescent="0.3">
      <c r="A4877" s="2"/>
      <c r="B4877" s="2"/>
      <c r="D4877"/>
      <c r="G4877" s="4"/>
    </row>
    <row r="4878" spans="1:7" x14ac:dyDescent="0.3">
      <c r="A4878" s="2"/>
      <c r="B4878" s="2"/>
      <c r="D4878"/>
      <c r="G4878" s="4"/>
    </row>
    <row r="4879" spans="1:7" x14ac:dyDescent="0.3">
      <c r="A4879" s="2"/>
      <c r="B4879" s="2"/>
      <c r="D4879"/>
      <c r="G4879" s="4"/>
    </row>
    <row r="4880" spans="1:7" x14ac:dyDescent="0.3">
      <c r="A4880" s="2"/>
      <c r="B4880" s="2"/>
      <c r="D4880"/>
      <c r="G4880" s="4"/>
    </row>
    <row r="4881" spans="1:7" x14ac:dyDescent="0.3">
      <c r="A4881" s="2"/>
      <c r="B4881" s="2"/>
      <c r="D4881"/>
      <c r="G4881" s="4"/>
    </row>
    <row r="4882" spans="1:7" x14ac:dyDescent="0.3">
      <c r="A4882" s="2"/>
      <c r="B4882" s="2"/>
      <c r="D4882"/>
      <c r="G4882" s="4"/>
    </row>
    <row r="4883" spans="1:7" x14ac:dyDescent="0.3">
      <c r="A4883" s="2"/>
      <c r="B4883" s="2"/>
      <c r="D4883"/>
      <c r="G4883" s="4"/>
    </row>
    <row r="4884" spans="1:7" x14ac:dyDescent="0.3">
      <c r="A4884" s="2"/>
      <c r="B4884" s="2"/>
      <c r="D4884"/>
      <c r="G4884" s="4"/>
    </row>
    <row r="4885" spans="1:7" x14ac:dyDescent="0.3">
      <c r="A4885" s="2"/>
      <c r="B4885" s="2"/>
      <c r="D4885"/>
      <c r="G4885" s="4"/>
    </row>
    <row r="4886" spans="1:7" x14ac:dyDescent="0.3">
      <c r="A4886" s="2"/>
      <c r="B4886" s="2"/>
      <c r="D4886"/>
      <c r="G4886" s="4"/>
    </row>
    <row r="4887" spans="1:7" x14ac:dyDescent="0.3">
      <c r="A4887" s="2"/>
      <c r="B4887" s="2"/>
      <c r="D4887"/>
      <c r="G4887" s="4"/>
    </row>
    <row r="4888" spans="1:7" x14ac:dyDescent="0.3">
      <c r="A4888" s="2"/>
      <c r="B4888" s="2"/>
      <c r="D4888"/>
      <c r="G4888" s="4"/>
    </row>
    <row r="4889" spans="1:7" x14ac:dyDescent="0.3">
      <c r="A4889" s="2"/>
      <c r="B4889" s="2"/>
      <c r="D4889"/>
      <c r="G4889" s="4"/>
    </row>
    <row r="4890" spans="1:7" x14ac:dyDescent="0.3">
      <c r="A4890" s="2"/>
      <c r="B4890" s="2"/>
      <c r="D4890"/>
      <c r="G4890" s="4"/>
    </row>
    <row r="4891" spans="1:7" x14ac:dyDescent="0.3">
      <c r="A4891" s="2"/>
      <c r="B4891" s="2"/>
      <c r="D4891"/>
      <c r="G4891" s="4"/>
    </row>
    <row r="4892" spans="1:7" x14ac:dyDescent="0.3">
      <c r="A4892" s="2"/>
      <c r="B4892" s="2"/>
      <c r="D4892"/>
      <c r="G4892" s="4"/>
    </row>
    <row r="4893" spans="1:7" x14ac:dyDescent="0.3">
      <c r="A4893" s="2"/>
      <c r="B4893" s="2"/>
      <c r="D4893"/>
      <c r="G4893" s="4"/>
    </row>
    <row r="4894" spans="1:7" x14ac:dyDescent="0.3">
      <c r="A4894" s="2"/>
      <c r="B4894" s="2"/>
      <c r="D4894"/>
      <c r="G4894" s="4"/>
    </row>
    <row r="4895" spans="1:7" x14ac:dyDescent="0.3">
      <c r="A4895" s="2"/>
      <c r="B4895" s="2"/>
      <c r="D4895"/>
      <c r="G4895" s="4"/>
    </row>
    <row r="4896" spans="1:7" x14ac:dyDescent="0.3">
      <c r="A4896" s="2"/>
      <c r="B4896" s="2"/>
      <c r="D4896"/>
      <c r="G4896" s="4"/>
    </row>
    <row r="4897" spans="1:7" x14ac:dyDescent="0.3">
      <c r="A4897" s="2"/>
      <c r="B4897" s="2"/>
      <c r="D4897"/>
      <c r="G4897" s="4"/>
    </row>
    <row r="4898" spans="1:7" x14ac:dyDescent="0.3">
      <c r="A4898" s="2"/>
      <c r="B4898" s="2"/>
      <c r="D4898"/>
      <c r="G4898" s="4"/>
    </row>
    <row r="4899" spans="1:7" x14ac:dyDescent="0.3">
      <c r="A4899" s="2"/>
      <c r="B4899" s="2"/>
      <c r="D4899"/>
      <c r="G4899" s="4"/>
    </row>
    <row r="4900" spans="1:7" x14ac:dyDescent="0.3">
      <c r="A4900" s="2"/>
      <c r="B4900" s="2"/>
      <c r="D4900"/>
      <c r="G4900" s="4"/>
    </row>
    <row r="4901" spans="1:7" x14ac:dyDescent="0.3">
      <c r="A4901" s="2"/>
      <c r="B4901" s="2"/>
      <c r="D4901"/>
      <c r="G4901" s="4"/>
    </row>
    <row r="4902" spans="1:7" x14ac:dyDescent="0.3">
      <c r="A4902" s="2"/>
      <c r="B4902" s="2"/>
      <c r="D4902"/>
      <c r="G4902" s="4"/>
    </row>
    <row r="4903" spans="1:7" x14ac:dyDescent="0.3">
      <c r="A4903" s="2"/>
      <c r="B4903" s="2"/>
      <c r="D4903"/>
      <c r="G4903" s="4"/>
    </row>
    <row r="4904" spans="1:7" x14ac:dyDescent="0.3">
      <c r="A4904" s="2"/>
      <c r="B4904" s="2"/>
      <c r="D4904"/>
      <c r="G4904" s="4"/>
    </row>
    <row r="4905" spans="1:7" x14ac:dyDescent="0.3">
      <c r="A4905" s="2"/>
      <c r="B4905" s="2"/>
      <c r="D4905"/>
      <c r="G4905" s="4"/>
    </row>
    <row r="4906" spans="1:7" x14ac:dyDescent="0.3">
      <c r="A4906" s="2"/>
      <c r="B4906" s="2"/>
      <c r="D4906"/>
      <c r="G4906" s="4"/>
    </row>
    <row r="4907" spans="1:7" x14ac:dyDescent="0.3">
      <c r="A4907" s="2"/>
      <c r="B4907" s="2"/>
      <c r="D4907"/>
      <c r="G4907" s="4"/>
    </row>
    <row r="4908" spans="1:7" x14ac:dyDescent="0.3">
      <c r="A4908" s="2"/>
      <c r="B4908" s="2"/>
      <c r="D4908"/>
      <c r="G4908" s="4"/>
    </row>
    <row r="4909" spans="1:7" x14ac:dyDescent="0.3">
      <c r="A4909" s="2"/>
      <c r="B4909" s="2"/>
      <c r="D4909"/>
      <c r="G4909" s="4"/>
    </row>
    <row r="4910" spans="1:7" x14ac:dyDescent="0.3">
      <c r="A4910" s="2"/>
      <c r="B4910" s="2"/>
      <c r="D4910"/>
      <c r="G4910" s="4"/>
    </row>
    <row r="4911" spans="1:7" x14ac:dyDescent="0.3">
      <c r="A4911" s="2"/>
      <c r="B4911" s="2"/>
      <c r="D4911"/>
      <c r="G4911" s="4"/>
    </row>
    <row r="4912" spans="1:7" x14ac:dyDescent="0.3">
      <c r="A4912" s="2"/>
      <c r="B4912" s="2"/>
      <c r="D4912"/>
      <c r="G4912" s="4"/>
    </row>
    <row r="4913" spans="1:7" x14ac:dyDescent="0.3">
      <c r="A4913" s="2"/>
      <c r="B4913" s="2"/>
      <c r="D4913"/>
      <c r="G4913" s="4"/>
    </row>
    <row r="4914" spans="1:7" x14ac:dyDescent="0.3">
      <c r="A4914" s="2"/>
      <c r="B4914" s="2"/>
      <c r="D4914"/>
      <c r="G4914" s="4"/>
    </row>
    <row r="4915" spans="1:7" x14ac:dyDescent="0.3">
      <c r="A4915" s="2"/>
      <c r="B4915" s="2"/>
      <c r="D4915"/>
      <c r="G4915" s="4"/>
    </row>
    <row r="4916" spans="1:7" x14ac:dyDescent="0.3">
      <c r="A4916" s="2"/>
      <c r="B4916" s="2"/>
      <c r="D4916"/>
      <c r="G4916" s="4"/>
    </row>
    <row r="4917" spans="1:7" x14ac:dyDescent="0.3">
      <c r="A4917" s="2"/>
      <c r="B4917" s="2"/>
      <c r="D4917"/>
      <c r="G4917" s="4"/>
    </row>
    <row r="4918" spans="1:7" x14ac:dyDescent="0.3">
      <c r="A4918" s="2"/>
      <c r="B4918" s="2"/>
      <c r="D4918"/>
      <c r="G4918" s="4"/>
    </row>
    <row r="4919" spans="1:7" x14ac:dyDescent="0.3">
      <c r="A4919" s="2"/>
      <c r="B4919" s="2"/>
      <c r="D4919"/>
      <c r="G4919" s="4"/>
    </row>
    <row r="4920" spans="1:7" x14ac:dyDescent="0.3">
      <c r="A4920" s="2"/>
      <c r="B4920" s="2"/>
      <c r="D4920"/>
      <c r="G4920" s="4"/>
    </row>
    <row r="4921" spans="1:7" x14ac:dyDescent="0.3">
      <c r="A4921" s="2"/>
      <c r="B4921" s="2"/>
      <c r="D4921"/>
      <c r="G4921" s="4"/>
    </row>
    <row r="4922" spans="1:7" x14ac:dyDescent="0.3">
      <c r="A4922" s="2"/>
      <c r="B4922" s="2"/>
      <c r="D4922"/>
      <c r="G4922" s="4"/>
    </row>
    <row r="4923" spans="1:7" x14ac:dyDescent="0.3">
      <c r="A4923" s="2"/>
      <c r="B4923" s="2"/>
      <c r="D4923"/>
      <c r="G4923" s="4"/>
    </row>
    <row r="4924" spans="1:7" x14ac:dyDescent="0.3">
      <c r="A4924" s="2"/>
      <c r="B4924" s="2"/>
      <c r="D4924"/>
      <c r="G4924" s="4"/>
    </row>
    <row r="4925" spans="1:7" x14ac:dyDescent="0.3">
      <c r="A4925" s="2"/>
      <c r="B4925" s="2"/>
      <c r="D4925"/>
      <c r="G4925" s="4"/>
    </row>
    <row r="4926" spans="1:7" x14ac:dyDescent="0.3">
      <c r="A4926" s="2"/>
      <c r="B4926" s="2"/>
      <c r="D4926"/>
      <c r="G4926" s="4"/>
    </row>
    <row r="4927" spans="1:7" x14ac:dyDescent="0.3">
      <c r="A4927" s="2"/>
      <c r="B4927" s="2"/>
      <c r="D4927"/>
      <c r="G4927" s="4"/>
    </row>
    <row r="4928" spans="1:7" x14ac:dyDescent="0.3">
      <c r="A4928" s="2"/>
      <c r="B4928" s="2"/>
      <c r="D4928"/>
      <c r="G4928" s="4"/>
    </row>
    <row r="4929" spans="1:7" x14ac:dyDescent="0.3">
      <c r="A4929" s="2"/>
      <c r="B4929" s="2"/>
      <c r="D4929"/>
      <c r="G4929" s="4"/>
    </row>
    <row r="4930" spans="1:7" x14ac:dyDescent="0.3">
      <c r="A4930" s="2"/>
      <c r="B4930" s="2"/>
      <c r="D4930"/>
      <c r="G4930" s="4"/>
    </row>
    <row r="4931" spans="1:7" x14ac:dyDescent="0.3">
      <c r="A4931" s="2"/>
      <c r="B4931" s="2"/>
      <c r="D4931"/>
      <c r="G4931" s="4"/>
    </row>
    <row r="4932" spans="1:7" x14ac:dyDescent="0.3">
      <c r="A4932" s="2"/>
      <c r="B4932" s="2"/>
      <c r="D4932"/>
      <c r="G4932" s="4"/>
    </row>
    <row r="4933" spans="1:7" x14ac:dyDescent="0.3">
      <c r="A4933" s="2"/>
      <c r="B4933" s="2"/>
      <c r="D4933"/>
      <c r="G4933" s="4"/>
    </row>
    <row r="4934" spans="1:7" x14ac:dyDescent="0.3">
      <c r="A4934" s="2"/>
      <c r="B4934" s="2"/>
      <c r="D4934"/>
      <c r="G4934" s="4"/>
    </row>
    <row r="4935" spans="1:7" x14ac:dyDescent="0.3">
      <c r="A4935" s="2"/>
      <c r="B4935" s="2"/>
      <c r="D4935"/>
      <c r="G4935" s="4"/>
    </row>
    <row r="4936" spans="1:7" x14ac:dyDescent="0.3">
      <c r="A4936" s="2"/>
      <c r="B4936" s="2"/>
      <c r="D4936"/>
      <c r="G4936" s="4"/>
    </row>
    <row r="4937" spans="1:7" x14ac:dyDescent="0.3">
      <c r="A4937" s="2"/>
      <c r="B4937" s="2"/>
      <c r="D4937"/>
      <c r="G4937" s="4"/>
    </row>
    <row r="4938" spans="1:7" x14ac:dyDescent="0.3">
      <c r="A4938" s="2"/>
      <c r="B4938" s="2"/>
      <c r="D4938"/>
      <c r="G4938" s="4"/>
    </row>
    <row r="4939" spans="1:7" x14ac:dyDescent="0.3">
      <c r="A4939" s="2"/>
      <c r="B4939" s="2"/>
      <c r="D4939"/>
      <c r="G4939" s="4"/>
    </row>
    <row r="4940" spans="1:7" x14ac:dyDescent="0.3">
      <c r="A4940" s="2"/>
      <c r="B4940" s="2"/>
      <c r="D4940"/>
      <c r="G4940" s="4"/>
    </row>
    <row r="4941" spans="1:7" x14ac:dyDescent="0.3">
      <c r="A4941" s="2"/>
      <c r="B4941" s="2"/>
      <c r="D4941"/>
      <c r="G4941" s="4"/>
    </row>
    <row r="4942" spans="1:7" x14ac:dyDescent="0.3">
      <c r="A4942" s="2"/>
      <c r="B4942" s="2"/>
      <c r="D4942"/>
      <c r="G4942" s="4"/>
    </row>
    <row r="4943" spans="1:7" x14ac:dyDescent="0.3">
      <c r="A4943" s="2"/>
      <c r="B4943" s="2"/>
      <c r="D4943"/>
      <c r="G4943" s="4"/>
    </row>
    <row r="4944" spans="1:7" x14ac:dyDescent="0.3">
      <c r="A4944" s="2"/>
      <c r="B4944" s="2"/>
      <c r="D4944"/>
      <c r="G4944" s="4"/>
    </row>
    <row r="4945" spans="1:7" x14ac:dyDescent="0.3">
      <c r="A4945" s="2"/>
      <c r="B4945" s="2"/>
      <c r="D4945"/>
      <c r="G4945" s="4"/>
    </row>
    <row r="4946" spans="1:7" x14ac:dyDescent="0.3">
      <c r="A4946" s="2"/>
      <c r="B4946" s="2"/>
      <c r="D4946"/>
      <c r="G4946" s="4"/>
    </row>
    <row r="4947" spans="1:7" x14ac:dyDescent="0.3">
      <c r="A4947" s="2"/>
      <c r="B4947" s="2"/>
      <c r="D4947"/>
      <c r="G4947" s="4"/>
    </row>
    <row r="4948" spans="1:7" x14ac:dyDescent="0.3">
      <c r="A4948" s="2"/>
      <c r="B4948" s="2"/>
      <c r="D4948"/>
      <c r="G4948" s="4"/>
    </row>
    <row r="4949" spans="1:7" x14ac:dyDescent="0.3">
      <c r="A4949" s="2"/>
      <c r="B4949" s="2"/>
      <c r="D4949"/>
      <c r="G4949" s="4"/>
    </row>
    <row r="4950" spans="1:7" x14ac:dyDescent="0.3">
      <c r="A4950" s="2"/>
      <c r="B4950" s="2"/>
      <c r="D4950"/>
      <c r="G4950" s="4"/>
    </row>
    <row r="4951" spans="1:7" x14ac:dyDescent="0.3">
      <c r="A4951" s="2"/>
      <c r="B4951" s="2"/>
      <c r="D4951"/>
      <c r="G4951" s="4"/>
    </row>
    <row r="4952" spans="1:7" x14ac:dyDescent="0.3">
      <c r="A4952" s="2"/>
      <c r="B4952" s="2"/>
      <c r="D4952"/>
      <c r="G4952" s="4"/>
    </row>
    <row r="4953" spans="1:7" x14ac:dyDescent="0.3">
      <c r="A4953" s="2"/>
      <c r="B4953" s="2"/>
      <c r="D4953"/>
      <c r="G4953" s="4"/>
    </row>
    <row r="4954" spans="1:7" x14ac:dyDescent="0.3">
      <c r="A4954" s="2"/>
      <c r="B4954" s="2"/>
      <c r="D4954"/>
      <c r="G4954" s="4"/>
    </row>
    <row r="4955" spans="1:7" x14ac:dyDescent="0.3">
      <c r="A4955" s="2"/>
      <c r="B4955" s="2"/>
      <c r="D4955"/>
      <c r="G4955" s="4"/>
    </row>
    <row r="4956" spans="1:7" x14ac:dyDescent="0.3">
      <c r="A4956" s="2"/>
      <c r="B4956" s="2"/>
      <c r="D4956"/>
      <c r="G4956" s="4"/>
    </row>
    <row r="4957" spans="1:7" x14ac:dyDescent="0.3">
      <c r="A4957" s="2"/>
      <c r="B4957" s="2"/>
      <c r="D4957"/>
      <c r="G4957" s="4"/>
    </row>
    <row r="4958" spans="1:7" x14ac:dyDescent="0.3">
      <c r="A4958" s="2"/>
      <c r="B4958" s="2"/>
      <c r="D4958"/>
      <c r="G4958" s="4"/>
    </row>
    <row r="4959" spans="1:7" x14ac:dyDescent="0.3">
      <c r="A4959" s="2"/>
      <c r="B4959" s="2"/>
      <c r="D4959"/>
      <c r="G4959" s="4"/>
    </row>
    <row r="4960" spans="1:7" x14ac:dyDescent="0.3">
      <c r="A4960" s="2"/>
      <c r="B4960" s="2"/>
      <c r="D4960"/>
      <c r="G4960" s="4"/>
    </row>
    <row r="4961" spans="1:7" x14ac:dyDescent="0.3">
      <c r="A4961" s="2"/>
      <c r="B4961" s="2"/>
      <c r="D4961"/>
      <c r="G4961" s="4"/>
    </row>
    <row r="4962" spans="1:7" x14ac:dyDescent="0.3">
      <c r="A4962" s="2"/>
      <c r="B4962" s="2"/>
      <c r="D4962"/>
      <c r="G4962" s="4"/>
    </row>
    <row r="4963" spans="1:7" x14ac:dyDescent="0.3">
      <c r="A4963" s="2"/>
      <c r="B4963" s="2"/>
      <c r="D4963"/>
      <c r="G4963" s="4"/>
    </row>
    <row r="4964" spans="1:7" x14ac:dyDescent="0.3">
      <c r="A4964" s="2"/>
      <c r="B4964" s="2"/>
      <c r="D4964"/>
      <c r="G4964" s="4"/>
    </row>
    <row r="4965" spans="1:7" x14ac:dyDescent="0.3">
      <c r="A4965" s="2"/>
      <c r="B4965" s="2"/>
      <c r="D4965"/>
      <c r="G4965" s="4"/>
    </row>
    <row r="4966" spans="1:7" x14ac:dyDescent="0.3">
      <c r="A4966" s="2"/>
      <c r="B4966" s="2"/>
      <c r="D4966"/>
      <c r="G4966" s="4"/>
    </row>
    <row r="4967" spans="1:7" x14ac:dyDescent="0.3">
      <c r="A4967" s="2"/>
      <c r="B4967" s="2"/>
      <c r="D4967"/>
      <c r="G4967" s="4"/>
    </row>
    <row r="4968" spans="1:7" x14ac:dyDescent="0.3">
      <c r="A4968" s="2"/>
      <c r="B4968" s="2"/>
      <c r="D4968"/>
      <c r="G4968" s="4"/>
    </row>
    <row r="4969" spans="1:7" x14ac:dyDescent="0.3">
      <c r="A4969" s="2"/>
      <c r="B4969" s="2"/>
      <c r="D4969"/>
      <c r="G4969" s="4"/>
    </row>
    <row r="4970" spans="1:7" x14ac:dyDescent="0.3">
      <c r="A4970" s="2"/>
      <c r="B4970" s="2"/>
      <c r="D4970"/>
      <c r="G4970" s="4"/>
    </row>
    <row r="4971" spans="1:7" x14ac:dyDescent="0.3">
      <c r="A4971" s="2"/>
      <c r="B4971" s="2"/>
      <c r="D4971"/>
      <c r="G4971" s="4"/>
    </row>
    <row r="4972" spans="1:7" x14ac:dyDescent="0.3">
      <c r="A4972" s="2"/>
      <c r="B4972" s="2"/>
      <c r="D4972"/>
      <c r="G4972" s="4"/>
    </row>
    <row r="4973" spans="1:7" x14ac:dyDescent="0.3">
      <c r="A4973" s="2"/>
      <c r="B4973" s="2"/>
      <c r="D4973"/>
      <c r="G4973" s="4"/>
    </row>
    <row r="4974" spans="1:7" x14ac:dyDescent="0.3">
      <c r="A4974" s="2"/>
      <c r="B4974" s="2"/>
      <c r="D4974"/>
      <c r="G4974" s="4"/>
    </row>
    <row r="4975" spans="1:7" x14ac:dyDescent="0.3">
      <c r="A4975" s="2"/>
      <c r="B4975" s="2"/>
      <c r="D4975"/>
      <c r="G4975" s="4"/>
    </row>
    <row r="4976" spans="1:7" x14ac:dyDescent="0.3">
      <c r="A4976" s="2"/>
      <c r="B4976" s="2"/>
      <c r="D4976"/>
      <c r="G4976" s="4"/>
    </row>
    <row r="4977" spans="1:7" x14ac:dyDescent="0.3">
      <c r="A4977" s="2"/>
      <c r="B4977" s="2"/>
      <c r="D4977"/>
      <c r="G4977" s="4"/>
    </row>
    <row r="4978" spans="1:7" x14ac:dyDescent="0.3">
      <c r="A4978" s="2"/>
      <c r="B4978" s="2"/>
      <c r="D4978"/>
      <c r="G4978" s="4"/>
    </row>
    <row r="4979" spans="1:7" x14ac:dyDescent="0.3">
      <c r="A4979" s="2"/>
      <c r="B4979" s="2"/>
      <c r="D4979"/>
      <c r="G4979" s="4"/>
    </row>
    <row r="4980" spans="1:7" x14ac:dyDescent="0.3">
      <c r="A4980" s="2"/>
      <c r="B4980" s="2"/>
      <c r="D4980"/>
      <c r="G4980" s="4"/>
    </row>
    <row r="4981" spans="1:7" x14ac:dyDescent="0.3">
      <c r="A4981" s="2"/>
      <c r="B4981" s="2"/>
      <c r="D4981"/>
      <c r="G4981" s="4"/>
    </row>
    <row r="4982" spans="1:7" x14ac:dyDescent="0.3">
      <c r="A4982" s="2"/>
      <c r="B4982" s="2"/>
      <c r="D4982"/>
      <c r="G4982" s="4"/>
    </row>
    <row r="4983" spans="1:7" x14ac:dyDescent="0.3">
      <c r="A4983" s="2"/>
      <c r="B4983" s="2"/>
      <c r="D4983"/>
      <c r="G4983" s="4"/>
    </row>
    <row r="4984" spans="1:7" x14ac:dyDescent="0.3">
      <c r="A4984" s="2"/>
      <c r="B4984" s="2"/>
      <c r="D4984"/>
      <c r="G4984" s="4"/>
    </row>
    <row r="4985" spans="1:7" x14ac:dyDescent="0.3">
      <c r="A4985" s="2"/>
      <c r="B4985" s="2"/>
      <c r="D4985"/>
      <c r="G4985" s="4"/>
    </row>
    <row r="4986" spans="1:7" x14ac:dyDescent="0.3">
      <c r="A4986" s="2"/>
      <c r="B4986" s="2"/>
      <c r="D4986"/>
      <c r="G4986" s="4"/>
    </row>
    <row r="4987" spans="1:7" x14ac:dyDescent="0.3">
      <c r="A4987" s="2"/>
      <c r="B4987" s="2"/>
      <c r="D4987"/>
      <c r="G4987" s="4"/>
    </row>
    <row r="4988" spans="1:7" x14ac:dyDescent="0.3">
      <c r="A4988" s="2"/>
      <c r="B4988" s="2"/>
      <c r="D4988"/>
      <c r="G4988" s="4"/>
    </row>
    <row r="4989" spans="1:7" x14ac:dyDescent="0.3">
      <c r="A4989" s="2"/>
      <c r="B4989" s="2"/>
      <c r="D4989"/>
      <c r="G4989" s="4"/>
    </row>
    <row r="4990" spans="1:7" x14ac:dyDescent="0.3">
      <c r="A4990" s="2"/>
      <c r="B4990" s="2"/>
      <c r="D4990"/>
      <c r="G4990" s="4"/>
    </row>
    <row r="4991" spans="1:7" x14ac:dyDescent="0.3">
      <c r="A4991" s="2"/>
      <c r="B4991" s="2"/>
      <c r="D4991"/>
      <c r="G4991" s="4"/>
    </row>
    <row r="4992" spans="1:7" x14ac:dyDescent="0.3">
      <c r="A4992" s="2"/>
      <c r="B4992" s="2"/>
      <c r="D4992"/>
      <c r="G4992" s="4"/>
    </row>
    <row r="4993" spans="1:7" x14ac:dyDescent="0.3">
      <c r="A4993" s="2"/>
      <c r="B4993" s="2"/>
      <c r="D4993"/>
      <c r="G4993" s="4"/>
    </row>
    <row r="4994" spans="1:7" x14ac:dyDescent="0.3">
      <c r="A4994" s="2"/>
      <c r="B4994" s="2"/>
      <c r="D4994"/>
      <c r="G4994" s="4"/>
    </row>
    <row r="4995" spans="1:7" x14ac:dyDescent="0.3">
      <c r="A4995" s="2"/>
      <c r="B4995" s="2"/>
      <c r="D4995"/>
      <c r="G4995" s="4"/>
    </row>
    <row r="4996" spans="1:7" x14ac:dyDescent="0.3">
      <c r="A4996" s="2"/>
      <c r="B4996" s="2"/>
      <c r="D4996"/>
      <c r="G4996" s="4"/>
    </row>
    <row r="4997" spans="1:7" x14ac:dyDescent="0.3">
      <c r="A4997" s="2"/>
      <c r="B4997" s="2"/>
      <c r="D4997"/>
      <c r="G4997" s="4"/>
    </row>
    <row r="4998" spans="1:7" x14ac:dyDescent="0.3">
      <c r="A4998" s="2"/>
      <c r="B4998" s="2"/>
      <c r="D4998"/>
      <c r="G4998" s="4"/>
    </row>
    <row r="4999" spans="1:7" x14ac:dyDescent="0.3">
      <c r="A4999" s="2"/>
      <c r="B4999" s="2"/>
      <c r="D4999"/>
      <c r="G4999" s="4"/>
    </row>
    <row r="5000" spans="1:7" x14ac:dyDescent="0.3">
      <c r="A5000" s="2"/>
      <c r="B5000" s="2"/>
      <c r="D5000"/>
      <c r="G5000" s="4"/>
    </row>
    <row r="5001" spans="1:7" x14ac:dyDescent="0.3">
      <c r="A5001" s="2"/>
      <c r="B5001" s="2"/>
      <c r="D5001"/>
      <c r="G5001" s="4"/>
    </row>
    <row r="5002" spans="1:7" x14ac:dyDescent="0.3">
      <c r="A5002" s="2"/>
      <c r="B5002" s="2"/>
      <c r="D5002"/>
      <c r="G5002" s="4"/>
    </row>
    <row r="5003" spans="1:7" x14ac:dyDescent="0.3">
      <c r="A5003" s="2"/>
      <c r="B5003" s="2"/>
      <c r="D5003"/>
      <c r="G5003" s="4"/>
    </row>
    <row r="5004" spans="1:7" x14ac:dyDescent="0.3">
      <c r="A5004" s="2"/>
      <c r="B5004" s="2"/>
      <c r="D5004"/>
      <c r="G5004" s="4"/>
    </row>
    <row r="5005" spans="1:7" x14ac:dyDescent="0.3">
      <c r="A5005" s="2"/>
      <c r="B5005" s="2"/>
      <c r="D5005"/>
      <c r="G5005" s="4"/>
    </row>
    <row r="5006" spans="1:7" x14ac:dyDescent="0.3">
      <c r="A5006" s="2"/>
      <c r="B5006" s="2"/>
      <c r="D5006"/>
      <c r="G5006" s="4"/>
    </row>
    <row r="5007" spans="1:7" x14ac:dyDescent="0.3">
      <c r="A5007" s="2"/>
      <c r="B5007" s="2"/>
      <c r="D5007"/>
      <c r="G5007" s="4"/>
    </row>
    <row r="5008" spans="1:7" x14ac:dyDescent="0.3">
      <c r="A5008" s="2"/>
      <c r="B5008" s="2"/>
      <c r="D5008"/>
      <c r="G5008" s="4"/>
    </row>
    <row r="5009" spans="1:7" x14ac:dyDescent="0.3">
      <c r="A5009" s="2"/>
      <c r="B5009" s="2"/>
      <c r="D5009"/>
      <c r="G5009" s="4"/>
    </row>
    <row r="5010" spans="1:7" x14ac:dyDescent="0.3">
      <c r="A5010" s="2"/>
      <c r="B5010" s="2"/>
      <c r="D5010"/>
      <c r="G5010" s="4"/>
    </row>
    <row r="5011" spans="1:7" x14ac:dyDescent="0.3">
      <c r="A5011" s="2"/>
      <c r="B5011" s="2"/>
      <c r="D5011"/>
      <c r="G5011" s="4"/>
    </row>
    <row r="5012" spans="1:7" x14ac:dyDescent="0.3">
      <c r="A5012" s="2"/>
      <c r="B5012" s="2"/>
      <c r="D5012"/>
      <c r="G5012" s="4"/>
    </row>
    <row r="5013" spans="1:7" x14ac:dyDescent="0.3">
      <c r="A5013" s="2"/>
      <c r="B5013" s="2"/>
      <c r="D5013"/>
      <c r="G5013" s="4"/>
    </row>
    <row r="5014" spans="1:7" x14ac:dyDescent="0.3">
      <c r="A5014" s="2"/>
      <c r="B5014" s="2"/>
      <c r="D5014"/>
      <c r="G5014" s="4"/>
    </row>
    <row r="5015" spans="1:7" x14ac:dyDescent="0.3">
      <c r="A5015" s="2"/>
      <c r="B5015" s="2"/>
      <c r="D5015"/>
      <c r="G5015" s="4"/>
    </row>
    <row r="5016" spans="1:7" x14ac:dyDescent="0.3">
      <c r="A5016" s="2"/>
      <c r="B5016" s="2"/>
      <c r="D5016"/>
      <c r="G5016" s="4"/>
    </row>
    <row r="5017" spans="1:7" x14ac:dyDescent="0.3">
      <c r="A5017" s="2"/>
      <c r="B5017" s="2"/>
      <c r="D5017"/>
      <c r="G5017" s="4"/>
    </row>
    <row r="5018" spans="1:7" x14ac:dyDescent="0.3">
      <c r="A5018" s="2"/>
      <c r="B5018" s="2"/>
      <c r="D5018"/>
      <c r="G5018" s="4"/>
    </row>
    <row r="5019" spans="1:7" x14ac:dyDescent="0.3">
      <c r="A5019" s="2"/>
      <c r="B5019" s="2"/>
      <c r="D5019"/>
      <c r="G5019" s="4"/>
    </row>
    <row r="5020" spans="1:7" x14ac:dyDescent="0.3">
      <c r="A5020" s="2"/>
      <c r="B5020" s="2"/>
      <c r="D5020"/>
      <c r="G5020" s="4"/>
    </row>
    <row r="5021" spans="1:7" x14ac:dyDescent="0.3">
      <c r="A5021" s="2"/>
      <c r="B5021" s="2"/>
      <c r="D5021"/>
      <c r="G5021" s="4"/>
    </row>
    <row r="5022" spans="1:7" x14ac:dyDescent="0.3">
      <c r="A5022" s="2"/>
      <c r="B5022" s="2"/>
      <c r="D5022"/>
      <c r="G5022" s="4"/>
    </row>
    <row r="5023" spans="1:7" x14ac:dyDescent="0.3">
      <c r="A5023" s="2"/>
      <c r="B5023" s="2"/>
      <c r="D5023"/>
      <c r="G5023" s="4"/>
    </row>
    <row r="5024" spans="1:7" x14ac:dyDescent="0.3">
      <c r="A5024" s="2"/>
      <c r="B5024" s="2"/>
      <c r="D5024"/>
      <c r="G5024" s="4"/>
    </row>
    <row r="5025" spans="1:7" x14ac:dyDescent="0.3">
      <c r="A5025" s="2"/>
      <c r="B5025" s="2"/>
      <c r="D5025"/>
      <c r="G5025" s="4"/>
    </row>
    <row r="5026" spans="1:7" x14ac:dyDescent="0.3">
      <c r="A5026" s="2"/>
      <c r="B5026" s="2"/>
      <c r="D5026"/>
      <c r="G5026" s="4"/>
    </row>
    <row r="5027" spans="1:7" x14ac:dyDescent="0.3">
      <c r="A5027" s="2"/>
      <c r="B5027" s="2"/>
      <c r="D5027"/>
      <c r="G5027" s="4"/>
    </row>
    <row r="5028" spans="1:7" x14ac:dyDescent="0.3">
      <c r="A5028" s="2"/>
      <c r="B5028" s="2"/>
      <c r="D5028"/>
      <c r="G5028" s="4"/>
    </row>
    <row r="5029" spans="1:7" x14ac:dyDescent="0.3">
      <c r="A5029" s="2"/>
      <c r="B5029" s="2"/>
      <c r="D5029"/>
      <c r="G5029" s="4"/>
    </row>
    <row r="5030" spans="1:7" x14ac:dyDescent="0.3">
      <c r="A5030" s="2"/>
      <c r="B5030" s="2"/>
      <c r="D5030"/>
      <c r="G5030" s="4"/>
    </row>
    <row r="5031" spans="1:7" x14ac:dyDescent="0.3">
      <c r="A5031" s="2"/>
      <c r="B5031" s="2"/>
      <c r="D5031"/>
      <c r="G5031" s="4"/>
    </row>
    <row r="5032" spans="1:7" x14ac:dyDescent="0.3">
      <c r="A5032" s="2"/>
      <c r="B5032" s="2"/>
      <c r="D5032"/>
      <c r="G5032" s="4"/>
    </row>
    <row r="5033" spans="1:7" x14ac:dyDescent="0.3">
      <c r="A5033" s="2"/>
      <c r="B5033" s="2"/>
      <c r="D5033"/>
      <c r="G5033" s="4"/>
    </row>
    <row r="5034" spans="1:7" x14ac:dyDescent="0.3">
      <c r="A5034" s="2"/>
      <c r="B5034" s="2"/>
      <c r="D5034"/>
      <c r="G5034" s="4"/>
    </row>
    <row r="5035" spans="1:7" x14ac:dyDescent="0.3">
      <c r="A5035" s="2"/>
      <c r="B5035" s="2"/>
      <c r="D5035"/>
      <c r="G5035" s="4"/>
    </row>
    <row r="5036" spans="1:7" x14ac:dyDescent="0.3">
      <c r="A5036" s="2"/>
      <c r="B5036" s="2"/>
      <c r="D5036"/>
      <c r="G5036" s="4"/>
    </row>
    <row r="5037" spans="1:7" x14ac:dyDescent="0.3">
      <c r="A5037" s="2"/>
      <c r="B5037" s="2"/>
      <c r="D5037"/>
      <c r="G5037" s="4"/>
    </row>
    <row r="5038" spans="1:7" x14ac:dyDescent="0.3">
      <c r="A5038" s="2"/>
      <c r="B5038" s="2"/>
      <c r="D5038"/>
      <c r="G5038" s="4"/>
    </row>
    <row r="5039" spans="1:7" x14ac:dyDescent="0.3">
      <c r="A5039" s="2"/>
      <c r="B5039" s="2"/>
      <c r="D5039"/>
      <c r="G5039" s="4"/>
    </row>
    <row r="5040" spans="1:7" x14ac:dyDescent="0.3">
      <c r="A5040" s="2"/>
      <c r="B5040" s="2"/>
      <c r="D5040"/>
      <c r="G5040" s="4"/>
    </row>
    <row r="5041" spans="1:7" x14ac:dyDescent="0.3">
      <c r="A5041" s="2"/>
      <c r="B5041" s="2"/>
      <c r="D5041"/>
      <c r="G5041" s="4"/>
    </row>
    <row r="5042" spans="1:7" x14ac:dyDescent="0.3">
      <c r="A5042" s="2"/>
      <c r="B5042" s="2"/>
      <c r="D5042"/>
      <c r="G5042" s="4"/>
    </row>
    <row r="5043" spans="1:7" x14ac:dyDescent="0.3">
      <c r="A5043" s="2"/>
      <c r="B5043" s="2"/>
      <c r="D5043"/>
      <c r="G5043" s="4"/>
    </row>
    <row r="5044" spans="1:7" x14ac:dyDescent="0.3">
      <c r="A5044" s="2"/>
      <c r="B5044" s="2"/>
      <c r="D5044"/>
      <c r="G5044" s="4"/>
    </row>
    <row r="5045" spans="1:7" x14ac:dyDescent="0.3">
      <c r="A5045" s="2"/>
      <c r="B5045" s="2"/>
      <c r="D5045"/>
      <c r="G5045" s="4"/>
    </row>
    <row r="5046" spans="1:7" x14ac:dyDescent="0.3">
      <c r="A5046" s="2"/>
      <c r="B5046" s="2"/>
      <c r="D5046"/>
      <c r="G5046" s="4"/>
    </row>
    <row r="5047" spans="1:7" x14ac:dyDescent="0.3">
      <c r="A5047" s="2"/>
      <c r="B5047" s="2"/>
      <c r="D5047"/>
      <c r="G5047" s="4"/>
    </row>
    <row r="5048" spans="1:7" x14ac:dyDescent="0.3">
      <c r="A5048" s="2"/>
      <c r="B5048" s="2"/>
      <c r="D5048"/>
      <c r="G5048" s="4"/>
    </row>
    <row r="5049" spans="1:7" x14ac:dyDescent="0.3">
      <c r="A5049" s="2"/>
      <c r="B5049" s="2"/>
      <c r="D5049"/>
      <c r="G5049" s="4"/>
    </row>
    <row r="5050" spans="1:7" x14ac:dyDescent="0.3">
      <c r="A5050" s="2"/>
      <c r="B5050" s="2"/>
      <c r="D5050"/>
      <c r="G5050" s="4"/>
    </row>
    <row r="5051" spans="1:7" x14ac:dyDescent="0.3">
      <c r="A5051" s="2"/>
      <c r="B5051" s="2"/>
      <c r="D5051"/>
      <c r="G5051" s="4"/>
    </row>
    <row r="5052" spans="1:7" x14ac:dyDescent="0.3">
      <c r="A5052" s="2"/>
      <c r="B5052" s="2"/>
      <c r="D5052"/>
      <c r="G5052" s="4"/>
    </row>
    <row r="5053" spans="1:7" x14ac:dyDescent="0.3">
      <c r="A5053" s="2"/>
      <c r="B5053" s="2"/>
      <c r="D5053"/>
      <c r="G5053" s="4"/>
    </row>
    <row r="5054" spans="1:7" x14ac:dyDescent="0.3">
      <c r="A5054" s="2"/>
      <c r="B5054" s="2"/>
      <c r="D5054"/>
      <c r="G5054" s="4"/>
    </row>
    <row r="5055" spans="1:7" x14ac:dyDescent="0.3">
      <c r="A5055" s="2"/>
      <c r="B5055" s="2"/>
      <c r="D5055"/>
      <c r="G5055" s="4"/>
    </row>
    <row r="5056" spans="1:7" x14ac:dyDescent="0.3">
      <c r="A5056" s="2"/>
      <c r="B5056" s="2"/>
      <c r="D5056"/>
      <c r="G5056" s="4"/>
    </row>
    <row r="5057" spans="1:7" x14ac:dyDescent="0.3">
      <c r="A5057" s="2"/>
      <c r="B5057" s="2"/>
      <c r="D5057"/>
      <c r="G5057" s="4"/>
    </row>
    <row r="5058" spans="1:7" x14ac:dyDescent="0.3">
      <c r="A5058" s="2"/>
      <c r="B5058" s="2"/>
      <c r="D5058"/>
      <c r="G5058" s="4"/>
    </row>
    <row r="5059" spans="1:7" x14ac:dyDescent="0.3">
      <c r="A5059" s="2"/>
      <c r="B5059" s="2"/>
      <c r="D5059"/>
      <c r="G5059" s="4"/>
    </row>
    <row r="5060" spans="1:7" x14ac:dyDescent="0.3">
      <c r="A5060" s="2"/>
      <c r="B5060" s="2"/>
      <c r="D5060"/>
      <c r="G5060" s="4"/>
    </row>
    <row r="5061" spans="1:7" x14ac:dyDescent="0.3">
      <c r="A5061" s="2"/>
      <c r="B5061" s="2"/>
      <c r="D5061"/>
      <c r="G5061" s="4"/>
    </row>
    <row r="5062" spans="1:7" x14ac:dyDescent="0.3">
      <c r="A5062" s="2"/>
      <c r="B5062" s="2"/>
      <c r="D5062"/>
      <c r="G5062" s="4"/>
    </row>
    <row r="5063" spans="1:7" x14ac:dyDescent="0.3">
      <c r="A5063" s="2"/>
      <c r="B5063" s="2"/>
      <c r="D5063"/>
      <c r="G5063" s="4"/>
    </row>
    <row r="5064" spans="1:7" x14ac:dyDescent="0.3">
      <c r="A5064" s="2"/>
      <c r="B5064" s="2"/>
      <c r="D5064"/>
      <c r="G5064" s="4"/>
    </row>
    <row r="5065" spans="1:7" x14ac:dyDescent="0.3">
      <c r="A5065" s="2"/>
      <c r="B5065" s="2"/>
      <c r="D5065"/>
      <c r="G5065" s="4"/>
    </row>
    <row r="5066" spans="1:7" x14ac:dyDescent="0.3">
      <c r="A5066" s="2"/>
      <c r="B5066" s="2"/>
      <c r="D5066"/>
      <c r="G5066" s="4"/>
    </row>
    <row r="5067" spans="1:7" x14ac:dyDescent="0.3">
      <c r="A5067" s="2"/>
      <c r="B5067" s="2"/>
      <c r="D5067"/>
      <c r="G5067" s="4"/>
    </row>
    <row r="5068" spans="1:7" x14ac:dyDescent="0.3">
      <c r="A5068" s="2"/>
      <c r="B5068" s="2"/>
      <c r="D5068"/>
      <c r="G5068" s="4"/>
    </row>
    <row r="5069" spans="1:7" x14ac:dyDescent="0.3">
      <c r="A5069" s="2"/>
      <c r="B5069" s="2"/>
      <c r="D5069"/>
      <c r="G5069" s="4"/>
    </row>
    <row r="5070" spans="1:7" x14ac:dyDescent="0.3">
      <c r="A5070" s="2"/>
      <c r="B5070" s="2"/>
      <c r="D5070"/>
      <c r="G5070" s="4"/>
    </row>
    <row r="5071" spans="1:7" x14ac:dyDescent="0.3">
      <c r="A5071" s="2"/>
      <c r="B5071" s="2"/>
      <c r="D5071"/>
      <c r="G5071" s="4"/>
    </row>
    <row r="5072" spans="1:7" x14ac:dyDescent="0.3">
      <c r="A5072" s="2"/>
      <c r="B5072" s="2"/>
      <c r="D5072"/>
      <c r="G5072" s="4"/>
    </row>
    <row r="5073" spans="1:7" x14ac:dyDescent="0.3">
      <c r="A5073" s="2"/>
      <c r="B5073" s="2"/>
      <c r="D5073"/>
      <c r="G5073" s="4"/>
    </row>
    <row r="5074" spans="1:7" x14ac:dyDescent="0.3">
      <c r="A5074" s="2"/>
      <c r="B5074" s="2"/>
      <c r="D5074"/>
      <c r="G5074" s="4"/>
    </row>
    <row r="5075" spans="1:7" x14ac:dyDescent="0.3">
      <c r="A5075" s="2"/>
      <c r="B5075" s="2"/>
      <c r="D5075"/>
      <c r="G5075" s="4"/>
    </row>
    <row r="5076" spans="1:7" x14ac:dyDescent="0.3">
      <c r="A5076" s="2"/>
      <c r="B5076" s="2"/>
      <c r="D5076"/>
      <c r="G5076" s="4"/>
    </row>
    <row r="5077" spans="1:7" x14ac:dyDescent="0.3">
      <c r="A5077" s="2"/>
      <c r="B5077" s="2"/>
      <c r="D5077"/>
      <c r="G5077" s="4"/>
    </row>
    <row r="5078" spans="1:7" x14ac:dyDescent="0.3">
      <c r="A5078" s="2"/>
      <c r="B5078" s="2"/>
      <c r="D5078"/>
      <c r="G5078" s="4"/>
    </row>
    <row r="5079" spans="1:7" x14ac:dyDescent="0.3">
      <c r="A5079" s="2"/>
      <c r="B5079" s="2"/>
      <c r="D5079"/>
      <c r="G5079" s="4"/>
    </row>
    <row r="5080" spans="1:7" x14ac:dyDescent="0.3">
      <c r="A5080" s="2"/>
      <c r="B5080" s="2"/>
      <c r="D5080"/>
      <c r="G5080" s="4"/>
    </row>
    <row r="5081" spans="1:7" x14ac:dyDescent="0.3">
      <c r="A5081" s="2"/>
      <c r="B5081" s="2"/>
      <c r="D5081"/>
      <c r="G5081" s="4"/>
    </row>
    <row r="5082" spans="1:7" x14ac:dyDescent="0.3">
      <c r="A5082" s="2"/>
      <c r="B5082" s="2"/>
      <c r="D5082"/>
      <c r="G5082" s="4"/>
    </row>
    <row r="5083" spans="1:7" x14ac:dyDescent="0.3">
      <c r="A5083" s="2"/>
      <c r="B5083" s="2"/>
      <c r="D5083"/>
      <c r="G5083" s="4"/>
    </row>
    <row r="5084" spans="1:7" x14ac:dyDescent="0.3">
      <c r="A5084" s="2"/>
      <c r="B5084" s="2"/>
      <c r="D5084"/>
      <c r="G5084" s="4"/>
    </row>
    <row r="5085" spans="1:7" x14ac:dyDescent="0.3">
      <c r="A5085" s="2"/>
      <c r="B5085" s="2"/>
      <c r="D5085"/>
      <c r="G5085" s="4"/>
    </row>
    <row r="5086" spans="1:7" x14ac:dyDescent="0.3">
      <c r="A5086" s="2"/>
      <c r="B5086" s="2"/>
      <c r="D5086"/>
      <c r="G5086" s="4"/>
    </row>
    <row r="5087" spans="1:7" x14ac:dyDescent="0.3">
      <c r="A5087" s="2"/>
      <c r="B5087" s="2"/>
      <c r="D5087"/>
      <c r="G5087" s="4"/>
    </row>
    <row r="5088" spans="1:7" x14ac:dyDescent="0.3">
      <c r="A5088" s="2"/>
      <c r="B5088" s="2"/>
      <c r="D5088"/>
      <c r="G5088" s="4"/>
    </row>
    <row r="5089" spans="1:7" x14ac:dyDescent="0.3">
      <c r="A5089" s="2"/>
      <c r="B5089" s="2"/>
      <c r="D5089"/>
      <c r="G5089" s="4"/>
    </row>
    <row r="5090" spans="1:7" x14ac:dyDescent="0.3">
      <c r="A5090" s="2"/>
      <c r="B5090" s="2"/>
      <c r="D5090"/>
      <c r="G5090" s="4"/>
    </row>
    <row r="5091" spans="1:7" x14ac:dyDescent="0.3">
      <c r="A5091" s="2"/>
      <c r="B5091" s="2"/>
      <c r="D5091"/>
      <c r="G5091" s="4"/>
    </row>
    <row r="5092" spans="1:7" x14ac:dyDescent="0.3">
      <c r="A5092" s="2"/>
      <c r="B5092" s="2"/>
      <c r="D5092"/>
      <c r="G5092" s="4"/>
    </row>
    <row r="5093" spans="1:7" x14ac:dyDescent="0.3">
      <c r="A5093" s="2"/>
      <c r="B5093" s="2"/>
      <c r="D5093"/>
      <c r="G5093" s="4"/>
    </row>
    <row r="5094" spans="1:7" x14ac:dyDescent="0.3">
      <c r="A5094" s="2"/>
      <c r="B5094" s="2"/>
      <c r="D5094"/>
      <c r="G5094" s="4"/>
    </row>
    <row r="5095" spans="1:7" x14ac:dyDescent="0.3">
      <c r="A5095" s="2"/>
      <c r="B5095" s="2"/>
      <c r="D5095"/>
      <c r="G5095" s="4"/>
    </row>
    <row r="5096" spans="1:7" x14ac:dyDescent="0.3">
      <c r="A5096" s="2"/>
      <c r="B5096" s="2"/>
      <c r="D5096"/>
      <c r="G5096" s="4"/>
    </row>
    <row r="5097" spans="1:7" x14ac:dyDescent="0.3">
      <c r="A5097" s="2"/>
      <c r="B5097" s="2"/>
      <c r="D5097"/>
      <c r="G5097" s="4"/>
    </row>
    <row r="5098" spans="1:7" x14ac:dyDescent="0.3">
      <c r="A5098" s="2"/>
      <c r="B5098" s="2"/>
      <c r="D5098"/>
      <c r="G5098" s="4"/>
    </row>
    <row r="5099" spans="1:7" x14ac:dyDescent="0.3">
      <c r="A5099" s="2"/>
      <c r="B5099" s="2"/>
      <c r="D5099"/>
      <c r="G5099" s="4"/>
    </row>
    <row r="5100" spans="1:7" x14ac:dyDescent="0.3">
      <c r="A5100" s="2"/>
      <c r="B5100" s="2"/>
      <c r="D5100"/>
      <c r="G5100" s="4"/>
    </row>
    <row r="5101" spans="1:7" x14ac:dyDescent="0.3">
      <c r="A5101" s="2"/>
      <c r="B5101" s="2"/>
      <c r="D5101"/>
      <c r="G5101" s="4"/>
    </row>
    <row r="5102" spans="1:7" x14ac:dyDescent="0.3">
      <c r="A5102" s="2"/>
      <c r="B5102" s="2"/>
      <c r="D5102"/>
      <c r="G5102" s="4"/>
    </row>
    <row r="5103" spans="1:7" x14ac:dyDescent="0.3">
      <c r="A5103" s="2"/>
      <c r="B5103" s="2"/>
      <c r="D5103"/>
      <c r="G5103" s="4"/>
    </row>
    <row r="5104" spans="1:7" x14ac:dyDescent="0.3">
      <c r="A5104" s="2"/>
      <c r="B5104" s="2"/>
      <c r="D5104"/>
      <c r="G5104" s="4"/>
    </row>
    <row r="5105" spans="1:7" x14ac:dyDescent="0.3">
      <c r="A5105" s="2"/>
      <c r="B5105" s="2"/>
      <c r="D5105"/>
      <c r="G5105" s="4"/>
    </row>
    <row r="5106" spans="1:7" x14ac:dyDescent="0.3">
      <c r="A5106" s="2"/>
      <c r="B5106" s="2"/>
      <c r="D5106"/>
      <c r="G5106" s="4"/>
    </row>
    <row r="5107" spans="1:7" x14ac:dyDescent="0.3">
      <c r="A5107" s="2"/>
      <c r="B5107" s="2"/>
      <c r="D5107"/>
      <c r="G5107" s="4"/>
    </row>
    <row r="5108" spans="1:7" x14ac:dyDescent="0.3">
      <c r="A5108" s="2"/>
      <c r="B5108" s="2"/>
      <c r="D5108"/>
      <c r="G5108" s="4"/>
    </row>
    <row r="5109" spans="1:7" x14ac:dyDescent="0.3">
      <c r="A5109" s="2"/>
      <c r="B5109" s="2"/>
      <c r="D5109"/>
      <c r="G5109" s="4"/>
    </row>
    <row r="5110" spans="1:7" x14ac:dyDescent="0.3">
      <c r="A5110" s="2"/>
      <c r="B5110" s="2"/>
      <c r="D5110"/>
      <c r="G5110" s="4"/>
    </row>
    <row r="5111" spans="1:7" x14ac:dyDescent="0.3">
      <c r="A5111" s="2"/>
      <c r="B5111" s="2"/>
      <c r="D5111"/>
      <c r="G5111" s="4"/>
    </row>
    <row r="5112" spans="1:7" x14ac:dyDescent="0.3">
      <c r="A5112" s="2"/>
      <c r="B5112" s="2"/>
      <c r="D5112"/>
      <c r="G5112" s="4"/>
    </row>
    <row r="5113" spans="1:7" x14ac:dyDescent="0.3">
      <c r="A5113" s="2"/>
      <c r="B5113" s="2"/>
      <c r="D5113"/>
      <c r="G5113" s="4"/>
    </row>
    <row r="5114" spans="1:7" x14ac:dyDescent="0.3">
      <c r="A5114" s="2"/>
      <c r="B5114" s="2"/>
      <c r="D5114"/>
      <c r="G5114" s="4"/>
    </row>
    <row r="5115" spans="1:7" x14ac:dyDescent="0.3">
      <c r="A5115" s="2"/>
      <c r="B5115" s="2"/>
      <c r="D5115"/>
      <c r="G5115" s="4"/>
    </row>
    <row r="5116" spans="1:7" x14ac:dyDescent="0.3">
      <c r="A5116" s="2"/>
      <c r="B5116" s="2"/>
      <c r="D5116"/>
      <c r="G5116" s="4"/>
    </row>
    <row r="5117" spans="1:7" x14ac:dyDescent="0.3">
      <c r="A5117" s="2"/>
      <c r="B5117" s="2"/>
      <c r="D5117"/>
      <c r="G5117" s="4"/>
    </row>
    <row r="5118" spans="1:7" x14ac:dyDescent="0.3">
      <c r="A5118" s="2"/>
      <c r="B5118" s="2"/>
      <c r="D5118"/>
      <c r="G5118" s="4"/>
    </row>
    <row r="5119" spans="1:7" x14ac:dyDescent="0.3">
      <c r="A5119" s="2"/>
      <c r="B5119" s="2"/>
      <c r="D5119"/>
      <c r="G5119" s="4"/>
    </row>
    <row r="5120" spans="1:7" x14ac:dyDescent="0.3">
      <c r="A5120" s="2"/>
      <c r="B5120" s="2"/>
      <c r="D5120"/>
      <c r="G5120" s="4"/>
    </row>
    <row r="5121" spans="1:7" x14ac:dyDescent="0.3">
      <c r="A5121" s="2"/>
      <c r="B5121" s="2"/>
      <c r="D5121"/>
      <c r="G5121" s="4"/>
    </row>
    <row r="5122" spans="1:7" x14ac:dyDescent="0.3">
      <c r="A5122" s="2"/>
      <c r="B5122" s="2"/>
      <c r="D5122"/>
      <c r="G5122" s="4"/>
    </row>
    <row r="5123" spans="1:7" x14ac:dyDescent="0.3">
      <c r="A5123" s="2"/>
      <c r="B5123" s="2"/>
      <c r="D5123"/>
      <c r="G5123" s="4"/>
    </row>
    <row r="5124" spans="1:7" x14ac:dyDescent="0.3">
      <c r="A5124" s="2"/>
      <c r="B5124" s="2"/>
      <c r="D5124"/>
      <c r="G5124" s="4"/>
    </row>
    <row r="5125" spans="1:7" x14ac:dyDescent="0.3">
      <c r="A5125" s="2"/>
      <c r="B5125" s="2"/>
      <c r="D5125"/>
      <c r="G5125" s="4"/>
    </row>
    <row r="5126" spans="1:7" x14ac:dyDescent="0.3">
      <c r="A5126" s="2"/>
      <c r="B5126" s="2"/>
      <c r="D5126"/>
      <c r="G5126" s="4"/>
    </row>
    <row r="5127" spans="1:7" x14ac:dyDescent="0.3">
      <c r="A5127" s="2"/>
      <c r="B5127" s="2"/>
      <c r="D5127"/>
      <c r="G5127" s="4"/>
    </row>
    <row r="5128" spans="1:7" x14ac:dyDescent="0.3">
      <c r="A5128" s="2"/>
      <c r="B5128" s="2"/>
      <c r="D5128"/>
      <c r="G5128" s="4"/>
    </row>
    <row r="5129" spans="1:7" x14ac:dyDescent="0.3">
      <c r="A5129" s="2"/>
      <c r="B5129" s="2"/>
      <c r="D5129"/>
      <c r="G5129" s="4"/>
    </row>
    <row r="5130" spans="1:7" x14ac:dyDescent="0.3">
      <c r="A5130" s="2"/>
      <c r="B5130" s="2"/>
      <c r="D5130"/>
      <c r="G5130" s="4"/>
    </row>
    <row r="5131" spans="1:7" x14ac:dyDescent="0.3">
      <c r="A5131" s="2"/>
      <c r="B5131" s="2"/>
      <c r="D5131"/>
      <c r="G5131" s="4"/>
    </row>
    <row r="5132" spans="1:7" x14ac:dyDescent="0.3">
      <c r="A5132" s="2"/>
      <c r="B5132" s="2"/>
      <c r="D5132"/>
      <c r="G5132" s="4"/>
    </row>
    <row r="5133" spans="1:7" x14ac:dyDescent="0.3">
      <c r="A5133" s="2"/>
      <c r="B5133" s="2"/>
      <c r="D5133"/>
      <c r="G5133" s="4"/>
    </row>
    <row r="5134" spans="1:7" x14ac:dyDescent="0.3">
      <c r="A5134" s="2"/>
      <c r="B5134" s="2"/>
      <c r="D5134"/>
      <c r="G5134" s="4"/>
    </row>
    <row r="5135" spans="1:7" x14ac:dyDescent="0.3">
      <c r="A5135" s="2"/>
      <c r="B5135" s="2"/>
      <c r="D5135"/>
      <c r="G5135" s="4"/>
    </row>
    <row r="5136" spans="1:7" x14ac:dyDescent="0.3">
      <c r="A5136" s="2"/>
      <c r="B5136" s="2"/>
      <c r="D5136"/>
      <c r="G5136" s="4"/>
    </row>
    <row r="5137" spans="1:7" x14ac:dyDescent="0.3">
      <c r="A5137" s="2"/>
      <c r="B5137" s="2"/>
      <c r="D5137"/>
      <c r="G5137" s="4"/>
    </row>
    <row r="5138" spans="1:7" x14ac:dyDescent="0.3">
      <c r="A5138" s="2"/>
      <c r="B5138" s="2"/>
      <c r="D5138"/>
      <c r="G5138" s="4"/>
    </row>
    <row r="5139" spans="1:7" x14ac:dyDescent="0.3">
      <c r="A5139" s="2"/>
      <c r="B5139" s="2"/>
      <c r="D5139"/>
      <c r="G5139" s="4"/>
    </row>
    <row r="5140" spans="1:7" x14ac:dyDescent="0.3">
      <c r="A5140" s="2"/>
      <c r="B5140" s="2"/>
      <c r="D5140"/>
      <c r="G5140" s="4"/>
    </row>
    <row r="5141" spans="1:7" x14ac:dyDescent="0.3">
      <c r="A5141" s="2"/>
      <c r="B5141" s="2"/>
      <c r="D5141"/>
      <c r="G5141" s="4"/>
    </row>
    <row r="5142" spans="1:7" x14ac:dyDescent="0.3">
      <c r="A5142" s="2"/>
      <c r="B5142" s="2"/>
      <c r="D5142"/>
      <c r="G5142" s="4"/>
    </row>
    <row r="5143" spans="1:7" x14ac:dyDescent="0.3">
      <c r="A5143" s="2"/>
      <c r="B5143" s="2"/>
      <c r="D5143"/>
      <c r="G5143" s="4"/>
    </row>
    <row r="5144" spans="1:7" x14ac:dyDescent="0.3">
      <c r="A5144" s="2"/>
      <c r="B5144" s="2"/>
      <c r="D5144"/>
      <c r="G5144" s="4"/>
    </row>
    <row r="5145" spans="1:7" x14ac:dyDescent="0.3">
      <c r="A5145" s="2"/>
      <c r="B5145" s="2"/>
      <c r="D5145"/>
      <c r="G5145" s="4"/>
    </row>
    <row r="5146" spans="1:7" x14ac:dyDescent="0.3">
      <c r="A5146" s="2"/>
      <c r="B5146" s="2"/>
      <c r="D5146"/>
      <c r="G5146" s="4"/>
    </row>
    <row r="5147" spans="1:7" x14ac:dyDescent="0.3">
      <c r="A5147" s="2"/>
      <c r="B5147" s="2"/>
      <c r="D5147"/>
      <c r="G5147" s="4"/>
    </row>
    <row r="5148" spans="1:7" x14ac:dyDescent="0.3">
      <c r="A5148" s="2"/>
      <c r="B5148" s="2"/>
      <c r="D5148"/>
      <c r="G5148" s="4"/>
    </row>
    <row r="5149" spans="1:7" x14ac:dyDescent="0.3">
      <c r="A5149" s="2"/>
      <c r="B5149" s="2"/>
      <c r="D5149"/>
      <c r="G5149" s="4"/>
    </row>
    <row r="5150" spans="1:7" x14ac:dyDescent="0.3">
      <c r="A5150" s="2"/>
      <c r="B5150" s="2"/>
      <c r="D5150"/>
      <c r="G5150" s="4"/>
    </row>
    <row r="5151" spans="1:7" x14ac:dyDescent="0.3">
      <c r="A5151" s="2"/>
      <c r="B5151" s="2"/>
      <c r="D5151"/>
      <c r="G5151" s="4"/>
    </row>
    <row r="5152" spans="1:7" x14ac:dyDescent="0.3">
      <c r="A5152" s="2"/>
      <c r="B5152" s="2"/>
      <c r="D5152"/>
      <c r="G5152" s="4"/>
    </row>
    <row r="5153" spans="1:7" x14ac:dyDescent="0.3">
      <c r="A5153" s="2"/>
      <c r="B5153" s="2"/>
      <c r="D5153"/>
      <c r="G5153" s="4"/>
    </row>
    <row r="5154" spans="1:7" x14ac:dyDescent="0.3">
      <c r="A5154" s="2"/>
      <c r="B5154" s="2"/>
      <c r="D5154"/>
      <c r="G5154" s="4"/>
    </row>
    <row r="5155" spans="1:7" x14ac:dyDescent="0.3">
      <c r="A5155" s="2"/>
      <c r="B5155" s="2"/>
      <c r="D5155"/>
      <c r="G5155" s="4"/>
    </row>
    <row r="5156" spans="1:7" x14ac:dyDescent="0.3">
      <c r="A5156" s="2"/>
      <c r="B5156" s="2"/>
      <c r="D5156"/>
      <c r="G5156" s="4"/>
    </row>
    <row r="5157" spans="1:7" x14ac:dyDescent="0.3">
      <c r="A5157" s="2"/>
      <c r="B5157" s="2"/>
      <c r="D5157"/>
      <c r="G5157" s="4"/>
    </row>
    <row r="5158" spans="1:7" x14ac:dyDescent="0.3">
      <c r="A5158" s="2"/>
      <c r="B5158" s="2"/>
      <c r="D5158"/>
      <c r="G5158" s="4"/>
    </row>
    <row r="5159" spans="1:7" x14ac:dyDescent="0.3">
      <c r="A5159" s="2"/>
      <c r="B5159" s="2"/>
      <c r="D5159"/>
      <c r="G5159" s="4"/>
    </row>
    <row r="5160" spans="1:7" x14ac:dyDescent="0.3">
      <c r="A5160" s="2"/>
      <c r="B5160" s="2"/>
      <c r="D5160"/>
      <c r="G5160" s="4"/>
    </row>
    <row r="5161" spans="1:7" x14ac:dyDescent="0.3">
      <c r="A5161" s="2"/>
      <c r="B5161" s="2"/>
      <c r="D5161"/>
      <c r="G5161" s="4"/>
    </row>
    <row r="5162" spans="1:7" x14ac:dyDescent="0.3">
      <c r="A5162" s="2"/>
      <c r="B5162" s="2"/>
      <c r="D5162"/>
      <c r="G5162" s="4"/>
    </row>
    <row r="5163" spans="1:7" x14ac:dyDescent="0.3">
      <c r="A5163" s="2"/>
      <c r="B5163" s="2"/>
      <c r="D5163"/>
      <c r="G5163" s="4"/>
    </row>
    <row r="5164" spans="1:7" x14ac:dyDescent="0.3">
      <c r="A5164" s="2"/>
      <c r="B5164" s="2"/>
      <c r="D5164"/>
      <c r="G5164" s="4"/>
    </row>
    <row r="5165" spans="1:7" x14ac:dyDescent="0.3">
      <c r="A5165" s="2"/>
      <c r="B5165" s="2"/>
      <c r="D5165"/>
      <c r="G5165" s="4"/>
    </row>
    <row r="5166" spans="1:7" x14ac:dyDescent="0.3">
      <c r="A5166" s="2"/>
      <c r="B5166" s="2"/>
      <c r="D5166"/>
      <c r="G5166" s="4"/>
    </row>
    <row r="5167" spans="1:7" x14ac:dyDescent="0.3">
      <c r="A5167" s="2"/>
      <c r="B5167" s="2"/>
      <c r="D5167"/>
      <c r="G5167" s="4"/>
    </row>
    <row r="5168" spans="1:7" x14ac:dyDescent="0.3">
      <c r="A5168" s="2"/>
      <c r="B5168" s="2"/>
      <c r="D5168"/>
      <c r="G5168" s="4"/>
    </row>
    <row r="5169" spans="1:7" x14ac:dyDescent="0.3">
      <c r="A5169" s="2"/>
      <c r="B5169" s="2"/>
      <c r="D5169"/>
      <c r="G5169" s="4"/>
    </row>
    <row r="5170" spans="1:7" x14ac:dyDescent="0.3">
      <c r="A5170" s="2"/>
      <c r="B5170" s="2"/>
      <c r="D5170"/>
      <c r="G5170" s="4"/>
    </row>
    <row r="5171" spans="1:7" x14ac:dyDescent="0.3">
      <c r="A5171" s="2"/>
      <c r="B5171" s="2"/>
      <c r="D5171"/>
      <c r="G5171" s="4"/>
    </row>
    <row r="5172" spans="1:7" x14ac:dyDescent="0.3">
      <c r="A5172" s="2"/>
      <c r="B5172" s="2"/>
      <c r="D5172"/>
      <c r="G5172" s="4"/>
    </row>
    <row r="5173" spans="1:7" x14ac:dyDescent="0.3">
      <c r="A5173" s="2"/>
      <c r="B5173" s="2"/>
      <c r="D5173"/>
      <c r="G5173" s="4"/>
    </row>
    <row r="5174" spans="1:7" x14ac:dyDescent="0.3">
      <c r="A5174" s="2"/>
      <c r="B5174" s="2"/>
      <c r="D5174"/>
      <c r="G5174" s="4"/>
    </row>
    <row r="5175" spans="1:7" x14ac:dyDescent="0.3">
      <c r="A5175" s="2"/>
      <c r="B5175" s="2"/>
      <c r="D5175"/>
      <c r="G5175" s="4"/>
    </row>
    <row r="5176" spans="1:7" x14ac:dyDescent="0.3">
      <c r="A5176" s="2"/>
      <c r="B5176" s="2"/>
      <c r="D5176"/>
      <c r="G5176" s="4"/>
    </row>
    <row r="5177" spans="1:7" x14ac:dyDescent="0.3">
      <c r="A5177" s="2"/>
      <c r="B5177" s="2"/>
      <c r="D5177"/>
      <c r="G5177" s="4"/>
    </row>
    <row r="5178" spans="1:7" x14ac:dyDescent="0.3">
      <c r="A5178" s="2"/>
      <c r="B5178" s="2"/>
      <c r="D5178"/>
      <c r="G5178" s="4"/>
    </row>
    <row r="5179" spans="1:7" x14ac:dyDescent="0.3">
      <c r="A5179" s="2"/>
      <c r="B5179" s="2"/>
      <c r="D5179"/>
      <c r="G5179" s="4"/>
    </row>
    <row r="5180" spans="1:7" x14ac:dyDescent="0.3">
      <c r="A5180" s="2"/>
      <c r="B5180" s="2"/>
      <c r="D5180"/>
      <c r="G5180" s="4"/>
    </row>
    <row r="5181" spans="1:7" x14ac:dyDescent="0.3">
      <c r="A5181" s="2"/>
      <c r="B5181" s="2"/>
      <c r="D5181"/>
      <c r="G5181" s="4"/>
    </row>
    <row r="5182" spans="1:7" x14ac:dyDescent="0.3">
      <c r="A5182" s="2"/>
      <c r="B5182" s="2"/>
      <c r="D5182"/>
      <c r="G5182" s="4"/>
    </row>
    <row r="5183" spans="1:7" x14ac:dyDescent="0.3">
      <c r="A5183" s="2"/>
      <c r="B5183" s="2"/>
      <c r="D5183"/>
      <c r="G5183" s="4"/>
    </row>
    <row r="5184" spans="1:7" x14ac:dyDescent="0.3">
      <c r="A5184" s="2"/>
      <c r="B5184" s="2"/>
      <c r="D5184"/>
      <c r="G5184" s="4"/>
    </row>
    <row r="5185" spans="1:7" x14ac:dyDescent="0.3">
      <c r="A5185" s="2"/>
      <c r="B5185" s="2"/>
      <c r="D5185"/>
      <c r="G5185" s="4"/>
    </row>
    <row r="5186" spans="1:7" x14ac:dyDescent="0.3">
      <c r="A5186" s="2"/>
      <c r="B5186" s="2"/>
      <c r="D5186"/>
      <c r="G5186" s="4"/>
    </row>
    <row r="5187" spans="1:7" x14ac:dyDescent="0.3">
      <c r="A5187" s="2"/>
      <c r="B5187" s="2"/>
      <c r="D5187"/>
      <c r="G5187" s="4"/>
    </row>
    <row r="5188" spans="1:7" x14ac:dyDescent="0.3">
      <c r="A5188" s="2"/>
      <c r="B5188" s="2"/>
      <c r="D5188"/>
      <c r="G5188" s="4"/>
    </row>
    <row r="5189" spans="1:7" x14ac:dyDescent="0.3">
      <c r="A5189" s="2"/>
      <c r="B5189" s="2"/>
      <c r="D5189"/>
      <c r="G5189" s="4"/>
    </row>
    <row r="5190" spans="1:7" x14ac:dyDescent="0.3">
      <c r="A5190" s="2"/>
      <c r="B5190" s="2"/>
      <c r="D5190"/>
      <c r="G5190" s="4"/>
    </row>
    <row r="5191" spans="1:7" x14ac:dyDescent="0.3">
      <c r="A5191" s="2"/>
      <c r="B5191" s="2"/>
      <c r="D5191"/>
      <c r="G5191" s="4"/>
    </row>
    <row r="5192" spans="1:7" x14ac:dyDescent="0.3">
      <c r="A5192" s="2"/>
      <c r="B5192" s="2"/>
      <c r="D5192"/>
      <c r="G5192" s="4"/>
    </row>
    <row r="5193" spans="1:7" x14ac:dyDescent="0.3">
      <c r="A5193" s="2"/>
      <c r="B5193" s="2"/>
      <c r="D5193"/>
      <c r="G5193" s="4"/>
    </row>
    <row r="5194" spans="1:7" x14ac:dyDescent="0.3">
      <c r="A5194" s="2"/>
      <c r="B5194" s="2"/>
      <c r="D5194"/>
      <c r="G5194" s="4"/>
    </row>
    <row r="5195" spans="1:7" x14ac:dyDescent="0.3">
      <c r="A5195" s="2"/>
      <c r="B5195" s="2"/>
      <c r="D5195"/>
      <c r="G5195" s="4"/>
    </row>
    <row r="5196" spans="1:7" x14ac:dyDescent="0.3">
      <c r="A5196" s="2"/>
      <c r="B5196" s="2"/>
      <c r="D5196"/>
      <c r="G5196" s="4"/>
    </row>
    <row r="5197" spans="1:7" x14ac:dyDescent="0.3">
      <c r="A5197" s="2"/>
      <c r="B5197" s="2"/>
      <c r="D5197"/>
      <c r="G5197" s="4"/>
    </row>
    <row r="5198" spans="1:7" x14ac:dyDescent="0.3">
      <c r="A5198" s="2"/>
      <c r="B5198" s="2"/>
      <c r="D5198"/>
      <c r="G5198" s="4"/>
    </row>
    <row r="5199" spans="1:7" x14ac:dyDescent="0.3">
      <c r="A5199" s="2"/>
      <c r="B5199" s="2"/>
      <c r="D5199"/>
      <c r="G5199" s="4"/>
    </row>
    <row r="5200" spans="1:7" x14ac:dyDescent="0.3">
      <c r="A5200" s="2"/>
      <c r="B5200" s="2"/>
      <c r="D5200"/>
      <c r="G5200" s="4"/>
    </row>
    <row r="5201" spans="1:7" x14ac:dyDescent="0.3">
      <c r="A5201" s="2"/>
      <c r="B5201" s="2"/>
      <c r="D5201"/>
      <c r="G5201" s="4"/>
    </row>
    <row r="5202" spans="1:7" x14ac:dyDescent="0.3">
      <c r="A5202" s="2"/>
      <c r="B5202" s="2"/>
      <c r="D5202"/>
      <c r="G5202" s="4"/>
    </row>
    <row r="5203" spans="1:7" x14ac:dyDescent="0.3">
      <c r="A5203" s="2"/>
      <c r="B5203" s="2"/>
      <c r="D5203"/>
      <c r="G5203" s="4"/>
    </row>
    <row r="5204" spans="1:7" x14ac:dyDescent="0.3">
      <c r="A5204" s="2"/>
      <c r="B5204" s="2"/>
      <c r="D5204"/>
      <c r="G5204" s="4"/>
    </row>
    <row r="5205" spans="1:7" x14ac:dyDescent="0.3">
      <c r="A5205" s="2"/>
      <c r="B5205" s="2"/>
      <c r="D5205"/>
      <c r="G5205" s="4"/>
    </row>
    <row r="5206" spans="1:7" x14ac:dyDescent="0.3">
      <c r="A5206" s="2"/>
      <c r="B5206" s="2"/>
      <c r="D5206"/>
      <c r="G5206" s="4"/>
    </row>
    <row r="5207" spans="1:7" x14ac:dyDescent="0.3">
      <c r="A5207" s="2"/>
      <c r="B5207" s="2"/>
      <c r="D5207"/>
      <c r="G5207" s="4"/>
    </row>
    <row r="5208" spans="1:7" x14ac:dyDescent="0.3">
      <c r="A5208" s="2"/>
      <c r="B5208" s="2"/>
      <c r="D5208"/>
      <c r="G5208" s="4"/>
    </row>
    <row r="5209" spans="1:7" x14ac:dyDescent="0.3">
      <c r="A5209" s="2"/>
      <c r="B5209" s="2"/>
      <c r="D5209"/>
      <c r="G5209" s="4"/>
    </row>
    <row r="5210" spans="1:7" x14ac:dyDescent="0.3">
      <c r="A5210" s="2"/>
      <c r="B5210" s="2"/>
      <c r="D5210"/>
      <c r="G5210" s="4"/>
    </row>
    <row r="5211" spans="1:7" x14ac:dyDescent="0.3">
      <c r="A5211" s="2"/>
      <c r="B5211" s="2"/>
      <c r="D5211"/>
      <c r="G5211" s="4"/>
    </row>
    <row r="5212" spans="1:7" x14ac:dyDescent="0.3">
      <c r="A5212" s="2"/>
      <c r="B5212" s="2"/>
      <c r="D5212"/>
      <c r="G5212" s="4"/>
    </row>
    <row r="5213" spans="1:7" x14ac:dyDescent="0.3">
      <c r="A5213" s="2"/>
      <c r="B5213" s="2"/>
      <c r="D5213"/>
      <c r="G5213" s="4"/>
    </row>
    <row r="5214" spans="1:7" x14ac:dyDescent="0.3">
      <c r="A5214" s="2"/>
      <c r="B5214" s="2"/>
      <c r="D5214"/>
      <c r="G5214" s="4"/>
    </row>
    <row r="5215" spans="1:7" x14ac:dyDescent="0.3">
      <c r="A5215" s="2"/>
      <c r="B5215" s="2"/>
      <c r="D5215"/>
      <c r="G5215" s="4"/>
    </row>
    <row r="5216" spans="1:7" x14ac:dyDescent="0.3">
      <c r="A5216" s="2"/>
      <c r="B5216" s="2"/>
      <c r="D5216"/>
      <c r="G5216" s="4"/>
    </row>
    <row r="5217" spans="1:7" x14ac:dyDescent="0.3">
      <c r="A5217" s="2"/>
      <c r="B5217" s="2"/>
      <c r="D5217"/>
      <c r="G5217" s="4"/>
    </row>
    <row r="5218" spans="1:7" x14ac:dyDescent="0.3">
      <c r="A5218" s="2"/>
      <c r="B5218" s="2"/>
      <c r="D5218"/>
      <c r="G5218" s="4"/>
    </row>
    <row r="5219" spans="1:7" x14ac:dyDescent="0.3">
      <c r="A5219" s="2"/>
      <c r="B5219" s="2"/>
      <c r="D5219"/>
      <c r="G5219" s="4"/>
    </row>
    <row r="5220" spans="1:7" x14ac:dyDescent="0.3">
      <c r="A5220" s="2"/>
      <c r="B5220" s="2"/>
      <c r="D5220"/>
      <c r="G5220" s="4"/>
    </row>
    <row r="5221" spans="1:7" x14ac:dyDescent="0.3">
      <c r="A5221" s="2"/>
      <c r="B5221" s="2"/>
      <c r="D5221"/>
      <c r="G5221" s="4"/>
    </row>
    <row r="5222" spans="1:7" x14ac:dyDescent="0.3">
      <c r="A5222" s="2"/>
      <c r="B5222" s="2"/>
      <c r="D5222"/>
      <c r="G5222" s="4"/>
    </row>
    <row r="5223" spans="1:7" x14ac:dyDescent="0.3">
      <c r="A5223" s="2"/>
      <c r="B5223" s="2"/>
      <c r="D5223"/>
      <c r="G5223" s="4"/>
    </row>
    <row r="5224" spans="1:7" x14ac:dyDescent="0.3">
      <c r="A5224" s="2"/>
      <c r="B5224" s="2"/>
      <c r="D5224"/>
      <c r="G5224" s="4"/>
    </row>
    <row r="5225" spans="1:7" x14ac:dyDescent="0.3">
      <c r="A5225" s="2"/>
      <c r="B5225" s="2"/>
      <c r="D5225"/>
      <c r="G5225" s="4"/>
    </row>
    <row r="5226" spans="1:7" x14ac:dyDescent="0.3">
      <c r="A5226" s="2"/>
      <c r="B5226" s="2"/>
      <c r="D5226"/>
      <c r="G5226" s="4"/>
    </row>
    <row r="5227" spans="1:7" x14ac:dyDescent="0.3">
      <c r="A5227" s="2"/>
      <c r="B5227" s="2"/>
      <c r="D5227"/>
      <c r="G5227" s="4"/>
    </row>
    <row r="5228" spans="1:7" x14ac:dyDescent="0.3">
      <c r="A5228" s="2"/>
      <c r="B5228" s="2"/>
      <c r="D5228"/>
      <c r="G5228" s="4"/>
    </row>
    <row r="5229" spans="1:7" x14ac:dyDescent="0.3">
      <c r="A5229" s="2"/>
      <c r="B5229" s="2"/>
      <c r="D5229"/>
      <c r="G5229" s="4"/>
    </row>
    <row r="5230" spans="1:7" x14ac:dyDescent="0.3">
      <c r="A5230" s="2"/>
      <c r="B5230" s="2"/>
      <c r="D5230"/>
      <c r="G5230" s="4"/>
    </row>
    <row r="5231" spans="1:7" x14ac:dyDescent="0.3">
      <c r="A5231" s="2"/>
      <c r="B5231" s="2"/>
      <c r="D5231"/>
      <c r="G5231" s="4"/>
    </row>
    <row r="5232" spans="1:7" x14ac:dyDescent="0.3">
      <c r="A5232" s="2"/>
      <c r="B5232" s="2"/>
      <c r="D5232"/>
      <c r="G5232" s="4"/>
    </row>
    <row r="5233" spans="1:7" x14ac:dyDescent="0.3">
      <c r="A5233" s="2"/>
      <c r="B5233" s="2"/>
      <c r="D5233"/>
      <c r="G5233" s="4"/>
    </row>
    <row r="5234" spans="1:7" x14ac:dyDescent="0.3">
      <c r="A5234" s="2"/>
      <c r="B5234" s="2"/>
      <c r="D5234"/>
      <c r="G5234" s="4"/>
    </row>
    <row r="5235" spans="1:7" x14ac:dyDescent="0.3">
      <c r="A5235" s="2"/>
      <c r="B5235" s="2"/>
      <c r="D5235"/>
      <c r="G5235" s="4"/>
    </row>
    <row r="5236" spans="1:7" x14ac:dyDescent="0.3">
      <c r="A5236" s="2"/>
      <c r="B5236" s="2"/>
      <c r="D5236"/>
      <c r="G5236" s="4"/>
    </row>
    <row r="5237" spans="1:7" x14ac:dyDescent="0.3">
      <c r="A5237" s="2"/>
      <c r="B5237" s="2"/>
      <c r="D5237"/>
      <c r="G5237" s="4"/>
    </row>
    <row r="5238" spans="1:7" x14ac:dyDescent="0.3">
      <c r="A5238" s="2"/>
      <c r="B5238" s="2"/>
      <c r="D5238"/>
      <c r="G5238" s="4"/>
    </row>
    <row r="5239" spans="1:7" x14ac:dyDescent="0.3">
      <c r="A5239" s="2"/>
      <c r="B5239" s="2"/>
      <c r="D5239"/>
      <c r="G5239" s="4"/>
    </row>
    <row r="5240" spans="1:7" x14ac:dyDescent="0.3">
      <c r="A5240" s="2"/>
      <c r="B5240" s="2"/>
      <c r="D5240"/>
      <c r="G5240" s="4"/>
    </row>
    <row r="5241" spans="1:7" x14ac:dyDescent="0.3">
      <c r="A5241" s="2"/>
      <c r="B5241" s="2"/>
      <c r="D5241"/>
      <c r="G5241" s="4"/>
    </row>
    <row r="5242" spans="1:7" x14ac:dyDescent="0.3">
      <c r="A5242" s="2"/>
      <c r="B5242" s="2"/>
      <c r="D5242"/>
      <c r="G5242" s="4"/>
    </row>
    <row r="5243" spans="1:7" x14ac:dyDescent="0.3">
      <c r="A5243" s="2"/>
      <c r="B5243" s="2"/>
      <c r="D5243"/>
      <c r="G5243" s="4"/>
    </row>
    <row r="5244" spans="1:7" x14ac:dyDescent="0.3">
      <c r="A5244" s="2"/>
      <c r="B5244" s="2"/>
      <c r="D5244"/>
      <c r="G5244" s="4"/>
    </row>
    <row r="5245" spans="1:7" x14ac:dyDescent="0.3">
      <c r="A5245" s="2"/>
      <c r="B5245" s="2"/>
      <c r="D5245"/>
      <c r="G5245" s="4"/>
    </row>
    <row r="5246" spans="1:7" x14ac:dyDescent="0.3">
      <c r="A5246" s="2"/>
      <c r="B5246" s="2"/>
      <c r="D5246"/>
      <c r="G5246" s="4"/>
    </row>
    <row r="5247" spans="1:7" x14ac:dyDescent="0.3">
      <c r="A5247" s="2"/>
      <c r="B5247" s="2"/>
      <c r="D5247"/>
      <c r="G5247" s="4"/>
    </row>
    <row r="5248" spans="1:7" x14ac:dyDescent="0.3">
      <c r="A5248" s="2"/>
      <c r="B5248" s="2"/>
      <c r="D5248"/>
      <c r="G5248" s="4"/>
    </row>
    <row r="5249" spans="1:7" x14ac:dyDescent="0.3">
      <c r="A5249" s="2"/>
      <c r="B5249" s="2"/>
      <c r="D5249"/>
      <c r="G5249" s="4"/>
    </row>
    <row r="5250" spans="1:7" x14ac:dyDescent="0.3">
      <c r="A5250" s="2"/>
      <c r="B5250" s="2"/>
      <c r="D5250"/>
      <c r="G5250" s="4"/>
    </row>
    <row r="5251" spans="1:7" x14ac:dyDescent="0.3">
      <c r="A5251" s="2"/>
      <c r="B5251" s="2"/>
      <c r="D5251"/>
      <c r="G5251" s="4"/>
    </row>
    <row r="5252" spans="1:7" x14ac:dyDescent="0.3">
      <c r="A5252" s="2"/>
      <c r="B5252" s="2"/>
      <c r="D5252"/>
      <c r="G5252" s="4"/>
    </row>
    <row r="5253" spans="1:7" x14ac:dyDescent="0.3">
      <c r="A5253" s="2"/>
      <c r="B5253" s="2"/>
      <c r="D5253"/>
      <c r="G5253" s="4"/>
    </row>
    <row r="5254" spans="1:7" x14ac:dyDescent="0.3">
      <c r="A5254" s="2"/>
      <c r="B5254" s="2"/>
      <c r="D5254"/>
      <c r="G5254" s="4"/>
    </row>
    <row r="5255" spans="1:7" x14ac:dyDescent="0.3">
      <c r="A5255" s="2"/>
      <c r="B5255" s="2"/>
      <c r="D5255"/>
      <c r="G5255" s="4"/>
    </row>
    <row r="5256" spans="1:7" x14ac:dyDescent="0.3">
      <c r="A5256" s="2"/>
      <c r="B5256" s="2"/>
      <c r="D5256"/>
      <c r="G5256" s="4"/>
    </row>
    <row r="5257" spans="1:7" x14ac:dyDescent="0.3">
      <c r="A5257" s="2"/>
      <c r="B5257" s="2"/>
      <c r="D5257"/>
      <c r="G5257" s="4"/>
    </row>
    <row r="5258" spans="1:7" x14ac:dyDescent="0.3">
      <c r="A5258" s="2"/>
      <c r="B5258" s="2"/>
      <c r="D5258"/>
      <c r="G5258" s="4"/>
    </row>
    <row r="5259" spans="1:7" x14ac:dyDescent="0.3">
      <c r="A5259" s="2"/>
      <c r="B5259" s="2"/>
      <c r="D5259"/>
      <c r="G5259" s="4"/>
    </row>
    <row r="5260" spans="1:7" x14ac:dyDescent="0.3">
      <c r="A5260" s="2"/>
      <c r="B5260" s="2"/>
      <c r="D5260"/>
      <c r="G5260" s="4"/>
    </row>
    <row r="5261" spans="1:7" x14ac:dyDescent="0.3">
      <c r="A5261" s="2"/>
      <c r="B5261" s="2"/>
      <c r="D5261"/>
      <c r="G5261" s="4"/>
    </row>
    <row r="5262" spans="1:7" x14ac:dyDescent="0.3">
      <c r="A5262" s="2"/>
      <c r="B5262" s="2"/>
      <c r="D5262"/>
      <c r="G5262" s="4"/>
    </row>
    <row r="5263" spans="1:7" x14ac:dyDescent="0.3">
      <c r="A5263" s="2"/>
      <c r="B5263" s="2"/>
      <c r="D5263"/>
      <c r="G5263" s="4"/>
    </row>
    <row r="5264" spans="1:7" x14ac:dyDescent="0.3">
      <c r="A5264" s="2"/>
      <c r="B5264" s="2"/>
      <c r="D5264"/>
      <c r="G5264" s="4"/>
    </row>
    <row r="5265" spans="1:7" x14ac:dyDescent="0.3">
      <c r="A5265" s="2"/>
      <c r="B5265" s="2"/>
      <c r="D5265"/>
      <c r="G5265" s="4"/>
    </row>
    <row r="5266" spans="1:7" x14ac:dyDescent="0.3">
      <c r="A5266" s="2"/>
      <c r="B5266" s="2"/>
      <c r="D5266"/>
      <c r="G5266" s="4"/>
    </row>
    <row r="5267" spans="1:7" x14ac:dyDescent="0.3">
      <c r="A5267" s="2"/>
      <c r="B5267" s="2"/>
      <c r="D5267"/>
      <c r="G5267" s="4"/>
    </row>
    <row r="5268" spans="1:7" x14ac:dyDescent="0.3">
      <c r="A5268" s="2"/>
      <c r="B5268" s="2"/>
      <c r="D5268"/>
      <c r="G5268" s="4"/>
    </row>
    <row r="5269" spans="1:7" x14ac:dyDescent="0.3">
      <c r="A5269" s="2"/>
      <c r="B5269" s="2"/>
      <c r="D5269"/>
      <c r="G5269" s="4"/>
    </row>
    <row r="5270" spans="1:7" x14ac:dyDescent="0.3">
      <c r="A5270" s="2"/>
      <c r="B5270" s="2"/>
      <c r="D5270"/>
      <c r="G5270" s="4"/>
    </row>
    <row r="5271" spans="1:7" x14ac:dyDescent="0.3">
      <c r="A5271" s="2"/>
      <c r="B5271" s="2"/>
      <c r="D5271"/>
      <c r="G5271" s="4"/>
    </row>
    <row r="5272" spans="1:7" x14ac:dyDescent="0.3">
      <c r="A5272" s="2"/>
      <c r="B5272" s="2"/>
      <c r="D5272"/>
      <c r="G5272" s="4"/>
    </row>
    <row r="5273" spans="1:7" x14ac:dyDescent="0.3">
      <c r="A5273" s="2"/>
      <c r="B5273" s="2"/>
      <c r="D5273"/>
      <c r="G5273" s="4"/>
    </row>
    <row r="5274" spans="1:7" x14ac:dyDescent="0.3">
      <c r="A5274" s="2"/>
      <c r="B5274" s="2"/>
      <c r="D5274"/>
      <c r="G5274" s="4"/>
    </row>
    <row r="5275" spans="1:7" x14ac:dyDescent="0.3">
      <c r="A5275" s="2"/>
      <c r="B5275" s="2"/>
      <c r="D5275"/>
      <c r="G5275" s="4"/>
    </row>
    <row r="5276" spans="1:7" x14ac:dyDescent="0.3">
      <c r="A5276" s="2"/>
      <c r="B5276" s="2"/>
      <c r="D5276"/>
      <c r="G5276" s="4"/>
    </row>
    <row r="5277" spans="1:7" x14ac:dyDescent="0.3">
      <c r="A5277" s="2"/>
      <c r="B5277" s="2"/>
      <c r="D5277"/>
      <c r="G5277" s="4"/>
    </row>
    <row r="5278" spans="1:7" x14ac:dyDescent="0.3">
      <c r="A5278" s="2"/>
      <c r="B5278" s="2"/>
      <c r="D5278"/>
      <c r="G5278" s="4"/>
    </row>
    <row r="5279" spans="1:7" x14ac:dyDescent="0.3">
      <c r="A5279" s="2"/>
      <c r="B5279" s="2"/>
      <c r="D5279"/>
      <c r="G5279" s="4"/>
    </row>
    <row r="5280" spans="1:7" x14ac:dyDescent="0.3">
      <c r="A5280" s="2"/>
      <c r="B5280" s="2"/>
      <c r="D5280"/>
      <c r="G5280" s="4"/>
    </row>
    <row r="5281" spans="1:7" x14ac:dyDescent="0.3">
      <c r="A5281" s="2"/>
      <c r="B5281" s="2"/>
      <c r="D5281"/>
      <c r="G5281" s="4"/>
    </row>
    <row r="5282" spans="1:7" x14ac:dyDescent="0.3">
      <c r="A5282" s="2"/>
      <c r="B5282" s="2"/>
      <c r="D5282"/>
      <c r="G5282" s="4"/>
    </row>
    <row r="5283" spans="1:7" x14ac:dyDescent="0.3">
      <c r="A5283" s="2"/>
      <c r="B5283" s="2"/>
      <c r="D5283"/>
      <c r="G5283" s="4"/>
    </row>
    <row r="5284" spans="1:7" x14ac:dyDescent="0.3">
      <c r="A5284" s="2"/>
      <c r="B5284" s="2"/>
      <c r="D5284"/>
      <c r="G5284" s="4"/>
    </row>
    <row r="5285" spans="1:7" x14ac:dyDescent="0.3">
      <c r="A5285" s="2"/>
      <c r="B5285" s="2"/>
      <c r="D5285"/>
      <c r="G5285" s="4"/>
    </row>
    <row r="5286" spans="1:7" x14ac:dyDescent="0.3">
      <c r="A5286" s="2"/>
      <c r="B5286" s="2"/>
      <c r="D5286"/>
      <c r="G5286" s="4"/>
    </row>
    <row r="5287" spans="1:7" x14ac:dyDescent="0.3">
      <c r="A5287" s="2"/>
      <c r="B5287" s="2"/>
      <c r="D5287"/>
      <c r="G5287" s="4"/>
    </row>
    <row r="5288" spans="1:7" x14ac:dyDescent="0.3">
      <c r="A5288" s="2"/>
      <c r="B5288" s="2"/>
      <c r="D5288"/>
      <c r="G5288" s="4"/>
    </row>
    <row r="5289" spans="1:7" x14ac:dyDescent="0.3">
      <c r="A5289" s="2"/>
      <c r="B5289" s="2"/>
      <c r="D5289"/>
      <c r="G5289" s="4"/>
    </row>
    <row r="5290" spans="1:7" x14ac:dyDescent="0.3">
      <c r="A5290" s="2"/>
      <c r="B5290" s="2"/>
      <c r="D5290"/>
      <c r="G5290" s="4"/>
    </row>
    <row r="5291" spans="1:7" x14ac:dyDescent="0.3">
      <c r="A5291" s="2"/>
      <c r="B5291" s="2"/>
      <c r="D5291"/>
      <c r="G5291" s="4"/>
    </row>
    <row r="5292" spans="1:7" x14ac:dyDescent="0.3">
      <c r="A5292" s="2"/>
      <c r="B5292" s="2"/>
      <c r="D5292"/>
      <c r="G5292" s="4"/>
    </row>
    <row r="5293" spans="1:7" x14ac:dyDescent="0.3">
      <c r="A5293" s="2"/>
      <c r="B5293" s="2"/>
      <c r="D5293"/>
      <c r="G5293" s="4"/>
    </row>
    <row r="5294" spans="1:7" x14ac:dyDescent="0.3">
      <c r="A5294" s="2"/>
      <c r="B5294" s="2"/>
      <c r="D5294"/>
      <c r="G5294" s="4"/>
    </row>
    <row r="5295" spans="1:7" x14ac:dyDescent="0.3">
      <c r="A5295" s="2"/>
      <c r="B5295" s="2"/>
      <c r="D5295"/>
      <c r="G5295" s="4"/>
    </row>
    <row r="5296" spans="1:7" x14ac:dyDescent="0.3">
      <c r="A5296" s="2"/>
      <c r="B5296" s="2"/>
      <c r="D5296"/>
      <c r="G5296" s="4"/>
    </row>
    <row r="5297" spans="1:7" x14ac:dyDescent="0.3">
      <c r="A5297" s="2"/>
      <c r="B5297" s="2"/>
      <c r="D5297"/>
      <c r="G5297" s="4"/>
    </row>
    <row r="5298" spans="1:7" x14ac:dyDescent="0.3">
      <c r="A5298" s="2"/>
      <c r="B5298" s="2"/>
      <c r="D5298"/>
      <c r="G5298" s="4"/>
    </row>
    <row r="5299" spans="1:7" x14ac:dyDescent="0.3">
      <c r="A5299" s="2"/>
      <c r="B5299" s="2"/>
      <c r="D5299"/>
      <c r="G5299" s="4"/>
    </row>
    <row r="5300" spans="1:7" x14ac:dyDescent="0.3">
      <c r="A5300" s="2"/>
      <c r="B5300" s="2"/>
      <c r="D5300"/>
      <c r="G5300" s="4"/>
    </row>
    <row r="5301" spans="1:7" x14ac:dyDescent="0.3">
      <c r="A5301" s="2"/>
      <c r="B5301" s="2"/>
      <c r="D5301"/>
      <c r="G5301" s="4"/>
    </row>
    <row r="5302" spans="1:7" x14ac:dyDescent="0.3">
      <c r="A5302" s="2"/>
      <c r="B5302" s="2"/>
      <c r="D5302"/>
      <c r="G5302" s="4"/>
    </row>
    <row r="5303" spans="1:7" x14ac:dyDescent="0.3">
      <c r="A5303" s="2"/>
      <c r="B5303" s="2"/>
      <c r="D5303"/>
      <c r="G5303" s="4"/>
    </row>
    <row r="5304" spans="1:7" x14ac:dyDescent="0.3">
      <c r="A5304" s="2"/>
      <c r="B5304" s="2"/>
      <c r="D5304"/>
      <c r="G5304" s="4"/>
    </row>
    <row r="5305" spans="1:7" x14ac:dyDescent="0.3">
      <c r="A5305" s="2"/>
      <c r="B5305" s="2"/>
      <c r="D5305"/>
      <c r="G5305" s="4"/>
    </row>
    <row r="5306" spans="1:7" x14ac:dyDescent="0.3">
      <c r="A5306" s="2"/>
      <c r="B5306" s="2"/>
      <c r="D5306"/>
      <c r="G5306" s="4"/>
    </row>
    <row r="5307" spans="1:7" x14ac:dyDescent="0.3">
      <c r="A5307" s="2"/>
      <c r="B5307" s="2"/>
      <c r="D5307"/>
      <c r="G5307" s="4"/>
    </row>
    <row r="5308" spans="1:7" x14ac:dyDescent="0.3">
      <c r="A5308" s="2"/>
      <c r="B5308" s="2"/>
      <c r="D5308"/>
      <c r="G5308" s="4"/>
    </row>
    <row r="5309" spans="1:7" x14ac:dyDescent="0.3">
      <c r="A5309" s="2"/>
      <c r="B5309" s="2"/>
      <c r="D5309"/>
      <c r="G5309" s="4"/>
    </row>
    <row r="5310" spans="1:7" x14ac:dyDescent="0.3">
      <c r="A5310" s="2"/>
      <c r="B5310" s="2"/>
      <c r="D5310"/>
      <c r="G5310" s="4"/>
    </row>
    <row r="5311" spans="1:7" x14ac:dyDescent="0.3">
      <c r="A5311" s="2"/>
      <c r="B5311" s="2"/>
      <c r="D5311"/>
      <c r="G5311" s="4"/>
    </row>
    <row r="5312" spans="1:7" x14ac:dyDescent="0.3">
      <c r="A5312" s="2"/>
      <c r="B5312" s="2"/>
      <c r="D5312"/>
      <c r="G5312" s="4"/>
    </row>
    <row r="5313" spans="1:7" x14ac:dyDescent="0.3">
      <c r="A5313" s="2"/>
      <c r="B5313" s="2"/>
      <c r="D5313"/>
      <c r="G5313" s="4"/>
    </row>
    <row r="5314" spans="1:7" x14ac:dyDescent="0.3">
      <c r="A5314" s="2"/>
      <c r="B5314" s="2"/>
      <c r="D5314"/>
      <c r="G5314" s="4"/>
    </row>
    <row r="5315" spans="1:7" x14ac:dyDescent="0.3">
      <c r="A5315" s="2"/>
      <c r="B5315" s="2"/>
      <c r="D5315"/>
      <c r="G5315" s="4"/>
    </row>
    <row r="5316" spans="1:7" x14ac:dyDescent="0.3">
      <c r="A5316" s="2"/>
      <c r="B5316" s="2"/>
      <c r="D5316"/>
      <c r="G5316" s="4"/>
    </row>
    <row r="5317" spans="1:7" x14ac:dyDescent="0.3">
      <c r="A5317" s="2"/>
      <c r="B5317" s="2"/>
      <c r="D5317"/>
      <c r="G5317" s="4"/>
    </row>
    <row r="5318" spans="1:7" x14ac:dyDescent="0.3">
      <c r="A5318" s="2"/>
      <c r="B5318" s="2"/>
      <c r="D5318"/>
      <c r="G5318" s="4"/>
    </row>
    <row r="5319" spans="1:7" x14ac:dyDescent="0.3">
      <c r="A5319" s="2"/>
      <c r="B5319" s="2"/>
      <c r="D5319"/>
      <c r="G5319" s="4"/>
    </row>
    <row r="5320" spans="1:7" x14ac:dyDescent="0.3">
      <c r="A5320" s="2"/>
      <c r="B5320" s="2"/>
      <c r="D5320"/>
      <c r="G5320" s="4"/>
    </row>
    <row r="5321" spans="1:7" x14ac:dyDescent="0.3">
      <c r="A5321" s="2"/>
      <c r="B5321" s="2"/>
      <c r="D5321"/>
      <c r="G5321" s="4"/>
    </row>
    <row r="5322" spans="1:7" x14ac:dyDescent="0.3">
      <c r="A5322" s="2"/>
      <c r="B5322" s="2"/>
      <c r="D5322"/>
      <c r="G5322" s="4"/>
    </row>
    <row r="5323" spans="1:7" x14ac:dyDescent="0.3">
      <c r="A5323" s="2"/>
      <c r="B5323" s="2"/>
      <c r="D5323"/>
      <c r="G5323" s="4"/>
    </row>
    <row r="5324" spans="1:7" x14ac:dyDescent="0.3">
      <c r="A5324" s="2"/>
      <c r="B5324" s="2"/>
      <c r="D5324"/>
      <c r="G5324" s="4"/>
    </row>
    <row r="5325" spans="1:7" x14ac:dyDescent="0.3">
      <c r="A5325" s="2"/>
      <c r="B5325" s="2"/>
      <c r="D5325"/>
      <c r="G5325" s="4"/>
    </row>
    <row r="5326" spans="1:7" x14ac:dyDescent="0.3">
      <c r="A5326" s="2"/>
      <c r="B5326" s="2"/>
      <c r="D5326"/>
      <c r="G5326" s="4"/>
    </row>
    <row r="5327" spans="1:7" x14ac:dyDescent="0.3">
      <c r="A5327" s="2"/>
      <c r="B5327" s="2"/>
      <c r="D5327"/>
      <c r="G5327" s="4"/>
    </row>
    <row r="5328" spans="1:7" x14ac:dyDescent="0.3">
      <c r="A5328" s="2"/>
      <c r="B5328" s="2"/>
      <c r="D5328"/>
      <c r="G5328" s="4"/>
    </row>
    <row r="5329" spans="1:7" x14ac:dyDescent="0.3">
      <c r="A5329" s="2"/>
      <c r="B5329" s="2"/>
      <c r="D5329"/>
      <c r="G5329" s="4"/>
    </row>
    <row r="5330" spans="1:7" x14ac:dyDescent="0.3">
      <c r="A5330" s="2"/>
      <c r="B5330" s="2"/>
      <c r="D5330"/>
      <c r="G5330" s="4"/>
    </row>
    <row r="5331" spans="1:7" x14ac:dyDescent="0.3">
      <c r="A5331" s="2"/>
      <c r="B5331" s="2"/>
      <c r="D5331"/>
      <c r="G5331" s="4"/>
    </row>
    <row r="5332" spans="1:7" x14ac:dyDescent="0.3">
      <c r="A5332" s="2"/>
      <c r="B5332" s="2"/>
      <c r="D5332"/>
      <c r="G5332" s="4"/>
    </row>
    <row r="5333" spans="1:7" x14ac:dyDescent="0.3">
      <c r="A5333" s="2"/>
      <c r="B5333" s="2"/>
      <c r="D5333"/>
      <c r="G5333" s="4"/>
    </row>
    <row r="5334" spans="1:7" x14ac:dyDescent="0.3">
      <c r="A5334" s="2"/>
      <c r="B5334" s="2"/>
      <c r="D5334"/>
      <c r="G5334" s="4"/>
    </row>
    <row r="5335" spans="1:7" x14ac:dyDescent="0.3">
      <c r="A5335" s="2"/>
      <c r="B5335" s="2"/>
      <c r="D5335"/>
      <c r="G5335" s="4"/>
    </row>
    <row r="5336" spans="1:7" x14ac:dyDescent="0.3">
      <c r="A5336" s="2"/>
      <c r="B5336" s="2"/>
      <c r="D5336"/>
      <c r="G5336" s="4"/>
    </row>
    <row r="5337" spans="1:7" x14ac:dyDescent="0.3">
      <c r="A5337" s="2"/>
      <c r="B5337" s="2"/>
      <c r="D5337"/>
      <c r="G5337" s="4"/>
    </row>
    <row r="5338" spans="1:7" x14ac:dyDescent="0.3">
      <c r="A5338" s="2"/>
      <c r="B5338" s="2"/>
      <c r="D5338"/>
      <c r="G5338" s="4"/>
    </row>
    <row r="5339" spans="1:7" x14ac:dyDescent="0.3">
      <c r="A5339" s="2"/>
      <c r="B5339" s="2"/>
      <c r="D5339"/>
      <c r="G5339" s="4"/>
    </row>
    <row r="5340" spans="1:7" x14ac:dyDescent="0.3">
      <c r="A5340" s="2"/>
      <c r="B5340" s="2"/>
      <c r="D5340"/>
      <c r="G5340" s="4"/>
    </row>
    <row r="5341" spans="1:7" x14ac:dyDescent="0.3">
      <c r="A5341" s="2"/>
      <c r="B5341" s="2"/>
      <c r="D5341"/>
      <c r="G5341" s="4"/>
    </row>
    <row r="5342" spans="1:7" x14ac:dyDescent="0.3">
      <c r="A5342" s="2"/>
      <c r="B5342" s="2"/>
      <c r="D5342"/>
      <c r="G5342" s="4"/>
    </row>
    <row r="5343" spans="1:7" x14ac:dyDescent="0.3">
      <c r="A5343" s="2"/>
      <c r="B5343" s="2"/>
      <c r="D5343"/>
      <c r="G5343" s="4"/>
    </row>
    <row r="5344" spans="1:7" x14ac:dyDescent="0.3">
      <c r="A5344" s="2"/>
      <c r="B5344" s="2"/>
      <c r="D5344"/>
      <c r="G5344" s="4"/>
    </row>
    <row r="5345" spans="1:7" x14ac:dyDescent="0.3">
      <c r="A5345" s="2"/>
      <c r="B5345" s="2"/>
      <c r="D5345"/>
      <c r="G5345" s="4"/>
    </row>
    <row r="5346" spans="1:7" x14ac:dyDescent="0.3">
      <c r="A5346" s="2"/>
      <c r="B5346" s="2"/>
      <c r="D5346"/>
      <c r="G5346" s="4"/>
    </row>
    <row r="5347" spans="1:7" x14ac:dyDescent="0.3">
      <c r="A5347" s="2"/>
      <c r="B5347" s="2"/>
      <c r="D5347"/>
      <c r="G5347" s="4"/>
    </row>
    <row r="5348" spans="1:7" x14ac:dyDescent="0.3">
      <c r="A5348" s="2"/>
      <c r="B5348" s="2"/>
      <c r="D5348"/>
      <c r="G5348" s="4"/>
    </row>
    <row r="5349" spans="1:7" x14ac:dyDescent="0.3">
      <c r="A5349" s="2"/>
      <c r="B5349" s="2"/>
      <c r="D5349"/>
      <c r="G5349" s="4"/>
    </row>
    <row r="5350" spans="1:7" x14ac:dyDescent="0.3">
      <c r="A5350" s="2"/>
      <c r="B5350" s="2"/>
      <c r="D5350"/>
      <c r="G5350" s="4"/>
    </row>
    <row r="5351" spans="1:7" x14ac:dyDescent="0.3">
      <c r="A5351" s="2"/>
      <c r="B5351" s="2"/>
      <c r="D5351"/>
      <c r="G5351" s="4"/>
    </row>
    <row r="5352" spans="1:7" x14ac:dyDescent="0.3">
      <c r="A5352" s="2"/>
      <c r="B5352" s="2"/>
      <c r="D5352"/>
      <c r="G5352" s="4"/>
    </row>
    <row r="5353" spans="1:7" x14ac:dyDescent="0.3">
      <c r="A5353" s="2"/>
      <c r="B5353" s="2"/>
      <c r="D5353"/>
      <c r="G5353" s="4"/>
    </row>
    <row r="5354" spans="1:7" x14ac:dyDescent="0.3">
      <c r="A5354" s="2"/>
      <c r="B5354" s="2"/>
      <c r="D5354"/>
      <c r="G5354" s="4"/>
    </row>
    <row r="5355" spans="1:7" x14ac:dyDescent="0.3">
      <c r="A5355" s="2"/>
      <c r="B5355" s="2"/>
      <c r="D5355"/>
      <c r="G5355" s="4"/>
    </row>
    <row r="5356" spans="1:7" x14ac:dyDescent="0.3">
      <c r="A5356" s="2"/>
      <c r="B5356" s="2"/>
      <c r="D5356"/>
      <c r="G5356" s="4"/>
    </row>
    <row r="5357" spans="1:7" x14ac:dyDescent="0.3">
      <c r="A5357" s="2"/>
      <c r="B5357" s="2"/>
      <c r="D5357"/>
      <c r="G5357" s="4"/>
    </row>
    <row r="5358" spans="1:7" x14ac:dyDescent="0.3">
      <c r="A5358" s="2"/>
      <c r="B5358" s="2"/>
      <c r="D5358"/>
      <c r="G5358" s="4"/>
    </row>
    <row r="5359" spans="1:7" x14ac:dyDescent="0.3">
      <c r="A5359" s="2"/>
      <c r="B5359" s="2"/>
      <c r="D5359"/>
      <c r="G5359" s="4"/>
    </row>
    <row r="5360" spans="1:7" x14ac:dyDescent="0.3">
      <c r="A5360" s="2"/>
      <c r="B5360" s="2"/>
      <c r="D5360"/>
      <c r="G5360" s="4"/>
    </row>
    <row r="5361" spans="1:7" x14ac:dyDescent="0.3">
      <c r="A5361" s="2"/>
      <c r="B5361" s="2"/>
      <c r="D5361"/>
      <c r="G5361" s="4"/>
    </row>
    <row r="5362" spans="1:7" x14ac:dyDescent="0.3">
      <c r="A5362" s="2"/>
      <c r="B5362" s="2"/>
      <c r="D5362"/>
      <c r="G5362" s="4"/>
    </row>
    <row r="5363" spans="1:7" x14ac:dyDescent="0.3">
      <c r="A5363" s="2"/>
      <c r="B5363" s="2"/>
      <c r="D5363"/>
      <c r="G5363" s="4"/>
    </row>
    <row r="5364" spans="1:7" x14ac:dyDescent="0.3">
      <c r="A5364" s="2"/>
      <c r="B5364" s="2"/>
      <c r="D5364"/>
      <c r="G5364" s="4"/>
    </row>
    <row r="5365" spans="1:7" x14ac:dyDescent="0.3">
      <c r="A5365" s="2"/>
      <c r="B5365" s="2"/>
      <c r="D5365"/>
      <c r="G5365" s="4"/>
    </row>
    <row r="5366" spans="1:7" x14ac:dyDescent="0.3">
      <c r="A5366" s="2"/>
      <c r="B5366" s="2"/>
      <c r="D5366"/>
      <c r="G5366" s="4"/>
    </row>
    <row r="5367" spans="1:7" x14ac:dyDescent="0.3">
      <c r="A5367" s="2"/>
      <c r="B5367" s="2"/>
      <c r="D5367"/>
      <c r="G5367" s="4"/>
    </row>
    <row r="5368" spans="1:7" x14ac:dyDescent="0.3">
      <c r="A5368" s="2"/>
      <c r="B5368" s="2"/>
      <c r="D5368"/>
      <c r="G5368" s="4"/>
    </row>
    <row r="5369" spans="1:7" x14ac:dyDescent="0.3">
      <c r="A5369" s="2"/>
      <c r="B5369" s="2"/>
      <c r="D5369"/>
      <c r="G5369" s="4"/>
    </row>
    <row r="5370" spans="1:7" x14ac:dyDescent="0.3">
      <c r="A5370" s="2"/>
      <c r="B5370" s="2"/>
      <c r="D5370"/>
      <c r="G5370" s="4"/>
    </row>
    <row r="5371" spans="1:7" x14ac:dyDescent="0.3">
      <c r="A5371" s="2"/>
      <c r="B5371" s="2"/>
      <c r="D5371"/>
      <c r="G5371" s="4"/>
    </row>
    <row r="5372" spans="1:7" x14ac:dyDescent="0.3">
      <c r="A5372" s="2"/>
      <c r="B5372" s="2"/>
      <c r="D5372"/>
      <c r="G5372" s="4"/>
    </row>
    <row r="5373" spans="1:7" x14ac:dyDescent="0.3">
      <c r="A5373" s="2"/>
      <c r="B5373" s="2"/>
      <c r="D5373"/>
      <c r="G5373" s="4"/>
    </row>
    <row r="5374" spans="1:7" x14ac:dyDescent="0.3">
      <c r="A5374" s="2"/>
      <c r="B5374" s="2"/>
      <c r="D5374"/>
      <c r="G5374" s="4"/>
    </row>
    <row r="5375" spans="1:7" x14ac:dyDescent="0.3">
      <c r="A5375" s="2"/>
      <c r="B5375" s="2"/>
      <c r="D5375"/>
      <c r="G5375" s="4"/>
    </row>
    <row r="5376" spans="1:7" x14ac:dyDescent="0.3">
      <c r="A5376" s="2"/>
      <c r="B5376" s="2"/>
      <c r="D5376"/>
      <c r="G5376" s="4"/>
    </row>
    <row r="5377" spans="1:7" x14ac:dyDescent="0.3">
      <c r="A5377" s="2"/>
      <c r="B5377" s="2"/>
      <c r="D5377"/>
      <c r="G5377" s="4"/>
    </row>
    <row r="5378" spans="1:7" x14ac:dyDescent="0.3">
      <c r="A5378" s="2"/>
      <c r="B5378" s="2"/>
      <c r="D5378"/>
      <c r="G5378" s="4"/>
    </row>
    <row r="5379" spans="1:7" x14ac:dyDescent="0.3">
      <c r="A5379" s="2"/>
      <c r="B5379" s="2"/>
      <c r="D5379"/>
      <c r="G5379" s="4"/>
    </row>
    <row r="5380" spans="1:7" x14ac:dyDescent="0.3">
      <c r="A5380" s="2"/>
      <c r="B5380" s="2"/>
      <c r="D5380"/>
      <c r="G5380" s="4"/>
    </row>
    <row r="5381" spans="1:7" x14ac:dyDescent="0.3">
      <c r="A5381" s="2"/>
      <c r="B5381" s="2"/>
      <c r="D5381"/>
      <c r="G5381" s="4"/>
    </row>
    <row r="5382" spans="1:7" x14ac:dyDescent="0.3">
      <c r="A5382" s="2"/>
      <c r="B5382" s="2"/>
      <c r="D5382"/>
      <c r="G5382" s="4"/>
    </row>
    <row r="5383" spans="1:7" x14ac:dyDescent="0.3">
      <c r="A5383" s="2"/>
      <c r="B5383" s="2"/>
      <c r="D5383"/>
      <c r="G5383" s="4"/>
    </row>
    <row r="5384" spans="1:7" x14ac:dyDescent="0.3">
      <c r="A5384" s="2"/>
      <c r="B5384" s="2"/>
      <c r="D5384"/>
      <c r="G5384" s="4"/>
    </row>
    <row r="5385" spans="1:7" x14ac:dyDescent="0.3">
      <c r="A5385" s="2"/>
      <c r="B5385" s="2"/>
      <c r="D5385"/>
      <c r="G5385" s="4"/>
    </row>
    <row r="5386" spans="1:7" x14ac:dyDescent="0.3">
      <c r="A5386" s="2"/>
      <c r="B5386" s="2"/>
      <c r="D5386"/>
      <c r="G5386" s="4"/>
    </row>
    <row r="5387" spans="1:7" x14ac:dyDescent="0.3">
      <c r="A5387" s="2"/>
      <c r="B5387" s="2"/>
      <c r="D5387"/>
      <c r="G5387" s="4"/>
    </row>
    <row r="5388" spans="1:7" x14ac:dyDescent="0.3">
      <c r="A5388" s="2"/>
      <c r="B5388" s="2"/>
      <c r="D5388"/>
      <c r="G5388" s="4"/>
    </row>
    <row r="5389" spans="1:7" x14ac:dyDescent="0.3">
      <c r="A5389" s="2"/>
      <c r="B5389" s="2"/>
      <c r="D5389"/>
      <c r="G5389" s="4"/>
    </row>
    <row r="5390" spans="1:7" x14ac:dyDescent="0.3">
      <c r="A5390" s="2"/>
      <c r="B5390" s="2"/>
      <c r="D5390"/>
      <c r="G5390" s="4"/>
    </row>
    <row r="5391" spans="1:7" x14ac:dyDescent="0.3">
      <c r="A5391" s="2"/>
      <c r="B5391" s="2"/>
      <c r="D5391"/>
      <c r="G5391" s="4"/>
    </row>
    <row r="5392" spans="1:7" x14ac:dyDescent="0.3">
      <c r="A5392" s="2"/>
      <c r="B5392" s="2"/>
      <c r="D5392"/>
      <c r="G5392" s="4"/>
    </row>
    <row r="5393" spans="1:7" x14ac:dyDescent="0.3">
      <c r="A5393" s="2"/>
      <c r="B5393" s="2"/>
      <c r="D5393"/>
      <c r="G5393" s="4"/>
    </row>
    <row r="5394" spans="1:7" x14ac:dyDescent="0.3">
      <c r="A5394" s="2"/>
      <c r="B5394" s="2"/>
      <c r="D5394"/>
      <c r="G5394" s="4"/>
    </row>
    <row r="5395" spans="1:7" x14ac:dyDescent="0.3">
      <c r="A5395" s="2"/>
      <c r="B5395" s="2"/>
      <c r="D5395"/>
      <c r="G5395" s="4"/>
    </row>
    <row r="5396" spans="1:7" x14ac:dyDescent="0.3">
      <c r="A5396" s="2"/>
      <c r="B5396" s="2"/>
      <c r="D5396"/>
      <c r="G5396" s="4"/>
    </row>
    <row r="5397" spans="1:7" x14ac:dyDescent="0.3">
      <c r="A5397" s="2"/>
      <c r="B5397" s="2"/>
      <c r="D5397"/>
      <c r="G5397" s="4"/>
    </row>
    <row r="5398" spans="1:7" x14ac:dyDescent="0.3">
      <c r="A5398" s="2"/>
      <c r="B5398" s="2"/>
      <c r="D5398"/>
      <c r="G5398" s="4"/>
    </row>
    <row r="5399" spans="1:7" x14ac:dyDescent="0.3">
      <c r="A5399" s="2"/>
      <c r="B5399" s="2"/>
      <c r="D5399"/>
      <c r="G5399" s="4"/>
    </row>
    <row r="5400" spans="1:7" x14ac:dyDescent="0.3">
      <c r="A5400" s="2"/>
      <c r="B5400" s="2"/>
      <c r="D5400"/>
      <c r="G5400" s="4"/>
    </row>
    <row r="5401" spans="1:7" x14ac:dyDescent="0.3">
      <c r="A5401" s="2"/>
      <c r="B5401" s="2"/>
      <c r="D5401"/>
      <c r="G5401" s="4"/>
    </row>
    <row r="5402" spans="1:7" x14ac:dyDescent="0.3">
      <c r="A5402" s="2"/>
      <c r="B5402" s="2"/>
      <c r="D5402"/>
      <c r="G5402" s="4"/>
    </row>
    <row r="5403" spans="1:7" x14ac:dyDescent="0.3">
      <c r="A5403" s="2"/>
      <c r="B5403" s="2"/>
      <c r="D5403"/>
      <c r="G5403" s="4"/>
    </row>
    <row r="5404" spans="1:7" x14ac:dyDescent="0.3">
      <c r="A5404" s="2"/>
      <c r="B5404" s="2"/>
      <c r="D5404"/>
      <c r="G5404" s="4"/>
    </row>
    <row r="5405" spans="1:7" x14ac:dyDescent="0.3">
      <c r="A5405" s="2"/>
      <c r="B5405" s="2"/>
      <c r="D5405"/>
      <c r="G5405" s="4"/>
    </row>
    <row r="5406" spans="1:7" x14ac:dyDescent="0.3">
      <c r="A5406" s="2"/>
      <c r="B5406" s="2"/>
      <c r="D5406"/>
      <c r="G5406" s="4"/>
    </row>
    <row r="5407" spans="1:7" x14ac:dyDescent="0.3">
      <c r="A5407" s="2"/>
      <c r="B5407" s="2"/>
      <c r="D5407"/>
      <c r="G5407" s="4"/>
    </row>
    <row r="5408" spans="1:7" x14ac:dyDescent="0.3">
      <c r="A5408" s="2"/>
      <c r="B5408" s="2"/>
      <c r="D5408"/>
      <c r="G5408" s="4"/>
    </row>
    <row r="5409" spans="1:7" x14ac:dyDescent="0.3">
      <c r="A5409" s="2"/>
      <c r="B5409" s="2"/>
      <c r="D5409"/>
      <c r="G5409" s="4"/>
    </row>
    <row r="5410" spans="1:7" x14ac:dyDescent="0.3">
      <c r="A5410" s="2"/>
      <c r="B5410" s="2"/>
      <c r="D5410"/>
      <c r="G5410" s="4"/>
    </row>
    <row r="5411" spans="1:7" x14ac:dyDescent="0.3">
      <c r="A5411" s="2"/>
      <c r="B5411" s="2"/>
      <c r="D5411"/>
      <c r="G5411" s="4"/>
    </row>
    <row r="5412" spans="1:7" x14ac:dyDescent="0.3">
      <c r="A5412" s="2"/>
      <c r="B5412" s="2"/>
      <c r="D5412"/>
      <c r="G5412" s="4"/>
    </row>
    <row r="5413" spans="1:7" x14ac:dyDescent="0.3">
      <c r="A5413" s="2"/>
      <c r="B5413" s="2"/>
      <c r="D5413"/>
      <c r="G5413" s="4"/>
    </row>
    <row r="5414" spans="1:7" x14ac:dyDescent="0.3">
      <c r="A5414" s="2"/>
      <c r="B5414" s="2"/>
      <c r="D5414"/>
      <c r="G5414" s="4"/>
    </row>
    <row r="5415" spans="1:7" x14ac:dyDescent="0.3">
      <c r="A5415" s="2"/>
      <c r="B5415" s="2"/>
      <c r="D5415"/>
      <c r="G5415" s="4"/>
    </row>
    <row r="5416" spans="1:7" x14ac:dyDescent="0.3">
      <c r="A5416" s="2"/>
      <c r="B5416" s="2"/>
      <c r="D5416"/>
      <c r="G5416" s="4"/>
    </row>
    <row r="5417" spans="1:7" x14ac:dyDescent="0.3">
      <c r="A5417" s="2"/>
      <c r="B5417" s="2"/>
      <c r="D5417"/>
      <c r="G5417" s="4"/>
    </row>
    <row r="5418" spans="1:7" x14ac:dyDescent="0.3">
      <c r="A5418" s="2"/>
      <c r="B5418" s="2"/>
      <c r="D5418"/>
      <c r="G5418" s="4"/>
    </row>
    <row r="5419" spans="1:7" x14ac:dyDescent="0.3">
      <c r="A5419" s="2"/>
      <c r="B5419" s="2"/>
      <c r="D5419"/>
      <c r="G5419" s="4"/>
    </row>
    <row r="5420" spans="1:7" x14ac:dyDescent="0.3">
      <c r="A5420" s="2"/>
      <c r="B5420" s="2"/>
      <c r="D5420"/>
      <c r="G5420" s="4"/>
    </row>
    <row r="5421" spans="1:7" x14ac:dyDescent="0.3">
      <c r="A5421" s="2"/>
      <c r="B5421" s="2"/>
      <c r="D5421"/>
      <c r="G5421" s="4"/>
    </row>
    <row r="5422" spans="1:7" x14ac:dyDescent="0.3">
      <c r="A5422" s="2"/>
      <c r="B5422" s="2"/>
      <c r="D5422"/>
      <c r="G5422" s="4"/>
    </row>
    <row r="5423" spans="1:7" x14ac:dyDescent="0.3">
      <c r="A5423" s="2"/>
      <c r="B5423" s="2"/>
      <c r="D5423"/>
      <c r="G5423" s="4"/>
    </row>
    <row r="5424" spans="1:7" x14ac:dyDescent="0.3">
      <c r="A5424" s="2"/>
      <c r="B5424" s="2"/>
      <c r="D5424"/>
      <c r="G5424" s="4"/>
    </row>
    <row r="5425" spans="1:7" x14ac:dyDescent="0.3">
      <c r="A5425" s="2"/>
      <c r="B5425" s="2"/>
      <c r="D5425"/>
      <c r="G5425" s="4"/>
    </row>
    <row r="5426" spans="1:7" x14ac:dyDescent="0.3">
      <c r="A5426" s="2"/>
      <c r="B5426" s="2"/>
      <c r="D5426"/>
      <c r="G5426" s="4"/>
    </row>
    <row r="5427" spans="1:7" x14ac:dyDescent="0.3">
      <c r="A5427" s="2"/>
      <c r="B5427" s="2"/>
      <c r="D5427"/>
      <c r="G5427" s="4"/>
    </row>
    <row r="5428" spans="1:7" x14ac:dyDescent="0.3">
      <c r="A5428" s="2"/>
      <c r="B5428" s="2"/>
      <c r="D5428"/>
      <c r="G5428" s="4"/>
    </row>
    <row r="5429" spans="1:7" x14ac:dyDescent="0.3">
      <c r="A5429" s="2"/>
      <c r="B5429" s="2"/>
      <c r="D5429"/>
      <c r="G5429" s="4"/>
    </row>
    <row r="5430" spans="1:7" x14ac:dyDescent="0.3">
      <c r="A5430" s="2"/>
      <c r="B5430" s="2"/>
      <c r="D5430"/>
      <c r="G5430" s="4"/>
    </row>
    <row r="5431" spans="1:7" x14ac:dyDescent="0.3">
      <c r="A5431" s="2"/>
      <c r="B5431" s="2"/>
      <c r="D5431"/>
      <c r="G5431" s="4"/>
    </row>
    <row r="5432" spans="1:7" x14ac:dyDescent="0.3">
      <c r="A5432" s="2"/>
      <c r="B5432" s="2"/>
      <c r="D5432"/>
      <c r="G5432" s="4"/>
    </row>
    <row r="5433" spans="1:7" x14ac:dyDescent="0.3">
      <c r="A5433" s="2"/>
      <c r="B5433" s="2"/>
      <c r="D5433"/>
      <c r="G5433" s="4"/>
    </row>
    <row r="5434" spans="1:7" x14ac:dyDescent="0.3">
      <c r="A5434" s="2"/>
      <c r="B5434" s="2"/>
      <c r="D5434"/>
      <c r="G5434" s="4"/>
    </row>
    <row r="5435" spans="1:7" x14ac:dyDescent="0.3">
      <c r="A5435" s="2"/>
      <c r="B5435" s="2"/>
      <c r="D5435"/>
      <c r="G5435" s="4"/>
    </row>
    <row r="5436" spans="1:7" x14ac:dyDescent="0.3">
      <c r="A5436" s="2"/>
      <c r="B5436" s="2"/>
      <c r="D5436"/>
      <c r="G5436" s="4"/>
    </row>
    <row r="5437" spans="1:7" x14ac:dyDescent="0.3">
      <c r="A5437" s="2"/>
      <c r="B5437" s="2"/>
      <c r="D5437"/>
      <c r="G5437" s="4"/>
    </row>
    <row r="5438" spans="1:7" x14ac:dyDescent="0.3">
      <c r="A5438" s="2"/>
      <c r="B5438" s="2"/>
      <c r="D5438"/>
      <c r="G5438" s="4"/>
    </row>
    <row r="5439" spans="1:7" x14ac:dyDescent="0.3">
      <c r="A5439" s="2"/>
      <c r="B5439" s="2"/>
      <c r="D5439"/>
      <c r="G5439" s="4"/>
    </row>
    <row r="5440" spans="1:7" x14ac:dyDescent="0.3">
      <c r="A5440" s="2"/>
      <c r="B5440" s="2"/>
      <c r="D5440"/>
      <c r="G5440" s="4"/>
    </row>
    <row r="5441" spans="1:7" x14ac:dyDescent="0.3">
      <c r="A5441" s="2"/>
      <c r="B5441" s="2"/>
      <c r="D5441"/>
      <c r="G5441" s="4"/>
    </row>
    <row r="5442" spans="1:7" x14ac:dyDescent="0.3">
      <c r="A5442" s="2"/>
      <c r="B5442" s="2"/>
      <c r="D5442"/>
      <c r="G5442" s="4"/>
    </row>
    <row r="5443" spans="1:7" x14ac:dyDescent="0.3">
      <c r="A5443" s="2"/>
      <c r="B5443" s="2"/>
      <c r="D5443"/>
      <c r="G5443" s="4"/>
    </row>
    <row r="5444" spans="1:7" x14ac:dyDescent="0.3">
      <c r="A5444" s="2"/>
      <c r="B5444" s="2"/>
      <c r="D5444"/>
      <c r="G5444" s="4"/>
    </row>
    <row r="5445" spans="1:7" x14ac:dyDescent="0.3">
      <c r="A5445" s="2"/>
      <c r="B5445" s="2"/>
      <c r="D5445"/>
      <c r="G5445" s="4"/>
    </row>
    <row r="5446" spans="1:7" x14ac:dyDescent="0.3">
      <c r="A5446" s="2"/>
      <c r="B5446" s="2"/>
      <c r="D5446"/>
      <c r="G5446" s="4"/>
    </row>
    <row r="5447" spans="1:7" x14ac:dyDescent="0.3">
      <c r="A5447" s="2"/>
      <c r="B5447" s="2"/>
      <c r="D5447"/>
      <c r="G5447" s="4"/>
    </row>
    <row r="5448" spans="1:7" x14ac:dyDescent="0.3">
      <c r="A5448" s="2"/>
      <c r="B5448" s="2"/>
      <c r="D5448"/>
      <c r="G5448" s="4"/>
    </row>
    <row r="5449" spans="1:7" x14ac:dyDescent="0.3">
      <c r="A5449" s="2"/>
      <c r="B5449" s="2"/>
      <c r="D5449"/>
      <c r="G5449" s="4"/>
    </row>
    <row r="5450" spans="1:7" x14ac:dyDescent="0.3">
      <c r="A5450" s="2"/>
      <c r="B5450" s="2"/>
      <c r="D5450"/>
      <c r="G5450" s="4"/>
    </row>
    <row r="5451" spans="1:7" x14ac:dyDescent="0.3">
      <c r="A5451" s="2"/>
      <c r="B5451" s="2"/>
      <c r="D5451"/>
      <c r="G5451" s="4"/>
    </row>
    <row r="5452" spans="1:7" x14ac:dyDescent="0.3">
      <c r="A5452" s="2"/>
      <c r="B5452" s="2"/>
      <c r="D5452"/>
      <c r="G5452" s="4"/>
    </row>
    <row r="5453" spans="1:7" x14ac:dyDescent="0.3">
      <c r="A5453" s="2"/>
      <c r="B5453" s="2"/>
      <c r="D5453"/>
      <c r="G5453" s="4"/>
    </row>
    <row r="5454" spans="1:7" x14ac:dyDescent="0.3">
      <c r="A5454" s="2"/>
      <c r="B5454" s="2"/>
      <c r="D5454"/>
      <c r="G5454" s="4"/>
    </row>
    <row r="5455" spans="1:7" x14ac:dyDescent="0.3">
      <c r="A5455" s="2"/>
      <c r="B5455" s="2"/>
      <c r="D5455"/>
      <c r="G5455" s="4"/>
    </row>
    <row r="5456" spans="1:7" x14ac:dyDescent="0.3">
      <c r="A5456" s="2"/>
      <c r="B5456" s="2"/>
      <c r="D5456"/>
      <c r="G5456" s="4"/>
    </row>
    <row r="5457" spans="1:7" x14ac:dyDescent="0.3">
      <c r="A5457" s="2"/>
      <c r="B5457" s="2"/>
      <c r="D5457"/>
      <c r="G5457" s="4"/>
    </row>
    <row r="5458" spans="1:7" x14ac:dyDescent="0.3">
      <c r="A5458" s="2"/>
      <c r="B5458" s="2"/>
      <c r="D5458"/>
      <c r="G5458" s="4"/>
    </row>
    <row r="5459" spans="1:7" x14ac:dyDescent="0.3">
      <c r="A5459" s="2"/>
      <c r="B5459" s="2"/>
      <c r="D5459"/>
      <c r="G5459" s="4"/>
    </row>
    <row r="5460" spans="1:7" x14ac:dyDescent="0.3">
      <c r="A5460" s="2"/>
      <c r="B5460" s="2"/>
      <c r="D5460"/>
      <c r="G5460" s="4"/>
    </row>
    <row r="5461" spans="1:7" x14ac:dyDescent="0.3">
      <c r="A5461" s="2"/>
      <c r="B5461" s="2"/>
      <c r="D5461"/>
      <c r="G5461" s="4"/>
    </row>
    <row r="5462" spans="1:7" x14ac:dyDescent="0.3">
      <c r="A5462" s="2"/>
      <c r="B5462" s="2"/>
      <c r="D5462"/>
      <c r="G5462" s="4"/>
    </row>
    <row r="5463" spans="1:7" x14ac:dyDescent="0.3">
      <c r="A5463" s="2"/>
      <c r="B5463" s="2"/>
      <c r="D5463"/>
      <c r="G5463" s="4"/>
    </row>
    <row r="5464" spans="1:7" x14ac:dyDescent="0.3">
      <c r="A5464" s="2"/>
      <c r="B5464" s="2"/>
      <c r="D5464"/>
      <c r="G5464" s="4"/>
    </row>
    <row r="5465" spans="1:7" x14ac:dyDescent="0.3">
      <c r="A5465" s="2"/>
      <c r="B5465" s="2"/>
      <c r="D5465"/>
      <c r="G5465" s="4"/>
    </row>
    <row r="5466" spans="1:7" x14ac:dyDescent="0.3">
      <c r="A5466" s="2"/>
      <c r="B5466" s="2"/>
      <c r="D5466"/>
      <c r="G5466" s="4"/>
    </row>
    <row r="5467" spans="1:7" x14ac:dyDescent="0.3">
      <c r="A5467" s="2"/>
      <c r="B5467" s="2"/>
      <c r="D5467"/>
      <c r="G5467" s="4"/>
    </row>
    <row r="5468" spans="1:7" x14ac:dyDescent="0.3">
      <c r="A5468" s="2"/>
      <c r="B5468" s="2"/>
      <c r="D5468"/>
      <c r="G5468" s="4"/>
    </row>
    <row r="5469" spans="1:7" x14ac:dyDescent="0.3">
      <c r="A5469" s="2"/>
      <c r="B5469" s="2"/>
      <c r="D5469"/>
      <c r="G5469" s="4"/>
    </row>
    <row r="5470" spans="1:7" x14ac:dyDescent="0.3">
      <c r="A5470" s="2"/>
      <c r="B5470" s="2"/>
      <c r="D5470"/>
      <c r="G5470" s="4"/>
    </row>
    <row r="5471" spans="1:7" x14ac:dyDescent="0.3">
      <c r="A5471" s="2"/>
      <c r="B5471" s="2"/>
      <c r="D5471"/>
      <c r="G5471" s="4"/>
    </row>
    <row r="5472" spans="1:7" x14ac:dyDescent="0.3">
      <c r="A5472" s="2"/>
      <c r="B5472" s="2"/>
      <c r="D5472"/>
      <c r="G5472" s="4"/>
    </row>
    <row r="5473" spans="1:7" x14ac:dyDescent="0.3">
      <c r="A5473" s="2"/>
      <c r="B5473" s="2"/>
      <c r="D5473"/>
      <c r="G5473" s="4"/>
    </row>
    <row r="5474" spans="1:7" x14ac:dyDescent="0.3">
      <c r="A5474" s="2"/>
      <c r="B5474" s="2"/>
      <c r="D5474"/>
      <c r="G5474" s="4"/>
    </row>
    <row r="5475" spans="1:7" x14ac:dyDescent="0.3">
      <c r="A5475" s="2"/>
      <c r="B5475" s="2"/>
      <c r="D5475"/>
      <c r="G5475" s="4"/>
    </row>
    <row r="5476" spans="1:7" x14ac:dyDescent="0.3">
      <c r="A5476" s="2"/>
      <c r="B5476" s="2"/>
      <c r="D5476"/>
      <c r="G5476" s="4"/>
    </row>
    <row r="5477" spans="1:7" x14ac:dyDescent="0.3">
      <c r="A5477" s="2"/>
      <c r="B5477" s="2"/>
      <c r="D5477"/>
      <c r="G5477" s="4"/>
    </row>
    <row r="5478" spans="1:7" x14ac:dyDescent="0.3">
      <c r="A5478" s="2"/>
      <c r="B5478" s="2"/>
      <c r="D5478"/>
      <c r="G5478" s="4"/>
    </row>
    <row r="5479" spans="1:7" x14ac:dyDescent="0.3">
      <c r="A5479" s="2"/>
      <c r="B5479" s="2"/>
      <c r="D5479"/>
      <c r="G5479" s="4"/>
    </row>
    <row r="5480" spans="1:7" x14ac:dyDescent="0.3">
      <c r="A5480" s="2"/>
      <c r="B5480" s="2"/>
      <c r="D5480"/>
      <c r="G5480" s="4"/>
    </row>
    <row r="5481" spans="1:7" x14ac:dyDescent="0.3">
      <c r="A5481" s="2"/>
      <c r="B5481" s="2"/>
      <c r="D5481"/>
      <c r="G5481" s="4"/>
    </row>
    <row r="5482" spans="1:7" x14ac:dyDescent="0.3">
      <c r="A5482" s="2"/>
      <c r="B5482" s="2"/>
      <c r="D5482"/>
      <c r="G5482" s="4"/>
    </row>
    <row r="5483" spans="1:7" x14ac:dyDescent="0.3">
      <c r="A5483" s="2"/>
      <c r="B5483" s="2"/>
      <c r="D5483"/>
      <c r="G5483" s="4"/>
    </row>
    <row r="5484" spans="1:7" x14ac:dyDescent="0.3">
      <c r="A5484" s="2"/>
      <c r="B5484" s="2"/>
      <c r="D5484"/>
      <c r="G5484" s="4"/>
    </row>
    <row r="5485" spans="1:7" x14ac:dyDescent="0.3">
      <c r="A5485" s="2"/>
      <c r="B5485" s="2"/>
      <c r="D5485"/>
      <c r="G5485" s="4"/>
    </row>
    <row r="5486" spans="1:7" x14ac:dyDescent="0.3">
      <c r="A5486" s="2"/>
      <c r="B5486" s="2"/>
      <c r="D5486"/>
      <c r="G5486" s="4"/>
    </row>
    <row r="5487" spans="1:7" x14ac:dyDescent="0.3">
      <c r="A5487" s="2"/>
      <c r="B5487" s="2"/>
      <c r="D5487"/>
      <c r="G5487" s="4"/>
    </row>
    <row r="5488" spans="1:7" x14ac:dyDescent="0.3">
      <c r="A5488" s="2"/>
      <c r="B5488" s="2"/>
      <c r="D5488"/>
      <c r="G5488" s="4"/>
    </row>
    <row r="5489" spans="1:7" x14ac:dyDescent="0.3">
      <c r="A5489" s="2"/>
      <c r="B5489" s="2"/>
      <c r="D5489"/>
      <c r="G5489" s="4"/>
    </row>
    <row r="5490" spans="1:7" x14ac:dyDescent="0.3">
      <c r="A5490" s="2"/>
      <c r="B5490" s="2"/>
      <c r="D5490"/>
      <c r="G5490" s="4"/>
    </row>
    <row r="5491" spans="1:7" x14ac:dyDescent="0.3">
      <c r="A5491" s="2"/>
      <c r="B5491" s="2"/>
      <c r="D5491"/>
      <c r="G5491" s="4"/>
    </row>
    <row r="5492" spans="1:7" x14ac:dyDescent="0.3">
      <c r="A5492" s="2"/>
      <c r="B5492" s="2"/>
      <c r="D5492"/>
      <c r="G5492" s="4"/>
    </row>
    <row r="5493" spans="1:7" x14ac:dyDescent="0.3">
      <c r="A5493" s="2"/>
      <c r="B5493" s="2"/>
      <c r="D5493"/>
      <c r="G5493" s="4"/>
    </row>
    <row r="5494" spans="1:7" x14ac:dyDescent="0.3">
      <c r="A5494" s="2"/>
      <c r="B5494" s="2"/>
      <c r="D5494"/>
      <c r="G5494" s="4"/>
    </row>
    <row r="5495" spans="1:7" x14ac:dyDescent="0.3">
      <c r="A5495" s="2"/>
      <c r="B5495" s="2"/>
      <c r="D5495"/>
      <c r="G5495" s="4"/>
    </row>
    <row r="5496" spans="1:7" x14ac:dyDescent="0.3">
      <c r="A5496" s="2"/>
      <c r="B5496" s="2"/>
      <c r="D5496"/>
      <c r="G5496" s="4"/>
    </row>
    <row r="5497" spans="1:7" x14ac:dyDescent="0.3">
      <c r="A5497" s="2"/>
      <c r="B5497" s="2"/>
      <c r="D5497"/>
      <c r="G5497" s="4"/>
    </row>
    <row r="5498" spans="1:7" x14ac:dyDescent="0.3">
      <c r="A5498" s="2"/>
      <c r="B5498" s="2"/>
      <c r="D5498"/>
      <c r="G5498" s="4"/>
    </row>
    <row r="5499" spans="1:7" x14ac:dyDescent="0.3">
      <c r="A5499" s="2"/>
      <c r="B5499" s="2"/>
      <c r="D5499"/>
      <c r="G5499" s="4"/>
    </row>
    <row r="5500" spans="1:7" x14ac:dyDescent="0.3">
      <c r="A5500" s="2"/>
      <c r="B5500" s="2"/>
      <c r="D5500"/>
      <c r="G5500" s="4"/>
    </row>
    <row r="5501" spans="1:7" x14ac:dyDescent="0.3">
      <c r="A5501" s="2"/>
      <c r="B5501" s="2"/>
      <c r="D5501"/>
      <c r="G5501" s="4"/>
    </row>
    <row r="5502" spans="1:7" x14ac:dyDescent="0.3">
      <c r="A5502" s="2"/>
      <c r="B5502" s="2"/>
      <c r="D5502"/>
      <c r="G5502" s="4"/>
    </row>
    <row r="5503" spans="1:7" x14ac:dyDescent="0.3">
      <c r="A5503" s="2"/>
      <c r="B5503" s="2"/>
      <c r="D5503"/>
      <c r="G5503" s="4"/>
    </row>
    <row r="5504" spans="1:7" x14ac:dyDescent="0.3">
      <c r="A5504" s="2"/>
      <c r="B5504" s="2"/>
      <c r="D5504"/>
      <c r="G5504" s="4"/>
    </row>
    <row r="5505" spans="1:7" x14ac:dyDescent="0.3">
      <c r="A5505" s="2"/>
      <c r="B5505" s="2"/>
      <c r="D5505"/>
      <c r="G5505" s="4"/>
    </row>
    <row r="5506" spans="1:7" x14ac:dyDescent="0.3">
      <c r="A5506" s="2"/>
      <c r="B5506" s="2"/>
      <c r="D5506"/>
      <c r="G5506" s="4"/>
    </row>
    <row r="5507" spans="1:7" x14ac:dyDescent="0.3">
      <c r="A5507" s="2"/>
      <c r="B5507" s="2"/>
      <c r="D5507"/>
      <c r="G5507" s="4"/>
    </row>
    <row r="5508" spans="1:7" x14ac:dyDescent="0.3">
      <c r="A5508" s="2"/>
      <c r="B5508" s="2"/>
      <c r="D5508"/>
      <c r="G5508" s="4"/>
    </row>
    <row r="5509" spans="1:7" x14ac:dyDescent="0.3">
      <c r="A5509" s="2"/>
      <c r="B5509" s="2"/>
      <c r="D5509"/>
      <c r="G5509" s="4"/>
    </row>
    <row r="5510" spans="1:7" x14ac:dyDescent="0.3">
      <c r="A5510" s="2"/>
      <c r="B5510" s="2"/>
      <c r="D5510"/>
      <c r="G5510" s="4"/>
    </row>
    <row r="5511" spans="1:7" x14ac:dyDescent="0.3">
      <c r="A5511" s="2"/>
      <c r="B5511" s="2"/>
      <c r="D5511"/>
      <c r="G5511" s="4"/>
    </row>
    <row r="5512" spans="1:7" x14ac:dyDescent="0.3">
      <c r="A5512" s="2"/>
      <c r="B5512" s="2"/>
      <c r="D5512"/>
      <c r="G5512" s="4"/>
    </row>
    <row r="5513" spans="1:7" x14ac:dyDescent="0.3">
      <c r="A5513" s="2"/>
      <c r="B5513" s="2"/>
      <c r="D5513"/>
      <c r="G5513" s="4"/>
    </row>
    <row r="5514" spans="1:7" x14ac:dyDescent="0.3">
      <c r="A5514" s="2"/>
      <c r="B5514" s="2"/>
      <c r="D5514"/>
      <c r="G5514" s="4"/>
    </row>
    <row r="5515" spans="1:7" x14ac:dyDescent="0.3">
      <c r="A5515" s="2"/>
      <c r="B5515" s="2"/>
      <c r="D5515"/>
      <c r="G5515" s="4"/>
    </row>
    <row r="5516" spans="1:7" x14ac:dyDescent="0.3">
      <c r="A5516" s="2"/>
      <c r="B5516" s="2"/>
      <c r="D5516"/>
      <c r="G5516" s="4"/>
    </row>
    <row r="5517" spans="1:7" x14ac:dyDescent="0.3">
      <c r="A5517" s="2"/>
      <c r="B5517" s="2"/>
      <c r="D5517"/>
      <c r="G5517" s="4"/>
    </row>
    <row r="5518" spans="1:7" x14ac:dyDescent="0.3">
      <c r="A5518" s="2"/>
      <c r="B5518" s="2"/>
      <c r="D5518"/>
      <c r="G5518" s="4"/>
    </row>
    <row r="5519" spans="1:7" x14ac:dyDescent="0.3">
      <c r="A5519" s="2"/>
      <c r="B5519" s="2"/>
      <c r="D5519"/>
      <c r="G5519" s="4"/>
    </row>
    <row r="5520" spans="1:7" x14ac:dyDescent="0.3">
      <c r="A5520" s="2"/>
      <c r="B5520" s="2"/>
      <c r="D5520"/>
      <c r="G5520" s="4"/>
    </row>
    <row r="5521" spans="1:7" x14ac:dyDescent="0.3">
      <c r="A5521" s="2"/>
      <c r="B5521" s="2"/>
      <c r="D5521"/>
      <c r="G5521" s="4"/>
    </row>
    <row r="5522" spans="1:7" x14ac:dyDescent="0.3">
      <c r="A5522" s="2"/>
      <c r="B5522" s="2"/>
      <c r="D5522"/>
      <c r="G5522" s="4"/>
    </row>
    <row r="5523" spans="1:7" x14ac:dyDescent="0.3">
      <c r="A5523" s="2"/>
      <c r="B5523" s="2"/>
      <c r="D5523"/>
      <c r="G5523" s="4"/>
    </row>
    <row r="5524" spans="1:7" x14ac:dyDescent="0.3">
      <c r="A5524" s="2"/>
      <c r="B5524" s="2"/>
      <c r="D5524"/>
      <c r="G5524" s="4"/>
    </row>
    <row r="5525" spans="1:7" x14ac:dyDescent="0.3">
      <c r="A5525" s="2"/>
      <c r="B5525" s="2"/>
      <c r="D5525"/>
      <c r="G5525" s="4"/>
    </row>
    <row r="5526" spans="1:7" x14ac:dyDescent="0.3">
      <c r="A5526" s="2"/>
      <c r="B5526" s="2"/>
      <c r="D5526"/>
      <c r="G5526" s="4"/>
    </row>
    <row r="5527" spans="1:7" x14ac:dyDescent="0.3">
      <c r="A5527" s="2"/>
      <c r="B5527" s="2"/>
      <c r="D5527"/>
      <c r="G5527" s="4"/>
    </row>
    <row r="5528" spans="1:7" x14ac:dyDescent="0.3">
      <c r="A5528" s="2"/>
      <c r="B5528" s="2"/>
      <c r="D5528"/>
      <c r="G5528" s="4"/>
    </row>
    <row r="5529" spans="1:7" x14ac:dyDescent="0.3">
      <c r="A5529" s="2"/>
      <c r="B5529" s="2"/>
      <c r="D5529"/>
      <c r="G5529" s="4"/>
    </row>
    <row r="5530" spans="1:7" x14ac:dyDescent="0.3">
      <c r="A5530" s="2"/>
      <c r="B5530" s="2"/>
      <c r="D5530"/>
      <c r="G5530" s="4"/>
    </row>
    <row r="5531" spans="1:7" x14ac:dyDescent="0.3">
      <c r="A5531" s="2"/>
      <c r="B5531" s="2"/>
      <c r="D5531"/>
      <c r="G5531" s="4"/>
    </row>
    <row r="5532" spans="1:7" x14ac:dyDescent="0.3">
      <c r="A5532" s="2"/>
      <c r="B5532" s="2"/>
      <c r="D5532"/>
      <c r="G5532" s="4"/>
    </row>
    <row r="5533" spans="1:7" x14ac:dyDescent="0.3">
      <c r="A5533" s="2"/>
      <c r="B5533" s="2"/>
      <c r="D5533"/>
      <c r="G5533" s="4"/>
    </row>
    <row r="5534" spans="1:7" x14ac:dyDescent="0.3">
      <c r="A5534" s="2"/>
      <c r="B5534" s="2"/>
      <c r="D5534"/>
      <c r="G5534" s="4"/>
    </row>
    <row r="5535" spans="1:7" x14ac:dyDescent="0.3">
      <c r="A5535" s="2"/>
      <c r="B5535" s="2"/>
      <c r="D5535"/>
      <c r="G5535" s="4"/>
    </row>
    <row r="5536" spans="1:7" x14ac:dyDescent="0.3">
      <c r="A5536" s="2"/>
      <c r="B5536" s="2"/>
      <c r="D5536"/>
      <c r="G5536" s="4"/>
    </row>
    <row r="5537" spans="1:7" x14ac:dyDescent="0.3">
      <c r="A5537" s="2"/>
      <c r="B5537" s="2"/>
      <c r="D5537"/>
      <c r="G5537" s="4"/>
    </row>
    <row r="5538" spans="1:7" x14ac:dyDescent="0.3">
      <c r="A5538" s="2"/>
      <c r="B5538" s="2"/>
      <c r="D5538"/>
      <c r="G5538" s="4"/>
    </row>
    <row r="5539" spans="1:7" x14ac:dyDescent="0.3">
      <c r="A5539" s="2"/>
      <c r="B5539" s="2"/>
      <c r="D5539"/>
      <c r="G5539" s="4"/>
    </row>
    <row r="5540" spans="1:7" x14ac:dyDescent="0.3">
      <c r="A5540" s="2"/>
      <c r="B5540" s="2"/>
      <c r="D5540"/>
      <c r="G5540" s="4"/>
    </row>
    <row r="5541" spans="1:7" x14ac:dyDescent="0.3">
      <c r="A5541" s="2"/>
      <c r="B5541" s="2"/>
      <c r="D5541"/>
      <c r="G5541" s="4"/>
    </row>
    <row r="5542" spans="1:7" x14ac:dyDescent="0.3">
      <c r="A5542" s="2"/>
      <c r="B5542" s="2"/>
      <c r="D5542"/>
      <c r="G5542" s="4"/>
    </row>
    <row r="5543" spans="1:7" x14ac:dyDescent="0.3">
      <c r="A5543" s="2"/>
      <c r="B5543" s="2"/>
      <c r="D5543"/>
      <c r="G5543" s="4"/>
    </row>
    <row r="5544" spans="1:7" x14ac:dyDescent="0.3">
      <c r="A5544" s="2"/>
      <c r="B5544" s="2"/>
      <c r="D5544"/>
      <c r="G5544" s="4"/>
    </row>
    <row r="5545" spans="1:7" x14ac:dyDescent="0.3">
      <c r="A5545" s="2"/>
      <c r="B5545" s="2"/>
      <c r="D5545"/>
      <c r="G5545" s="4"/>
    </row>
    <row r="5546" spans="1:7" x14ac:dyDescent="0.3">
      <c r="A5546" s="2"/>
      <c r="B5546" s="2"/>
      <c r="D5546"/>
      <c r="G5546" s="4"/>
    </row>
    <row r="5547" spans="1:7" x14ac:dyDescent="0.3">
      <c r="A5547" s="2"/>
      <c r="B5547" s="2"/>
      <c r="D5547"/>
      <c r="G5547" s="4"/>
    </row>
    <row r="5548" spans="1:7" x14ac:dyDescent="0.3">
      <c r="A5548" s="2"/>
      <c r="B5548" s="2"/>
      <c r="D5548"/>
      <c r="G5548" s="4"/>
    </row>
    <row r="5549" spans="1:7" x14ac:dyDescent="0.3">
      <c r="A5549" s="2"/>
      <c r="B5549" s="2"/>
      <c r="D5549"/>
      <c r="G5549" s="4"/>
    </row>
    <row r="5550" spans="1:7" x14ac:dyDescent="0.3">
      <c r="A5550" s="2"/>
      <c r="B5550" s="2"/>
      <c r="D5550"/>
      <c r="G5550" s="4"/>
    </row>
    <row r="5551" spans="1:7" x14ac:dyDescent="0.3">
      <c r="A5551" s="2"/>
      <c r="B5551" s="2"/>
      <c r="D5551"/>
      <c r="G5551" s="4"/>
    </row>
    <row r="5552" spans="1:7" x14ac:dyDescent="0.3">
      <c r="A5552" s="2"/>
      <c r="B5552" s="2"/>
      <c r="D5552"/>
      <c r="G5552" s="4"/>
    </row>
    <row r="5553" spans="1:7" x14ac:dyDescent="0.3">
      <c r="A5553" s="2"/>
      <c r="B5553" s="2"/>
      <c r="D5553"/>
      <c r="G5553" s="4"/>
    </row>
    <row r="5554" spans="1:7" x14ac:dyDescent="0.3">
      <c r="A5554" s="2"/>
      <c r="B5554" s="2"/>
      <c r="D5554"/>
      <c r="G5554" s="4"/>
    </row>
    <row r="5555" spans="1:7" x14ac:dyDescent="0.3">
      <c r="A5555" s="2"/>
      <c r="B5555" s="2"/>
      <c r="D5555"/>
      <c r="G5555" s="4"/>
    </row>
    <row r="5556" spans="1:7" x14ac:dyDescent="0.3">
      <c r="A5556" s="2"/>
      <c r="B5556" s="2"/>
      <c r="D5556"/>
      <c r="G5556" s="4"/>
    </row>
    <row r="5557" spans="1:7" x14ac:dyDescent="0.3">
      <c r="A5557" s="2"/>
      <c r="B5557" s="2"/>
      <c r="D5557"/>
      <c r="G5557" s="4"/>
    </row>
    <row r="5558" spans="1:7" x14ac:dyDescent="0.3">
      <c r="A5558" s="2"/>
      <c r="B5558" s="2"/>
      <c r="D5558"/>
      <c r="G5558" s="4"/>
    </row>
    <row r="5559" spans="1:7" x14ac:dyDescent="0.3">
      <c r="A5559" s="2"/>
      <c r="B5559" s="2"/>
      <c r="D5559"/>
      <c r="G5559" s="4"/>
    </row>
    <row r="5560" spans="1:7" x14ac:dyDescent="0.3">
      <c r="A5560" s="2"/>
      <c r="B5560" s="2"/>
      <c r="D5560"/>
      <c r="G5560" s="4"/>
    </row>
    <row r="5561" spans="1:7" x14ac:dyDescent="0.3">
      <c r="A5561" s="2"/>
      <c r="B5561" s="2"/>
      <c r="D5561"/>
      <c r="G5561" s="4"/>
    </row>
    <row r="5562" spans="1:7" x14ac:dyDescent="0.3">
      <c r="A5562" s="2"/>
      <c r="B5562" s="2"/>
      <c r="D5562"/>
      <c r="G5562" s="4"/>
    </row>
    <row r="5563" spans="1:7" x14ac:dyDescent="0.3">
      <c r="A5563" s="2"/>
      <c r="B5563" s="2"/>
      <c r="D5563"/>
      <c r="G5563" s="4"/>
    </row>
    <row r="5564" spans="1:7" x14ac:dyDescent="0.3">
      <c r="A5564" s="2"/>
      <c r="B5564" s="2"/>
      <c r="D5564"/>
      <c r="G5564" s="4"/>
    </row>
    <row r="5565" spans="1:7" x14ac:dyDescent="0.3">
      <c r="A5565" s="2"/>
      <c r="B5565" s="2"/>
      <c r="D5565"/>
      <c r="G5565" s="4"/>
    </row>
    <row r="5566" spans="1:7" x14ac:dyDescent="0.3">
      <c r="A5566" s="2"/>
      <c r="B5566" s="2"/>
      <c r="D5566"/>
      <c r="G5566" s="4"/>
    </row>
    <row r="5567" spans="1:7" x14ac:dyDescent="0.3">
      <c r="A5567" s="2"/>
      <c r="B5567" s="2"/>
      <c r="D5567"/>
      <c r="G5567" s="4"/>
    </row>
    <row r="5568" spans="1:7" x14ac:dyDescent="0.3">
      <c r="A5568" s="2"/>
      <c r="B5568" s="2"/>
      <c r="D5568"/>
      <c r="G5568" s="4"/>
    </row>
    <row r="5569" spans="1:7" x14ac:dyDescent="0.3">
      <c r="A5569" s="2"/>
      <c r="B5569" s="2"/>
      <c r="D5569"/>
      <c r="G5569" s="4"/>
    </row>
    <row r="5570" spans="1:7" x14ac:dyDescent="0.3">
      <c r="A5570" s="2"/>
      <c r="B5570" s="2"/>
      <c r="D5570"/>
      <c r="G5570" s="4"/>
    </row>
    <row r="5571" spans="1:7" x14ac:dyDescent="0.3">
      <c r="A5571" s="2"/>
      <c r="B5571" s="2"/>
      <c r="D5571"/>
      <c r="G5571" s="4"/>
    </row>
    <row r="5572" spans="1:7" x14ac:dyDescent="0.3">
      <c r="A5572" s="2"/>
      <c r="B5572" s="2"/>
      <c r="D5572"/>
      <c r="G5572" s="4"/>
    </row>
    <row r="5573" spans="1:7" x14ac:dyDescent="0.3">
      <c r="A5573" s="2"/>
      <c r="B5573" s="2"/>
      <c r="D5573"/>
      <c r="G5573" s="4"/>
    </row>
    <row r="5574" spans="1:7" x14ac:dyDescent="0.3">
      <c r="A5574" s="2"/>
      <c r="B5574" s="2"/>
      <c r="D5574"/>
      <c r="G5574" s="4"/>
    </row>
    <row r="5575" spans="1:7" x14ac:dyDescent="0.3">
      <c r="A5575" s="2"/>
      <c r="B5575" s="2"/>
      <c r="D5575"/>
      <c r="G5575" s="4"/>
    </row>
    <row r="5576" spans="1:7" x14ac:dyDescent="0.3">
      <c r="A5576" s="2"/>
      <c r="B5576" s="2"/>
      <c r="D5576"/>
      <c r="G5576" s="4"/>
    </row>
    <row r="5577" spans="1:7" x14ac:dyDescent="0.3">
      <c r="A5577" s="2"/>
      <c r="B5577" s="2"/>
      <c r="D5577"/>
      <c r="G5577" s="4"/>
    </row>
    <row r="5578" spans="1:7" x14ac:dyDescent="0.3">
      <c r="A5578" s="2"/>
      <c r="B5578" s="2"/>
      <c r="D5578"/>
      <c r="G5578" s="4"/>
    </row>
    <row r="5579" spans="1:7" x14ac:dyDescent="0.3">
      <c r="A5579" s="2"/>
      <c r="B5579" s="2"/>
      <c r="D5579"/>
      <c r="G5579" s="4"/>
    </row>
    <row r="5580" spans="1:7" x14ac:dyDescent="0.3">
      <c r="A5580" s="2"/>
      <c r="B5580" s="2"/>
      <c r="D5580"/>
      <c r="G5580" s="4"/>
    </row>
    <row r="5581" spans="1:7" x14ac:dyDescent="0.3">
      <c r="A5581" s="2"/>
      <c r="B5581" s="2"/>
      <c r="D5581"/>
      <c r="G5581" s="4"/>
    </row>
    <row r="5582" spans="1:7" x14ac:dyDescent="0.3">
      <c r="A5582" s="2"/>
      <c r="B5582" s="2"/>
      <c r="D5582"/>
      <c r="G5582" s="4"/>
    </row>
    <row r="5583" spans="1:7" x14ac:dyDescent="0.3">
      <c r="A5583" s="2"/>
      <c r="B5583" s="2"/>
      <c r="D5583"/>
      <c r="G5583" s="4"/>
    </row>
    <row r="5584" spans="1:7" x14ac:dyDescent="0.3">
      <c r="A5584" s="2"/>
      <c r="B5584" s="2"/>
      <c r="D5584"/>
      <c r="G5584" s="4"/>
    </row>
    <row r="5585" spans="1:7" x14ac:dyDescent="0.3">
      <c r="A5585" s="2"/>
      <c r="B5585" s="2"/>
      <c r="D5585"/>
      <c r="G5585" s="4"/>
    </row>
    <row r="5586" spans="1:7" x14ac:dyDescent="0.3">
      <c r="A5586" s="2"/>
      <c r="B5586" s="2"/>
      <c r="D5586"/>
      <c r="G5586" s="4"/>
    </row>
    <row r="5587" spans="1:7" x14ac:dyDescent="0.3">
      <c r="A5587" s="2"/>
      <c r="B5587" s="2"/>
      <c r="D5587"/>
      <c r="G5587" s="4"/>
    </row>
    <row r="5588" spans="1:7" x14ac:dyDescent="0.3">
      <c r="A5588" s="2"/>
      <c r="B5588" s="2"/>
      <c r="D5588"/>
      <c r="G5588" s="4"/>
    </row>
    <row r="5589" spans="1:7" x14ac:dyDescent="0.3">
      <c r="A5589" s="2"/>
      <c r="B5589" s="2"/>
      <c r="D5589"/>
      <c r="G5589" s="4"/>
    </row>
    <row r="5590" spans="1:7" x14ac:dyDescent="0.3">
      <c r="A5590" s="2"/>
      <c r="B5590" s="2"/>
      <c r="D5590"/>
      <c r="G5590" s="4"/>
    </row>
    <row r="5591" spans="1:7" x14ac:dyDescent="0.3">
      <c r="A5591" s="2"/>
      <c r="B5591" s="2"/>
      <c r="D5591"/>
      <c r="G5591" s="4"/>
    </row>
    <row r="5592" spans="1:7" x14ac:dyDescent="0.3">
      <c r="A5592" s="2"/>
      <c r="B5592" s="2"/>
      <c r="D5592"/>
      <c r="G5592" s="4"/>
    </row>
    <row r="5593" spans="1:7" x14ac:dyDescent="0.3">
      <c r="A5593" s="2"/>
      <c r="B5593" s="2"/>
      <c r="D5593"/>
      <c r="G5593" s="4"/>
    </row>
    <row r="5594" spans="1:7" x14ac:dyDescent="0.3">
      <c r="A5594" s="2"/>
      <c r="B5594" s="2"/>
      <c r="D5594"/>
      <c r="G5594" s="4"/>
    </row>
    <row r="5595" spans="1:7" x14ac:dyDescent="0.3">
      <c r="A5595" s="2"/>
      <c r="B5595" s="2"/>
      <c r="D5595"/>
      <c r="G5595" s="4"/>
    </row>
    <row r="5596" spans="1:7" x14ac:dyDescent="0.3">
      <c r="A5596" s="2"/>
      <c r="B5596" s="2"/>
      <c r="D5596"/>
      <c r="G5596" s="4"/>
    </row>
    <row r="5597" spans="1:7" x14ac:dyDescent="0.3">
      <c r="A5597" s="2"/>
      <c r="B5597" s="2"/>
      <c r="D5597"/>
      <c r="G5597" s="4"/>
    </row>
    <row r="5598" spans="1:7" x14ac:dyDescent="0.3">
      <c r="A5598" s="2"/>
      <c r="B5598" s="2"/>
      <c r="D5598"/>
      <c r="G5598" s="4"/>
    </row>
    <row r="5599" spans="1:7" x14ac:dyDescent="0.3">
      <c r="A5599" s="2"/>
      <c r="B5599" s="2"/>
      <c r="D5599"/>
      <c r="G5599" s="4"/>
    </row>
    <row r="5600" spans="1:7" x14ac:dyDescent="0.3">
      <c r="A5600" s="2"/>
      <c r="B5600" s="2"/>
      <c r="D5600"/>
      <c r="G5600" s="4"/>
    </row>
    <row r="5601" spans="1:7" x14ac:dyDescent="0.3">
      <c r="A5601" s="2"/>
      <c r="B5601" s="2"/>
      <c r="D5601"/>
      <c r="G5601" s="4"/>
    </row>
    <row r="5602" spans="1:7" x14ac:dyDescent="0.3">
      <c r="A5602" s="2"/>
      <c r="B5602" s="2"/>
      <c r="D5602"/>
      <c r="G5602" s="4"/>
    </row>
    <row r="5603" spans="1:7" x14ac:dyDescent="0.3">
      <c r="A5603" s="2"/>
      <c r="B5603" s="2"/>
      <c r="D5603"/>
      <c r="G5603" s="4"/>
    </row>
    <row r="5604" spans="1:7" x14ac:dyDescent="0.3">
      <c r="A5604" s="2"/>
      <c r="B5604" s="2"/>
      <c r="D5604"/>
      <c r="G5604" s="4"/>
    </row>
    <row r="5605" spans="1:7" x14ac:dyDescent="0.3">
      <c r="A5605" s="2"/>
      <c r="B5605" s="2"/>
      <c r="D5605"/>
      <c r="G5605" s="4"/>
    </row>
    <row r="5606" spans="1:7" x14ac:dyDescent="0.3">
      <c r="A5606" s="2"/>
      <c r="B5606" s="2"/>
      <c r="D5606"/>
      <c r="G5606" s="4"/>
    </row>
    <row r="5607" spans="1:7" x14ac:dyDescent="0.3">
      <c r="A5607" s="2"/>
      <c r="B5607" s="2"/>
      <c r="D5607"/>
      <c r="G5607" s="4"/>
    </row>
    <row r="5608" spans="1:7" x14ac:dyDescent="0.3">
      <c r="A5608" s="2"/>
      <c r="B5608" s="2"/>
      <c r="D5608"/>
      <c r="G5608" s="4"/>
    </row>
    <row r="5609" spans="1:7" x14ac:dyDescent="0.3">
      <c r="A5609" s="2"/>
      <c r="B5609" s="2"/>
      <c r="D5609"/>
      <c r="G5609" s="4"/>
    </row>
    <row r="5610" spans="1:7" x14ac:dyDescent="0.3">
      <c r="A5610" s="2"/>
      <c r="B5610" s="2"/>
      <c r="D5610"/>
      <c r="G5610" s="4"/>
    </row>
    <row r="5611" spans="1:7" x14ac:dyDescent="0.3">
      <c r="A5611" s="2"/>
      <c r="B5611" s="2"/>
      <c r="D5611"/>
      <c r="G5611" s="4"/>
    </row>
    <row r="5612" spans="1:7" x14ac:dyDescent="0.3">
      <c r="A5612" s="2"/>
      <c r="B5612" s="2"/>
      <c r="D5612"/>
      <c r="G5612" s="4"/>
    </row>
    <row r="5613" spans="1:7" x14ac:dyDescent="0.3">
      <c r="A5613" s="2"/>
      <c r="B5613" s="2"/>
      <c r="D5613"/>
      <c r="G5613" s="4"/>
    </row>
    <row r="5614" spans="1:7" x14ac:dyDescent="0.3">
      <c r="A5614" s="2"/>
      <c r="B5614" s="2"/>
      <c r="D5614"/>
      <c r="G5614" s="4"/>
    </row>
    <row r="5615" spans="1:7" x14ac:dyDescent="0.3">
      <c r="A5615" s="2"/>
      <c r="B5615" s="2"/>
      <c r="D5615"/>
      <c r="G5615" s="4"/>
    </row>
    <row r="5616" spans="1:7" x14ac:dyDescent="0.3">
      <c r="A5616" s="2"/>
      <c r="B5616" s="2"/>
      <c r="D5616"/>
      <c r="G5616" s="4"/>
    </row>
    <row r="5617" spans="1:7" x14ac:dyDescent="0.3">
      <c r="A5617" s="2"/>
      <c r="B5617" s="2"/>
      <c r="D5617"/>
      <c r="G5617" s="4"/>
    </row>
    <row r="5618" spans="1:7" x14ac:dyDescent="0.3">
      <c r="A5618" s="2"/>
      <c r="B5618" s="2"/>
      <c r="D5618"/>
      <c r="G5618" s="4"/>
    </row>
    <row r="5619" spans="1:7" x14ac:dyDescent="0.3">
      <c r="A5619" s="2"/>
      <c r="B5619" s="2"/>
      <c r="D5619"/>
      <c r="G5619" s="4"/>
    </row>
    <row r="5620" spans="1:7" x14ac:dyDescent="0.3">
      <c r="A5620" s="2"/>
      <c r="B5620" s="2"/>
      <c r="D5620"/>
      <c r="G5620" s="4"/>
    </row>
    <row r="5621" spans="1:7" x14ac:dyDescent="0.3">
      <c r="A5621" s="2"/>
      <c r="B5621" s="2"/>
      <c r="D5621"/>
      <c r="G5621" s="4"/>
    </row>
    <row r="5622" spans="1:7" x14ac:dyDescent="0.3">
      <c r="A5622" s="2"/>
      <c r="B5622" s="2"/>
      <c r="D5622"/>
      <c r="G5622" s="4"/>
    </row>
    <row r="5623" spans="1:7" x14ac:dyDescent="0.3">
      <c r="A5623" s="2"/>
      <c r="B5623" s="2"/>
      <c r="D5623"/>
      <c r="G5623" s="4"/>
    </row>
    <row r="5624" spans="1:7" x14ac:dyDescent="0.3">
      <c r="A5624" s="2"/>
      <c r="B5624" s="2"/>
      <c r="D5624"/>
      <c r="G5624" s="4"/>
    </row>
    <row r="5625" spans="1:7" x14ac:dyDescent="0.3">
      <c r="A5625" s="2"/>
      <c r="B5625" s="2"/>
      <c r="D5625"/>
      <c r="G5625" s="4"/>
    </row>
    <row r="5626" spans="1:7" x14ac:dyDescent="0.3">
      <c r="A5626" s="2"/>
      <c r="B5626" s="2"/>
      <c r="D5626"/>
      <c r="G5626" s="4"/>
    </row>
    <row r="5627" spans="1:7" x14ac:dyDescent="0.3">
      <c r="A5627" s="2"/>
      <c r="B5627" s="2"/>
      <c r="D5627"/>
      <c r="G5627" s="4"/>
    </row>
    <row r="5628" spans="1:7" x14ac:dyDescent="0.3">
      <c r="A5628" s="2"/>
      <c r="B5628" s="2"/>
      <c r="D5628"/>
      <c r="G5628" s="4"/>
    </row>
    <row r="5629" spans="1:7" x14ac:dyDescent="0.3">
      <c r="A5629" s="2"/>
      <c r="B5629" s="2"/>
      <c r="D5629"/>
      <c r="G5629" s="4"/>
    </row>
    <row r="5630" spans="1:7" x14ac:dyDescent="0.3">
      <c r="A5630" s="2"/>
      <c r="B5630" s="2"/>
      <c r="D5630"/>
      <c r="G5630" s="4"/>
    </row>
    <row r="5631" spans="1:7" x14ac:dyDescent="0.3">
      <c r="A5631" s="2"/>
      <c r="B5631" s="2"/>
      <c r="D5631"/>
      <c r="G5631" s="4"/>
    </row>
    <row r="5632" spans="1:7" x14ac:dyDescent="0.3">
      <c r="A5632" s="2"/>
      <c r="B5632" s="2"/>
      <c r="D5632"/>
      <c r="G5632" s="4"/>
    </row>
    <row r="5633" spans="1:7" x14ac:dyDescent="0.3">
      <c r="A5633" s="2"/>
      <c r="B5633" s="2"/>
      <c r="D5633"/>
      <c r="G5633" s="4"/>
    </row>
    <row r="5634" spans="1:7" x14ac:dyDescent="0.3">
      <c r="A5634" s="2"/>
      <c r="B5634" s="2"/>
      <c r="D5634"/>
      <c r="G5634" s="4"/>
    </row>
    <row r="5635" spans="1:7" x14ac:dyDescent="0.3">
      <c r="A5635" s="2"/>
      <c r="B5635" s="2"/>
      <c r="D5635"/>
      <c r="G5635" s="4"/>
    </row>
    <row r="5636" spans="1:7" x14ac:dyDescent="0.3">
      <c r="A5636" s="2"/>
      <c r="B5636" s="2"/>
      <c r="D5636"/>
      <c r="G5636" s="4"/>
    </row>
    <row r="5637" spans="1:7" x14ac:dyDescent="0.3">
      <c r="A5637" s="2"/>
      <c r="B5637" s="2"/>
      <c r="D5637"/>
      <c r="G5637" s="4"/>
    </row>
    <row r="5638" spans="1:7" x14ac:dyDescent="0.3">
      <c r="A5638" s="2"/>
      <c r="B5638" s="2"/>
      <c r="D5638"/>
      <c r="G5638" s="4"/>
    </row>
    <row r="5639" spans="1:7" x14ac:dyDescent="0.3">
      <c r="A5639" s="2"/>
      <c r="B5639" s="2"/>
      <c r="D5639"/>
      <c r="G5639" s="4"/>
    </row>
    <row r="5640" spans="1:7" x14ac:dyDescent="0.3">
      <c r="A5640" s="2"/>
      <c r="B5640" s="2"/>
      <c r="D5640"/>
      <c r="G5640" s="4"/>
    </row>
    <row r="5641" spans="1:7" x14ac:dyDescent="0.3">
      <c r="A5641" s="2"/>
      <c r="B5641" s="2"/>
      <c r="D5641"/>
      <c r="G5641" s="4"/>
    </row>
    <row r="5642" spans="1:7" x14ac:dyDescent="0.3">
      <c r="A5642" s="2"/>
      <c r="B5642" s="2"/>
      <c r="D5642"/>
      <c r="G5642" s="4"/>
    </row>
    <row r="5643" spans="1:7" x14ac:dyDescent="0.3">
      <c r="A5643" s="2"/>
      <c r="B5643" s="2"/>
      <c r="D5643"/>
      <c r="G5643" s="4"/>
    </row>
    <row r="5644" spans="1:7" x14ac:dyDescent="0.3">
      <c r="A5644" s="2"/>
      <c r="B5644" s="2"/>
      <c r="D5644"/>
      <c r="G5644" s="4"/>
    </row>
    <row r="5645" spans="1:7" x14ac:dyDescent="0.3">
      <c r="A5645" s="2"/>
      <c r="B5645" s="2"/>
      <c r="D5645"/>
      <c r="G5645" s="4"/>
    </row>
    <row r="5646" spans="1:7" x14ac:dyDescent="0.3">
      <c r="A5646" s="2"/>
      <c r="B5646" s="2"/>
      <c r="D5646"/>
      <c r="G5646" s="4"/>
    </row>
    <row r="5647" spans="1:7" x14ac:dyDescent="0.3">
      <c r="A5647" s="2"/>
      <c r="B5647" s="2"/>
      <c r="D5647"/>
      <c r="G5647" s="4"/>
    </row>
    <row r="5648" spans="1:7" x14ac:dyDescent="0.3">
      <c r="A5648" s="2"/>
      <c r="B5648" s="2"/>
      <c r="D5648"/>
      <c r="G5648" s="4"/>
    </row>
    <row r="5649" spans="1:7" x14ac:dyDescent="0.3">
      <c r="A5649" s="2"/>
      <c r="B5649" s="2"/>
      <c r="D5649"/>
      <c r="G5649" s="4"/>
    </row>
    <row r="5650" spans="1:7" x14ac:dyDescent="0.3">
      <c r="A5650" s="2"/>
      <c r="B5650" s="2"/>
      <c r="D5650"/>
      <c r="G5650" s="4"/>
    </row>
    <row r="5651" spans="1:7" x14ac:dyDescent="0.3">
      <c r="A5651" s="2"/>
      <c r="B5651" s="2"/>
      <c r="D5651"/>
      <c r="G5651" s="4"/>
    </row>
    <row r="5652" spans="1:7" x14ac:dyDescent="0.3">
      <c r="A5652" s="2"/>
      <c r="B5652" s="2"/>
      <c r="D5652"/>
      <c r="G5652" s="4"/>
    </row>
    <row r="5653" spans="1:7" x14ac:dyDescent="0.3">
      <c r="A5653" s="2"/>
      <c r="B5653" s="2"/>
      <c r="D5653"/>
      <c r="G5653" s="4"/>
    </row>
    <row r="5654" spans="1:7" x14ac:dyDescent="0.3">
      <c r="A5654" s="2"/>
      <c r="B5654" s="2"/>
      <c r="D5654"/>
      <c r="G5654" s="4"/>
    </row>
    <row r="5655" spans="1:7" x14ac:dyDescent="0.3">
      <c r="A5655" s="2"/>
      <c r="B5655" s="2"/>
      <c r="D5655"/>
      <c r="G5655" s="4"/>
    </row>
    <row r="5656" spans="1:7" x14ac:dyDescent="0.3">
      <c r="A5656" s="2"/>
      <c r="B5656" s="2"/>
      <c r="D5656"/>
      <c r="G5656" s="4"/>
    </row>
    <row r="5657" spans="1:7" x14ac:dyDescent="0.3">
      <c r="A5657" s="2"/>
      <c r="B5657" s="2"/>
      <c r="D5657"/>
      <c r="G5657" s="4"/>
    </row>
    <row r="5658" spans="1:7" x14ac:dyDescent="0.3">
      <c r="A5658" s="2"/>
      <c r="B5658" s="2"/>
      <c r="D5658"/>
      <c r="G5658" s="4"/>
    </row>
    <row r="5659" spans="1:7" x14ac:dyDescent="0.3">
      <c r="A5659" s="2"/>
      <c r="B5659" s="2"/>
      <c r="D5659"/>
      <c r="G5659" s="4"/>
    </row>
    <row r="5660" spans="1:7" x14ac:dyDescent="0.3">
      <c r="A5660" s="2"/>
      <c r="B5660" s="2"/>
      <c r="D5660"/>
      <c r="G5660" s="4"/>
    </row>
    <row r="5661" spans="1:7" x14ac:dyDescent="0.3">
      <c r="A5661" s="2"/>
      <c r="B5661" s="2"/>
      <c r="D5661"/>
      <c r="G5661" s="4"/>
    </row>
    <row r="5662" spans="1:7" x14ac:dyDescent="0.3">
      <c r="A5662" s="2"/>
      <c r="B5662" s="2"/>
      <c r="D5662"/>
      <c r="G5662" s="4"/>
    </row>
    <row r="5663" spans="1:7" x14ac:dyDescent="0.3">
      <c r="A5663" s="2"/>
      <c r="B5663" s="2"/>
      <c r="D5663"/>
      <c r="G5663" s="4"/>
    </row>
    <row r="5664" spans="1:7" x14ac:dyDescent="0.3">
      <c r="A5664" s="2"/>
      <c r="B5664" s="2"/>
      <c r="D5664"/>
      <c r="G5664" s="4"/>
    </row>
    <row r="5665" spans="1:7" x14ac:dyDescent="0.3">
      <c r="A5665" s="2"/>
      <c r="B5665" s="2"/>
      <c r="D5665"/>
      <c r="G5665" s="4"/>
    </row>
    <row r="5666" spans="1:7" x14ac:dyDescent="0.3">
      <c r="A5666" s="2"/>
      <c r="B5666" s="2"/>
      <c r="D5666"/>
      <c r="G5666" s="4"/>
    </row>
    <row r="5667" spans="1:7" x14ac:dyDescent="0.3">
      <c r="A5667" s="2"/>
      <c r="B5667" s="2"/>
      <c r="D5667"/>
      <c r="G5667" s="4"/>
    </row>
    <row r="5668" spans="1:7" x14ac:dyDescent="0.3">
      <c r="A5668" s="2"/>
      <c r="B5668" s="2"/>
      <c r="D5668"/>
      <c r="G5668" s="4"/>
    </row>
    <row r="5669" spans="1:7" x14ac:dyDescent="0.3">
      <c r="A5669" s="2"/>
      <c r="B5669" s="2"/>
      <c r="D5669"/>
      <c r="G5669" s="4"/>
    </row>
    <row r="5670" spans="1:7" x14ac:dyDescent="0.3">
      <c r="A5670" s="2"/>
      <c r="B5670" s="2"/>
      <c r="D5670"/>
      <c r="G5670" s="4"/>
    </row>
    <row r="5671" spans="1:7" x14ac:dyDescent="0.3">
      <c r="A5671" s="2"/>
      <c r="B5671" s="2"/>
      <c r="D5671"/>
      <c r="G5671" s="4"/>
    </row>
    <row r="5672" spans="1:7" x14ac:dyDescent="0.3">
      <c r="A5672" s="2"/>
      <c r="B5672" s="2"/>
      <c r="D5672"/>
      <c r="G5672" s="4"/>
    </row>
    <row r="5673" spans="1:7" x14ac:dyDescent="0.3">
      <c r="A5673" s="2"/>
      <c r="B5673" s="2"/>
      <c r="D5673"/>
      <c r="G5673" s="4"/>
    </row>
    <row r="5674" spans="1:7" x14ac:dyDescent="0.3">
      <c r="A5674" s="2"/>
      <c r="B5674" s="2"/>
      <c r="D5674"/>
      <c r="G5674" s="4"/>
    </row>
    <row r="5675" spans="1:7" x14ac:dyDescent="0.3">
      <c r="A5675" s="2"/>
      <c r="B5675" s="2"/>
      <c r="D5675"/>
      <c r="G5675" s="4"/>
    </row>
    <row r="5676" spans="1:7" x14ac:dyDescent="0.3">
      <c r="A5676" s="2"/>
      <c r="B5676" s="2"/>
      <c r="D5676"/>
      <c r="G5676" s="4"/>
    </row>
    <row r="5677" spans="1:7" x14ac:dyDescent="0.3">
      <c r="A5677" s="2"/>
      <c r="B5677" s="2"/>
      <c r="D5677"/>
      <c r="G5677" s="4"/>
    </row>
    <row r="5678" spans="1:7" x14ac:dyDescent="0.3">
      <c r="A5678" s="2"/>
      <c r="B5678" s="2"/>
      <c r="D5678"/>
      <c r="G5678" s="4"/>
    </row>
    <row r="5679" spans="1:7" x14ac:dyDescent="0.3">
      <c r="A5679" s="2"/>
      <c r="B5679" s="2"/>
      <c r="D5679"/>
      <c r="G5679" s="4"/>
    </row>
    <row r="5680" spans="1:7" x14ac:dyDescent="0.3">
      <c r="A5680" s="2"/>
      <c r="B5680" s="2"/>
      <c r="D5680"/>
      <c r="G5680" s="4"/>
    </row>
    <row r="5681" spans="1:7" x14ac:dyDescent="0.3">
      <c r="A5681" s="2"/>
      <c r="B5681" s="2"/>
      <c r="D5681"/>
      <c r="G5681" s="4"/>
    </row>
    <row r="5682" spans="1:7" x14ac:dyDescent="0.3">
      <c r="A5682" s="2"/>
      <c r="B5682" s="2"/>
      <c r="D5682"/>
      <c r="G5682" s="4"/>
    </row>
    <row r="5683" spans="1:7" x14ac:dyDescent="0.3">
      <c r="A5683" s="2"/>
      <c r="B5683" s="2"/>
      <c r="D5683"/>
      <c r="G5683" s="4"/>
    </row>
    <row r="5684" spans="1:7" x14ac:dyDescent="0.3">
      <c r="A5684" s="2"/>
      <c r="B5684" s="2"/>
      <c r="D5684"/>
      <c r="G5684" s="4"/>
    </row>
    <row r="5685" spans="1:7" x14ac:dyDescent="0.3">
      <c r="A5685" s="2"/>
      <c r="B5685" s="2"/>
      <c r="D5685"/>
      <c r="G5685" s="4"/>
    </row>
    <row r="5686" spans="1:7" x14ac:dyDescent="0.3">
      <c r="A5686" s="2"/>
      <c r="B5686" s="2"/>
      <c r="D5686"/>
      <c r="G5686" s="4"/>
    </row>
    <row r="5687" spans="1:7" x14ac:dyDescent="0.3">
      <c r="A5687" s="2"/>
      <c r="B5687" s="2"/>
      <c r="D5687"/>
      <c r="G5687" s="4"/>
    </row>
    <row r="5688" spans="1:7" x14ac:dyDescent="0.3">
      <c r="A5688" s="2"/>
      <c r="B5688" s="2"/>
      <c r="D5688"/>
      <c r="G5688" s="4"/>
    </row>
    <row r="5689" spans="1:7" x14ac:dyDescent="0.3">
      <c r="A5689" s="2"/>
      <c r="B5689" s="2"/>
      <c r="D5689"/>
      <c r="G5689" s="4"/>
    </row>
    <row r="5690" spans="1:7" x14ac:dyDescent="0.3">
      <c r="A5690" s="2"/>
      <c r="B5690" s="2"/>
      <c r="D5690"/>
      <c r="G5690" s="4"/>
    </row>
    <row r="5691" spans="1:7" x14ac:dyDescent="0.3">
      <c r="A5691" s="2"/>
      <c r="B5691" s="2"/>
      <c r="D5691"/>
      <c r="G5691" s="4"/>
    </row>
    <row r="5692" spans="1:7" x14ac:dyDescent="0.3">
      <c r="A5692" s="2"/>
      <c r="B5692" s="2"/>
      <c r="D5692"/>
      <c r="G5692" s="4"/>
    </row>
    <row r="5693" spans="1:7" x14ac:dyDescent="0.3">
      <c r="A5693" s="2"/>
      <c r="B5693" s="2"/>
      <c r="D5693"/>
      <c r="G5693" s="4"/>
    </row>
    <row r="5694" spans="1:7" x14ac:dyDescent="0.3">
      <c r="A5694" s="2"/>
      <c r="B5694" s="2"/>
      <c r="D5694"/>
      <c r="G5694" s="4"/>
    </row>
    <row r="5695" spans="1:7" x14ac:dyDescent="0.3">
      <c r="A5695" s="2"/>
      <c r="B5695" s="2"/>
      <c r="D5695"/>
      <c r="G5695" s="4"/>
    </row>
    <row r="5696" spans="1:7" x14ac:dyDescent="0.3">
      <c r="A5696" s="2"/>
      <c r="B5696" s="2"/>
      <c r="D5696"/>
      <c r="G5696" s="4"/>
    </row>
    <row r="5697" spans="1:7" x14ac:dyDescent="0.3">
      <c r="A5697" s="2"/>
      <c r="B5697" s="2"/>
      <c r="D5697"/>
      <c r="G5697" s="4"/>
    </row>
    <row r="5698" spans="1:7" x14ac:dyDescent="0.3">
      <c r="A5698" s="2"/>
      <c r="B5698" s="2"/>
      <c r="D5698"/>
      <c r="G5698" s="4"/>
    </row>
    <row r="5699" spans="1:7" x14ac:dyDescent="0.3">
      <c r="A5699" s="2"/>
      <c r="B5699" s="2"/>
      <c r="D5699"/>
      <c r="G5699" s="4"/>
    </row>
    <row r="5700" spans="1:7" x14ac:dyDescent="0.3">
      <c r="A5700" s="2"/>
      <c r="B5700" s="2"/>
      <c r="D5700"/>
      <c r="G5700" s="4"/>
    </row>
    <row r="5701" spans="1:7" x14ac:dyDescent="0.3">
      <c r="A5701" s="2"/>
      <c r="B5701" s="2"/>
      <c r="D5701"/>
      <c r="G5701" s="4"/>
    </row>
    <row r="5702" spans="1:7" x14ac:dyDescent="0.3">
      <c r="A5702" s="2"/>
      <c r="B5702" s="2"/>
      <c r="D5702"/>
      <c r="G5702" s="4"/>
    </row>
    <row r="5703" spans="1:7" x14ac:dyDescent="0.3">
      <c r="A5703" s="2"/>
      <c r="B5703" s="2"/>
      <c r="D5703"/>
      <c r="G5703" s="4"/>
    </row>
    <row r="5704" spans="1:7" x14ac:dyDescent="0.3">
      <c r="A5704" s="2"/>
      <c r="B5704" s="2"/>
      <c r="D5704"/>
      <c r="G5704" s="4"/>
    </row>
    <row r="5705" spans="1:7" x14ac:dyDescent="0.3">
      <c r="A5705" s="2"/>
      <c r="B5705" s="2"/>
      <c r="D5705"/>
      <c r="G5705" s="4"/>
    </row>
    <row r="5706" spans="1:7" x14ac:dyDescent="0.3">
      <c r="A5706" s="2"/>
      <c r="B5706" s="2"/>
      <c r="D5706"/>
      <c r="G5706" s="4"/>
    </row>
    <row r="5707" spans="1:7" x14ac:dyDescent="0.3">
      <c r="A5707" s="2"/>
      <c r="B5707" s="2"/>
      <c r="D5707"/>
      <c r="G5707" s="4"/>
    </row>
    <row r="5708" spans="1:7" x14ac:dyDescent="0.3">
      <c r="A5708" s="2"/>
      <c r="B5708" s="2"/>
      <c r="D5708"/>
      <c r="G5708" s="4"/>
    </row>
    <row r="5709" spans="1:7" x14ac:dyDescent="0.3">
      <c r="A5709" s="2"/>
      <c r="B5709" s="2"/>
      <c r="D5709"/>
      <c r="G5709" s="4"/>
    </row>
    <row r="5710" spans="1:7" x14ac:dyDescent="0.3">
      <c r="A5710" s="2"/>
      <c r="B5710" s="2"/>
      <c r="D5710"/>
      <c r="G5710" s="4"/>
    </row>
    <row r="5711" spans="1:7" x14ac:dyDescent="0.3">
      <c r="A5711" s="2"/>
      <c r="B5711" s="2"/>
      <c r="D5711"/>
      <c r="G5711" s="4"/>
    </row>
    <row r="5712" spans="1:7" x14ac:dyDescent="0.3">
      <c r="A5712" s="2"/>
      <c r="B5712" s="2"/>
      <c r="D5712"/>
      <c r="G5712" s="4"/>
    </row>
    <row r="5713" spans="1:7" x14ac:dyDescent="0.3">
      <c r="A5713" s="2"/>
      <c r="B5713" s="2"/>
      <c r="D5713"/>
      <c r="G5713" s="4"/>
    </row>
    <row r="5714" spans="1:7" x14ac:dyDescent="0.3">
      <c r="A5714" s="2"/>
      <c r="B5714" s="2"/>
      <c r="D5714"/>
      <c r="G5714" s="4"/>
    </row>
    <row r="5715" spans="1:7" x14ac:dyDescent="0.3">
      <c r="A5715" s="2"/>
      <c r="B5715" s="2"/>
      <c r="D5715"/>
      <c r="G5715" s="4"/>
    </row>
    <row r="5716" spans="1:7" x14ac:dyDescent="0.3">
      <c r="A5716" s="2"/>
      <c r="B5716" s="2"/>
      <c r="D5716"/>
      <c r="G5716" s="4"/>
    </row>
    <row r="5717" spans="1:7" x14ac:dyDescent="0.3">
      <c r="A5717" s="2"/>
      <c r="B5717" s="2"/>
      <c r="D5717"/>
      <c r="G5717" s="4"/>
    </row>
    <row r="5718" spans="1:7" x14ac:dyDescent="0.3">
      <c r="A5718" s="2"/>
      <c r="B5718" s="2"/>
      <c r="D5718"/>
      <c r="G5718" s="4"/>
    </row>
    <row r="5719" spans="1:7" x14ac:dyDescent="0.3">
      <c r="A5719" s="2"/>
      <c r="B5719" s="2"/>
      <c r="D5719"/>
      <c r="G5719" s="4"/>
    </row>
    <row r="5720" spans="1:7" x14ac:dyDescent="0.3">
      <c r="A5720" s="2"/>
      <c r="B5720" s="2"/>
      <c r="D5720"/>
      <c r="G5720" s="4"/>
    </row>
    <row r="5721" spans="1:7" x14ac:dyDescent="0.3">
      <c r="A5721" s="2"/>
      <c r="B5721" s="2"/>
      <c r="D5721"/>
      <c r="G5721" s="4"/>
    </row>
    <row r="5722" spans="1:7" x14ac:dyDescent="0.3">
      <c r="A5722" s="2"/>
      <c r="B5722" s="2"/>
      <c r="D5722"/>
      <c r="G5722" s="4"/>
    </row>
    <row r="5723" spans="1:7" x14ac:dyDescent="0.3">
      <c r="A5723" s="2"/>
      <c r="B5723" s="2"/>
      <c r="D5723"/>
      <c r="G5723" s="4"/>
    </row>
    <row r="5724" spans="1:7" x14ac:dyDescent="0.3">
      <c r="A5724" s="2"/>
      <c r="B5724" s="2"/>
      <c r="D5724"/>
      <c r="G5724" s="4"/>
    </row>
    <row r="5725" spans="1:7" x14ac:dyDescent="0.3">
      <c r="A5725" s="2"/>
      <c r="B5725" s="2"/>
      <c r="D5725"/>
      <c r="G5725" s="4"/>
    </row>
    <row r="5726" spans="1:7" x14ac:dyDescent="0.3">
      <c r="A5726" s="2"/>
      <c r="B5726" s="2"/>
      <c r="D5726"/>
      <c r="G5726" s="4"/>
    </row>
    <row r="5727" spans="1:7" x14ac:dyDescent="0.3">
      <c r="A5727" s="2"/>
      <c r="B5727" s="2"/>
      <c r="D5727"/>
      <c r="G5727" s="4"/>
    </row>
    <row r="5728" spans="1:7" x14ac:dyDescent="0.3">
      <c r="A5728" s="2"/>
      <c r="B5728" s="2"/>
      <c r="D5728"/>
      <c r="G5728" s="4"/>
    </row>
    <row r="5729" spans="1:7" x14ac:dyDescent="0.3">
      <c r="A5729" s="2"/>
      <c r="B5729" s="2"/>
      <c r="D5729"/>
      <c r="G5729" s="4"/>
    </row>
    <row r="5730" spans="1:7" x14ac:dyDescent="0.3">
      <c r="A5730" s="2"/>
      <c r="B5730" s="2"/>
      <c r="D5730"/>
      <c r="G5730" s="4"/>
    </row>
    <row r="5731" spans="1:7" x14ac:dyDescent="0.3">
      <c r="A5731" s="2"/>
      <c r="B5731" s="2"/>
      <c r="D5731"/>
      <c r="G5731" s="4"/>
    </row>
    <row r="5732" spans="1:7" x14ac:dyDescent="0.3">
      <c r="A5732" s="2"/>
      <c r="B5732" s="2"/>
      <c r="D5732"/>
      <c r="G5732" s="4"/>
    </row>
    <row r="5733" spans="1:7" x14ac:dyDescent="0.3">
      <c r="A5733" s="2"/>
      <c r="B5733" s="2"/>
      <c r="D5733"/>
      <c r="G5733" s="4"/>
    </row>
    <row r="5734" spans="1:7" x14ac:dyDescent="0.3">
      <c r="A5734" s="2"/>
      <c r="B5734" s="2"/>
      <c r="D5734"/>
      <c r="G5734" s="4"/>
    </row>
    <row r="5735" spans="1:7" x14ac:dyDescent="0.3">
      <c r="A5735" s="2"/>
      <c r="B5735" s="2"/>
      <c r="D5735"/>
      <c r="G5735" s="4"/>
    </row>
    <row r="5736" spans="1:7" x14ac:dyDescent="0.3">
      <c r="A5736" s="2"/>
      <c r="B5736" s="2"/>
      <c r="D5736"/>
      <c r="G5736" s="4"/>
    </row>
    <row r="5737" spans="1:7" x14ac:dyDescent="0.3">
      <c r="A5737" s="2"/>
      <c r="B5737" s="2"/>
      <c r="D5737"/>
      <c r="G5737" s="4"/>
    </row>
    <row r="5738" spans="1:7" x14ac:dyDescent="0.3">
      <c r="A5738" s="2"/>
      <c r="B5738" s="2"/>
      <c r="D5738"/>
      <c r="G5738" s="4"/>
    </row>
    <row r="5739" spans="1:7" x14ac:dyDescent="0.3">
      <c r="A5739" s="2"/>
      <c r="B5739" s="2"/>
      <c r="D5739"/>
      <c r="G5739" s="4"/>
    </row>
    <row r="5740" spans="1:7" x14ac:dyDescent="0.3">
      <c r="A5740" s="2"/>
      <c r="B5740" s="2"/>
      <c r="D5740"/>
      <c r="G5740" s="4"/>
    </row>
    <row r="5741" spans="1:7" x14ac:dyDescent="0.3">
      <c r="A5741" s="2"/>
      <c r="B5741" s="2"/>
      <c r="D5741"/>
      <c r="G5741" s="4"/>
    </row>
    <row r="5742" spans="1:7" x14ac:dyDescent="0.3">
      <c r="A5742" s="2"/>
      <c r="B5742" s="2"/>
      <c r="D5742"/>
      <c r="G5742" s="4"/>
    </row>
    <row r="5743" spans="1:7" x14ac:dyDescent="0.3">
      <c r="A5743" s="2"/>
      <c r="B5743" s="2"/>
      <c r="D5743"/>
      <c r="G5743" s="4"/>
    </row>
    <row r="5744" spans="1:7" x14ac:dyDescent="0.3">
      <c r="A5744" s="2"/>
      <c r="B5744" s="2"/>
      <c r="D5744"/>
      <c r="G5744" s="4"/>
    </row>
    <row r="5745" spans="1:7" x14ac:dyDescent="0.3">
      <c r="A5745" s="2"/>
      <c r="B5745" s="2"/>
      <c r="D5745"/>
      <c r="G5745" s="4"/>
    </row>
    <row r="5746" spans="1:7" x14ac:dyDescent="0.3">
      <c r="A5746" s="2"/>
      <c r="B5746" s="2"/>
      <c r="D5746"/>
      <c r="G5746" s="4"/>
    </row>
    <row r="5747" spans="1:7" x14ac:dyDescent="0.3">
      <c r="A5747" s="2"/>
      <c r="B5747" s="2"/>
      <c r="D5747"/>
      <c r="G5747" s="4"/>
    </row>
    <row r="5748" spans="1:7" x14ac:dyDescent="0.3">
      <c r="A5748" s="2"/>
      <c r="B5748" s="2"/>
      <c r="D5748"/>
      <c r="G5748" s="4"/>
    </row>
    <row r="5749" spans="1:7" x14ac:dyDescent="0.3">
      <c r="A5749" s="2"/>
      <c r="B5749" s="2"/>
      <c r="D5749"/>
      <c r="G5749" s="4"/>
    </row>
    <row r="5750" spans="1:7" x14ac:dyDescent="0.3">
      <c r="A5750" s="2"/>
      <c r="B5750" s="2"/>
      <c r="D5750"/>
      <c r="G5750" s="4"/>
    </row>
    <row r="5751" spans="1:7" x14ac:dyDescent="0.3">
      <c r="A5751" s="2"/>
      <c r="B5751" s="2"/>
      <c r="D5751"/>
      <c r="G5751" s="4"/>
    </row>
    <row r="5752" spans="1:7" x14ac:dyDescent="0.3">
      <c r="A5752" s="2"/>
      <c r="B5752" s="2"/>
      <c r="D5752"/>
      <c r="G5752" s="4"/>
    </row>
    <row r="5753" spans="1:7" x14ac:dyDescent="0.3">
      <c r="A5753" s="2"/>
      <c r="B5753" s="2"/>
      <c r="D5753"/>
      <c r="G5753" s="4"/>
    </row>
    <row r="5754" spans="1:7" x14ac:dyDescent="0.3">
      <c r="A5754" s="2"/>
      <c r="B5754" s="2"/>
      <c r="D5754"/>
      <c r="G5754" s="4"/>
    </row>
    <row r="5755" spans="1:7" x14ac:dyDescent="0.3">
      <c r="A5755" s="2"/>
      <c r="B5755" s="2"/>
      <c r="D5755"/>
      <c r="G5755" s="4"/>
    </row>
    <row r="5756" spans="1:7" x14ac:dyDescent="0.3">
      <c r="A5756" s="2"/>
      <c r="B5756" s="2"/>
      <c r="D5756"/>
      <c r="G5756" s="4"/>
    </row>
    <row r="5757" spans="1:7" x14ac:dyDescent="0.3">
      <c r="A5757" s="2"/>
      <c r="B5757" s="2"/>
      <c r="D5757"/>
      <c r="G5757" s="4"/>
    </row>
    <row r="5758" spans="1:7" x14ac:dyDescent="0.3">
      <c r="A5758" s="2"/>
      <c r="B5758" s="2"/>
      <c r="D5758"/>
      <c r="G5758" s="4"/>
    </row>
    <row r="5759" spans="1:7" x14ac:dyDescent="0.3">
      <c r="A5759" s="2"/>
      <c r="B5759" s="2"/>
      <c r="D5759"/>
      <c r="G5759" s="4"/>
    </row>
    <row r="5760" spans="1:7" x14ac:dyDescent="0.3">
      <c r="A5760" s="2"/>
      <c r="B5760" s="2"/>
      <c r="D5760"/>
      <c r="G5760" s="4"/>
    </row>
    <row r="5761" spans="1:7" x14ac:dyDescent="0.3">
      <c r="A5761" s="2"/>
      <c r="B5761" s="2"/>
      <c r="D5761"/>
      <c r="G5761" s="4"/>
    </row>
    <row r="5762" spans="1:7" x14ac:dyDescent="0.3">
      <c r="A5762" s="2"/>
      <c r="B5762" s="2"/>
      <c r="D5762"/>
      <c r="G5762" s="4"/>
    </row>
    <row r="5763" spans="1:7" x14ac:dyDescent="0.3">
      <c r="A5763" s="2"/>
      <c r="B5763" s="2"/>
      <c r="D5763"/>
      <c r="G5763" s="4"/>
    </row>
    <row r="5764" spans="1:7" x14ac:dyDescent="0.3">
      <c r="A5764" s="2"/>
      <c r="B5764" s="2"/>
      <c r="D5764"/>
      <c r="G5764" s="4"/>
    </row>
    <row r="5765" spans="1:7" x14ac:dyDescent="0.3">
      <c r="A5765" s="2"/>
      <c r="B5765" s="2"/>
      <c r="D5765"/>
      <c r="G5765" s="4"/>
    </row>
    <row r="5766" spans="1:7" x14ac:dyDescent="0.3">
      <c r="A5766" s="2"/>
      <c r="B5766" s="2"/>
      <c r="D5766"/>
      <c r="G5766" s="4"/>
    </row>
    <row r="5767" spans="1:7" x14ac:dyDescent="0.3">
      <c r="A5767" s="2"/>
      <c r="B5767" s="2"/>
      <c r="D5767"/>
      <c r="G5767" s="4"/>
    </row>
    <row r="5768" spans="1:7" x14ac:dyDescent="0.3">
      <c r="A5768" s="2"/>
      <c r="B5768" s="2"/>
      <c r="D5768"/>
      <c r="G5768" s="4"/>
    </row>
    <row r="5769" spans="1:7" x14ac:dyDescent="0.3">
      <c r="A5769" s="2"/>
      <c r="B5769" s="2"/>
      <c r="D5769"/>
      <c r="G5769" s="4"/>
    </row>
    <row r="5770" spans="1:7" x14ac:dyDescent="0.3">
      <c r="A5770" s="2"/>
      <c r="B5770" s="2"/>
      <c r="D5770"/>
      <c r="G5770" s="4"/>
    </row>
    <row r="5771" spans="1:7" x14ac:dyDescent="0.3">
      <c r="A5771" s="2"/>
      <c r="B5771" s="2"/>
      <c r="D5771"/>
      <c r="G5771" s="4"/>
    </row>
    <row r="5772" spans="1:7" x14ac:dyDescent="0.3">
      <c r="A5772" s="2"/>
      <c r="B5772" s="2"/>
      <c r="D5772"/>
      <c r="G5772" s="4"/>
    </row>
    <row r="5773" spans="1:7" x14ac:dyDescent="0.3">
      <c r="A5773" s="2"/>
      <c r="B5773" s="2"/>
      <c r="D5773"/>
      <c r="G5773" s="4"/>
    </row>
    <row r="5774" spans="1:7" x14ac:dyDescent="0.3">
      <c r="A5774" s="2"/>
      <c r="B5774" s="2"/>
      <c r="D5774"/>
      <c r="G5774" s="4"/>
    </row>
    <row r="5775" spans="1:7" x14ac:dyDescent="0.3">
      <c r="A5775" s="2"/>
      <c r="B5775" s="2"/>
      <c r="D5775"/>
      <c r="G5775" s="4"/>
    </row>
    <row r="5776" spans="1:7" x14ac:dyDescent="0.3">
      <c r="A5776" s="2"/>
      <c r="B5776" s="2"/>
      <c r="D5776"/>
      <c r="G5776" s="4"/>
    </row>
    <row r="5777" spans="1:7" x14ac:dyDescent="0.3">
      <c r="A5777" s="2"/>
      <c r="B5777" s="2"/>
      <c r="D5777"/>
      <c r="G5777" s="4"/>
    </row>
    <row r="5778" spans="1:7" x14ac:dyDescent="0.3">
      <c r="A5778" s="2"/>
      <c r="B5778" s="2"/>
      <c r="D5778"/>
      <c r="G5778" s="4"/>
    </row>
    <row r="5779" spans="1:7" x14ac:dyDescent="0.3">
      <c r="A5779" s="2"/>
      <c r="B5779" s="2"/>
      <c r="D5779"/>
      <c r="G5779" s="4"/>
    </row>
    <row r="5780" spans="1:7" x14ac:dyDescent="0.3">
      <c r="A5780" s="2"/>
      <c r="B5780" s="2"/>
      <c r="D5780"/>
      <c r="G5780" s="4"/>
    </row>
    <row r="5781" spans="1:7" x14ac:dyDescent="0.3">
      <c r="A5781" s="2"/>
      <c r="B5781" s="2"/>
      <c r="D5781"/>
      <c r="G5781" s="4"/>
    </row>
    <row r="5782" spans="1:7" x14ac:dyDescent="0.3">
      <c r="A5782" s="2"/>
      <c r="B5782" s="2"/>
      <c r="D5782"/>
      <c r="G5782" s="4"/>
    </row>
    <row r="5783" spans="1:7" x14ac:dyDescent="0.3">
      <c r="A5783" s="2"/>
      <c r="B5783" s="2"/>
      <c r="D5783"/>
      <c r="G5783" s="4"/>
    </row>
    <row r="5784" spans="1:7" x14ac:dyDescent="0.3">
      <c r="A5784" s="2"/>
      <c r="B5784" s="2"/>
      <c r="D5784"/>
      <c r="G5784" s="4"/>
    </row>
    <row r="5785" spans="1:7" x14ac:dyDescent="0.3">
      <c r="A5785" s="2"/>
      <c r="B5785" s="2"/>
      <c r="D5785"/>
      <c r="G5785" s="4"/>
    </row>
    <row r="5786" spans="1:7" x14ac:dyDescent="0.3">
      <c r="A5786" s="2"/>
      <c r="B5786" s="2"/>
      <c r="D5786"/>
      <c r="G5786" s="4"/>
    </row>
    <row r="5787" spans="1:7" x14ac:dyDescent="0.3">
      <c r="A5787" s="2"/>
      <c r="B5787" s="2"/>
      <c r="D5787"/>
      <c r="G5787" s="4"/>
    </row>
    <row r="5788" spans="1:7" x14ac:dyDescent="0.3">
      <c r="A5788" s="2"/>
      <c r="B5788" s="2"/>
      <c r="D5788"/>
      <c r="G5788" s="4"/>
    </row>
    <row r="5789" spans="1:7" x14ac:dyDescent="0.3">
      <c r="A5789" s="2"/>
      <c r="B5789" s="2"/>
      <c r="D5789"/>
      <c r="G5789" s="4"/>
    </row>
    <row r="5790" spans="1:7" x14ac:dyDescent="0.3">
      <c r="A5790" s="2"/>
      <c r="B5790" s="2"/>
      <c r="D5790"/>
      <c r="G5790" s="4"/>
    </row>
    <row r="5791" spans="1:7" x14ac:dyDescent="0.3">
      <c r="A5791" s="2"/>
      <c r="B5791" s="2"/>
      <c r="D5791"/>
      <c r="G5791" s="4"/>
    </row>
    <row r="5792" spans="1:7" x14ac:dyDescent="0.3">
      <c r="A5792" s="2"/>
      <c r="B5792" s="2"/>
      <c r="D5792"/>
      <c r="G5792" s="4"/>
    </row>
    <row r="5793" spans="1:7" x14ac:dyDescent="0.3">
      <c r="A5793" s="2"/>
      <c r="B5793" s="2"/>
      <c r="D5793"/>
      <c r="G5793" s="4"/>
    </row>
    <row r="5794" spans="1:7" x14ac:dyDescent="0.3">
      <c r="A5794" s="2"/>
      <c r="B5794" s="2"/>
      <c r="D5794"/>
      <c r="G5794" s="4"/>
    </row>
    <row r="5795" spans="1:7" x14ac:dyDescent="0.3">
      <c r="A5795" s="2"/>
      <c r="B5795" s="2"/>
      <c r="D5795"/>
      <c r="G5795" s="4"/>
    </row>
    <row r="5796" spans="1:7" x14ac:dyDescent="0.3">
      <c r="A5796" s="2"/>
      <c r="B5796" s="2"/>
      <c r="D5796"/>
      <c r="G5796" s="4"/>
    </row>
    <row r="5797" spans="1:7" x14ac:dyDescent="0.3">
      <c r="A5797" s="2"/>
      <c r="B5797" s="2"/>
      <c r="D5797"/>
      <c r="G5797" s="4"/>
    </row>
    <row r="5798" spans="1:7" x14ac:dyDescent="0.3">
      <c r="A5798" s="2"/>
      <c r="B5798" s="2"/>
      <c r="D5798"/>
      <c r="G5798" s="4"/>
    </row>
    <row r="5799" spans="1:7" x14ac:dyDescent="0.3">
      <c r="A5799" s="2"/>
      <c r="B5799" s="2"/>
      <c r="D5799"/>
      <c r="G5799" s="4"/>
    </row>
    <row r="5800" spans="1:7" x14ac:dyDescent="0.3">
      <c r="A5800" s="2"/>
      <c r="B5800" s="2"/>
      <c r="D5800"/>
      <c r="G5800" s="4"/>
    </row>
    <row r="5801" spans="1:7" x14ac:dyDescent="0.3">
      <c r="A5801" s="2"/>
      <c r="B5801" s="2"/>
      <c r="D5801"/>
      <c r="G5801" s="4"/>
    </row>
    <row r="5802" spans="1:7" x14ac:dyDescent="0.3">
      <c r="A5802" s="2"/>
      <c r="B5802" s="2"/>
      <c r="D5802"/>
      <c r="G5802" s="4"/>
    </row>
    <row r="5803" spans="1:7" x14ac:dyDescent="0.3">
      <c r="A5803" s="2"/>
      <c r="B5803" s="2"/>
      <c r="D5803"/>
      <c r="G5803" s="4"/>
    </row>
    <row r="5804" spans="1:7" x14ac:dyDescent="0.3">
      <c r="A5804" s="2"/>
      <c r="B5804" s="2"/>
      <c r="D5804"/>
      <c r="G5804" s="4"/>
    </row>
    <row r="5805" spans="1:7" x14ac:dyDescent="0.3">
      <c r="A5805" s="2"/>
      <c r="B5805" s="2"/>
      <c r="D5805"/>
      <c r="G5805" s="4"/>
    </row>
    <row r="5806" spans="1:7" x14ac:dyDescent="0.3">
      <c r="A5806" s="2"/>
      <c r="B5806" s="2"/>
      <c r="D5806"/>
      <c r="G5806" s="4"/>
    </row>
    <row r="5807" spans="1:7" x14ac:dyDescent="0.3">
      <c r="A5807" s="2"/>
      <c r="B5807" s="2"/>
      <c r="D5807"/>
      <c r="G5807" s="4"/>
    </row>
    <row r="5808" spans="1:7" x14ac:dyDescent="0.3">
      <c r="A5808" s="2"/>
      <c r="B5808" s="2"/>
      <c r="D5808"/>
      <c r="G5808" s="4"/>
    </row>
    <row r="5809" spans="1:7" x14ac:dyDescent="0.3">
      <c r="A5809" s="2"/>
      <c r="B5809" s="2"/>
      <c r="D5809"/>
      <c r="G5809" s="4"/>
    </row>
    <row r="5810" spans="1:7" x14ac:dyDescent="0.3">
      <c r="A5810" s="2"/>
      <c r="B5810" s="2"/>
      <c r="D5810"/>
      <c r="G5810" s="4"/>
    </row>
    <row r="5811" spans="1:7" x14ac:dyDescent="0.3">
      <c r="A5811" s="2"/>
      <c r="B5811" s="2"/>
      <c r="D5811"/>
      <c r="G5811" s="4"/>
    </row>
    <row r="5812" spans="1:7" x14ac:dyDescent="0.3">
      <c r="A5812" s="2"/>
      <c r="B5812" s="2"/>
      <c r="D5812"/>
      <c r="G5812" s="4"/>
    </row>
    <row r="5813" spans="1:7" x14ac:dyDescent="0.3">
      <c r="A5813" s="2"/>
      <c r="B5813" s="2"/>
      <c r="D5813"/>
      <c r="G5813" s="4"/>
    </row>
    <row r="5814" spans="1:7" x14ac:dyDescent="0.3">
      <c r="A5814" s="2"/>
      <c r="B5814" s="2"/>
      <c r="D5814"/>
      <c r="G5814" s="4"/>
    </row>
    <row r="5815" spans="1:7" x14ac:dyDescent="0.3">
      <c r="A5815" s="2"/>
      <c r="B5815" s="2"/>
      <c r="D5815"/>
      <c r="G5815" s="4"/>
    </row>
    <row r="5816" spans="1:7" x14ac:dyDescent="0.3">
      <c r="A5816" s="2"/>
      <c r="B5816" s="2"/>
      <c r="D5816"/>
      <c r="G5816" s="4"/>
    </row>
    <row r="5817" spans="1:7" x14ac:dyDescent="0.3">
      <c r="A5817" s="2"/>
      <c r="B5817" s="2"/>
      <c r="D5817"/>
      <c r="G5817" s="4"/>
    </row>
    <row r="5818" spans="1:7" x14ac:dyDescent="0.3">
      <c r="A5818" s="2"/>
      <c r="B5818" s="2"/>
      <c r="D5818"/>
      <c r="G5818" s="4"/>
    </row>
    <row r="5819" spans="1:7" x14ac:dyDescent="0.3">
      <c r="A5819" s="2"/>
      <c r="B5819" s="2"/>
      <c r="D5819"/>
      <c r="G5819" s="4"/>
    </row>
    <row r="5820" spans="1:7" x14ac:dyDescent="0.3">
      <c r="A5820" s="2"/>
      <c r="B5820" s="2"/>
      <c r="D5820"/>
      <c r="G5820" s="4"/>
    </row>
    <row r="5821" spans="1:7" x14ac:dyDescent="0.3">
      <c r="A5821" s="2"/>
      <c r="B5821" s="2"/>
      <c r="D5821"/>
      <c r="G5821" s="4"/>
    </row>
    <row r="5822" spans="1:7" x14ac:dyDescent="0.3">
      <c r="A5822" s="2"/>
      <c r="B5822" s="2"/>
      <c r="D5822"/>
      <c r="G5822" s="4"/>
    </row>
    <row r="5823" spans="1:7" x14ac:dyDescent="0.3">
      <c r="A5823" s="2"/>
      <c r="B5823" s="2"/>
      <c r="D5823"/>
      <c r="G5823" s="4"/>
    </row>
    <row r="5824" spans="1:7" x14ac:dyDescent="0.3">
      <c r="A5824" s="2"/>
      <c r="B5824" s="2"/>
      <c r="D5824"/>
      <c r="G5824" s="4"/>
    </row>
    <row r="5825" spans="1:7" x14ac:dyDescent="0.3">
      <c r="A5825" s="2"/>
      <c r="B5825" s="2"/>
      <c r="D5825"/>
      <c r="G5825" s="4"/>
    </row>
    <row r="5826" spans="1:7" x14ac:dyDescent="0.3">
      <c r="A5826" s="2"/>
      <c r="B5826" s="2"/>
      <c r="D5826"/>
      <c r="G5826" s="4"/>
    </row>
    <row r="5827" spans="1:7" x14ac:dyDescent="0.3">
      <c r="A5827" s="2"/>
      <c r="B5827" s="2"/>
      <c r="D5827"/>
      <c r="G5827" s="4"/>
    </row>
    <row r="5828" spans="1:7" x14ac:dyDescent="0.3">
      <c r="A5828" s="2"/>
      <c r="B5828" s="2"/>
      <c r="D5828"/>
      <c r="G5828" s="4"/>
    </row>
    <row r="5829" spans="1:7" x14ac:dyDescent="0.3">
      <c r="A5829" s="2"/>
      <c r="B5829" s="2"/>
      <c r="D5829"/>
      <c r="G5829" s="4"/>
    </row>
    <row r="5830" spans="1:7" x14ac:dyDescent="0.3">
      <c r="A5830" s="2"/>
      <c r="B5830" s="2"/>
      <c r="D5830"/>
      <c r="G5830" s="4"/>
    </row>
    <row r="5831" spans="1:7" x14ac:dyDescent="0.3">
      <c r="A5831" s="2"/>
      <c r="B5831" s="2"/>
      <c r="D5831"/>
      <c r="G5831" s="4"/>
    </row>
    <row r="5832" spans="1:7" x14ac:dyDescent="0.3">
      <c r="A5832" s="2"/>
      <c r="B5832" s="2"/>
      <c r="D5832"/>
      <c r="G5832" s="4"/>
    </row>
    <row r="5833" spans="1:7" x14ac:dyDescent="0.3">
      <c r="A5833" s="2"/>
      <c r="B5833" s="2"/>
      <c r="D5833"/>
      <c r="G5833" s="4"/>
    </row>
    <row r="5834" spans="1:7" x14ac:dyDescent="0.3">
      <c r="A5834" s="2"/>
      <c r="B5834" s="2"/>
      <c r="D5834"/>
      <c r="G5834" s="4"/>
    </row>
    <row r="5835" spans="1:7" x14ac:dyDescent="0.3">
      <c r="A5835" s="2"/>
      <c r="B5835" s="2"/>
      <c r="D5835"/>
      <c r="G5835" s="4"/>
    </row>
    <row r="5836" spans="1:7" x14ac:dyDescent="0.3">
      <c r="A5836" s="2"/>
      <c r="B5836" s="2"/>
      <c r="D5836"/>
      <c r="G5836" s="4"/>
    </row>
    <row r="5837" spans="1:7" x14ac:dyDescent="0.3">
      <c r="A5837" s="2"/>
      <c r="B5837" s="2"/>
      <c r="D5837"/>
      <c r="G5837" s="4"/>
    </row>
    <row r="5838" spans="1:7" x14ac:dyDescent="0.3">
      <c r="A5838" s="2"/>
      <c r="B5838" s="2"/>
      <c r="D5838"/>
      <c r="G5838" s="4"/>
    </row>
    <row r="5839" spans="1:7" x14ac:dyDescent="0.3">
      <c r="A5839" s="2"/>
      <c r="B5839" s="2"/>
      <c r="D5839"/>
      <c r="G5839" s="4"/>
    </row>
    <row r="5840" spans="1:7" x14ac:dyDescent="0.3">
      <c r="A5840" s="2"/>
      <c r="B5840" s="2"/>
      <c r="D5840"/>
      <c r="G5840" s="4"/>
    </row>
    <row r="5841" spans="1:7" x14ac:dyDescent="0.3">
      <c r="A5841" s="2"/>
      <c r="B5841" s="2"/>
      <c r="D5841"/>
      <c r="G5841" s="4"/>
    </row>
    <row r="5842" spans="1:7" x14ac:dyDescent="0.3">
      <c r="A5842" s="2"/>
      <c r="B5842" s="2"/>
      <c r="D5842"/>
      <c r="G5842" s="4"/>
    </row>
    <row r="5843" spans="1:7" x14ac:dyDescent="0.3">
      <c r="A5843" s="2"/>
      <c r="B5843" s="2"/>
      <c r="D5843"/>
      <c r="G5843" s="4"/>
    </row>
    <row r="5844" spans="1:7" x14ac:dyDescent="0.3">
      <c r="A5844" s="2"/>
      <c r="B5844" s="2"/>
      <c r="D5844"/>
      <c r="G5844" s="4"/>
    </row>
    <row r="5845" spans="1:7" x14ac:dyDescent="0.3">
      <c r="A5845" s="2"/>
      <c r="B5845" s="2"/>
      <c r="D5845"/>
      <c r="G5845" s="4"/>
    </row>
    <row r="5846" spans="1:7" x14ac:dyDescent="0.3">
      <c r="A5846" s="2"/>
      <c r="B5846" s="2"/>
      <c r="D5846"/>
      <c r="G5846" s="4"/>
    </row>
    <row r="5847" spans="1:7" x14ac:dyDescent="0.3">
      <c r="A5847" s="2"/>
      <c r="B5847" s="2"/>
      <c r="D5847"/>
      <c r="G5847" s="4"/>
    </row>
    <row r="5848" spans="1:7" x14ac:dyDescent="0.3">
      <c r="A5848" s="2"/>
      <c r="B5848" s="2"/>
      <c r="D5848"/>
      <c r="G5848" s="4"/>
    </row>
    <row r="5849" spans="1:7" x14ac:dyDescent="0.3">
      <c r="A5849" s="2"/>
      <c r="B5849" s="2"/>
      <c r="D5849"/>
      <c r="G5849" s="4"/>
    </row>
    <row r="5850" spans="1:7" x14ac:dyDescent="0.3">
      <c r="A5850" s="2"/>
      <c r="B5850" s="2"/>
      <c r="D5850"/>
      <c r="G5850" s="4"/>
    </row>
    <row r="5851" spans="1:7" x14ac:dyDescent="0.3">
      <c r="A5851" s="2"/>
      <c r="B5851" s="2"/>
      <c r="D5851"/>
      <c r="G5851" s="4"/>
    </row>
    <row r="5852" spans="1:7" x14ac:dyDescent="0.3">
      <c r="A5852" s="2"/>
      <c r="B5852" s="2"/>
      <c r="D5852"/>
      <c r="G5852" s="4"/>
    </row>
    <row r="5853" spans="1:7" x14ac:dyDescent="0.3">
      <c r="A5853" s="2"/>
      <c r="B5853" s="2"/>
      <c r="D5853"/>
      <c r="G5853" s="4"/>
    </row>
    <row r="5854" spans="1:7" x14ac:dyDescent="0.3">
      <c r="A5854" s="2"/>
      <c r="B5854" s="2"/>
      <c r="D5854"/>
      <c r="G5854" s="4"/>
    </row>
    <row r="5855" spans="1:7" x14ac:dyDescent="0.3">
      <c r="A5855" s="2"/>
      <c r="B5855" s="2"/>
      <c r="D5855"/>
      <c r="G5855" s="4"/>
    </row>
    <row r="5856" spans="1:7" x14ac:dyDescent="0.3">
      <c r="A5856" s="2"/>
      <c r="B5856" s="2"/>
      <c r="D5856"/>
      <c r="G5856" s="4"/>
    </row>
    <row r="5857" spans="1:7" x14ac:dyDescent="0.3">
      <c r="A5857" s="2"/>
      <c r="B5857" s="2"/>
      <c r="D5857"/>
      <c r="G5857" s="4"/>
    </row>
    <row r="5858" spans="1:7" x14ac:dyDescent="0.3">
      <c r="A5858" s="2"/>
      <c r="B5858" s="2"/>
      <c r="D5858"/>
      <c r="G5858" s="4"/>
    </row>
    <row r="5859" spans="1:7" x14ac:dyDescent="0.3">
      <c r="A5859" s="2"/>
      <c r="B5859" s="2"/>
      <c r="D5859"/>
      <c r="G5859" s="4"/>
    </row>
    <row r="5860" spans="1:7" x14ac:dyDescent="0.3">
      <c r="A5860" s="2"/>
      <c r="B5860" s="2"/>
      <c r="D5860"/>
      <c r="G5860" s="4"/>
    </row>
    <row r="5861" spans="1:7" x14ac:dyDescent="0.3">
      <c r="A5861" s="2"/>
      <c r="B5861" s="2"/>
      <c r="D5861"/>
      <c r="G5861" s="4"/>
    </row>
    <row r="5862" spans="1:7" x14ac:dyDescent="0.3">
      <c r="A5862" s="2"/>
      <c r="B5862" s="2"/>
      <c r="D5862"/>
      <c r="G5862" s="4"/>
    </row>
    <row r="5863" spans="1:7" x14ac:dyDescent="0.3">
      <c r="A5863" s="2"/>
      <c r="B5863" s="2"/>
      <c r="D5863"/>
      <c r="G5863" s="4"/>
    </row>
    <row r="5864" spans="1:7" x14ac:dyDescent="0.3">
      <c r="A5864" s="2"/>
      <c r="B5864" s="2"/>
      <c r="D5864"/>
      <c r="G5864" s="4"/>
    </row>
    <row r="5865" spans="1:7" x14ac:dyDescent="0.3">
      <c r="A5865" s="2"/>
      <c r="B5865" s="2"/>
      <c r="D5865"/>
      <c r="G5865" s="4"/>
    </row>
    <row r="5866" spans="1:7" x14ac:dyDescent="0.3">
      <c r="A5866" s="2"/>
      <c r="B5866" s="2"/>
      <c r="D5866"/>
      <c r="G5866" s="4"/>
    </row>
    <row r="5867" spans="1:7" x14ac:dyDescent="0.3">
      <c r="A5867" s="2"/>
      <c r="B5867" s="2"/>
      <c r="D5867"/>
      <c r="G5867" s="4"/>
    </row>
    <row r="5868" spans="1:7" x14ac:dyDescent="0.3">
      <c r="A5868" s="2"/>
      <c r="B5868" s="2"/>
      <c r="D5868"/>
      <c r="G5868" s="4"/>
    </row>
    <row r="5869" spans="1:7" x14ac:dyDescent="0.3">
      <c r="A5869" s="2"/>
      <c r="B5869" s="2"/>
      <c r="D5869"/>
      <c r="G5869" s="4"/>
    </row>
    <row r="5870" spans="1:7" x14ac:dyDescent="0.3">
      <c r="A5870" s="2"/>
      <c r="B5870" s="2"/>
      <c r="D5870"/>
      <c r="G5870" s="4"/>
    </row>
    <row r="5871" spans="1:7" x14ac:dyDescent="0.3">
      <c r="A5871" s="2"/>
      <c r="B5871" s="2"/>
      <c r="D5871"/>
      <c r="G5871" s="4"/>
    </row>
    <row r="5872" spans="1:7" x14ac:dyDescent="0.3">
      <c r="A5872" s="2"/>
      <c r="B5872" s="2"/>
      <c r="D5872"/>
      <c r="G5872" s="4"/>
    </row>
    <row r="5873" spans="1:7" x14ac:dyDescent="0.3">
      <c r="A5873" s="2"/>
      <c r="B5873" s="2"/>
      <c r="D5873"/>
      <c r="G5873" s="4"/>
    </row>
    <row r="5874" spans="1:7" x14ac:dyDescent="0.3">
      <c r="A5874" s="2"/>
      <c r="B5874" s="2"/>
      <c r="D5874"/>
      <c r="G5874" s="4"/>
    </row>
    <row r="5875" spans="1:7" x14ac:dyDescent="0.3">
      <c r="A5875" s="2"/>
      <c r="B5875" s="2"/>
      <c r="D5875"/>
      <c r="G5875" s="4"/>
    </row>
    <row r="5876" spans="1:7" x14ac:dyDescent="0.3">
      <c r="A5876" s="2"/>
      <c r="B5876" s="2"/>
      <c r="D5876"/>
      <c r="G5876" s="4"/>
    </row>
    <row r="5877" spans="1:7" x14ac:dyDescent="0.3">
      <c r="A5877" s="2"/>
      <c r="B5877" s="2"/>
      <c r="D5877"/>
      <c r="G5877" s="4"/>
    </row>
    <row r="5878" spans="1:7" x14ac:dyDescent="0.3">
      <c r="A5878" s="2"/>
      <c r="B5878" s="2"/>
      <c r="D5878"/>
      <c r="G5878" s="4"/>
    </row>
    <row r="5879" spans="1:7" x14ac:dyDescent="0.3">
      <c r="A5879" s="2"/>
      <c r="B5879" s="2"/>
      <c r="D5879"/>
      <c r="G5879" s="4"/>
    </row>
    <row r="5880" spans="1:7" x14ac:dyDescent="0.3">
      <c r="A5880" s="2"/>
      <c r="B5880" s="2"/>
      <c r="D5880"/>
      <c r="G5880" s="4"/>
    </row>
    <row r="5881" spans="1:7" x14ac:dyDescent="0.3">
      <c r="A5881" s="2"/>
      <c r="B5881" s="2"/>
      <c r="D5881"/>
      <c r="G5881" s="4"/>
    </row>
    <row r="5882" spans="1:7" x14ac:dyDescent="0.3">
      <c r="A5882" s="2"/>
      <c r="B5882" s="2"/>
      <c r="D5882"/>
      <c r="G5882" s="4"/>
    </row>
    <row r="5883" spans="1:7" x14ac:dyDescent="0.3">
      <c r="A5883" s="2"/>
      <c r="B5883" s="2"/>
      <c r="D5883"/>
      <c r="G5883" s="4"/>
    </row>
    <row r="5884" spans="1:7" x14ac:dyDescent="0.3">
      <c r="A5884" s="2"/>
      <c r="B5884" s="2"/>
      <c r="D5884"/>
      <c r="G5884" s="4"/>
    </row>
    <row r="5885" spans="1:7" x14ac:dyDescent="0.3">
      <c r="A5885" s="2"/>
      <c r="B5885" s="2"/>
      <c r="D5885"/>
      <c r="G5885" s="4"/>
    </row>
    <row r="5886" spans="1:7" x14ac:dyDescent="0.3">
      <c r="A5886" s="2"/>
      <c r="B5886" s="2"/>
      <c r="D5886"/>
      <c r="G5886" s="4"/>
    </row>
    <row r="5887" spans="1:7" x14ac:dyDescent="0.3">
      <c r="A5887" s="2"/>
      <c r="B5887" s="2"/>
      <c r="D5887"/>
      <c r="G5887" s="4"/>
    </row>
    <row r="5888" spans="1:7" x14ac:dyDescent="0.3">
      <c r="A5888" s="2"/>
      <c r="B5888" s="2"/>
      <c r="D5888"/>
      <c r="G5888" s="4"/>
    </row>
    <row r="5889" spans="1:7" x14ac:dyDescent="0.3">
      <c r="A5889" s="2"/>
      <c r="B5889" s="2"/>
      <c r="D5889"/>
      <c r="G5889" s="4"/>
    </row>
    <row r="5890" spans="1:7" x14ac:dyDescent="0.3">
      <c r="A5890" s="2"/>
      <c r="B5890" s="2"/>
      <c r="D5890"/>
      <c r="G5890" s="4"/>
    </row>
    <row r="5891" spans="1:7" x14ac:dyDescent="0.3">
      <c r="A5891" s="2"/>
      <c r="B5891" s="2"/>
      <c r="D5891"/>
      <c r="G5891" s="4"/>
    </row>
    <row r="5892" spans="1:7" x14ac:dyDescent="0.3">
      <c r="A5892" s="2"/>
      <c r="B5892" s="2"/>
      <c r="D5892"/>
      <c r="G5892" s="4"/>
    </row>
    <row r="5893" spans="1:7" x14ac:dyDescent="0.3">
      <c r="A5893" s="2"/>
      <c r="B5893" s="2"/>
      <c r="D5893"/>
      <c r="G5893" s="4"/>
    </row>
    <row r="5894" spans="1:7" x14ac:dyDescent="0.3">
      <c r="A5894" s="2"/>
      <c r="B5894" s="2"/>
      <c r="D5894"/>
      <c r="G5894" s="4"/>
    </row>
    <row r="5895" spans="1:7" x14ac:dyDescent="0.3">
      <c r="A5895" s="2"/>
      <c r="B5895" s="2"/>
      <c r="D5895"/>
      <c r="G5895" s="4"/>
    </row>
    <row r="5896" spans="1:7" x14ac:dyDescent="0.3">
      <c r="A5896" s="2"/>
      <c r="B5896" s="2"/>
      <c r="D5896"/>
      <c r="G5896" s="4"/>
    </row>
    <row r="5897" spans="1:7" x14ac:dyDescent="0.3">
      <c r="A5897" s="2"/>
      <c r="B5897" s="2"/>
      <c r="D5897"/>
      <c r="G5897" s="4"/>
    </row>
    <row r="5898" spans="1:7" x14ac:dyDescent="0.3">
      <c r="A5898" s="2"/>
      <c r="B5898" s="2"/>
      <c r="D5898"/>
      <c r="G5898" s="4"/>
    </row>
    <row r="5899" spans="1:7" x14ac:dyDescent="0.3">
      <c r="A5899" s="2"/>
      <c r="B5899" s="2"/>
      <c r="D5899"/>
      <c r="G5899" s="4"/>
    </row>
    <row r="5900" spans="1:7" x14ac:dyDescent="0.3">
      <c r="A5900" s="2"/>
      <c r="B5900" s="2"/>
      <c r="D5900"/>
      <c r="G5900" s="4"/>
    </row>
    <row r="5901" spans="1:7" x14ac:dyDescent="0.3">
      <c r="A5901" s="2"/>
      <c r="B5901" s="2"/>
      <c r="D5901"/>
      <c r="G5901" s="4"/>
    </row>
    <row r="5902" spans="1:7" x14ac:dyDescent="0.3">
      <c r="A5902" s="2"/>
      <c r="B5902" s="2"/>
      <c r="D5902"/>
      <c r="G5902" s="4"/>
    </row>
    <row r="5903" spans="1:7" x14ac:dyDescent="0.3">
      <c r="A5903" s="2"/>
      <c r="B5903" s="2"/>
      <c r="D5903"/>
      <c r="G5903" s="4"/>
    </row>
    <row r="5904" spans="1:7" x14ac:dyDescent="0.3">
      <c r="A5904" s="2"/>
      <c r="B5904" s="2"/>
      <c r="D5904"/>
      <c r="G5904" s="4"/>
    </row>
    <row r="5905" spans="1:7" x14ac:dyDescent="0.3">
      <c r="A5905" s="2"/>
      <c r="B5905" s="2"/>
      <c r="D5905"/>
      <c r="G5905" s="4"/>
    </row>
    <row r="5906" spans="1:7" x14ac:dyDescent="0.3">
      <c r="A5906" s="2"/>
      <c r="B5906" s="2"/>
      <c r="D5906"/>
      <c r="G5906" s="4"/>
    </row>
    <row r="5907" spans="1:7" x14ac:dyDescent="0.3">
      <c r="A5907" s="2"/>
      <c r="B5907" s="2"/>
      <c r="D5907"/>
      <c r="G5907" s="4"/>
    </row>
    <row r="5908" spans="1:7" x14ac:dyDescent="0.3">
      <c r="A5908" s="2"/>
      <c r="B5908" s="2"/>
      <c r="D5908"/>
      <c r="G5908" s="4"/>
    </row>
    <row r="5909" spans="1:7" x14ac:dyDescent="0.3">
      <c r="A5909" s="2"/>
      <c r="B5909" s="2"/>
      <c r="D5909"/>
      <c r="G5909" s="4"/>
    </row>
    <row r="5910" spans="1:7" x14ac:dyDescent="0.3">
      <c r="A5910" s="2"/>
      <c r="B5910" s="2"/>
      <c r="D5910"/>
      <c r="G5910" s="4"/>
    </row>
    <row r="5911" spans="1:7" x14ac:dyDescent="0.3">
      <c r="A5911" s="2"/>
      <c r="B5911" s="2"/>
      <c r="D5911"/>
      <c r="G5911" s="4"/>
    </row>
    <row r="5912" spans="1:7" x14ac:dyDescent="0.3">
      <c r="A5912" s="2"/>
      <c r="B5912" s="2"/>
      <c r="D5912"/>
      <c r="G5912" s="4"/>
    </row>
    <row r="5913" spans="1:7" x14ac:dyDescent="0.3">
      <c r="A5913" s="2"/>
      <c r="B5913" s="2"/>
      <c r="D5913"/>
      <c r="G5913" s="4"/>
    </row>
    <row r="5914" spans="1:7" x14ac:dyDescent="0.3">
      <c r="A5914" s="2"/>
      <c r="B5914" s="2"/>
      <c r="D5914"/>
      <c r="G5914" s="4"/>
    </row>
    <row r="5915" spans="1:7" x14ac:dyDescent="0.3">
      <c r="A5915" s="2"/>
      <c r="B5915" s="2"/>
      <c r="D5915"/>
      <c r="G5915" s="4"/>
    </row>
    <row r="5916" spans="1:7" x14ac:dyDescent="0.3">
      <c r="A5916" s="2"/>
      <c r="B5916" s="2"/>
      <c r="D5916"/>
      <c r="G5916" s="4"/>
    </row>
    <row r="5917" spans="1:7" x14ac:dyDescent="0.3">
      <c r="A5917" s="2"/>
      <c r="B5917" s="2"/>
      <c r="D5917"/>
      <c r="G5917" s="4"/>
    </row>
    <row r="5918" spans="1:7" x14ac:dyDescent="0.3">
      <c r="A5918" s="2"/>
      <c r="B5918" s="2"/>
      <c r="D5918"/>
      <c r="G5918" s="4"/>
    </row>
    <row r="5919" spans="1:7" x14ac:dyDescent="0.3">
      <c r="A5919" s="2"/>
      <c r="B5919" s="2"/>
      <c r="D5919"/>
      <c r="G5919" s="4"/>
    </row>
    <row r="5920" spans="1:7" x14ac:dyDescent="0.3">
      <c r="A5920" s="2"/>
      <c r="B5920" s="2"/>
      <c r="D5920"/>
      <c r="G5920" s="4"/>
    </row>
    <row r="5921" spans="1:7" x14ac:dyDescent="0.3">
      <c r="A5921" s="2"/>
      <c r="B5921" s="2"/>
      <c r="D5921"/>
      <c r="G5921" s="4"/>
    </row>
    <row r="5922" spans="1:7" x14ac:dyDescent="0.3">
      <c r="A5922" s="2"/>
      <c r="B5922" s="2"/>
      <c r="D5922"/>
      <c r="G5922" s="4"/>
    </row>
    <row r="5923" spans="1:7" x14ac:dyDescent="0.3">
      <c r="A5923" s="2"/>
      <c r="B5923" s="2"/>
      <c r="D5923"/>
      <c r="G5923" s="4"/>
    </row>
    <row r="5924" spans="1:7" x14ac:dyDescent="0.3">
      <c r="A5924" s="2"/>
      <c r="B5924" s="2"/>
      <c r="D5924"/>
      <c r="G5924" s="4"/>
    </row>
    <row r="5925" spans="1:7" x14ac:dyDescent="0.3">
      <c r="A5925" s="2"/>
      <c r="B5925" s="2"/>
      <c r="D5925"/>
      <c r="G5925" s="4"/>
    </row>
    <row r="5926" spans="1:7" x14ac:dyDescent="0.3">
      <c r="A5926" s="2"/>
      <c r="B5926" s="2"/>
      <c r="D5926"/>
      <c r="G5926" s="4"/>
    </row>
    <row r="5927" spans="1:7" x14ac:dyDescent="0.3">
      <c r="A5927" s="2"/>
      <c r="B5927" s="2"/>
      <c r="D5927"/>
      <c r="G5927" s="4"/>
    </row>
    <row r="5928" spans="1:7" x14ac:dyDescent="0.3">
      <c r="A5928" s="2"/>
      <c r="B5928" s="2"/>
      <c r="D5928"/>
      <c r="G5928" s="4"/>
    </row>
    <row r="5929" spans="1:7" x14ac:dyDescent="0.3">
      <c r="A5929" s="2"/>
      <c r="B5929" s="2"/>
      <c r="D5929"/>
      <c r="G5929" s="4"/>
    </row>
    <row r="5930" spans="1:7" x14ac:dyDescent="0.3">
      <c r="A5930" s="2"/>
      <c r="B5930" s="2"/>
      <c r="D5930"/>
      <c r="G5930" s="4"/>
    </row>
    <row r="5931" spans="1:7" x14ac:dyDescent="0.3">
      <c r="A5931" s="2"/>
      <c r="B5931" s="2"/>
      <c r="D5931"/>
      <c r="G5931" s="4"/>
    </row>
    <row r="5932" spans="1:7" x14ac:dyDescent="0.3">
      <c r="A5932" s="2"/>
      <c r="B5932" s="2"/>
      <c r="D5932"/>
      <c r="G5932" s="4"/>
    </row>
    <row r="5933" spans="1:7" x14ac:dyDescent="0.3">
      <c r="A5933" s="2"/>
      <c r="B5933" s="2"/>
      <c r="D5933"/>
      <c r="G5933" s="4"/>
    </row>
    <row r="5934" spans="1:7" x14ac:dyDescent="0.3">
      <c r="A5934" s="2"/>
      <c r="B5934" s="2"/>
      <c r="D5934"/>
      <c r="G5934" s="4"/>
    </row>
    <row r="5935" spans="1:7" x14ac:dyDescent="0.3">
      <c r="A5935" s="2"/>
      <c r="B5935" s="2"/>
      <c r="D5935"/>
      <c r="G5935" s="4"/>
    </row>
    <row r="5936" spans="1:7" x14ac:dyDescent="0.3">
      <c r="A5936" s="2"/>
      <c r="B5936" s="2"/>
      <c r="D5936"/>
      <c r="G5936" s="4"/>
    </row>
    <row r="5937" spans="1:7" x14ac:dyDescent="0.3">
      <c r="A5937" s="2"/>
      <c r="B5937" s="2"/>
      <c r="D5937"/>
      <c r="G5937" s="4"/>
    </row>
    <row r="5938" spans="1:7" x14ac:dyDescent="0.3">
      <c r="A5938" s="2"/>
      <c r="B5938" s="2"/>
      <c r="D5938"/>
      <c r="G5938" s="4"/>
    </row>
    <row r="5939" spans="1:7" x14ac:dyDescent="0.3">
      <c r="A5939" s="2"/>
      <c r="B5939" s="2"/>
      <c r="D5939"/>
      <c r="G5939" s="4"/>
    </row>
    <row r="5940" spans="1:7" x14ac:dyDescent="0.3">
      <c r="A5940" s="2"/>
      <c r="B5940" s="2"/>
      <c r="D5940"/>
      <c r="G5940" s="4"/>
    </row>
    <row r="5941" spans="1:7" x14ac:dyDescent="0.3">
      <c r="A5941" s="2"/>
      <c r="B5941" s="2"/>
      <c r="D5941"/>
      <c r="G5941" s="4"/>
    </row>
    <row r="5942" spans="1:7" x14ac:dyDescent="0.3">
      <c r="A5942" s="2"/>
      <c r="B5942" s="2"/>
      <c r="D5942"/>
      <c r="G5942" s="4"/>
    </row>
    <row r="5943" spans="1:7" x14ac:dyDescent="0.3">
      <c r="A5943" s="2"/>
      <c r="B5943" s="2"/>
      <c r="D5943"/>
      <c r="G5943" s="4"/>
    </row>
    <row r="5944" spans="1:7" x14ac:dyDescent="0.3">
      <c r="A5944" s="2"/>
      <c r="B5944" s="2"/>
      <c r="D5944"/>
      <c r="G5944" s="4"/>
    </row>
    <row r="5945" spans="1:7" x14ac:dyDescent="0.3">
      <c r="A5945" s="2"/>
      <c r="B5945" s="2"/>
      <c r="D5945"/>
      <c r="G5945" s="4"/>
    </row>
    <row r="5946" spans="1:7" x14ac:dyDescent="0.3">
      <c r="A5946" s="2"/>
      <c r="B5946" s="2"/>
      <c r="D5946"/>
      <c r="G5946" s="4"/>
    </row>
    <row r="5947" spans="1:7" x14ac:dyDescent="0.3">
      <c r="A5947" s="2"/>
      <c r="B5947" s="2"/>
      <c r="D5947"/>
      <c r="G5947" s="4"/>
    </row>
    <row r="5948" spans="1:7" x14ac:dyDescent="0.3">
      <c r="A5948" s="2"/>
      <c r="B5948" s="2"/>
      <c r="D5948"/>
      <c r="G5948" s="4"/>
    </row>
    <row r="5949" spans="1:7" x14ac:dyDescent="0.3">
      <c r="A5949" s="2"/>
      <c r="B5949" s="2"/>
      <c r="D5949"/>
      <c r="G5949" s="4"/>
    </row>
    <row r="5950" spans="1:7" x14ac:dyDescent="0.3">
      <c r="A5950" s="2"/>
      <c r="B5950" s="2"/>
      <c r="D5950"/>
      <c r="G5950" s="4"/>
    </row>
    <row r="5951" spans="1:7" x14ac:dyDescent="0.3">
      <c r="A5951" s="2"/>
      <c r="B5951" s="2"/>
      <c r="D5951"/>
      <c r="G5951" s="4"/>
    </row>
    <row r="5952" spans="1:7" x14ac:dyDescent="0.3">
      <c r="A5952" s="2"/>
      <c r="B5952" s="2"/>
      <c r="D5952"/>
      <c r="G5952" s="4"/>
    </row>
    <row r="5953" spans="1:7" x14ac:dyDescent="0.3">
      <c r="A5953" s="2"/>
      <c r="B5953" s="2"/>
      <c r="D5953"/>
      <c r="G5953" s="4"/>
    </row>
    <row r="5954" spans="1:7" x14ac:dyDescent="0.3">
      <c r="A5954" s="2"/>
      <c r="B5954" s="2"/>
      <c r="D5954"/>
      <c r="G5954" s="4"/>
    </row>
    <row r="5955" spans="1:7" x14ac:dyDescent="0.3">
      <c r="A5955" s="2"/>
      <c r="B5955" s="2"/>
      <c r="D5955"/>
      <c r="G5955" s="4"/>
    </row>
    <row r="5956" spans="1:7" x14ac:dyDescent="0.3">
      <c r="A5956" s="2"/>
      <c r="B5956" s="2"/>
      <c r="D5956"/>
      <c r="G5956" s="4"/>
    </row>
    <row r="5957" spans="1:7" x14ac:dyDescent="0.3">
      <c r="A5957" s="2"/>
      <c r="B5957" s="2"/>
      <c r="D5957"/>
      <c r="G5957" s="4"/>
    </row>
    <row r="5958" spans="1:7" x14ac:dyDescent="0.3">
      <c r="A5958" s="2"/>
      <c r="B5958" s="2"/>
      <c r="D5958"/>
      <c r="G5958" s="4"/>
    </row>
    <row r="5959" spans="1:7" x14ac:dyDescent="0.3">
      <c r="A5959" s="2"/>
      <c r="B5959" s="2"/>
      <c r="D5959"/>
      <c r="G5959" s="4"/>
    </row>
    <row r="5960" spans="1:7" x14ac:dyDescent="0.3">
      <c r="A5960" s="2"/>
      <c r="B5960" s="2"/>
      <c r="D5960"/>
      <c r="G5960" s="4"/>
    </row>
    <row r="5961" spans="1:7" x14ac:dyDescent="0.3">
      <c r="A5961" s="2"/>
      <c r="B5961" s="2"/>
      <c r="D5961"/>
      <c r="G5961" s="4"/>
    </row>
    <row r="5962" spans="1:7" x14ac:dyDescent="0.3">
      <c r="A5962" s="2"/>
      <c r="B5962" s="2"/>
      <c r="D5962"/>
      <c r="G5962" s="4"/>
    </row>
    <row r="5963" spans="1:7" x14ac:dyDescent="0.3">
      <c r="A5963" s="2"/>
      <c r="B5963" s="2"/>
      <c r="D5963"/>
      <c r="G5963" s="4"/>
    </row>
    <row r="5964" spans="1:7" x14ac:dyDescent="0.3">
      <c r="A5964" s="2"/>
      <c r="B5964" s="2"/>
      <c r="D5964"/>
      <c r="G5964" s="4"/>
    </row>
    <row r="5965" spans="1:7" x14ac:dyDescent="0.3">
      <c r="A5965" s="2"/>
      <c r="B5965" s="2"/>
      <c r="D5965"/>
      <c r="G5965" s="4"/>
    </row>
    <row r="5966" spans="1:7" x14ac:dyDescent="0.3">
      <c r="A5966" s="2"/>
      <c r="B5966" s="2"/>
      <c r="D5966"/>
      <c r="G5966" s="4"/>
    </row>
    <row r="5967" spans="1:7" x14ac:dyDescent="0.3">
      <c r="A5967" s="2"/>
      <c r="B5967" s="2"/>
      <c r="D5967"/>
      <c r="G5967" s="4"/>
    </row>
    <row r="5968" spans="1:7" x14ac:dyDescent="0.3">
      <c r="A5968" s="2"/>
      <c r="B5968" s="2"/>
      <c r="D5968"/>
      <c r="G5968" s="4"/>
    </row>
    <row r="5969" spans="1:7" x14ac:dyDescent="0.3">
      <c r="A5969" s="2"/>
      <c r="B5969" s="2"/>
      <c r="D5969"/>
      <c r="G5969" s="4"/>
    </row>
    <row r="5970" spans="1:7" x14ac:dyDescent="0.3">
      <c r="A5970" s="2"/>
      <c r="B5970" s="2"/>
      <c r="D5970"/>
      <c r="G5970" s="4"/>
    </row>
    <row r="5971" spans="1:7" x14ac:dyDescent="0.3">
      <c r="A5971" s="2"/>
      <c r="B5971" s="2"/>
      <c r="D5971"/>
      <c r="G5971" s="4"/>
    </row>
    <row r="5972" spans="1:7" x14ac:dyDescent="0.3">
      <c r="A5972" s="2"/>
      <c r="B5972" s="2"/>
      <c r="D5972"/>
      <c r="G5972" s="4"/>
    </row>
    <row r="5973" spans="1:7" x14ac:dyDescent="0.3">
      <c r="A5973" s="2"/>
      <c r="B5973" s="2"/>
      <c r="D5973"/>
      <c r="G5973" s="4"/>
    </row>
    <row r="5974" spans="1:7" x14ac:dyDescent="0.3">
      <c r="A5974" s="2"/>
      <c r="B5974" s="2"/>
      <c r="D5974"/>
      <c r="G5974" s="4"/>
    </row>
    <row r="5975" spans="1:7" x14ac:dyDescent="0.3">
      <c r="A5975" s="2"/>
      <c r="B5975" s="2"/>
      <c r="D5975"/>
      <c r="G5975" s="4"/>
    </row>
    <row r="5976" spans="1:7" x14ac:dyDescent="0.3">
      <c r="A5976" s="2"/>
      <c r="B5976" s="2"/>
      <c r="D5976"/>
      <c r="G5976" s="4"/>
    </row>
    <row r="5977" spans="1:7" x14ac:dyDescent="0.3">
      <c r="A5977" s="2"/>
      <c r="B5977" s="2"/>
      <c r="D5977"/>
      <c r="G5977" s="4"/>
    </row>
    <row r="5978" spans="1:7" x14ac:dyDescent="0.3">
      <c r="A5978" s="2"/>
      <c r="B5978" s="2"/>
      <c r="D5978"/>
      <c r="G5978" s="4"/>
    </row>
    <row r="5979" spans="1:7" x14ac:dyDescent="0.3">
      <c r="A5979" s="2"/>
      <c r="B5979" s="2"/>
      <c r="D5979"/>
      <c r="G5979" s="4"/>
    </row>
    <row r="5980" spans="1:7" x14ac:dyDescent="0.3">
      <c r="A5980" s="2"/>
      <c r="B5980" s="2"/>
      <c r="D5980"/>
      <c r="G5980" s="4"/>
    </row>
    <row r="5981" spans="1:7" x14ac:dyDescent="0.3">
      <c r="A5981" s="2"/>
      <c r="B5981" s="2"/>
      <c r="D5981"/>
      <c r="G5981" s="4"/>
    </row>
    <row r="5982" spans="1:7" x14ac:dyDescent="0.3">
      <c r="A5982" s="2"/>
      <c r="B5982" s="2"/>
      <c r="D5982"/>
      <c r="G5982" s="4"/>
    </row>
    <row r="5983" spans="1:7" x14ac:dyDescent="0.3">
      <c r="A5983" s="2"/>
      <c r="B5983" s="2"/>
      <c r="D5983"/>
      <c r="G5983" s="4"/>
    </row>
    <row r="5984" spans="1:7" x14ac:dyDescent="0.3">
      <c r="A5984" s="2"/>
      <c r="B5984" s="2"/>
      <c r="D5984"/>
      <c r="G5984" s="4"/>
    </row>
    <row r="5985" spans="1:7" x14ac:dyDescent="0.3">
      <c r="A5985" s="2"/>
      <c r="B5985" s="2"/>
      <c r="D5985"/>
      <c r="G5985" s="4"/>
    </row>
    <row r="5986" spans="1:7" x14ac:dyDescent="0.3">
      <c r="A5986" s="2"/>
      <c r="B5986" s="2"/>
      <c r="D5986"/>
      <c r="G5986" s="4"/>
    </row>
    <row r="5987" spans="1:7" x14ac:dyDescent="0.3">
      <c r="A5987" s="2"/>
      <c r="B5987" s="2"/>
      <c r="D5987"/>
      <c r="G5987" s="4"/>
    </row>
    <row r="5988" spans="1:7" x14ac:dyDescent="0.3">
      <c r="A5988" s="2"/>
      <c r="B5988" s="2"/>
      <c r="D5988"/>
      <c r="G5988" s="4"/>
    </row>
    <row r="5989" spans="1:7" x14ac:dyDescent="0.3">
      <c r="A5989" s="2"/>
      <c r="B5989" s="2"/>
      <c r="D5989"/>
      <c r="G5989" s="4"/>
    </row>
    <row r="5990" spans="1:7" x14ac:dyDescent="0.3">
      <c r="A5990" s="2"/>
      <c r="B5990" s="2"/>
      <c r="D5990"/>
      <c r="G5990" s="4"/>
    </row>
    <row r="5991" spans="1:7" x14ac:dyDescent="0.3">
      <c r="A5991" s="2"/>
      <c r="B5991" s="2"/>
      <c r="D5991"/>
      <c r="G5991" s="4"/>
    </row>
    <row r="5992" spans="1:7" x14ac:dyDescent="0.3">
      <c r="A5992" s="2"/>
      <c r="B5992" s="2"/>
      <c r="D5992"/>
      <c r="G5992" s="4"/>
    </row>
    <row r="5993" spans="1:7" x14ac:dyDescent="0.3">
      <c r="A5993" s="2"/>
      <c r="B5993" s="2"/>
      <c r="D5993"/>
      <c r="G5993" s="4"/>
    </row>
    <row r="5994" spans="1:7" x14ac:dyDescent="0.3">
      <c r="A5994" s="2"/>
      <c r="B5994" s="2"/>
      <c r="D5994"/>
      <c r="G5994" s="4"/>
    </row>
    <row r="5995" spans="1:7" x14ac:dyDescent="0.3">
      <c r="A5995" s="2"/>
      <c r="B5995" s="2"/>
      <c r="D5995"/>
      <c r="G5995" s="4"/>
    </row>
    <row r="5996" spans="1:7" x14ac:dyDescent="0.3">
      <c r="A5996" s="2"/>
      <c r="B5996" s="2"/>
      <c r="D5996"/>
      <c r="G5996" s="4"/>
    </row>
    <row r="5997" spans="1:7" x14ac:dyDescent="0.3">
      <c r="A5997" s="2"/>
      <c r="B5997" s="2"/>
      <c r="D5997"/>
      <c r="G5997" s="4"/>
    </row>
    <row r="5998" spans="1:7" x14ac:dyDescent="0.3">
      <c r="A5998" s="2"/>
      <c r="B5998" s="2"/>
      <c r="D5998"/>
      <c r="G5998" s="4"/>
    </row>
    <row r="5999" spans="1:7" x14ac:dyDescent="0.3">
      <c r="A5999" s="2"/>
      <c r="B5999" s="2"/>
      <c r="D5999"/>
      <c r="G5999" s="4"/>
    </row>
    <row r="6000" spans="1:7" x14ac:dyDescent="0.3">
      <c r="A6000" s="2"/>
      <c r="B6000" s="2"/>
      <c r="D6000"/>
      <c r="G6000" s="4"/>
    </row>
    <row r="6001" spans="1:7" x14ac:dyDescent="0.3">
      <c r="A6001" s="2"/>
      <c r="B6001" s="2"/>
      <c r="D6001"/>
      <c r="G6001" s="4"/>
    </row>
    <row r="6002" spans="1:7" x14ac:dyDescent="0.3">
      <c r="A6002" s="2"/>
      <c r="B6002" s="2"/>
      <c r="D6002"/>
      <c r="G6002" s="4"/>
    </row>
    <row r="6003" spans="1:7" x14ac:dyDescent="0.3">
      <c r="A6003" s="2"/>
      <c r="B6003" s="2"/>
      <c r="D6003"/>
      <c r="G6003" s="4"/>
    </row>
    <row r="6004" spans="1:7" x14ac:dyDescent="0.3">
      <c r="A6004" s="2"/>
      <c r="B6004" s="2"/>
      <c r="D6004"/>
      <c r="G6004" s="4"/>
    </row>
    <row r="6005" spans="1:7" x14ac:dyDescent="0.3">
      <c r="A6005" s="2"/>
      <c r="B6005" s="2"/>
      <c r="D6005"/>
      <c r="G6005" s="4"/>
    </row>
    <row r="6006" spans="1:7" x14ac:dyDescent="0.3">
      <c r="A6006" s="2"/>
      <c r="B6006" s="2"/>
      <c r="D6006"/>
      <c r="G6006" s="4"/>
    </row>
    <row r="6007" spans="1:7" x14ac:dyDescent="0.3">
      <c r="A6007" s="2"/>
      <c r="B6007" s="2"/>
      <c r="D6007"/>
      <c r="G6007" s="4"/>
    </row>
    <row r="6008" spans="1:7" x14ac:dyDescent="0.3">
      <c r="A6008" s="2"/>
      <c r="B6008" s="2"/>
      <c r="D6008"/>
      <c r="G6008" s="4"/>
    </row>
    <row r="6009" spans="1:7" x14ac:dyDescent="0.3">
      <c r="A6009" s="2"/>
      <c r="B6009" s="2"/>
      <c r="D6009"/>
      <c r="G6009" s="4"/>
    </row>
    <row r="6010" spans="1:7" x14ac:dyDescent="0.3">
      <c r="A6010" s="2"/>
      <c r="B6010" s="2"/>
      <c r="D6010"/>
      <c r="G6010" s="4"/>
    </row>
    <row r="6011" spans="1:7" x14ac:dyDescent="0.3">
      <c r="A6011" s="2"/>
      <c r="B6011" s="2"/>
      <c r="D6011"/>
      <c r="G6011" s="4"/>
    </row>
    <row r="6012" spans="1:7" x14ac:dyDescent="0.3">
      <c r="A6012" s="2"/>
      <c r="B6012" s="2"/>
      <c r="D6012"/>
      <c r="G6012" s="4"/>
    </row>
    <row r="6013" spans="1:7" x14ac:dyDescent="0.3">
      <c r="A6013" s="2"/>
      <c r="B6013" s="2"/>
      <c r="D6013"/>
      <c r="G6013" s="4"/>
    </row>
    <row r="6014" spans="1:7" x14ac:dyDescent="0.3">
      <c r="A6014" s="2"/>
      <c r="B6014" s="2"/>
      <c r="D6014"/>
      <c r="G6014" s="4"/>
    </row>
    <row r="6015" spans="1:7" x14ac:dyDescent="0.3">
      <c r="A6015" s="2"/>
      <c r="B6015" s="2"/>
      <c r="D6015"/>
      <c r="G6015" s="4"/>
    </row>
    <row r="6016" spans="1:7" x14ac:dyDescent="0.3">
      <c r="A6016" s="2"/>
      <c r="B6016" s="2"/>
      <c r="D6016"/>
      <c r="G6016" s="4"/>
    </row>
    <row r="6017" spans="1:7" x14ac:dyDescent="0.3">
      <c r="A6017" s="2"/>
      <c r="B6017" s="2"/>
      <c r="D6017"/>
      <c r="G6017" s="4"/>
    </row>
    <row r="6018" spans="1:7" x14ac:dyDescent="0.3">
      <c r="A6018" s="2"/>
      <c r="B6018" s="2"/>
      <c r="D6018"/>
      <c r="G6018" s="4"/>
    </row>
    <row r="6019" spans="1:7" x14ac:dyDescent="0.3">
      <c r="A6019" s="2"/>
      <c r="B6019" s="2"/>
      <c r="D6019"/>
      <c r="G6019" s="4"/>
    </row>
    <row r="6020" spans="1:7" x14ac:dyDescent="0.3">
      <c r="A6020" s="2"/>
      <c r="B6020" s="2"/>
      <c r="D6020"/>
      <c r="G6020" s="4"/>
    </row>
    <row r="6021" spans="1:7" x14ac:dyDescent="0.3">
      <c r="A6021" s="2"/>
      <c r="B6021" s="2"/>
      <c r="D6021"/>
      <c r="G6021" s="4"/>
    </row>
    <row r="6022" spans="1:7" x14ac:dyDescent="0.3">
      <c r="A6022" s="2"/>
      <c r="B6022" s="2"/>
      <c r="D6022"/>
      <c r="G6022" s="4"/>
    </row>
    <row r="6023" spans="1:7" x14ac:dyDescent="0.3">
      <c r="A6023" s="2"/>
      <c r="B6023" s="2"/>
      <c r="D6023"/>
      <c r="G6023" s="4"/>
    </row>
    <row r="6024" spans="1:7" x14ac:dyDescent="0.3">
      <c r="A6024" s="2"/>
      <c r="B6024" s="2"/>
      <c r="D6024"/>
      <c r="G6024" s="4"/>
    </row>
    <row r="6025" spans="1:7" x14ac:dyDescent="0.3">
      <c r="A6025" s="2"/>
      <c r="B6025" s="2"/>
      <c r="D6025"/>
      <c r="G6025" s="4"/>
    </row>
    <row r="6026" spans="1:7" x14ac:dyDescent="0.3">
      <c r="A6026" s="2"/>
      <c r="B6026" s="2"/>
      <c r="D6026"/>
      <c r="G6026" s="4"/>
    </row>
    <row r="6027" spans="1:7" x14ac:dyDescent="0.3">
      <c r="A6027" s="2"/>
      <c r="B6027" s="2"/>
      <c r="D6027"/>
      <c r="G6027" s="4"/>
    </row>
    <row r="6028" spans="1:7" x14ac:dyDescent="0.3">
      <c r="A6028" s="2"/>
      <c r="B6028" s="2"/>
      <c r="D6028"/>
      <c r="G6028" s="4"/>
    </row>
    <row r="6029" spans="1:7" x14ac:dyDescent="0.3">
      <c r="A6029" s="2"/>
      <c r="B6029" s="2"/>
      <c r="D6029"/>
      <c r="G6029" s="4"/>
    </row>
    <row r="6030" spans="1:7" x14ac:dyDescent="0.3">
      <c r="A6030" s="2"/>
      <c r="B6030" s="2"/>
      <c r="D6030"/>
      <c r="G6030" s="4"/>
    </row>
    <row r="6031" spans="1:7" x14ac:dyDescent="0.3">
      <c r="A6031" s="2"/>
      <c r="B6031" s="2"/>
      <c r="D6031"/>
      <c r="G6031" s="4"/>
    </row>
    <row r="6032" spans="1:7" x14ac:dyDescent="0.3">
      <c r="A6032" s="2"/>
      <c r="B6032" s="2"/>
      <c r="D6032"/>
      <c r="G6032" s="4"/>
    </row>
    <row r="6033" spans="1:7" x14ac:dyDescent="0.3">
      <c r="A6033" s="2"/>
      <c r="B6033" s="2"/>
      <c r="D6033"/>
      <c r="G6033" s="4"/>
    </row>
    <row r="6034" spans="1:7" x14ac:dyDescent="0.3">
      <c r="A6034" s="2"/>
      <c r="B6034" s="2"/>
      <c r="D6034"/>
      <c r="G6034" s="4"/>
    </row>
    <row r="6035" spans="1:7" x14ac:dyDescent="0.3">
      <c r="A6035" s="2"/>
      <c r="B6035" s="2"/>
      <c r="D6035"/>
      <c r="G6035" s="4"/>
    </row>
    <row r="6036" spans="1:7" x14ac:dyDescent="0.3">
      <c r="A6036" s="2"/>
      <c r="B6036" s="2"/>
      <c r="D6036"/>
      <c r="G6036" s="4"/>
    </row>
    <row r="6037" spans="1:7" x14ac:dyDescent="0.3">
      <c r="A6037" s="2"/>
      <c r="B6037" s="2"/>
      <c r="D6037"/>
      <c r="G6037" s="4"/>
    </row>
    <row r="6038" spans="1:7" x14ac:dyDescent="0.3">
      <c r="A6038" s="2"/>
      <c r="B6038" s="2"/>
      <c r="D6038"/>
      <c r="G6038" s="4"/>
    </row>
    <row r="6039" spans="1:7" x14ac:dyDescent="0.3">
      <c r="A6039" s="2"/>
      <c r="B6039" s="2"/>
      <c r="D6039"/>
      <c r="G6039" s="4"/>
    </row>
    <row r="6040" spans="1:7" x14ac:dyDescent="0.3">
      <c r="A6040" s="2"/>
      <c r="B6040" s="2"/>
      <c r="D6040"/>
      <c r="G6040" s="4"/>
    </row>
    <row r="6041" spans="1:7" x14ac:dyDescent="0.3">
      <c r="A6041" s="2"/>
      <c r="B6041" s="2"/>
      <c r="D6041"/>
      <c r="G6041" s="4"/>
    </row>
    <row r="6042" spans="1:7" x14ac:dyDescent="0.3">
      <c r="A6042" s="2"/>
      <c r="B6042" s="2"/>
      <c r="D6042"/>
      <c r="G6042" s="4"/>
    </row>
    <row r="6043" spans="1:7" x14ac:dyDescent="0.3">
      <c r="A6043" s="2"/>
      <c r="B6043" s="2"/>
      <c r="D6043"/>
      <c r="G6043" s="4"/>
    </row>
    <row r="6044" spans="1:7" x14ac:dyDescent="0.3">
      <c r="A6044" s="2"/>
      <c r="B6044" s="2"/>
      <c r="D6044"/>
      <c r="G6044" s="4"/>
    </row>
    <row r="6045" spans="1:7" x14ac:dyDescent="0.3">
      <c r="A6045" s="2"/>
      <c r="B6045" s="2"/>
      <c r="D6045"/>
      <c r="G6045" s="4"/>
    </row>
    <row r="6046" spans="1:7" x14ac:dyDescent="0.3">
      <c r="A6046" s="2"/>
      <c r="B6046" s="2"/>
      <c r="D6046"/>
      <c r="G6046" s="4"/>
    </row>
    <row r="6047" spans="1:7" x14ac:dyDescent="0.3">
      <c r="A6047" s="2"/>
      <c r="B6047" s="2"/>
      <c r="D6047"/>
      <c r="G6047" s="4"/>
    </row>
    <row r="6048" spans="1:7" x14ac:dyDescent="0.3">
      <c r="A6048" s="2"/>
      <c r="B6048" s="2"/>
      <c r="D6048"/>
      <c r="G6048" s="4"/>
    </row>
    <row r="6049" spans="1:7" x14ac:dyDescent="0.3">
      <c r="A6049" s="2"/>
      <c r="B6049" s="2"/>
      <c r="D6049"/>
      <c r="G6049" s="4"/>
    </row>
    <row r="6050" spans="1:7" x14ac:dyDescent="0.3">
      <c r="A6050" s="2"/>
      <c r="B6050" s="2"/>
      <c r="D6050"/>
      <c r="G6050" s="4"/>
    </row>
    <row r="6051" spans="1:7" x14ac:dyDescent="0.3">
      <c r="A6051" s="2"/>
      <c r="B6051" s="2"/>
      <c r="D6051"/>
      <c r="G6051" s="4"/>
    </row>
    <row r="6052" spans="1:7" x14ac:dyDescent="0.3">
      <c r="A6052" s="2"/>
      <c r="B6052" s="2"/>
      <c r="D6052"/>
      <c r="G6052" s="4"/>
    </row>
    <row r="6053" spans="1:7" x14ac:dyDescent="0.3">
      <c r="A6053" s="2"/>
      <c r="B6053" s="2"/>
      <c r="D6053"/>
      <c r="G6053" s="4"/>
    </row>
    <row r="6054" spans="1:7" x14ac:dyDescent="0.3">
      <c r="A6054" s="2"/>
      <c r="B6054" s="2"/>
      <c r="D6054"/>
      <c r="G6054" s="4"/>
    </row>
    <row r="6055" spans="1:7" x14ac:dyDescent="0.3">
      <c r="A6055" s="2"/>
      <c r="B6055" s="2"/>
      <c r="D6055"/>
      <c r="G6055" s="4"/>
    </row>
    <row r="6056" spans="1:7" x14ac:dyDescent="0.3">
      <c r="A6056" s="2"/>
      <c r="B6056" s="2"/>
      <c r="D6056"/>
      <c r="G6056" s="4"/>
    </row>
    <row r="6057" spans="1:7" x14ac:dyDescent="0.3">
      <c r="A6057" s="2"/>
      <c r="B6057" s="2"/>
      <c r="D6057"/>
      <c r="G6057" s="4"/>
    </row>
    <row r="6058" spans="1:7" x14ac:dyDescent="0.3">
      <c r="A6058" s="2"/>
      <c r="B6058" s="2"/>
      <c r="D6058"/>
      <c r="G6058" s="4"/>
    </row>
    <row r="6059" spans="1:7" x14ac:dyDescent="0.3">
      <c r="A6059" s="2"/>
      <c r="B6059" s="2"/>
      <c r="D6059"/>
      <c r="G6059" s="4"/>
    </row>
    <row r="6060" spans="1:7" x14ac:dyDescent="0.3">
      <c r="A6060" s="2"/>
      <c r="B6060" s="2"/>
      <c r="D6060"/>
      <c r="G6060" s="4"/>
    </row>
    <row r="6061" spans="1:7" x14ac:dyDescent="0.3">
      <c r="A6061" s="2"/>
      <c r="B6061" s="2"/>
      <c r="D6061"/>
      <c r="G6061" s="4"/>
    </row>
    <row r="6062" spans="1:7" x14ac:dyDescent="0.3">
      <c r="A6062" s="2"/>
      <c r="B6062" s="2"/>
      <c r="D6062"/>
      <c r="G6062" s="4"/>
    </row>
    <row r="6063" spans="1:7" x14ac:dyDescent="0.3">
      <c r="A6063" s="2"/>
      <c r="B6063" s="2"/>
      <c r="D6063"/>
      <c r="G6063" s="4"/>
    </row>
    <row r="6064" spans="1:7" x14ac:dyDescent="0.3">
      <c r="A6064" s="2"/>
      <c r="B6064" s="2"/>
      <c r="D6064"/>
      <c r="G6064" s="4"/>
    </row>
    <row r="6065" spans="1:7" x14ac:dyDescent="0.3">
      <c r="A6065" s="2"/>
      <c r="B6065" s="2"/>
      <c r="D6065"/>
      <c r="G6065" s="4"/>
    </row>
    <row r="6066" spans="1:7" x14ac:dyDescent="0.3">
      <c r="A6066" s="2"/>
      <c r="B6066" s="2"/>
      <c r="D6066"/>
      <c r="G6066" s="4"/>
    </row>
    <row r="6067" spans="1:7" x14ac:dyDescent="0.3">
      <c r="A6067" s="2"/>
      <c r="B6067" s="2"/>
      <c r="D6067"/>
      <c r="G6067" s="4"/>
    </row>
    <row r="6068" spans="1:7" x14ac:dyDescent="0.3">
      <c r="A6068" s="2"/>
      <c r="B6068" s="2"/>
      <c r="D6068"/>
      <c r="G6068" s="4"/>
    </row>
    <row r="6069" spans="1:7" x14ac:dyDescent="0.3">
      <c r="A6069" s="2"/>
      <c r="B6069" s="2"/>
      <c r="D6069"/>
      <c r="G6069" s="4"/>
    </row>
    <row r="6070" spans="1:7" x14ac:dyDescent="0.3">
      <c r="A6070" s="2"/>
      <c r="B6070" s="2"/>
      <c r="D6070"/>
      <c r="G6070" s="4"/>
    </row>
    <row r="6071" spans="1:7" x14ac:dyDescent="0.3">
      <c r="A6071" s="2"/>
      <c r="B6071" s="2"/>
      <c r="D6071"/>
      <c r="G6071" s="4"/>
    </row>
    <row r="6072" spans="1:7" x14ac:dyDescent="0.3">
      <c r="A6072" s="2"/>
      <c r="B6072" s="2"/>
      <c r="D6072"/>
      <c r="G6072" s="4"/>
    </row>
    <row r="6073" spans="1:7" x14ac:dyDescent="0.3">
      <c r="A6073" s="2"/>
      <c r="B6073" s="2"/>
      <c r="D6073"/>
      <c r="G6073" s="4"/>
    </row>
    <row r="6074" spans="1:7" x14ac:dyDescent="0.3">
      <c r="A6074" s="2"/>
      <c r="B6074" s="2"/>
      <c r="D6074"/>
      <c r="G6074" s="4"/>
    </row>
    <row r="6075" spans="1:7" x14ac:dyDescent="0.3">
      <c r="A6075" s="2"/>
      <c r="B6075" s="2"/>
      <c r="D6075"/>
      <c r="G6075" s="4"/>
    </row>
    <row r="6076" spans="1:7" x14ac:dyDescent="0.3">
      <c r="A6076" s="2"/>
      <c r="B6076" s="2"/>
      <c r="D6076"/>
      <c r="G6076" s="4"/>
    </row>
    <row r="6077" spans="1:7" x14ac:dyDescent="0.3">
      <c r="A6077" s="2"/>
      <c r="B6077" s="2"/>
      <c r="D6077"/>
      <c r="G6077" s="4"/>
    </row>
    <row r="6078" spans="1:7" x14ac:dyDescent="0.3">
      <c r="A6078" s="2"/>
      <c r="B6078" s="2"/>
      <c r="D6078"/>
      <c r="G6078" s="4"/>
    </row>
    <row r="6079" spans="1:7" x14ac:dyDescent="0.3">
      <c r="A6079" s="2"/>
      <c r="B6079" s="2"/>
      <c r="D6079"/>
      <c r="G6079" s="4"/>
    </row>
    <row r="6080" spans="1:7" x14ac:dyDescent="0.3">
      <c r="A6080" s="2"/>
      <c r="B6080" s="2"/>
      <c r="D6080"/>
      <c r="G6080" s="4"/>
    </row>
    <row r="6081" spans="1:7" x14ac:dyDescent="0.3">
      <c r="A6081" s="2"/>
      <c r="B6081" s="2"/>
      <c r="D6081"/>
      <c r="G6081" s="4"/>
    </row>
    <row r="6082" spans="1:7" x14ac:dyDescent="0.3">
      <c r="A6082" s="2"/>
      <c r="B6082" s="2"/>
      <c r="D6082"/>
      <c r="G6082" s="4"/>
    </row>
    <row r="6083" spans="1:7" x14ac:dyDescent="0.3">
      <c r="A6083" s="2"/>
      <c r="B6083" s="2"/>
      <c r="D6083"/>
      <c r="G6083" s="4"/>
    </row>
    <row r="6084" spans="1:7" x14ac:dyDescent="0.3">
      <c r="A6084" s="2"/>
      <c r="B6084" s="2"/>
      <c r="D6084"/>
      <c r="G6084" s="4"/>
    </row>
    <row r="6085" spans="1:7" x14ac:dyDescent="0.3">
      <c r="A6085" s="2"/>
      <c r="B6085" s="2"/>
      <c r="D6085"/>
      <c r="G6085" s="4"/>
    </row>
    <row r="6086" spans="1:7" x14ac:dyDescent="0.3">
      <c r="A6086" s="2"/>
      <c r="B6086" s="2"/>
      <c r="D6086"/>
      <c r="G6086" s="4"/>
    </row>
    <row r="6087" spans="1:7" x14ac:dyDescent="0.3">
      <c r="A6087" s="2"/>
      <c r="B6087" s="2"/>
      <c r="D6087"/>
      <c r="G6087" s="4"/>
    </row>
    <row r="6088" spans="1:7" x14ac:dyDescent="0.3">
      <c r="A6088" s="2"/>
      <c r="B6088" s="2"/>
      <c r="D6088"/>
      <c r="G6088" s="4"/>
    </row>
    <row r="6089" spans="1:7" x14ac:dyDescent="0.3">
      <c r="A6089" s="2"/>
      <c r="B6089" s="2"/>
      <c r="D6089"/>
      <c r="G6089" s="4"/>
    </row>
    <row r="6090" spans="1:7" x14ac:dyDescent="0.3">
      <c r="A6090" s="2"/>
      <c r="B6090" s="2"/>
      <c r="D6090"/>
      <c r="G6090" s="4"/>
    </row>
    <row r="6091" spans="1:7" x14ac:dyDescent="0.3">
      <c r="A6091" s="2"/>
      <c r="B6091" s="2"/>
      <c r="D6091"/>
      <c r="G6091" s="4"/>
    </row>
    <row r="6092" spans="1:7" x14ac:dyDescent="0.3">
      <c r="A6092" s="2"/>
      <c r="B6092" s="2"/>
      <c r="D6092"/>
      <c r="G6092" s="4"/>
    </row>
    <row r="6093" spans="1:7" x14ac:dyDescent="0.3">
      <c r="A6093" s="2"/>
      <c r="B6093" s="2"/>
      <c r="D6093"/>
      <c r="G6093" s="4"/>
    </row>
    <row r="6094" spans="1:7" x14ac:dyDescent="0.3">
      <c r="A6094" s="2"/>
      <c r="B6094" s="2"/>
      <c r="D6094"/>
      <c r="G6094" s="4"/>
    </row>
    <row r="6095" spans="1:7" x14ac:dyDescent="0.3">
      <c r="A6095" s="2"/>
      <c r="B6095" s="2"/>
      <c r="D6095"/>
      <c r="G6095" s="4"/>
    </row>
    <row r="6096" spans="1:7" x14ac:dyDescent="0.3">
      <c r="A6096" s="2"/>
      <c r="B6096" s="2"/>
      <c r="D6096"/>
      <c r="G6096" s="4"/>
    </row>
    <row r="6097" spans="1:7" x14ac:dyDescent="0.3">
      <c r="A6097" s="2"/>
      <c r="B6097" s="2"/>
      <c r="D6097"/>
      <c r="G6097" s="4"/>
    </row>
    <row r="6098" spans="1:7" x14ac:dyDescent="0.3">
      <c r="A6098" s="2"/>
      <c r="B6098" s="2"/>
      <c r="D6098"/>
      <c r="G6098" s="4"/>
    </row>
    <row r="6099" spans="1:7" x14ac:dyDescent="0.3">
      <c r="A6099" s="2"/>
      <c r="B6099" s="2"/>
      <c r="D6099"/>
      <c r="G6099" s="4"/>
    </row>
    <row r="6100" spans="1:7" x14ac:dyDescent="0.3">
      <c r="A6100" s="2"/>
      <c r="B6100" s="2"/>
      <c r="D6100"/>
      <c r="G6100" s="4"/>
    </row>
    <row r="6101" spans="1:7" x14ac:dyDescent="0.3">
      <c r="A6101" s="2"/>
      <c r="B6101" s="2"/>
      <c r="D6101"/>
      <c r="G6101" s="4"/>
    </row>
    <row r="6102" spans="1:7" x14ac:dyDescent="0.3">
      <c r="A6102" s="2"/>
      <c r="B6102" s="2"/>
      <c r="D6102"/>
      <c r="G6102" s="4"/>
    </row>
    <row r="6103" spans="1:7" x14ac:dyDescent="0.3">
      <c r="A6103" s="2"/>
      <c r="B6103" s="2"/>
      <c r="D6103"/>
      <c r="G6103" s="4"/>
    </row>
    <row r="6104" spans="1:7" x14ac:dyDescent="0.3">
      <c r="A6104" s="2"/>
      <c r="B6104" s="2"/>
      <c r="D6104"/>
      <c r="G6104" s="4"/>
    </row>
    <row r="6105" spans="1:7" x14ac:dyDescent="0.3">
      <c r="A6105" s="2"/>
      <c r="B6105" s="2"/>
      <c r="D6105"/>
      <c r="G6105" s="4"/>
    </row>
    <row r="6106" spans="1:7" x14ac:dyDescent="0.3">
      <c r="A6106" s="2"/>
      <c r="B6106" s="2"/>
      <c r="D6106"/>
      <c r="G6106" s="4"/>
    </row>
    <row r="6107" spans="1:7" x14ac:dyDescent="0.3">
      <c r="A6107" s="2"/>
      <c r="B6107" s="2"/>
      <c r="D6107"/>
      <c r="G6107" s="4"/>
    </row>
    <row r="6108" spans="1:7" x14ac:dyDescent="0.3">
      <c r="A6108" s="2"/>
      <c r="B6108" s="2"/>
      <c r="D6108"/>
      <c r="G6108" s="4"/>
    </row>
    <row r="6109" spans="1:7" x14ac:dyDescent="0.3">
      <c r="A6109" s="2"/>
      <c r="B6109" s="2"/>
      <c r="D6109"/>
      <c r="G6109" s="4"/>
    </row>
    <row r="6110" spans="1:7" x14ac:dyDescent="0.3">
      <c r="A6110" s="2"/>
      <c r="B6110" s="2"/>
      <c r="D6110"/>
      <c r="G6110" s="4"/>
    </row>
    <row r="6111" spans="1:7" x14ac:dyDescent="0.3">
      <c r="A6111" s="2"/>
      <c r="B6111" s="2"/>
      <c r="D6111"/>
      <c r="G6111" s="4"/>
    </row>
    <row r="6112" spans="1:7" x14ac:dyDescent="0.3">
      <c r="A6112" s="2"/>
      <c r="B6112" s="2"/>
      <c r="D6112"/>
      <c r="G6112" s="4"/>
    </row>
    <row r="6113" spans="1:7" x14ac:dyDescent="0.3">
      <c r="A6113" s="2"/>
      <c r="B6113" s="2"/>
      <c r="D6113"/>
      <c r="G6113" s="4"/>
    </row>
    <row r="6114" spans="1:7" x14ac:dyDescent="0.3">
      <c r="A6114" s="2"/>
      <c r="B6114" s="2"/>
      <c r="D6114"/>
      <c r="G6114" s="4"/>
    </row>
    <row r="6115" spans="1:7" x14ac:dyDescent="0.3">
      <c r="A6115" s="2"/>
      <c r="B6115" s="2"/>
      <c r="D6115"/>
      <c r="G6115" s="4"/>
    </row>
    <row r="6116" spans="1:7" x14ac:dyDescent="0.3">
      <c r="A6116" s="2"/>
      <c r="B6116" s="2"/>
      <c r="D6116"/>
      <c r="G6116" s="4"/>
    </row>
    <row r="6117" spans="1:7" x14ac:dyDescent="0.3">
      <c r="A6117" s="2"/>
      <c r="B6117" s="2"/>
      <c r="D6117"/>
      <c r="G6117" s="4"/>
    </row>
    <row r="6118" spans="1:7" x14ac:dyDescent="0.3">
      <c r="A6118" s="2"/>
      <c r="B6118" s="2"/>
      <c r="D6118"/>
      <c r="G6118" s="4"/>
    </row>
    <row r="6119" spans="1:7" x14ac:dyDescent="0.3">
      <c r="A6119" s="2"/>
      <c r="B6119" s="2"/>
      <c r="D6119"/>
      <c r="G6119" s="4"/>
    </row>
    <row r="6120" spans="1:7" x14ac:dyDescent="0.3">
      <c r="A6120" s="2"/>
      <c r="B6120" s="2"/>
      <c r="D6120"/>
      <c r="G6120" s="4"/>
    </row>
    <row r="6121" spans="1:7" x14ac:dyDescent="0.3">
      <c r="A6121" s="2"/>
      <c r="B6121" s="2"/>
      <c r="D6121"/>
      <c r="G6121" s="4"/>
    </row>
    <row r="6122" spans="1:7" x14ac:dyDescent="0.3">
      <c r="A6122" s="2"/>
      <c r="B6122" s="2"/>
      <c r="D6122"/>
      <c r="G6122" s="4"/>
    </row>
    <row r="6123" spans="1:7" x14ac:dyDescent="0.3">
      <c r="A6123" s="2"/>
      <c r="B6123" s="2"/>
      <c r="D6123"/>
      <c r="G6123" s="4"/>
    </row>
    <row r="6124" spans="1:7" x14ac:dyDescent="0.3">
      <c r="A6124" s="2"/>
      <c r="B6124" s="2"/>
      <c r="D6124"/>
      <c r="G6124" s="4"/>
    </row>
    <row r="6125" spans="1:7" x14ac:dyDescent="0.3">
      <c r="A6125" s="2"/>
      <c r="B6125" s="2"/>
      <c r="D6125"/>
      <c r="G6125" s="4"/>
    </row>
    <row r="6126" spans="1:7" x14ac:dyDescent="0.3">
      <c r="A6126" s="2"/>
      <c r="B6126" s="2"/>
      <c r="D6126"/>
      <c r="G6126" s="4"/>
    </row>
    <row r="6127" spans="1:7" x14ac:dyDescent="0.3">
      <c r="A6127" s="2"/>
      <c r="B6127" s="2"/>
      <c r="D6127"/>
      <c r="G6127" s="4"/>
    </row>
    <row r="6128" spans="1:7" x14ac:dyDescent="0.3">
      <c r="A6128" s="2"/>
      <c r="B6128" s="2"/>
      <c r="D6128"/>
      <c r="G6128" s="4"/>
    </row>
    <row r="6129" spans="1:7" x14ac:dyDescent="0.3">
      <c r="A6129" s="2"/>
      <c r="B6129" s="2"/>
      <c r="D6129"/>
      <c r="G6129" s="4"/>
    </row>
    <row r="6130" spans="1:7" x14ac:dyDescent="0.3">
      <c r="A6130" s="2"/>
      <c r="B6130" s="2"/>
      <c r="D6130"/>
      <c r="G6130" s="4"/>
    </row>
    <row r="6131" spans="1:7" x14ac:dyDescent="0.3">
      <c r="A6131" s="2"/>
      <c r="B6131" s="2"/>
      <c r="D6131"/>
      <c r="G6131" s="4"/>
    </row>
    <row r="6132" spans="1:7" x14ac:dyDescent="0.3">
      <c r="A6132" s="2"/>
      <c r="B6132" s="2"/>
      <c r="D6132"/>
      <c r="G6132" s="4"/>
    </row>
    <row r="6133" spans="1:7" x14ac:dyDescent="0.3">
      <c r="A6133" s="2"/>
      <c r="B6133" s="2"/>
      <c r="D6133"/>
      <c r="G6133" s="4"/>
    </row>
    <row r="6134" spans="1:7" x14ac:dyDescent="0.3">
      <c r="A6134" s="2"/>
      <c r="B6134" s="2"/>
      <c r="D6134"/>
      <c r="G6134" s="4"/>
    </row>
    <row r="6135" spans="1:7" x14ac:dyDescent="0.3">
      <c r="A6135" s="2"/>
      <c r="B6135" s="2"/>
      <c r="D6135"/>
      <c r="G6135" s="4"/>
    </row>
    <row r="6136" spans="1:7" x14ac:dyDescent="0.3">
      <c r="A6136" s="2"/>
      <c r="B6136" s="2"/>
      <c r="D6136"/>
      <c r="G6136" s="4"/>
    </row>
    <row r="6137" spans="1:7" x14ac:dyDescent="0.3">
      <c r="A6137" s="2"/>
      <c r="B6137" s="2"/>
      <c r="D6137"/>
      <c r="G6137" s="4"/>
    </row>
    <row r="6138" spans="1:7" x14ac:dyDescent="0.3">
      <c r="A6138" s="2"/>
      <c r="B6138" s="2"/>
      <c r="D6138"/>
      <c r="G6138" s="4"/>
    </row>
    <row r="6139" spans="1:7" x14ac:dyDescent="0.3">
      <c r="A6139" s="2"/>
      <c r="B6139" s="2"/>
      <c r="D6139"/>
      <c r="G6139" s="4"/>
    </row>
    <row r="6140" spans="1:7" x14ac:dyDescent="0.3">
      <c r="A6140" s="2"/>
      <c r="B6140" s="2"/>
      <c r="D6140"/>
      <c r="G6140" s="4"/>
    </row>
    <row r="6141" spans="1:7" x14ac:dyDescent="0.3">
      <c r="A6141" s="2"/>
      <c r="B6141" s="2"/>
      <c r="D6141"/>
      <c r="G6141" s="4"/>
    </row>
    <row r="6142" spans="1:7" x14ac:dyDescent="0.3">
      <c r="A6142" s="2"/>
      <c r="B6142" s="2"/>
      <c r="D6142"/>
      <c r="G6142" s="4"/>
    </row>
    <row r="6143" spans="1:7" x14ac:dyDescent="0.3">
      <c r="A6143" s="2"/>
      <c r="B6143" s="2"/>
      <c r="D6143"/>
      <c r="G6143" s="4"/>
    </row>
    <row r="6144" spans="1:7" x14ac:dyDescent="0.3">
      <c r="A6144" s="2"/>
      <c r="B6144" s="2"/>
      <c r="D6144"/>
      <c r="G6144" s="4"/>
    </row>
    <row r="6145" spans="1:7" x14ac:dyDescent="0.3">
      <c r="A6145" s="2"/>
      <c r="B6145" s="2"/>
      <c r="D6145"/>
      <c r="G6145" s="4"/>
    </row>
    <row r="6146" spans="1:7" x14ac:dyDescent="0.3">
      <c r="A6146" s="2"/>
      <c r="B6146" s="2"/>
      <c r="D6146"/>
      <c r="G6146" s="4"/>
    </row>
    <row r="6147" spans="1:7" x14ac:dyDescent="0.3">
      <c r="A6147" s="2"/>
      <c r="B6147" s="2"/>
      <c r="D6147"/>
      <c r="G6147" s="4"/>
    </row>
    <row r="6148" spans="1:7" x14ac:dyDescent="0.3">
      <c r="A6148" s="2"/>
      <c r="B6148" s="2"/>
      <c r="D6148"/>
      <c r="G6148" s="4"/>
    </row>
    <row r="6149" spans="1:7" x14ac:dyDescent="0.3">
      <c r="A6149" s="2"/>
      <c r="B6149" s="2"/>
      <c r="D6149"/>
      <c r="G6149" s="4"/>
    </row>
    <row r="6150" spans="1:7" x14ac:dyDescent="0.3">
      <c r="A6150" s="2"/>
      <c r="B6150" s="2"/>
      <c r="D6150"/>
      <c r="G6150" s="4"/>
    </row>
    <row r="6151" spans="1:7" x14ac:dyDescent="0.3">
      <c r="A6151" s="2"/>
      <c r="B6151" s="2"/>
      <c r="D6151"/>
      <c r="G6151" s="4"/>
    </row>
    <row r="6152" spans="1:7" x14ac:dyDescent="0.3">
      <c r="A6152" s="2"/>
      <c r="B6152" s="2"/>
      <c r="D6152"/>
      <c r="G6152" s="4"/>
    </row>
    <row r="6153" spans="1:7" x14ac:dyDescent="0.3">
      <c r="A6153" s="2"/>
      <c r="B6153" s="2"/>
      <c r="D6153"/>
      <c r="G6153" s="4"/>
    </row>
    <row r="6154" spans="1:7" x14ac:dyDescent="0.3">
      <c r="A6154" s="2"/>
      <c r="B6154" s="2"/>
      <c r="D6154"/>
      <c r="G6154" s="4"/>
    </row>
    <row r="6155" spans="1:7" x14ac:dyDescent="0.3">
      <c r="A6155" s="2"/>
      <c r="B6155" s="2"/>
      <c r="D6155"/>
      <c r="G6155" s="4"/>
    </row>
    <row r="6156" spans="1:7" x14ac:dyDescent="0.3">
      <c r="A6156" s="2"/>
      <c r="B6156" s="2"/>
      <c r="D6156"/>
      <c r="G6156" s="4"/>
    </row>
    <row r="6157" spans="1:7" x14ac:dyDescent="0.3">
      <c r="A6157" s="2"/>
      <c r="B6157" s="2"/>
      <c r="D6157"/>
      <c r="G6157" s="4"/>
    </row>
    <row r="6158" spans="1:7" x14ac:dyDescent="0.3">
      <c r="A6158" s="2"/>
      <c r="B6158" s="2"/>
      <c r="D6158"/>
      <c r="G6158" s="4"/>
    </row>
    <row r="6159" spans="1:7" x14ac:dyDescent="0.3">
      <c r="A6159" s="2"/>
      <c r="B6159" s="2"/>
      <c r="D6159"/>
      <c r="G6159" s="4"/>
    </row>
    <row r="6160" spans="1:7" x14ac:dyDescent="0.3">
      <c r="A6160" s="2"/>
      <c r="B6160" s="2"/>
      <c r="D6160"/>
      <c r="G6160" s="4"/>
    </row>
    <row r="6161" spans="1:7" x14ac:dyDescent="0.3">
      <c r="A6161" s="2"/>
      <c r="B6161" s="2"/>
      <c r="D6161"/>
      <c r="G6161" s="4"/>
    </row>
    <row r="6162" spans="1:7" x14ac:dyDescent="0.3">
      <c r="A6162" s="2"/>
      <c r="B6162" s="2"/>
      <c r="D6162"/>
      <c r="G6162" s="4"/>
    </row>
    <row r="6163" spans="1:7" x14ac:dyDescent="0.3">
      <c r="A6163" s="2"/>
      <c r="B6163" s="2"/>
      <c r="D6163"/>
      <c r="G6163" s="4"/>
    </row>
    <row r="6164" spans="1:7" x14ac:dyDescent="0.3">
      <c r="A6164" s="2"/>
      <c r="B6164" s="2"/>
      <c r="D6164"/>
      <c r="G6164" s="4"/>
    </row>
    <row r="6165" spans="1:7" x14ac:dyDescent="0.3">
      <c r="A6165" s="2"/>
      <c r="B6165" s="2"/>
      <c r="D6165"/>
      <c r="G6165" s="4"/>
    </row>
    <row r="6166" spans="1:7" x14ac:dyDescent="0.3">
      <c r="A6166" s="2"/>
      <c r="B6166" s="2"/>
      <c r="D6166"/>
      <c r="G6166" s="4"/>
    </row>
    <row r="6167" spans="1:7" x14ac:dyDescent="0.3">
      <c r="A6167" s="2"/>
      <c r="B6167" s="2"/>
      <c r="D6167"/>
      <c r="G6167" s="4"/>
    </row>
    <row r="6168" spans="1:7" x14ac:dyDescent="0.3">
      <c r="A6168" s="2"/>
      <c r="B6168" s="2"/>
      <c r="D6168"/>
      <c r="G6168" s="4"/>
    </row>
    <row r="6169" spans="1:7" x14ac:dyDescent="0.3">
      <c r="A6169" s="2"/>
      <c r="B6169" s="2"/>
      <c r="D6169"/>
      <c r="G6169" s="4"/>
    </row>
    <row r="6170" spans="1:7" x14ac:dyDescent="0.3">
      <c r="A6170" s="2"/>
      <c r="B6170" s="2"/>
      <c r="D6170"/>
      <c r="G6170" s="4"/>
    </row>
    <row r="6171" spans="1:7" x14ac:dyDescent="0.3">
      <c r="A6171" s="2"/>
      <c r="B6171" s="2"/>
      <c r="D6171"/>
      <c r="G6171" s="4"/>
    </row>
    <row r="6172" spans="1:7" x14ac:dyDescent="0.3">
      <c r="A6172" s="2"/>
      <c r="B6172" s="2"/>
      <c r="D6172"/>
      <c r="G6172" s="4"/>
    </row>
    <row r="6173" spans="1:7" x14ac:dyDescent="0.3">
      <c r="A6173" s="2"/>
      <c r="B6173" s="2"/>
      <c r="D6173"/>
      <c r="G6173" s="4"/>
    </row>
    <row r="6174" spans="1:7" x14ac:dyDescent="0.3">
      <c r="A6174" s="2"/>
      <c r="B6174" s="2"/>
      <c r="D6174"/>
      <c r="G6174" s="4"/>
    </row>
    <row r="6175" spans="1:7" x14ac:dyDescent="0.3">
      <c r="A6175" s="2"/>
      <c r="B6175" s="2"/>
      <c r="D6175"/>
      <c r="G6175" s="4"/>
    </row>
    <row r="6176" spans="1:7" x14ac:dyDescent="0.3">
      <c r="A6176" s="2"/>
      <c r="B6176" s="2"/>
      <c r="D6176"/>
      <c r="G6176" s="4"/>
    </row>
    <row r="6177" spans="1:7" x14ac:dyDescent="0.3">
      <c r="A6177" s="2"/>
      <c r="B6177" s="2"/>
      <c r="D6177"/>
      <c r="G6177" s="4"/>
    </row>
    <row r="6178" spans="1:7" x14ac:dyDescent="0.3">
      <c r="A6178" s="2"/>
      <c r="B6178" s="2"/>
      <c r="D6178"/>
      <c r="G6178" s="4"/>
    </row>
    <row r="6179" spans="1:7" x14ac:dyDescent="0.3">
      <c r="A6179" s="2"/>
      <c r="B6179" s="2"/>
      <c r="D6179"/>
      <c r="G6179" s="4"/>
    </row>
    <row r="6180" spans="1:7" x14ac:dyDescent="0.3">
      <c r="A6180" s="2"/>
      <c r="B6180" s="2"/>
      <c r="D6180"/>
      <c r="G6180" s="4"/>
    </row>
    <row r="6181" spans="1:7" x14ac:dyDescent="0.3">
      <c r="A6181" s="2"/>
      <c r="B6181" s="2"/>
      <c r="D6181"/>
      <c r="G6181" s="4"/>
    </row>
    <row r="6182" spans="1:7" x14ac:dyDescent="0.3">
      <c r="A6182" s="2"/>
      <c r="B6182" s="2"/>
      <c r="D6182"/>
      <c r="G6182" s="4"/>
    </row>
    <row r="6183" spans="1:7" x14ac:dyDescent="0.3">
      <c r="A6183" s="2"/>
      <c r="B6183" s="2"/>
      <c r="D6183"/>
      <c r="G6183" s="4"/>
    </row>
    <row r="6184" spans="1:7" x14ac:dyDescent="0.3">
      <c r="A6184" s="2"/>
      <c r="B6184" s="2"/>
      <c r="D6184"/>
      <c r="G6184" s="4"/>
    </row>
    <row r="6185" spans="1:7" x14ac:dyDescent="0.3">
      <c r="A6185" s="2"/>
      <c r="B6185" s="2"/>
      <c r="D6185"/>
      <c r="G6185" s="4"/>
    </row>
    <row r="6186" spans="1:7" x14ac:dyDescent="0.3">
      <c r="A6186" s="2"/>
      <c r="B6186" s="2"/>
      <c r="D6186"/>
      <c r="G6186" s="4"/>
    </row>
    <row r="6187" spans="1:7" x14ac:dyDescent="0.3">
      <c r="A6187" s="2"/>
      <c r="B6187" s="2"/>
      <c r="D6187"/>
      <c r="G6187" s="4"/>
    </row>
    <row r="6188" spans="1:7" x14ac:dyDescent="0.3">
      <c r="A6188" s="2"/>
      <c r="B6188" s="2"/>
      <c r="D6188"/>
      <c r="G6188" s="4"/>
    </row>
    <row r="6189" spans="1:7" x14ac:dyDescent="0.3">
      <c r="A6189" s="2"/>
      <c r="B6189" s="2"/>
      <c r="D6189"/>
      <c r="G6189" s="4"/>
    </row>
    <row r="6190" spans="1:7" x14ac:dyDescent="0.3">
      <c r="A6190" s="2"/>
      <c r="B6190" s="2"/>
      <c r="D6190"/>
      <c r="G6190" s="4"/>
    </row>
    <row r="6191" spans="1:7" x14ac:dyDescent="0.3">
      <c r="A6191" s="2"/>
      <c r="B6191" s="2"/>
      <c r="D6191"/>
      <c r="G6191" s="4"/>
    </row>
    <row r="6192" spans="1:7" x14ac:dyDescent="0.3">
      <c r="A6192" s="2"/>
      <c r="B6192" s="2"/>
      <c r="D6192"/>
      <c r="G6192" s="4"/>
    </row>
    <row r="6193" spans="1:7" x14ac:dyDescent="0.3">
      <c r="A6193" s="2"/>
      <c r="B6193" s="2"/>
      <c r="D6193"/>
      <c r="G6193" s="4"/>
    </row>
    <row r="6194" spans="1:7" x14ac:dyDescent="0.3">
      <c r="A6194" s="2"/>
      <c r="B6194" s="2"/>
      <c r="D6194"/>
      <c r="G6194" s="4"/>
    </row>
    <row r="6195" spans="1:7" x14ac:dyDescent="0.3">
      <c r="A6195" s="2"/>
      <c r="B6195" s="2"/>
      <c r="D6195"/>
      <c r="G6195" s="4"/>
    </row>
    <row r="6196" spans="1:7" x14ac:dyDescent="0.3">
      <c r="A6196" s="2"/>
      <c r="B6196" s="2"/>
      <c r="D6196"/>
      <c r="G6196" s="4"/>
    </row>
    <row r="6197" spans="1:7" x14ac:dyDescent="0.3">
      <c r="A6197" s="2"/>
      <c r="B6197" s="2"/>
      <c r="D6197"/>
      <c r="G6197" s="4"/>
    </row>
    <row r="6198" spans="1:7" x14ac:dyDescent="0.3">
      <c r="A6198" s="2"/>
      <c r="B6198" s="2"/>
      <c r="D6198"/>
      <c r="G6198" s="4"/>
    </row>
    <row r="6199" spans="1:7" x14ac:dyDescent="0.3">
      <c r="A6199" s="2"/>
      <c r="B6199" s="2"/>
      <c r="D6199"/>
      <c r="G6199" s="4"/>
    </row>
    <row r="6200" spans="1:7" x14ac:dyDescent="0.3">
      <c r="A6200" s="2"/>
      <c r="B6200" s="2"/>
      <c r="D6200"/>
      <c r="G6200" s="4"/>
    </row>
    <row r="6201" spans="1:7" x14ac:dyDescent="0.3">
      <c r="A6201" s="2"/>
      <c r="B6201" s="2"/>
      <c r="D6201"/>
      <c r="G6201" s="4"/>
    </row>
    <row r="6202" spans="1:7" x14ac:dyDescent="0.3">
      <c r="A6202" s="2"/>
      <c r="B6202" s="2"/>
      <c r="D6202"/>
      <c r="G6202" s="4"/>
    </row>
    <row r="6203" spans="1:7" x14ac:dyDescent="0.3">
      <c r="A6203" s="2"/>
      <c r="B6203" s="2"/>
      <c r="D6203"/>
      <c r="G6203" s="4"/>
    </row>
    <row r="6204" spans="1:7" x14ac:dyDescent="0.3">
      <c r="A6204" s="2"/>
      <c r="B6204" s="2"/>
      <c r="D6204"/>
      <c r="G6204" s="4"/>
    </row>
    <row r="6205" spans="1:7" x14ac:dyDescent="0.3">
      <c r="A6205" s="2"/>
      <c r="B6205" s="2"/>
      <c r="D6205"/>
      <c r="G6205" s="4"/>
    </row>
    <row r="6206" spans="1:7" x14ac:dyDescent="0.3">
      <c r="A6206" s="2"/>
      <c r="B6206" s="2"/>
      <c r="D6206"/>
      <c r="G6206" s="4"/>
    </row>
    <row r="6207" spans="1:7" x14ac:dyDescent="0.3">
      <c r="A6207" s="2"/>
      <c r="B6207" s="2"/>
      <c r="D6207"/>
      <c r="G6207" s="4"/>
    </row>
    <row r="6208" spans="1:7" x14ac:dyDescent="0.3">
      <c r="A6208" s="2"/>
      <c r="B6208" s="2"/>
      <c r="D6208"/>
      <c r="G6208" s="4"/>
    </row>
    <row r="6209" spans="1:7" x14ac:dyDescent="0.3">
      <c r="A6209" s="2"/>
      <c r="B6209" s="2"/>
      <c r="D6209"/>
      <c r="G6209" s="4"/>
    </row>
    <row r="6210" spans="1:7" x14ac:dyDescent="0.3">
      <c r="A6210" s="2"/>
      <c r="B6210" s="2"/>
      <c r="D6210"/>
      <c r="G6210" s="4"/>
    </row>
    <row r="6211" spans="1:7" x14ac:dyDescent="0.3">
      <c r="A6211" s="2"/>
      <c r="B6211" s="2"/>
      <c r="D6211"/>
      <c r="G6211" s="4"/>
    </row>
    <row r="6212" spans="1:7" x14ac:dyDescent="0.3">
      <c r="A6212" s="2"/>
      <c r="B6212" s="2"/>
      <c r="D6212"/>
      <c r="G6212" s="4"/>
    </row>
    <row r="6213" spans="1:7" x14ac:dyDescent="0.3">
      <c r="A6213" s="2"/>
      <c r="B6213" s="2"/>
      <c r="D6213"/>
      <c r="G6213" s="4"/>
    </row>
    <row r="6214" spans="1:7" x14ac:dyDescent="0.3">
      <c r="A6214" s="2"/>
      <c r="B6214" s="2"/>
      <c r="D6214"/>
      <c r="G6214" s="4"/>
    </row>
    <row r="6215" spans="1:7" x14ac:dyDescent="0.3">
      <c r="A6215" s="2"/>
      <c r="B6215" s="2"/>
      <c r="D6215"/>
      <c r="G6215" s="4"/>
    </row>
    <row r="6216" spans="1:7" x14ac:dyDescent="0.3">
      <c r="A6216" s="2"/>
      <c r="B6216" s="2"/>
      <c r="D6216"/>
      <c r="G6216" s="4"/>
    </row>
    <row r="6217" spans="1:7" x14ac:dyDescent="0.3">
      <c r="A6217" s="2"/>
      <c r="B6217" s="2"/>
      <c r="D6217"/>
      <c r="G6217" s="4"/>
    </row>
    <row r="6218" spans="1:7" x14ac:dyDescent="0.3">
      <c r="A6218" s="2"/>
      <c r="B6218" s="2"/>
      <c r="D6218"/>
      <c r="G6218" s="4"/>
    </row>
    <row r="6219" spans="1:7" x14ac:dyDescent="0.3">
      <c r="A6219" s="2"/>
      <c r="B6219" s="2"/>
      <c r="D6219"/>
      <c r="G6219" s="4"/>
    </row>
    <row r="6220" spans="1:7" x14ac:dyDescent="0.3">
      <c r="A6220" s="2"/>
      <c r="B6220" s="2"/>
      <c r="D6220"/>
      <c r="G6220" s="4"/>
    </row>
    <row r="6221" spans="1:7" x14ac:dyDescent="0.3">
      <c r="A6221" s="2"/>
      <c r="B6221" s="2"/>
      <c r="D6221"/>
      <c r="G6221" s="4"/>
    </row>
    <row r="6222" spans="1:7" x14ac:dyDescent="0.3">
      <c r="A6222" s="2"/>
      <c r="B6222" s="2"/>
      <c r="D6222"/>
      <c r="G6222" s="4"/>
    </row>
    <row r="6223" spans="1:7" x14ac:dyDescent="0.3">
      <c r="A6223" s="2"/>
      <c r="B6223" s="2"/>
      <c r="D6223"/>
      <c r="G6223" s="4"/>
    </row>
    <row r="6224" spans="1:7" x14ac:dyDescent="0.3">
      <c r="A6224" s="2"/>
      <c r="B6224" s="2"/>
      <c r="D6224"/>
      <c r="G6224" s="4"/>
    </row>
    <row r="6225" spans="1:7" x14ac:dyDescent="0.3">
      <c r="A6225" s="2"/>
      <c r="B6225" s="2"/>
      <c r="D6225"/>
      <c r="G6225" s="4"/>
    </row>
    <row r="6226" spans="1:7" x14ac:dyDescent="0.3">
      <c r="A6226" s="2"/>
      <c r="B6226" s="2"/>
      <c r="D6226"/>
      <c r="G6226" s="4"/>
    </row>
    <row r="6227" spans="1:7" x14ac:dyDescent="0.3">
      <c r="A6227" s="2"/>
      <c r="B6227" s="2"/>
      <c r="D6227"/>
      <c r="G6227" s="4"/>
    </row>
    <row r="6228" spans="1:7" x14ac:dyDescent="0.3">
      <c r="A6228" s="2"/>
      <c r="B6228" s="2"/>
      <c r="D6228"/>
      <c r="G6228" s="4"/>
    </row>
    <row r="6229" spans="1:7" x14ac:dyDescent="0.3">
      <c r="A6229" s="2"/>
      <c r="B6229" s="2"/>
      <c r="D6229"/>
      <c r="G6229" s="4"/>
    </row>
    <row r="6230" spans="1:7" x14ac:dyDescent="0.3">
      <c r="A6230" s="2"/>
      <c r="B6230" s="2"/>
      <c r="D6230"/>
      <c r="G6230" s="4"/>
    </row>
    <row r="6231" spans="1:7" x14ac:dyDescent="0.3">
      <c r="A6231" s="2"/>
      <c r="B6231" s="2"/>
      <c r="D6231"/>
      <c r="G6231" s="4"/>
    </row>
    <row r="6232" spans="1:7" x14ac:dyDescent="0.3">
      <c r="A6232" s="2"/>
      <c r="B6232" s="2"/>
      <c r="D6232"/>
      <c r="G6232" s="4"/>
    </row>
    <row r="6233" spans="1:7" x14ac:dyDescent="0.3">
      <c r="A6233" s="2"/>
      <c r="B6233" s="2"/>
      <c r="D6233"/>
      <c r="G6233" s="4"/>
    </row>
    <row r="6234" spans="1:7" x14ac:dyDescent="0.3">
      <c r="A6234" s="2"/>
      <c r="B6234" s="2"/>
      <c r="D6234"/>
      <c r="G6234" s="4"/>
    </row>
    <row r="6235" spans="1:7" x14ac:dyDescent="0.3">
      <c r="A6235" s="2"/>
      <c r="B6235" s="2"/>
      <c r="D6235"/>
      <c r="G6235" s="4"/>
    </row>
    <row r="6236" spans="1:7" x14ac:dyDescent="0.3">
      <c r="A6236" s="2"/>
      <c r="B6236" s="2"/>
      <c r="D6236"/>
      <c r="G6236" s="4"/>
    </row>
    <row r="6237" spans="1:7" x14ac:dyDescent="0.3">
      <c r="A6237" s="2"/>
      <c r="B6237" s="2"/>
      <c r="D6237"/>
      <c r="G6237" s="4"/>
    </row>
    <row r="6238" spans="1:7" x14ac:dyDescent="0.3">
      <c r="A6238" s="2"/>
      <c r="B6238" s="2"/>
      <c r="D6238"/>
      <c r="G6238" s="4"/>
    </row>
    <row r="6239" spans="1:7" x14ac:dyDescent="0.3">
      <c r="A6239" s="2"/>
      <c r="B6239" s="2"/>
      <c r="D6239"/>
      <c r="G6239" s="4"/>
    </row>
    <row r="6240" spans="1:7" x14ac:dyDescent="0.3">
      <c r="A6240" s="2"/>
      <c r="B6240" s="2"/>
      <c r="D6240"/>
      <c r="G6240" s="4"/>
    </row>
    <row r="6241" spans="1:7" x14ac:dyDescent="0.3">
      <c r="A6241" s="2"/>
      <c r="B6241" s="2"/>
      <c r="D6241"/>
      <c r="G6241" s="4"/>
    </row>
    <row r="6242" spans="1:7" x14ac:dyDescent="0.3">
      <c r="A6242" s="2"/>
      <c r="B6242" s="2"/>
      <c r="D6242"/>
      <c r="G6242" s="4"/>
    </row>
    <row r="6243" spans="1:7" x14ac:dyDescent="0.3">
      <c r="A6243" s="2"/>
      <c r="B6243" s="2"/>
      <c r="D6243"/>
      <c r="G6243" s="4"/>
    </row>
    <row r="6244" spans="1:7" x14ac:dyDescent="0.3">
      <c r="A6244" s="2"/>
      <c r="B6244" s="2"/>
      <c r="D6244"/>
      <c r="G6244" s="4"/>
    </row>
    <row r="6245" spans="1:7" x14ac:dyDescent="0.3">
      <c r="A6245" s="2"/>
      <c r="B6245" s="2"/>
      <c r="D6245"/>
      <c r="G6245" s="4"/>
    </row>
    <row r="6246" spans="1:7" x14ac:dyDescent="0.3">
      <c r="A6246" s="2"/>
      <c r="B6246" s="2"/>
      <c r="D6246"/>
      <c r="G6246" s="4"/>
    </row>
    <row r="6247" spans="1:7" x14ac:dyDescent="0.3">
      <c r="A6247" s="2"/>
      <c r="B6247" s="2"/>
      <c r="D6247"/>
      <c r="G6247" s="4"/>
    </row>
    <row r="6248" spans="1:7" x14ac:dyDescent="0.3">
      <c r="A6248" s="2"/>
      <c r="B6248" s="2"/>
      <c r="D6248"/>
      <c r="G6248" s="4"/>
    </row>
    <row r="6249" spans="1:7" x14ac:dyDescent="0.3">
      <c r="A6249" s="2"/>
      <c r="B6249" s="2"/>
      <c r="D6249"/>
      <c r="G6249" s="4"/>
    </row>
    <row r="6250" spans="1:7" x14ac:dyDescent="0.3">
      <c r="A6250" s="2"/>
      <c r="B6250" s="2"/>
      <c r="D6250"/>
      <c r="G6250" s="4"/>
    </row>
    <row r="6251" spans="1:7" x14ac:dyDescent="0.3">
      <c r="A6251" s="2"/>
      <c r="B6251" s="2"/>
      <c r="D6251"/>
      <c r="G6251" s="4"/>
    </row>
    <row r="6252" spans="1:7" x14ac:dyDescent="0.3">
      <c r="A6252" s="2"/>
      <c r="B6252" s="2"/>
      <c r="D6252"/>
      <c r="G6252" s="4"/>
    </row>
    <row r="6253" spans="1:7" x14ac:dyDescent="0.3">
      <c r="A6253" s="2"/>
      <c r="B6253" s="2"/>
      <c r="D6253"/>
      <c r="G6253" s="4"/>
    </row>
    <row r="6254" spans="1:7" x14ac:dyDescent="0.3">
      <c r="A6254" s="2"/>
      <c r="B6254" s="2"/>
      <c r="D6254"/>
      <c r="G6254" s="4"/>
    </row>
    <row r="6255" spans="1:7" x14ac:dyDescent="0.3">
      <c r="A6255" s="2"/>
      <c r="B6255" s="2"/>
      <c r="D6255"/>
      <c r="G6255" s="4"/>
    </row>
    <row r="6256" spans="1:7" x14ac:dyDescent="0.3">
      <c r="A6256" s="2"/>
      <c r="B6256" s="2"/>
      <c r="D6256"/>
      <c r="G6256" s="4"/>
    </row>
    <row r="6257" spans="1:7" x14ac:dyDescent="0.3">
      <c r="A6257" s="2"/>
      <c r="B6257" s="2"/>
      <c r="D6257"/>
      <c r="G6257" s="4"/>
    </row>
    <row r="6258" spans="1:7" x14ac:dyDescent="0.3">
      <c r="A6258" s="2"/>
      <c r="B6258" s="2"/>
      <c r="D6258"/>
      <c r="G6258" s="4"/>
    </row>
    <row r="6259" spans="1:7" x14ac:dyDescent="0.3">
      <c r="A6259" s="2"/>
      <c r="B6259" s="2"/>
      <c r="D6259"/>
      <c r="G6259" s="4"/>
    </row>
    <row r="6260" spans="1:7" x14ac:dyDescent="0.3">
      <c r="A6260" s="2"/>
      <c r="B6260" s="2"/>
      <c r="D6260"/>
      <c r="G6260" s="4"/>
    </row>
    <row r="6261" spans="1:7" x14ac:dyDescent="0.3">
      <c r="A6261" s="2"/>
      <c r="B6261" s="2"/>
      <c r="D6261"/>
      <c r="G6261" s="4"/>
    </row>
    <row r="6262" spans="1:7" x14ac:dyDescent="0.3">
      <c r="A6262" s="2"/>
      <c r="B6262" s="2"/>
      <c r="D6262"/>
      <c r="G6262" s="4"/>
    </row>
    <row r="6263" spans="1:7" x14ac:dyDescent="0.3">
      <c r="A6263" s="2"/>
      <c r="B6263" s="2"/>
      <c r="D6263"/>
      <c r="G6263" s="4"/>
    </row>
    <row r="6264" spans="1:7" x14ac:dyDescent="0.3">
      <c r="A6264" s="2"/>
      <c r="B6264" s="2"/>
      <c r="D6264"/>
      <c r="G6264" s="4"/>
    </row>
    <row r="6265" spans="1:7" x14ac:dyDescent="0.3">
      <c r="A6265" s="2"/>
      <c r="B6265" s="2"/>
      <c r="D6265"/>
      <c r="G6265" s="4"/>
    </row>
    <row r="6266" spans="1:7" x14ac:dyDescent="0.3">
      <c r="A6266" s="2"/>
      <c r="B6266" s="2"/>
      <c r="D6266"/>
      <c r="G6266" s="4"/>
    </row>
    <row r="6267" spans="1:7" x14ac:dyDescent="0.3">
      <c r="A6267" s="2"/>
      <c r="B6267" s="2"/>
      <c r="D6267"/>
      <c r="G6267" s="4"/>
    </row>
    <row r="6268" spans="1:7" x14ac:dyDescent="0.3">
      <c r="A6268" s="2"/>
      <c r="B6268" s="2"/>
      <c r="D6268"/>
      <c r="G6268" s="4"/>
    </row>
    <row r="6269" spans="1:7" x14ac:dyDescent="0.3">
      <c r="A6269" s="2"/>
      <c r="B6269" s="2"/>
      <c r="D6269"/>
      <c r="G6269" s="4"/>
    </row>
    <row r="6270" spans="1:7" x14ac:dyDescent="0.3">
      <c r="A6270" s="2"/>
      <c r="B6270" s="2"/>
      <c r="D6270"/>
      <c r="G6270" s="4"/>
    </row>
    <row r="6271" spans="1:7" x14ac:dyDescent="0.3">
      <c r="A6271" s="2"/>
      <c r="B6271" s="2"/>
      <c r="D6271"/>
      <c r="G6271" s="4"/>
    </row>
    <row r="6272" spans="1:7" x14ac:dyDescent="0.3">
      <c r="A6272" s="2"/>
      <c r="B6272" s="2"/>
      <c r="D6272"/>
      <c r="G6272" s="4"/>
    </row>
    <row r="6273" spans="1:7" x14ac:dyDescent="0.3">
      <c r="A6273" s="2"/>
      <c r="B6273" s="2"/>
      <c r="D6273"/>
      <c r="G6273" s="4"/>
    </row>
    <row r="6274" spans="1:7" x14ac:dyDescent="0.3">
      <c r="A6274" s="2"/>
      <c r="B6274" s="2"/>
      <c r="D6274"/>
      <c r="G6274" s="4"/>
    </row>
    <row r="6275" spans="1:7" x14ac:dyDescent="0.3">
      <c r="A6275" s="2"/>
      <c r="B6275" s="2"/>
      <c r="D6275"/>
      <c r="G6275" s="4"/>
    </row>
    <row r="6276" spans="1:7" x14ac:dyDescent="0.3">
      <c r="A6276" s="2"/>
      <c r="B6276" s="2"/>
      <c r="D6276"/>
      <c r="G6276" s="4"/>
    </row>
    <row r="6277" spans="1:7" x14ac:dyDescent="0.3">
      <c r="A6277" s="2"/>
      <c r="B6277" s="2"/>
      <c r="D6277"/>
      <c r="G6277" s="4"/>
    </row>
    <row r="6278" spans="1:7" x14ac:dyDescent="0.3">
      <c r="A6278" s="2"/>
      <c r="B6278" s="2"/>
      <c r="D6278"/>
      <c r="G6278" s="4"/>
    </row>
    <row r="6279" spans="1:7" x14ac:dyDescent="0.3">
      <c r="A6279" s="2"/>
      <c r="B6279" s="2"/>
      <c r="D6279"/>
      <c r="G6279" s="4"/>
    </row>
    <row r="6280" spans="1:7" x14ac:dyDescent="0.3">
      <c r="A6280" s="2"/>
      <c r="B6280" s="2"/>
      <c r="D6280"/>
      <c r="G6280" s="4"/>
    </row>
    <row r="6281" spans="1:7" x14ac:dyDescent="0.3">
      <c r="A6281" s="2"/>
      <c r="B6281" s="2"/>
      <c r="D6281"/>
      <c r="G6281" s="4"/>
    </row>
    <row r="6282" spans="1:7" x14ac:dyDescent="0.3">
      <c r="A6282" s="2"/>
      <c r="B6282" s="2"/>
      <c r="D6282"/>
      <c r="G6282" s="4"/>
    </row>
    <row r="6283" spans="1:7" x14ac:dyDescent="0.3">
      <c r="A6283" s="2"/>
      <c r="B6283" s="2"/>
      <c r="D6283"/>
      <c r="G6283" s="4"/>
    </row>
    <row r="6284" spans="1:7" x14ac:dyDescent="0.3">
      <c r="A6284" s="2"/>
      <c r="B6284" s="2"/>
      <c r="D6284"/>
      <c r="G6284" s="4"/>
    </row>
    <row r="6285" spans="1:7" x14ac:dyDescent="0.3">
      <c r="A6285" s="2"/>
      <c r="B6285" s="2"/>
      <c r="D6285"/>
      <c r="G6285" s="4"/>
    </row>
    <row r="6286" spans="1:7" x14ac:dyDescent="0.3">
      <c r="A6286" s="2"/>
      <c r="B6286" s="2"/>
      <c r="D6286"/>
      <c r="G6286" s="4"/>
    </row>
    <row r="6287" spans="1:7" x14ac:dyDescent="0.3">
      <c r="A6287" s="2"/>
      <c r="B6287" s="2"/>
      <c r="D6287"/>
      <c r="G6287" s="4"/>
    </row>
    <row r="6288" spans="1:7" x14ac:dyDescent="0.3">
      <c r="A6288" s="2"/>
      <c r="B6288" s="2"/>
      <c r="D6288"/>
      <c r="G6288" s="4"/>
    </row>
    <row r="6289" spans="1:7" x14ac:dyDescent="0.3">
      <c r="A6289" s="2"/>
      <c r="B6289" s="2"/>
      <c r="D6289"/>
      <c r="G6289" s="4"/>
    </row>
    <row r="6290" spans="1:7" x14ac:dyDescent="0.3">
      <c r="A6290" s="2"/>
      <c r="B6290" s="2"/>
      <c r="D6290"/>
      <c r="G6290" s="4"/>
    </row>
    <row r="6291" spans="1:7" x14ac:dyDescent="0.3">
      <c r="A6291" s="2"/>
      <c r="B6291" s="2"/>
      <c r="D6291"/>
      <c r="G6291" s="4"/>
    </row>
    <row r="6292" spans="1:7" x14ac:dyDescent="0.3">
      <c r="A6292" s="2"/>
      <c r="B6292" s="2"/>
      <c r="D6292"/>
      <c r="G6292" s="4"/>
    </row>
    <row r="6293" spans="1:7" x14ac:dyDescent="0.3">
      <c r="A6293" s="2"/>
      <c r="B6293" s="2"/>
      <c r="D6293"/>
      <c r="G6293" s="4"/>
    </row>
    <row r="6294" spans="1:7" x14ac:dyDescent="0.3">
      <c r="A6294" s="2"/>
      <c r="B6294" s="2"/>
      <c r="D6294"/>
      <c r="G6294" s="4"/>
    </row>
    <row r="6295" spans="1:7" x14ac:dyDescent="0.3">
      <c r="A6295" s="2"/>
      <c r="B6295" s="2"/>
      <c r="D6295"/>
      <c r="G6295" s="4"/>
    </row>
    <row r="6296" spans="1:7" x14ac:dyDescent="0.3">
      <c r="A6296" s="2"/>
      <c r="B6296" s="2"/>
      <c r="D6296"/>
      <c r="G6296" s="4"/>
    </row>
    <row r="6297" spans="1:7" x14ac:dyDescent="0.3">
      <c r="A6297" s="2"/>
      <c r="B6297" s="2"/>
      <c r="D6297"/>
      <c r="G6297" s="4"/>
    </row>
    <row r="6298" spans="1:7" x14ac:dyDescent="0.3">
      <c r="A6298" s="2"/>
      <c r="B6298" s="2"/>
      <c r="D6298"/>
      <c r="G6298" s="4"/>
    </row>
    <row r="6299" spans="1:7" x14ac:dyDescent="0.3">
      <c r="A6299" s="2"/>
      <c r="B6299" s="2"/>
      <c r="D6299"/>
      <c r="G6299" s="4"/>
    </row>
    <row r="6300" spans="1:7" x14ac:dyDescent="0.3">
      <c r="A6300" s="2"/>
      <c r="B6300" s="2"/>
      <c r="D6300"/>
      <c r="G6300" s="4"/>
    </row>
    <row r="6301" spans="1:7" x14ac:dyDescent="0.3">
      <c r="A6301" s="2"/>
      <c r="B6301" s="2"/>
      <c r="D6301"/>
      <c r="G6301" s="4"/>
    </row>
    <row r="6302" spans="1:7" x14ac:dyDescent="0.3">
      <c r="A6302" s="2"/>
      <c r="B6302" s="2"/>
      <c r="D6302"/>
      <c r="G6302" s="4"/>
    </row>
    <row r="6303" spans="1:7" x14ac:dyDescent="0.3">
      <c r="A6303" s="2"/>
      <c r="B6303" s="2"/>
      <c r="D6303"/>
      <c r="G6303" s="4"/>
    </row>
    <row r="6304" spans="1:7" x14ac:dyDescent="0.3">
      <c r="A6304" s="2"/>
      <c r="B6304" s="2"/>
      <c r="D6304"/>
      <c r="G6304" s="4"/>
    </row>
    <row r="6305" spans="1:7" x14ac:dyDescent="0.3">
      <c r="A6305" s="2"/>
      <c r="B6305" s="2"/>
      <c r="D6305"/>
      <c r="G6305" s="4"/>
    </row>
    <row r="6306" spans="1:7" x14ac:dyDescent="0.3">
      <c r="A6306" s="2"/>
      <c r="B6306" s="2"/>
      <c r="D6306"/>
      <c r="G6306" s="4"/>
    </row>
    <row r="6307" spans="1:7" x14ac:dyDescent="0.3">
      <c r="A6307" s="2"/>
      <c r="B6307" s="2"/>
      <c r="D6307"/>
      <c r="G6307" s="4"/>
    </row>
    <row r="6308" spans="1:7" x14ac:dyDescent="0.3">
      <c r="A6308" s="2"/>
      <c r="B6308" s="2"/>
      <c r="D6308"/>
      <c r="G6308" s="4"/>
    </row>
    <row r="6309" spans="1:7" x14ac:dyDescent="0.3">
      <c r="A6309" s="2"/>
      <c r="B6309" s="2"/>
      <c r="D6309"/>
      <c r="G6309" s="4"/>
    </row>
    <row r="6310" spans="1:7" x14ac:dyDescent="0.3">
      <c r="A6310" s="2"/>
      <c r="B6310" s="2"/>
      <c r="D6310"/>
      <c r="G6310" s="4"/>
    </row>
    <row r="6311" spans="1:7" x14ac:dyDescent="0.3">
      <c r="A6311" s="2"/>
      <c r="B6311" s="2"/>
      <c r="D6311"/>
      <c r="G6311" s="4"/>
    </row>
    <row r="6312" spans="1:7" x14ac:dyDescent="0.3">
      <c r="A6312" s="2"/>
      <c r="B6312" s="2"/>
      <c r="D6312"/>
      <c r="G6312" s="4"/>
    </row>
    <row r="6313" spans="1:7" x14ac:dyDescent="0.3">
      <c r="A6313" s="2"/>
      <c r="B6313" s="2"/>
      <c r="D6313"/>
      <c r="G6313" s="4"/>
    </row>
    <row r="6314" spans="1:7" x14ac:dyDescent="0.3">
      <c r="A6314" s="2"/>
      <c r="B6314" s="2"/>
      <c r="D6314"/>
      <c r="G6314" s="4"/>
    </row>
    <row r="6315" spans="1:7" x14ac:dyDescent="0.3">
      <c r="A6315" s="2"/>
      <c r="B6315" s="2"/>
      <c r="D6315"/>
      <c r="G6315" s="4"/>
    </row>
    <row r="6316" spans="1:7" x14ac:dyDescent="0.3">
      <c r="A6316" s="2"/>
      <c r="B6316" s="2"/>
      <c r="D6316"/>
      <c r="G6316" s="4"/>
    </row>
    <row r="6317" spans="1:7" x14ac:dyDescent="0.3">
      <c r="A6317" s="2"/>
      <c r="B6317" s="2"/>
      <c r="D6317"/>
      <c r="G6317" s="4"/>
    </row>
    <row r="6318" spans="1:7" x14ac:dyDescent="0.3">
      <c r="A6318" s="2"/>
      <c r="B6318" s="2"/>
      <c r="D6318"/>
      <c r="G6318" s="4"/>
    </row>
    <row r="6319" spans="1:7" x14ac:dyDescent="0.3">
      <c r="A6319" s="2"/>
      <c r="B6319" s="2"/>
      <c r="D6319"/>
      <c r="G6319" s="4"/>
    </row>
    <row r="6320" spans="1:7" x14ac:dyDescent="0.3">
      <c r="A6320" s="2"/>
      <c r="B6320" s="2"/>
      <c r="D6320"/>
      <c r="G6320" s="4"/>
    </row>
    <row r="6321" spans="1:7" x14ac:dyDescent="0.3">
      <c r="A6321" s="2"/>
      <c r="B6321" s="2"/>
      <c r="D6321"/>
      <c r="G6321" s="4"/>
    </row>
    <row r="6322" spans="1:7" x14ac:dyDescent="0.3">
      <c r="A6322" s="2"/>
      <c r="B6322" s="2"/>
      <c r="D6322"/>
      <c r="G6322" s="4"/>
    </row>
    <row r="6323" spans="1:7" x14ac:dyDescent="0.3">
      <c r="A6323" s="2"/>
      <c r="B6323" s="2"/>
      <c r="D6323"/>
      <c r="G6323" s="4"/>
    </row>
    <row r="6324" spans="1:7" x14ac:dyDescent="0.3">
      <c r="A6324" s="2"/>
      <c r="B6324" s="2"/>
      <c r="D6324"/>
      <c r="G6324" s="4"/>
    </row>
    <row r="6325" spans="1:7" x14ac:dyDescent="0.3">
      <c r="A6325" s="2"/>
      <c r="B6325" s="2"/>
      <c r="D6325"/>
      <c r="G6325" s="4"/>
    </row>
    <row r="6326" spans="1:7" x14ac:dyDescent="0.3">
      <c r="A6326" s="2"/>
      <c r="B6326" s="2"/>
      <c r="D6326"/>
      <c r="G6326" s="4"/>
    </row>
    <row r="6327" spans="1:7" x14ac:dyDescent="0.3">
      <c r="A6327" s="2"/>
      <c r="B6327" s="2"/>
      <c r="D6327"/>
      <c r="G6327" s="4"/>
    </row>
    <row r="6328" spans="1:7" x14ac:dyDescent="0.3">
      <c r="A6328" s="2"/>
      <c r="B6328" s="2"/>
      <c r="D6328"/>
      <c r="G6328" s="4"/>
    </row>
    <row r="6329" spans="1:7" x14ac:dyDescent="0.3">
      <c r="A6329" s="2"/>
      <c r="B6329" s="2"/>
      <c r="D6329"/>
      <c r="G6329" s="4"/>
    </row>
    <row r="6330" spans="1:7" x14ac:dyDescent="0.3">
      <c r="A6330" s="2"/>
      <c r="B6330" s="2"/>
      <c r="D6330"/>
      <c r="G6330" s="4"/>
    </row>
    <row r="6331" spans="1:7" x14ac:dyDescent="0.3">
      <c r="A6331" s="2"/>
      <c r="B6331" s="2"/>
      <c r="D6331"/>
      <c r="G6331" s="4"/>
    </row>
    <row r="6332" spans="1:7" x14ac:dyDescent="0.3">
      <c r="A6332" s="2"/>
      <c r="B6332" s="2"/>
      <c r="D6332"/>
      <c r="G6332" s="4"/>
    </row>
    <row r="6333" spans="1:7" x14ac:dyDescent="0.3">
      <c r="A6333" s="2"/>
      <c r="B6333" s="2"/>
      <c r="D6333"/>
      <c r="G6333" s="4"/>
    </row>
    <row r="6334" spans="1:7" x14ac:dyDescent="0.3">
      <c r="A6334" s="2"/>
      <c r="B6334" s="2"/>
      <c r="D6334"/>
      <c r="G6334" s="4"/>
    </row>
    <row r="6335" spans="1:7" x14ac:dyDescent="0.3">
      <c r="A6335" s="2"/>
      <c r="B6335" s="2"/>
      <c r="D6335"/>
      <c r="G6335" s="4"/>
    </row>
    <row r="6336" spans="1:7" x14ac:dyDescent="0.3">
      <c r="A6336" s="2"/>
      <c r="B6336" s="2"/>
      <c r="D6336"/>
      <c r="G6336" s="4"/>
    </row>
    <row r="6337" spans="1:7" x14ac:dyDescent="0.3">
      <c r="A6337" s="2"/>
      <c r="B6337" s="2"/>
      <c r="D6337"/>
      <c r="G6337" s="4"/>
    </row>
    <row r="6338" spans="1:7" x14ac:dyDescent="0.3">
      <c r="A6338" s="2"/>
      <c r="B6338" s="2"/>
      <c r="D6338"/>
      <c r="G6338" s="4"/>
    </row>
    <row r="6339" spans="1:7" x14ac:dyDescent="0.3">
      <c r="A6339" s="2"/>
      <c r="B6339" s="2"/>
      <c r="D6339"/>
      <c r="G6339" s="4"/>
    </row>
    <row r="6340" spans="1:7" x14ac:dyDescent="0.3">
      <c r="A6340" s="2"/>
      <c r="B6340" s="2"/>
      <c r="D6340"/>
      <c r="G6340" s="4"/>
    </row>
    <row r="6341" spans="1:7" x14ac:dyDescent="0.3">
      <c r="A6341" s="2"/>
      <c r="B6341" s="2"/>
      <c r="D6341"/>
      <c r="G6341" s="4"/>
    </row>
    <row r="6342" spans="1:7" x14ac:dyDescent="0.3">
      <c r="A6342" s="2"/>
      <c r="B6342" s="2"/>
      <c r="D6342"/>
      <c r="G6342" s="4"/>
    </row>
    <row r="6343" spans="1:7" x14ac:dyDescent="0.3">
      <c r="A6343" s="2"/>
      <c r="B6343" s="2"/>
      <c r="D6343"/>
      <c r="G6343" s="4"/>
    </row>
    <row r="6344" spans="1:7" x14ac:dyDescent="0.3">
      <c r="A6344" s="2"/>
      <c r="B6344" s="2"/>
      <c r="D6344"/>
      <c r="G6344" s="4"/>
    </row>
    <row r="6345" spans="1:7" x14ac:dyDescent="0.3">
      <c r="A6345" s="2"/>
      <c r="B6345" s="2"/>
      <c r="D6345"/>
      <c r="G6345" s="4"/>
    </row>
    <row r="6346" spans="1:7" x14ac:dyDescent="0.3">
      <c r="A6346" s="2"/>
      <c r="B6346" s="2"/>
      <c r="D6346"/>
      <c r="G6346" s="4"/>
    </row>
    <row r="6347" spans="1:7" x14ac:dyDescent="0.3">
      <c r="A6347" s="2"/>
      <c r="B6347" s="2"/>
      <c r="D6347"/>
      <c r="G6347" s="4"/>
    </row>
    <row r="6348" spans="1:7" x14ac:dyDescent="0.3">
      <c r="A6348" s="2"/>
      <c r="B6348" s="2"/>
      <c r="D6348"/>
      <c r="G6348" s="4"/>
    </row>
    <row r="6349" spans="1:7" x14ac:dyDescent="0.3">
      <c r="A6349" s="2"/>
      <c r="B6349" s="2"/>
      <c r="D6349"/>
      <c r="G6349" s="4"/>
    </row>
    <row r="6350" spans="1:7" x14ac:dyDescent="0.3">
      <c r="A6350" s="2"/>
      <c r="B6350" s="2"/>
      <c r="D6350"/>
      <c r="G6350" s="4"/>
    </row>
    <row r="6351" spans="1:7" x14ac:dyDescent="0.3">
      <c r="A6351" s="2"/>
      <c r="B6351" s="2"/>
      <c r="D6351"/>
      <c r="G6351" s="4"/>
    </row>
    <row r="6352" spans="1:7" x14ac:dyDescent="0.3">
      <c r="A6352" s="2"/>
      <c r="B6352" s="2"/>
      <c r="D6352"/>
      <c r="G6352" s="4"/>
    </row>
    <row r="6353" spans="1:7" x14ac:dyDescent="0.3">
      <c r="A6353" s="2"/>
      <c r="B6353" s="2"/>
      <c r="D6353"/>
      <c r="G6353" s="4"/>
    </row>
    <row r="6354" spans="1:7" x14ac:dyDescent="0.3">
      <c r="A6354" s="2"/>
      <c r="B6354" s="2"/>
      <c r="D6354"/>
      <c r="G6354" s="4"/>
    </row>
    <row r="6355" spans="1:7" x14ac:dyDescent="0.3">
      <c r="A6355" s="2"/>
      <c r="B6355" s="2"/>
      <c r="D6355"/>
      <c r="G6355" s="4"/>
    </row>
    <row r="6356" spans="1:7" x14ac:dyDescent="0.3">
      <c r="A6356" s="2"/>
      <c r="B6356" s="2"/>
      <c r="D6356"/>
      <c r="G6356" s="4"/>
    </row>
    <row r="6357" spans="1:7" x14ac:dyDescent="0.3">
      <c r="A6357" s="2"/>
      <c r="B6357" s="2"/>
      <c r="D6357"/>
      <c r="G6357" s="4"/>
    </row>
    <row r="6358" spans="1:7" x14ac:dyDescent="0.3">
      <c r="A6358" s="2"/>
      <c r="B6358" s="2"/>
      <c r="D6358"/>
      <c r="G6358" s="4"/>
    </row>
    <row r="6359" spans="1:7" x14ac:dyDescent="0.3">
      <c r="A6359" s="2"/>
      <c r="B6359" s="2"/>
      <c r="D6359"/>
      <c r="G6359" s="4"/>
    </row>
    <row r="6360" spans="1:7" x14ac:dyDescent="0.3">
      <c r="A6360" s="2"/>
      <c r="B6360" s="2"/>
      <c r="D6360"/>
      <c r="G6360" s="4"/>
    </row>
    <row r="6361" spans="1:7" x14ac:dyDescent="0.3">
      <c r="A6361" s="2"/>
      <c r="B6361" s="2"/>
      <c r="D6361"/>
      <c r="G6361" s="4"/>
    </row>
    <row r="6362" spans="1:7" x14ac:dyDescent="0.3">
      <c r="A6362" s="2"/>
      <c r="B6362" s="2"/>
      <c r="D6362"/>
      <c r="G6362" s="4"/>
    </row>
    <row r="6363" spans="1:7" x14ac:dyDescent="0.3">
      <c r="A6363" s="2"/>
      <c r="B6363" s="2"/>
      <c r="D6363"/>
      <c r="G6363" s="4"/>
    </row>
    <row r="6364" spans="1:7" x14ac:dyDescent="0.3">
      <c r="A6364" s="2"/>
      <c r="B6364" s="2"/>
      <c r="D6364"/>
      <c r="G6364" s="4"/>
    </row>
    <row r="6365" spans="1:7" x14ac:dyDescent="0.3">
      <c r="A6365" s="2"/>
      <c r="B6365" s="2"/>
      <c r="D6365"/>
      <c r="G6365" s="4"/>
    </row>
    <row r="6366" spans="1:7" x14ac:dyDescent="0.3">
      <c r="A6366" s="2"/>
      <c r="B6366" s="2"/>
      <c r="D6366"/>
      <c r="G6366" s="4"/>
    </row>
    <row r="6367" spans="1:7" x14ac:dyDescent="0.3">
      <c r="A6367" s="2"/>
      <c r="B6367" s="2"/>
      <c r="D6367"/>
      <c r="G6367" s="4"/>
    </row>
    <row r="6368" spans="1:7" x14ac:dyDescent="0.3">
      <c r="A6368" s="2"/>
      <c r="B6368" s="2"/>
      <c r="D6368"/>
      <c r="G6368" s="4"/>
    </row>
    <row r="6369" spans="1:7" x14ac:dyDescent="0.3">
      <c r="A6369" s="2"/>
      <c r="B6369" s="2"/>
      <c r="D6369"/>
      <c r="G6369" s="4"/>
    </row>
    <row r="6370" spans="1:7" x14ac:dyDescent="0.3">
      <c r="A6370" s="2"/>
      <c r="B6370" s="2"/>
      <c r="D6370"/>
      <c r="G6370" s="4"/>
    </row>
    <row r="6371" spans="1:7" x14ac:dyDescent="0.3">
      <c r="A6371" s="2"/>
      <c r="B6371" s="2"/>
      <c r="D6371"/>
      <c r="G6371" s="4"/>
    </row>
    <row r="6372" spans="1:7" x14ac:dyDescent="0.3">
      <c r="A6372" s="2"/>
      <c r="B6372" s="2"/>
      <c r="D6372"/>
      <c r="G6372" s="4"/>
    </row>
    <row r="6373" spans="1:7" x14ac:dyDescent="0.3">
      <c r="A6373" s="2"/>
      <c r="B6373" s="2"/>
      <c r="D6373"/>
      <c r="G6373" s="4"/>
    </row>
    <row r="6374" spans="1:7" x14ac:dyDescent="0.3">
      <c r="A6374" s="2"/>
      <c r="B6374" s="2"/>
      <c r="D6374"/>
      <c r="G6374" s="4"/>
    </row>
    <row r="6375" spans="1:7" x14ac:dyDescent="0.3">
      <c r="A6375" s="2"/>
      <c r="B6375" s="2"/>
      <c r="D6375"/>
      <c r="G6375" s="4"/>
    </row>
    <row r="6376" spans="1:7" x14ac:dyDescent="0.3">
      <c r="A6376" s="2"/>
      <c r="B6376" s="2"/>
      <c r="D6376"/>
      <c r="G6376" s="4"/>
    </row>
    <row r="6377" spans="1:7" x14ac:dyDescent="0.3">
      <c r="A6377" s="2"/>
      <c r="B6377" s="2"/>
      <c r="D6377"/>
      <c r="G6377" s="4"/>
    </row>
    <row r="6378" spans="1:7" x14ac:dyDescent="0.3">
      <c r="A6378" s="2"/>
      <c r="B6378" s="2"/>
      <c r="D6378"/>
      <c r="G6378" s="4"/>
    </row>
    <row r="6379" spans="1:7" x14ac:dyDescent="0.3">
      <c r="A6379" s="2"/>
      <c r="B6379" s="2"/>
      <c r="D6379"/>
      <c r="G6379" s="4"/>
    </row>
    <row r="6380" spans="1:7" x14ac:dyDescent="0.3">
      <c r="A6380" s="2"/>
      <c r="B6380" s="2"/>
      <c r="D6380"/>
      <c r="G6380" s="4"/>
    </row>
    <row r="6381" spans="1:7" x14ac:dyDescent="0.3">
      <c r="A6381" s="2"/>
      <c r="B6381" s="2"/>
      <c r="D6381"/>
      <c r="G6381" s="4"/>
    </row>
    <row r="6382" spans="1:7" x14ac:dyDescent="0.3">
      <c r="A6382" s="2"/>
      <c r="B6382" s="2"/>
      <c r="D6382"/>
      <c r="G6382" s="4"/>
    </row>
    <row r="6383" spans="1:7" x14ac:dyDescent="0.3">
      <c r="A6383" s="2"/>
      <c r="B6383" s="2"/>
      <c r="D6383"/>
      <c r="G6383" s="4"/>
    </row>
    <row r="6384" spans="1:7" x14ac:dyDescent="0.3">
      <c r="A6384" s="2"/>
      <c r="B6384" s="2"/>
      <c r="D6384"/>
      <c r="G6384" s="4"/>
    </row>
    <row r="6385" spans="1:7" x14ac:dyDescent="0.3">
      <c r="A6385" s="2"/>
      <c r="B6385" s="2"/>
      <c r="D6385"/>
      <c r="G6385" s="4"/>
    </row>
    <row r="6386" spans="1:7" x14ac:dyDescent="0.3">
      <c r="A6386" s="2"/>
      <c r="B6386" s="2"/>
      <c r="D6386"/>
      <c r="G6386" s="4"/>
    </row>
    <row r="6387" spans="1:7" x14ac:dyDescent="0.3">
      <c r="A6387" s="2"/>
      <c r="B6387" s="2"/>
      <c r="D6387"/>
      <c r="G6387" s="4"/>
    </row>
    <row r="6388" spans="1:7" x14ac:dyDescent="0.3">
      <c r="A6388" s="2"/>
      <c r="B6388" s="2"/>
      <c r="D6388"/>
      <c r="G6388" s="4"/>
    </row>
    <row r="6389" spans="1:7" x14ac:dyDescent="0.3">
      <c r="A6389" s="2"/>
      <c r="B6389" s="2"/>
      <c r="D6389"/>
      <c r="G6389" s="4"/>
    </row>
    <row r="6390" spans="1:7" x14ac:dyDescent="0.3">
      <c r="A6390" s="2"/>
      <c r="B6390" s="2"/>
      <c r="D6390"/>
      <c r="G6390" s="4"/>
    </row>
    <row r="6391" spans="1:7" x14ac:dyDescent="0.3">
      <c r="A6391" s="2"/>
      <c r="B6391" s="2"/>
      <c r="D6391"/>
      <c r="G6391" s="4"/>
    </row>
    <row r="6392" spans="1:7" x14ac:dyDescent="0.3">
      <c r="A6392" s="2"/>
      <c r="B6392" s="2"/>
      <c r="D6392"/>
      <c r="G6392" s="4"/>
    </row>
    <row r="6393" spans="1:7" x14ac:dyDescent="0.3">
      <c r="A6393" s="2"/>
      <c r="B6393" s="2"/>
      <c r="D6393"/>
      <c r="G6393" s="4"/>
    </row>
    <row r="6394" spans="1:7" x14ac:dyDescent="0.3">
      <c r="A6394" s="2"/>
      <c r="B6394" s="2"/>
      <c r="D6394"/>
      <c r="G6394" s="4"/>
    </row>
    <row r="6395" spans="1:7" x14ac:dyDescent="0.3">
      <c r="A6395" s="2"/>
      <c r="B6395" s="2"/>
      <c r="D6395"/>
      <c r="G6395" s="4"/>
    </row>
    <row r="6396" spans="1:7" x14ac:dyDescent="0.3">
      <c r="A6396" s="2"/>
      <c r="B6396" s="2"/>
      <c r="D6396"/>
      <c r="G6396" s="4"/>
    </row>
    <row r="6397" spans="1:7" x14ac:dyDescent="0.3">
      <c r="A6397" s="2"/>
      <c r="B6397" s="2"/>
      <c r="D6397"/>
      <c r="G6397" s="4"/>
    </row>
    <row r="6398" spans="1:7" x14ac:dyDescent="0.3">
      <c r="A6398" s="2"/>
      <c r="B6398" s="2"/>
      <c r="D6398"/>
      <c r="G6398" s="4"/>
    </row>
    <row r="6399" spans="1:7" x14ac:dyDescent="0.3">
      <c r="A6399" s="2"/>
      <c r="B6399" s="2"/>
      <c r="D6399"/>
      <c r="G6399" s="4"/>
    </row>
    <row r="6400" spans="1:7" x14ac:dyDescent="0.3">
      <c r="A6400" s="2"/>
      <c r="B6400" s="2"/>
      <c r="D6400"/>
      <c r="G6400" s="4"/>
    </row>
    <row r="6401" spans="1:7" x14ac:dyDescent="0.3">
      <c r="A6401" s="2"/>
      <c r="B6401" s="2"/>
      <c r="D6401"/>
      <c r="G6401" s="4"/>
    </row>
    <row r="6402" spans="1:7" x14ac:dyDescent="0.3">
      <c r="A6402" s="2"/>
      <c r="B6402" s="2"/>
      <c r="D6402"/>
      <c r="G6402" s="4"/>
    </row>
    <row r="6403" spans="1:7" x14ac:dyDescent="0.3">
      <c r="A6403" s="2"/>
      <c r="B6403" s="2"/>
      <c r="D6403"/>
      <c r="G6403" s="4"/>
    </row>
    <row r="6404" spans="1:7" x14ac:dyDescent="0.3">
      <c r="A6404" s="2"/>
      <c r="B6404" s="2"/>
      <c r="D6404"/>
      <c r="G6404" s="4"/>
    </row>
    <row r="6405" spans="1:7" x14ac:dyDescent="0.3">
      <c r="A6405" s="2"/>
      <c r="B6405" s="2"/>
      <c r="D6405"/>
      <c r="G6405" s="4"/>
    </row>
    <row r="6406" spans="1:7" x14ac:dyDescent="0.3">
      <c r="A6406" s="2"/>
      <c r="B6406" s="2"/>
      <c r="D6406"/>
      <c r="G6406" s="4"/>
    </row>
    <row r="6407" spans="1:7" x14ac:dyDescent="0.3">
      <c r="A6407" s="2"/>
      <c r="B6407" s="2"/>
      <c r="D6407"/>
      <c r="G6407" s="4"/>
    </row>
    <row r="6408" spans="1:7" x14ac:dyDescent="0.3">
      <c r="A6408" s="2"/>
      <c r="B6408" s="2"/>
      <c r="D6408"/>
      <c r="G6408" s="4"/>
    </row>
    <row r="6409" spans="1:7" x14ac:dyDescent="0.3">
      <c r="A6409" s="2"/>
      <c r="B6409" s="2"/>
      <c r="D6409"/>
      <c r="G6409" s="4"/>
    </row>
    <row r="6410" spans="1:7" x14ac:dyDescent="0.3">
      <c r="A6410" s="2"/>
      <c r="B6410" s="2"/>
      <c r="D6410"/>
      <c r="G6410" s="4"/>
    </row>
    <row r="6411" spans="1:7" x14ac:dyDescent="0.3">
      <c r="A6411" s="2"/>
      <c r="B6411" s="2"/>
      <c r="D6411"/>
      <c r="G6411" s="4"/>
    </row>
    <row r="6412" spans="1:7" x14ac:dyDescent="0.3">
      <c r="A6412" s="2"/>
      <c r="B6412" s="2"/>
      <c r="D6412"/>
      <c r="G6412" s="4"/>
    </row>
    <row r="6413" spans="1:7" x14ac:dyDescent="0.3">
      <c r="A6413" s="2"/>
      <c r="B6413" s="2"/>
      <c r="D6413"/>
      <c r="G6413" s="4"/>
    </row>
    <row r="6414" spans="1:7" x14ac:dyDescent="0.3">
      <c r="A6414" s="2"/>
      <c r="B6414" s="2"/>
      <c r="D6414"/>
      <c r="G6414" s="4"/>
    </row>
    <row r="6415" spans="1:7" x14ac:dyDescent="0.3">
      <c r="A6415" s="2"/>
      <c r="B6415" s="2"/>
      <c r="D6415"/>
      <c r="G6415" s="4"/>
    </row>
    <row r="6416" spans="1:7" x14ac:dyDescent="0.3">
      <c r="A6416" s="2"/>
      <c r="B6416" s="2"/>
      <c r="D6416"/>
      <c r="G6416" s="4"/>
    </row>
    <row r="6417" spans="1:7" x14ac:dyDescent="0.3">
      <c r="A6417" s="2"/>
      <c r="B6417" s="2"/>
      <c r="D6417"/>
      <c r="G6417" s="4"/>
    </row>
    <row r="6418" spans="1:7" x14ac:dyDescent="0.3">
      <c r="A6418" s="2"/>
      <c r="B6418" s="2"/>
      <c r="D6418"/>
      <c r="G6418" s="4"/>
    </row>
    <row r="6419" spans="1:7" x14ac:dyDescent="0.3">
      <c r="A6419" s="2"/>
      <c r="B6419" s="2"/>
      <c r="D6419"/>
      <c r="G6419" s="4"/>
    </row>
    <row r="6420" spans="1:7" x14ac:dyDescent="0.3">
      <c r="A6420" s="2"/>
      <c r="B6420" s="2"/>
      <c r="D6420"/>
      <c r="G6420" s="4"/>
    </row>
    <row r="6421" spans="1:7" x14ac:dyDescent="0.3">
      <c r="A6421" s="2"/>
      <c r="B6421" s="2"/>
      <c r="D6421"/>
      <c r="G6421" s="4"/>
    </row>
    <row r="6422" spans="1:7" x14ac:dyDescent="0.3">
      <c r="A6422" s="2"/>
      <c r="B6422" s="2"/>
      <c r="D6422"/>
      <c r="G6422" s="4"/>
    </row>
    <row r="6423" spans="1:7" x14ac:dyDescent="0.3">
      <c r="A6423" s="2"/>
      <c r="B6423" s="2"/>
      <c r="D6423"/>
      <c r="G6423" s="4"/>
    </row>
    <row r="6424" spans="1:7" x14ac:dyDescent="0.3">
      <c r="A6424" s="2"/>
      <c r="B6424" s="2"/>
      <c r="D6424"/>
      <c r="G6424" s="4"/>
    </row>
    <row r="6425" spans="1:7" x14ac:dyDescent="0.3">
      <c r="A6425" s="2"/>
      <c r="B6425" s="2"/>
      <c r="D6425"/>
      <c r="G6425" s="4"/>
    </row>
    <row r="6426" spans="1:7" x14ac:dyDescent="0.3">
      <c r="A6426" s="2"/>
      <c r="B6426" s="2"/>
      <c r="D6426"/>
      <c r="G6426" s="4"/>
    </row>
    <row r="6427" spans="1:7" x14ac:dyDescent="0.3">
      <c r="A6427" s="2"/>
      <c r="B6427" s="2"/>
      <c r="D6427"/>
      <c r="G6427" s="4"/>
    </row>
    <row r="6428" spans="1:7" x14ac:dyDescent="0.3">
      <c r="A6428" s="2"/>
      <c r="B6428" s="2"/>
      <c r="D6428"/>
      <c r="G6428" s="4"/>
    </row>
    <row r="6429" spans="1:7" x14ac:dyDescent="0.3">
      <c r="A6429" s="2"/>
      <c r="B6429" s="2"/>
      <c r="D6429"/>
      <c r="G6429" s="4"/>
    </row>
    <row r="6430" spans="1:7" x14ac:dyDescent="0.3">
      <c r="A6430" s="2"/>
      <c r="B6430" s="2"/>
      <c r="D6430"/>
      <c r="G6430" s="4"/>
    </row>
    <row r="6431" spans="1:7" x14ac:dyDescent="0.3">
      <c r="A6431" s="2"/>
      <c r="B6431" s="2"/>
      <c r="D6431"/>
      <c r="G6431" s="4"/>
    </row>
    <row r="6432" spans="1:7" x14ac:dyDescent="0.3">
      <c r="A6432" s="2"/>
      <c r="B6432" s="2"/>
      <c r="D6432"/>
      <c r="G6432" s="4"/>
    </row>
    <row r="6433" spans="1:7" x14ac:dyDescent="0.3">
      <c r="A6433" s="2"/>
      <c r="B6433" s="2"/>
      <c r="D6433"/>
      <c r="G6433" s="4"/>
    </row>
    <row r="6434" spans="1:7" x14ac:dyDescent="0.3">
      <c r="A6434" s="2"/>
      <c r="B6434" s="2"/>
      <c r="D6434"/>
      <c r="G6434" s="4"/>
    </row>
    <row r="6435" spans="1:7" x14ac:dyDescent="0.3">
      <c r="A6435" s="2"/>
      <c r="B6435" s="2"/>
      <c r="D6435"/>
      <c r="G6435" s="4"/>
    </row>
    <row r="6436" spans="1:7" x14ac:dyDescent="0.3">
      <c r="A6436" s="2"/>
      <c r="B6436" s="2"/>
      <c r="D6436"/>
      <c r="G6436" s="4"/>
    </row>
    <row r="6437" spans="1:7" x14ac:dyDescent="0.3">
      <c r="A6437" s="2"/>
      <c r="B6437" s="2"/>
      <c r="D6437"/>
      <c r="G6437" s="4"/>
    </row>
    <row r="6438" spans="1:7" x14ac:dyDescent="0.3">
      <c r="A6438" s="2"/>
      <c r="B6438" s="2"/>
      <c r="D6438"/>
      <c r="G6438" s="4"/>
    </row>
    <row r="6439" spans="1:7" x14ac:dyDescent="0.3">
      <c r="A6439" s="2"/>
      <c r="B6439" s="2"/>
      <c r="D6439"/>
      <c r="G6439" s="4"/>
    </row>
    <row r="6440" spans="1:7" x14ac:dyDescent="0.3">
      <c r="A6440" s="2"/>
      <c r="B6440" s="2"/>
      <c r="D6440"/>
      <c r="G6440" s="4"/>
    </row>
    <row r="6441" spans="1:7" x14ac:dyDescent="0.3">
      <c r="A6441" s="2"/>
      <c r="B6441" s="2"/>
      <c r="D6441"/>
      <c r="G6441" s="4"/>
    </row>
    <row r="6442" spans="1:7" x14ac:dyDescent="0.3">
      <c r="A6442" s="2"/>
      <c r="B6442" s="2"/>
      <c r="D6442"/>
      <c r="G6442" s="4"/>
    </row>
    <row r="6443" spans="1:7" x14ac:dyDescent="0.3">
      <c r="A6443" s="2"/>
      <c r="B6443" s="2"/>
      <c r="D6443"/>
      <c r="G6443" s="4"/>
    </row>
    <row r="6444" spans="1:7" x14ac:dyDescent="0.3">
      <c r="A6444" s="2"/>
      <c r="B6444" s="2"/>
      <c r="D6444"/>
      <c r="G6444" s="4"/>
    </row>
    <row r="6445" spans="1:7" x14ac:dyDescent="0.3">
      <c r="A6445" s="2"/>
      <c r="B6445" s="2"/>
      <c r="D6445"/>
      <c r="G6445" s="4"/>
    </row>
    <row r="6446" spans="1:7" x14ac:dyDescent="0.3">
      <c r="A6446" s="2"/>
      <c r="B6446" s="2"/>
      <c r="D6446"/>
      <c r="G6446" s="4"/>
    </row>
    <row r="6447" spans="1:7" x14ac:dyDescent="0.3">
      <c r="A6447" s="2"/>
      <c r="B6447" s="2"/>
      <c r="D6447"/>
      <c r="G6447" s="4"/>
    </row>
    <row r="6448" spans="1:7" x14ac:dyDescent="0.3">
      <c r="A6448" s="2"/>
      <c r="B6448" s="2"/>
      <c r="D6448"/>
      <c r="G6448" s="4"/>
    </row>
    <row r="6449" spans="1:7" x14ac:dyDescent="0.3">
      <c r="A6449" s="2"/>
      <c r="B6449" s="2"/>
      <c r="D6449"/>
      <c r="G6449" s="4"/>
    </row>
    <row r="6450" spans="1:7" x14ac:dyDescent="0.3">
      <c r="A6450" s="2"/>
      <c r="B6450" s="2"/>
      <c r="D6450"/>
      <c r="G6450" s="4"/>
    </row>
    <row r="6451" spans="1:7" x14ac:dyDescent="0.3">
      <c r="A6451" s="2"/>
      <c r="B6451" s="2"/>
      <c r="D6451"/>
      <c r="G6451" s="4"/>
    </row>
    <row r="6452" spans="1:7" x14ac:dyDescent="0.3">
      <c r="A6452" s="2"/>
      <c r="B6452" s="2"/>
      <c r="D6452"/>
      <c r="G6452" s="4"/>
    </row>
    <row r="6453" spans="1:7" x14ac:dyDescent="0.3">
      <c r="A6453" s="2"/>
      <c r="B6453" s="2"/>
      <c r="D6453"/>
      <c r="G6453" s="4"/>
    </row>
    <row r="6454" spans="1:7" x14ac:dyDescent="0.3">
      <c r="A6454" s="2"/>
      <c r="B6454" s="2"/>
      <c r="D6454"/>
      <c r="G6454" s="4"/>
    </row>
    <row r="6455" spans="1:7" x14ac:dyDescent="0.3">
      <c r="A6455" s="2"/>
      <c r="B6455" s="2"/>
      <c r="D6455"/>
      <c r="G6455" s="4"/>
    </row>
    <row r="6456" spans="1:7" x14ac:dyDescent="0.3">
      <c r="A6456" s="2"/>
      <c r="B6456" s="2"/>
      <c r="D6456"/>
      <c r="G6456" s="4"/>
    </row>
    <row r="6457" spans="1:7" x14ac:dyDescent="0.3">
      <c r="A6457" s="2"/>
      <c r="B6457" s="2"/>
      <c r="D6457"/>
      <c r="G6457" s="4"/>
    </row>
    <row r="6458" spans="1:7" x14ac:dyDescent="0.3">
      <c r="A6458" s="2"/>
      <c r="B6458" s="2"/>
      <c r="D6458"/>
      <c r="G6458" s="4"/>
    </row>
    <row r="6459" spans="1:7" x14ac:dyDescent="0.3">
      <c r="A6459" s="2"/>
      <c r="B6459" s="2"/>
      <c r="D6459"/>
      <c r="G6459" s="4"/>
    </row>
    <row r="6460" spans="1:7" x14ac:dyDescent="0.3">
      <c r="A6460" s="2"/>
      <c r="B6460" s="2"/>
      <c r="D6460"/>
      <c r="G6460" s="4"/>
    </row>
    <row r="6461" spans="1:7" x14ac:dyDescent="0.3">
      <c r="A6461" s="2"/>
      <c r="B6461" s="2"/>
      <c r="D6461"/>
      <c r="G6461" s="4"/>
    </row>
    <row r="6462" spans="1:7" x14ac:dyDescent="0.3">
      <c r="A6462" s="2"/>
      <c r="B6462" s="2"/>
      <c r="D6462"/>
      <c r="G6462" s="4"/>
    </row>
    <row r="6463" spans="1:7" x14ac:dyDescent="0.3">
      <c r="A6463" s="2"/>
      <c r="B6463" s="2"/>
      <c r="D6463"/>
      <c r="G6463" s="4"/>
    </row>
    <row r="6464" spans="1:7" x14ac:dyDescent="0.3">
      <c r="A6464" s="2"/>
      <c r="B6464" s="2"/>
      <c r="D6464"/>
      <c r="G6464" s="4"/>
    </row>
    <row r="6465" spans="1:7" x14ac:dyDescent="0.3">
      <c r="A6465" s="2"/>
      <c r="B6465" s="2"/>
      <c r="D6465"/>
      <c r="G6465" s="4"/>
    </row>
    <row r="6466" spans="1:7" x14ac:dyDescent="0.3">
      <c r="A6466" s="2"/>
      <c r="B6466" s="2"/>
      <c r="D6466"/>
      <c r="G6466" s="4"/>
    </row>
    <row r="6467" spans="1:7" x14ac:dyDescent="0.3">
      <c r="A6467" s="2"/>
      <c r="B6467" s="2"/>
      <c r="D6467"/>
      <c r="G6467" s="4"/>
    </row>
    <row r="6468" spans="1:7" x14ac:dyDescent="0.3">
      <c r="A6468" s="2"/>
      <c r="B6468" s="2"/>
      <c r="D6468"/>
      <c r="G6468" s="4"/>
    </row>
    <row r="6469" spans="1:7" x14ac:dyDescent="0.3">
      <c r="A6469" s="2"/>
      <c r="B6469" s="2"/>
      <c r="D6469"/>
      <c r="G6469" s="4"/>
    </row>
    <row r="6470" spans="1:7" x14ac:dyDescent="0.3">
      <c r="A6470" s="2"/>
      <c r="B6470" s="2"/>
      <c r="D6470"/>
      <c r="G6470" s="4"/>
    </row>
    <row r="6471" spans="1:7" x14ac:dyDescent="0.3">
      <c r="A6471" s="2"/>
      <c r="B6471" s="2"/>
      <c r="D6471"/>
      <c r="G6471" s="4"/>
    </row>
    <row r="6472" spans="1:7" x14ac:dyDescent="0.3">
      <c r="A6472" s="2"/>
      <c r="B6472" s="2"/>
      <c r="D6472"/>
      <c r="G6472" s="4"/>
    </row>
    <row r="6473" spans="1:7" x14ac:dyDescent="0.3">
      <c r="A6473" s="2"/>
      <c r="B6473" s="2"/>
      <c r="D6473"/>
      <c r="G6473" s="4"/>
    </row>
    <row r="6474" spans="1:7" x14ac:dyDescent="0.3">
      <c r="A6474" s="2"/>
      <c r="B6474" s="2"/>
      <c r="D6474"/>
      <c r="G6474" s="4"/>
    </row>
    <row r="6475" spans="1:7" x14ac:dyDescent="0.3">
      <c r="A6475" s="2"/>
      <c r="B6475" s="2"/>
      <c r="D6475"/>
      <c r="G6475" s="4"/>
    </row>
    <row r="6476" spans="1:7" x14ac:dyDescent="0.3">
      <c r="A6476" s="2"/>
      <c r="B6476" s="2"/>
      <c r="D6476"/>
      <c r="G6476" s="4"/>
    </row>
    <row r="6477" spans="1:7" x14ac:dyDescent="0.3">
      <c r="A6477" s="2"/>
      <c r="B6477" s="2"/>
      <c r="D6477"/>
      <c r="G6477" s="4"/>
    </row>
    <row r="6478" spans="1:7" x14ac:dyDescent="0.3">
      <c r="A6478" s="2"/>
      <c r="B6478" s="2"/>
      <c r="D6478"/>
      <c r="G6478" s="4"/>
    </row>
    <row r="6479" spans="1:7" x14ac:dyDescent="0.3">
      <c r="A6479" s="2"/>
      <c r="B6479" s="2"/>
      <c r="D6479"/>
      <c r="G6479" s="4"/>
    </row>
    <row r="6480" spans="1:7" x14ac:dyDescent="0.3">
      <c r="A6480" s="2"/>
      <c r="B6480" s="2"/>
      <c r="D6480"/>
      <c r="G6480" s="4"/>
    </row>
    <row r="6481" spans="1:7" x14ac:dyDescent="0.3">
      <c r="A6481" s="2"/>
      <c r="B6481" s="2"/>
      <c r="D6481"/>
      <c r="G6481" s="4"/>
    </row>
    <row r="6482" spans="1:7" x14ac:dyDescent="0.3">
      <c r="A6482" s="2"/>
      <c r="B6482" s="2"/>
      <c r="D6482"/>
      <c r="G6482" s="4"/>
    </row>
    <row r="6483" spans="1:7" x14ac:dyDescent="0.3">
      <c r="A6483" s="2"/>
      <c r="B6483" s="2"/>
      <c r="D6483"/>
      <c r="G6483" s="4"/>
    </row>
    <row r="6484" spans="1:7" x14ac:dyDescent="0.3">
      <c r="A6484" s="2"/>
      <c r="B6484" s="2"/>
      <c r="D6484"/>
      <c r="G6484" s="4"/>
    </row>
    <row r="6485" spans="1:7" x14ac:dyDescent="0.3">
      <c r="A6485" s="2"/>
      <c r="B6485" s="2"/>
      <c r="D6485"/>
      <c r="G6485" s="4"/>
    </row>
    <row r="6486" spans="1:7" x14ac:dyDescent="0.3">
      <c r="A6486" s="2"/>
      <c r="B6486" s="2"/>
      <c r="D6486"/>
      <c r="G6486" s="4"/>
    </row>
    <row r="6487" spans="1:7" x14ac:dyDescent="0.3">
      <c r="A6487" s="2"/>
      <c r="B6487" s="2"/>
      <c r="D6487"/>
      <c r="G6487" s="4"/>
    </row>
    <row r="6488" spans="1:7" x14ac:dyDescent="0.3">
      <c r="A6488" s="2"/>
      <c r="B6488" s="2"/>
      <c r="D6488"/>
      <c r="G6488" s="4"/>
    </row>
    <row r="6489" spans="1:7" x14ac:dyDescent="0.3">
      <c r="A6489" s="2"/>
      <c r="B6489" s="2"/>
      <c r="D6489"/>
      <c r="G6489" s="4"/>
    </row>
    <row r="6490" spans="1:7" x14ac:dyDescent="0.3">
      <c r="A6490" s="2"/>
      <c r="B6490" s="2"/>
      <c r="D6490"/>
      <c r="G6490" s="4"/>
    </row>
    <row r="6491" spans="1:7" x14ac:dyDescent="0.3">
      <c r="A6491" s="2"/>
      <c r="B6491" s="2"/>
      <c r="D6491"/>
      <c r="G6491" s="4"/>
    </row>
    <row r="6492" spans="1:7" x14ac:dyDescent="0.3">
      <c r="A6492" s="2"/>
      <c r="B6492" s="2"/>
      <c r="D6492"/>
      <c r="G6492" s="4"/>
    </row>
    <row r="6493" spans="1:7" x14ac:dyDescent="0.3">
      <c r="A6493" s="2"/>
      <c r="B6493" s="2"/>
      <c r="D6493"/>
      <c r="G6493" s="4"/>
    </row>
    <row r="6494" spans="1:7" x14ac:dyDescent="0.3">
      <c r="A6494" s="2"/>
      <c r="B6494" s="2"/>
      <c r="D6494"/>
      <c r="G6494" s="4"/>
    </row>
    <row r="6495" spans="1:7" x14ac:dyDescent="0.3">
      <c r="A6495" s="2"/>
      <c r="B6495" s="2"/>
      <c r="D6495"/>
      <c r="G6495" s="4"/>
    </row>
    <row r="6496" spans="1:7" x14ac:dyDescent="0.3">
      <c r="A6496" s="2"/>
      <c r="B6496" s="2"/>
      <c r="D6496"/>
      <c r="G6496" s="4"/>
    </row>
    <row r="6497" spans="1:7" x14ac:dyDescent="0.3">
      <c r="A6497" s="2"/>
      <c r="B6497" s="2"/>
      <c r="D6497"/>
      <c r="G6497" s="4"/>
    </row>
    <row r="6498" spans="1:7" x14ac:dyDescent="0.3">
      <c r="A6498" s="2"/>
      <c r="B6498" s="2"/>
      <c r="D6498"/>
      <c r="G6498" s="4"/>
    </row>
    <row r="6499" spans="1:7" x14ac:dyDescent="0.3">
      <c r="A6499" s="2"/>
      <c r="B6499" s="2"/>
      <c r="D6499"/>
      <c r="G6499" s="4"/>
    </row>
    <row r="6500" spans="1:7" x14ac:dyDescent="0.3">
      <c r="A6500" s="2"/>
      <c r="B6500" s="2"/>
      <c r="D6500"/>
      <c r="G6500" s="4"/>
    </row>
    <row r="6501" spans="1:7" x14ac:dyDescent="0.3">
      <c r="A6501" s="2"/>
      <c r="B6501" s="2"/>
      <c r="D6501"/>
      <c r="G6501" s="4"/>
    </row>
    <row r="6502" spans="1:7" x14ac:dyDescent="0.3">
      <c r="A6502" s="2"/>
      <c r="B6502" s="2"/>
      <c r="D6502"/>
      <c r="G6502" s="4"/>
    </row>
    <row r="6503" spans="1:7" x14ac:dyDescent="0.3">
      <c r="A6503" s="2"/>
      <c r="B6503" s="2"/>
      <c r="D6503"/>
      <c r="G6503" s="4"/>
    </row>
    <row r="6504" spans="1:7" x14ac:dyDescent="0.3">
      <c r="A6504" s="2"/>
      <c r="B6504" s="2"/>
      <c r="D6504"/>
      <c r="G6504" s="4"/>
    </row>
    <row r="6505" spans="1:7" x14ac:dyDescent="0.3">
      <c r="A6505" s="2"/>
      <c r="B6505" s="2"/>
      <c r="D6505"/>
      <c r="G6505" s="4"/>
    </row>
    <row r="6506" spans="1:7" x14ac:dyDescent="0.3">
      <c r="A6506" s="2"/>
      <c r="B6506" s="2"/>
      <c r="D6506"/>
      <c r="G6506" s="4"/>
    </row>
    <row r="6507" spans="1:7" x14ac:dyDescent="0.3">
      <c r="A6507" s="2"/>
      <c r="B6507" s="2"/>
      <c r="D6507"/>
      <c r="G6507" s="4"/>
    </row>
    <row r="6508" spans="1:7" x14ac:dyDescent="0.3">
      <c r="A6508" s="2"/>
      <c r="B6508" s="2"/>
      <c r="D6508"/>
      <c r="G6508" s="4"/>
    </row>
    <row r="6509" spans="1:7" x14ac:dyDescent="0.3">
      <c r="A6509" s="2"/>
      <c r="B6509" s="2"/>
      <c r="D6509"/>
      <c r="G6509" s="4"/>
    </row>
    <row r="6510" spans="1:7" x14ac:dyDescent="0.3">
      <c r="A6510" s="2"/>
      <c r="B6510" s="2"/>
      <c r="D6510"/>
      <c r="G6510" s="4"/>
    </row>
    <row r="6511" spans="1:7" x14ac:dyDescent="0.3">
      <c r="A6511" s="2"/>
      <c r="B6511" s="2"/>
      <c r="D6511"/>
      <c r="G6511" s="4"/>
    </row>
    <row r="6512" spans="1:7" x14ac:dyDescent="0.3">
      <c r="A6512" s="2"/>
      <c r="B6512" s="2"/>
      <c r="D6512"/>
      <c r="G6512" s="4"/>
    </row>
    <row r="6513" spans="1:7" x14ac:dyDescent="0.3">
      <c r="A6513" s="2"/>
      <c r="B6513" s="2"/>
      <c r="D6513"/>
      <c r="G6513" s="4"/>
    </row>
    <row r="6514" spans="1:7" x14ac:dyDescent="0.3">
      <c r="A6514" s="2"/>
      <c r="B6514" s="2"/>
      <c r="D6514"/>
      <c r="G6514" s="4"/>
    </row>
    <row r="6515" spans="1:7" x14ac:dyDescent="0.3">
      <c r="A6515" s="2"/>
      <c r="B6515" s="2"/>
      <c r="D6515"/>
      <c r="G6515" s="4"/>
    </row>
    <row r="6516" spans="1:7" x14ac:dyDescent="0.3">
      <c r="A6516" s="2"/>
      <c r="B6516" s="2"/>
      <c r="D6516"/>
      <c r="G6516" s="4"/>
    </row>
    <row r="6517" spans="1:7" x14ac:dyDescent="0.3">
      <c r="A6517" s="2"/>
      <c r="B6517" s="2"/>
      <c r="D6517"/>
      <c r="G6517" s="4"/>
    </row>
    <row r="6518" spans="1:7" x14ac:dyDescent="0.3">
      <c r="A6518" s="2"/>
      <c r="B6518" s="2"/>
      <c r="D6518"/>
      <c r="G6518" s="4"/>
    </row>
    <row r="6519" spans="1:7" x14ac:dyDescent="0.3">
      <c r="A6519" s="2"/>
      <c r="B6519" s="2"/>
      <c r="D6519"/>
      <c r="G6519" s="4"/>
    </row>
    <row r="6520" spans="1:7" x14ac:dyDescent="0.3">
      <c r="A6520" s="2"/>
      <c r="B6520" s="2"/>
      <c r="D6520"/>
      <c r="G6520" s="4"/>
    </row>
    <row r="6521" spans="1:7" x14ac:dyDescent="0.3">
      <c r="A6521" s="2"/>
      <c r="B6521" s="2"/>
      <c r="D6521"/>
      <c r="G6521" s="4"/>
    </row>
    <row r="6522" spans="1:7" x14ac:dyDescent="0.3">
      <c r="A6522" s="2"/>
      <c r="B6522" s="2"/>
      <c r="D6522"/>
      <c r="G6522" s="4"/>
    </row>
    <row r="6523" spans="1:7" x14ac:dyDescent="0.3">
      <c r="A6523" s="2"/>
      <c r="B6523" s="2"/>
      <c r="D6523"/>
      <c r="G6523" s="4"/>
    </row>
    <row r="6524" spans="1:7" x14ac:dyDescent="0.3">
      <c r="A6524" s="2"/>
      <c r="B6524" s="2"/>
      <c r="D6524"/>
      <c r="G6524" s="4"/>
    </row>
    <row r="6525" spans="1:7" x14ac:dyDescent="0.3">
      <c r="A6525" s="2"/>
      <c r="B6525" s="2"/>
      <c r="D6525"/>
      <c r="G6525" s="4"/>
    </row>
    <row r="6526" spans="1:7" x14ac:dyDescent="0.3">
      <c r="A6526" s="2"/>
      <c r="B6526" s="2"/>
      <c r="D6526"/>
      <c r="G6526" s="4"/>
    </row>
    <row r="6527" spans="1:7" x14ac:dyDescent="0.3">
      <c r="A6527" s="2"/>
      <c r="B6527" s="2"/>
      <c r="D6527"/>
      <c r="G6527" s="4"/>
    </row>
    <row r="6528" spans="1:7" x14ac:dyDescent="0.3">
      <c r="A6528" s="2"/>
      <c r="B6528" s="2"/>
      <c r="D6528"/>
      <c r="G6528" s="4"/>
    </row>
    <row r="6529" spans="1:7" x14ac:dyDescent="0.3">
      <c r="A6529" s="2"/>
      <c r="B6529" s="2"/>
      <c r="D6529"/>
      <c r="G6529" s="4"/>
    </row>
    <row r="6530" spans="1:7" x14ac:dyDescent="0.3">
      <c r="A6530" s="2"/>
      <c r="B6530" s="2"/>
      <c r="D6530"/>
      <c r="G6530" s="4"/>
    </row>
    <row r="6531" spans="1:7" x14ac:dyDescent="0.3">
      <c r="A6531" s="2"/>
      <c r="B6531" s="2"/>
      <c r="D6531"/>
      <c r="G6531" s="4"/>
    </row>
    <row r="6532" spans="1:7" x14ac:dyDescent="0.3">
      <c r="A6532" s="2"/>
      <c r="B6532" s="2"/>
      <c r="D6532"/>
      <c r="G6532" s="4"/>
    </row>
    <row r="6533" spans="1:7" x14ac:dyDescent="0.3">
      <c r="A6533" s="2"/>
      <c r="B6533" s="2"/>
      <c r="D6533"/>
      <c r="G6533" s="4"/>
    </row>
    <row r="6534" spans="1:7" x14ac:dyDescent="0.3">
      <c r="A6534" s="2"/>
      <c r="B6534" s="2"/>
      <c r="D6534"/>
      <c r="G6534" s="4"/>
    </row>
    <row r="6535" spans="1:7" x14ac:dyDescent="0.3">
      <c r="A6535" s="2"/>
      <c r="B6535" s="2"/>
      <c r="D6535"/>
      <c r="G6535" s="4"/>
    </row>
    <row r="6536" spans="1:7" x14ac:dyDescent="0.3">
      <c r="A6536" s="2"/>
      <c r="B6536" s="2"/>
      <c r="D6536"/>
      <c r="G6536" s="4"/>
    </row>
    <row r="6537" spans="1:7" x14ac:dyDescent="0.3">
      <c r="A6537" s="2"/>
      <c r="B6537" s="2"/>
      <c r="D6537"/>
      <c r="G6537" s="4"/>
    </row>
    <row r="6538" spans="1:7" x14ac:dyDescent="0.3">
      <c r="A6538" s="2"/>
      <c r="B6538" s="2"/>
      <c r="D6538"/>
      <c r="G6538" s="4"/>
    </row>
    <row r="6539" spans="1:7" x14ac:dyDescent="0.3">
      <c r="A6539" s="2"/>
      <c r="B6539" s="2"/>
      <c r="D6539"/>
      <c r="G6539" s="4"/>
    </row>
    <row r="6540" spans="1:7" x14ac:dyDescent="0.3">
      <c r="A6540" s="2"/>
      <c r="B6540" s="2"/>
      <c r="D6540"/>
      <c r="G6540" s="4"/>
    </row>
    <row r="6541" spans="1:7" x14ac:dyDescent="0.3">
      <c r="A6541" s="2"/>
      <c r="B6541" s="2"/>
      <c r="D6541"/>
      <c r="G6541" s="4"/>
    </row>
    <row r="6542" spans="1:7" x14ac:dyDescent="0.3">
      <c r="A6542" s="2"/>
      <c r="B6542" s="2"/>
      <c r="D6542"/>
      <c r="G6542" s="4"/>
    </row>
    <row r="6543" spans="1:7" x14ac:dyDescent="0.3">
      <c r="A6543" s="2"/>
      <c r="B6543" s="2"/>
      <c r="D6543"/>
      <c r="G6543" s="4"/>
    </row>
    <row r="6544" spans="1:7" x14ac:dyDescent="0.3">
      <c r="A6544" s="2"/>
      <c r="B6544" s="2"/>
      <c r="D6544"/>
      <c r="G6544" s="4"/>
    </row>
    <row r="6545" spans="1:7" x14ac:dyDescent="0.3">
      <c r="A6545" s="2"/>
      <c r="B6545" s="2"/>
      <c r="D6545"/>
      <c r="G6545" s="4"/>
    </row>
    <row r="6546" spans="1:7" x14ac:dyDescent="0.3">
      <c r="A6546" s="2"/>
      <c r="B6546" s="2"/>
      <c r="D6546"/>
      <c r="G6546" s="4"/>
    </row>
    <row r="6547" spans="1:7" x14ac:dyDescent="0.3">
      <c r="A6547" s="2"/>
      <c r="B6547" s="2"/>
      <c r="D6547"/>
      <c r="G6547" s="4"/>
    </row>
    <row r="6548" spans="1:7" x14ac:dyDescent="0.3">
      <c r="A6548" s="2"/>
      <c r="B6548" s="2"/>
      <c r="D6548"/>
      <c r="G6548" s="4"/>
    </row>
    <row r="6549" spans="1:7" x14ac:dyDescent="0.3">
      <c r="A6549" s="2"/>
      <c r="B6549" s="2"/>
      <c r="D6549"/>
      <c r="G6549" s="4"/>
    </row>
    <row r="6550" spans="1:7" x14ac:dyDescent="0.3">
      <c r="A6550" s="2"/>
      <c r="B6550" s="2"/>
      <c r="D6550"/>
      <c r="G6550" s="4"/>
    </row>
    <row r="6551" spans="1:7" x14ac:dyDescent="0.3">
      <c r="A6551" s="2"/>
      <c r="B6551" s="2"/>
      <c r="D6551"/>
      <c r="G6551" s="4"/>
    </row>
    <row r="6552" spans="1:7" x14ac:dyDescent="0.3">
      <c r="A6552" s="2"/>
      <c r="B6552" s="2"/>
      <c r="D6552"/>
      <c r="G6552" s="4"/>
    </row>
    <row r="6553" spans="1:7" x14ac:dyDescent="0.3">
      <c r="A6553" s="2"/>
      <c r="B6553" s="2"/>
      <c r="D6553"/>
      <c r="G6553" s="4"/>
    </row>
    <row r="6554" spans="1:7" x14ac:dyDescent="0.3">
      <c r="A6554" s="2"/>
      <c r="B6554" s="2"/>
      <c r="D6554"/>
      <c r="G6554" s="4"/>
    </row>
    <row r="6555" spans="1:7" x14ac:dyDescent="0.3">
      <c r="A6555" s="2"/>
      <c r="B6555" s="2"/>
      <c r="D6555"/>
      <c r="G6555" s="4"/>
    </row>
    <row r="6556" spans="1:7" x14ac:dyDescent="0.3">
      <c r="A6556" s="2"/>
      <c r="B6556" s="2"/>
      <c r="D6556"/>
      <c r="G6556" s="4"/>
    </row>
    <row r="6557" spans="1:7" x14ac:dyDescent="0.3">
      <c r="A6557" s="2"/>
      <c r="B6557" s="2"/>
      <c r="D6557"/>
      <c r="G6557" s="4"/>
    </row>
    <row r="6558" spans="1:7" x14ac:dyDescent="0.3">
      <c r="A6558" s="2"/>
      <c r="B6558" s="2"/>
      <c r="D6558"/>
      <c r="G6558" s="4"/>
    </row>
    <row r="6559" spans="1:7" x14ac:dyDescent="0.3">
      <c r="A6559" s="2"/>
      <c r="B6559" s="2"/>
      <c r="D6559"/>
      <c r="G6559" s="4"/>
    </row>
    <row r="6560" spans="1:7" x14ac:dyDescent="0.3">
      <c r="A6560" s="2"/>
      <c r="B6560" s="2"/>
      <c r="D6560"/>
      <c r="G6560" s="4"/>
    </row>
    <row r="6561" spans="1:7" x14ac:dyDescent="0.3">
      <c r="A6561" s="2"/>
      <c r="B6561" s="2"/>
      <c r="D6561"/>
      <c r="G6561" s="4"/>
    </row>
    <row r="6562" spans="1:7" x14ac:dyDescent="0.3">
      <c r="A6562" s="2"/>
      <c r="B6562" s="2"/>
      <c r="D6562"/>
      <c r="G6562" s="4"/>
    </row>
    <row r="6563" spans="1:7" x14ac:dyDescent="0.3">
      <c r="A6563" s="2"/>
      <c r="B6563" s="2"/>
      <c r="D6563"/>
      <c r="G6563" s="4"/>
    </row>
    <row r="6564" spans="1:7" x14ac:dyDescent="0.3">
      <c r="A6564" s="2"/>
      <c r="B6564" s="2"/>
      <c r="D6564"/>
      <c r="G6564" s="4"/>
    </row>
    <row r="6565" spans="1:7" x14ac:dyDescent="0.3">
      <c r="A6565" s="2"/>
      <c r="B6565" s="2"/>
      <c r="D6565"/>
      <c r="G6565" s="4"/>
    </row>
    <row r="6566" spans="1:7" x14ac:dyDescent="0.3">
      <c r="A6566" s="2"/>
      <c r="B6566" s="2"/>
      <c r="D6566"/>
      <c r="G6566" s="4"/>
    </row>
    <row r="6567" spans="1:7" x14ac:dyDescent="0.3">
      <c r="A6567" s="2"/>
      <c r="B6567" s="2"/>
      <c r="D6567"/>
      <c r="G6567" s="4"/>
    </row>
    <row r="6568" spans="1:7" x14ac:dyDescent="0.3">
      <c r="A6568" s="2"/>
      <c r="B6568" s="2"/>
      <c r="D6568"/>
      <c r="G6568" s="4"/>
    </row>
    <row r="6569" spans="1:7" x14ac:dyDescent="0.3">
      <c r="A6569" s="2"/>
      <c r="B6569" s="2"/>
      <c r="D6569"/>
      <c r="G6569" s="4"/>
    </row>
    <row r="6570" spans="1:7" x14ac:dyDescent="0.3">
      <c r="A6570" s="2"/>
      <c r="B6570" s="2"/>
      <c r="D6570"/>
      <c r="G6570" s="4"/>
    </row>
    <row r="6571" spans="1:7" x14ac:dyDescent="0.3">
      <c r="A6571" s="2"/>
      <c r="B6571" s="2"/>
      <c r="D6571"/>
      <c r="G6571" s="4"/>
    </row>
    <row r="6572" spans="1:7" x14ac:dyDescent="0.3">
      <c r="A6572" s="2"/>
      <c r="B6572" s="2"/>
      <c r="D6572"/>
      <c r="G6572" s="4"/>
    </row>
    <row r="6573" spans="1:7" x14ac:dyDescent="0.3">
      <c r="A6573" s="2"/>
      <c r="B6573" s="2"/>
      <c r="D6573"/>
      <c r="G6573" s="4"/>
    </row>
    <row r="6574" spans="1:7" x14ac:dyDescent="0.3">
      <c r="A6574" s="2"/>
      <c r="B6574" s="2"/>
      <c r="D6574"/>
      <c r="G6574" s="4"/>
    </row>
    <row r="6575" spans="1:7" x14ac:dyDescent="0.3">
      <c r="A6575" s="2"/>
      <c r="B6575" s="2"/>
      <c r="D6575"/>
      <c r="G6575" s="4"/>
    </row>
    <row r="6576" spans="1:7" x14ac:dyDescent="0.3">
      <c r="A6576" s="2"/>
      <c r="B6576" s="2"/>
      <c r="D6576"/>
      <c r="G6576" s="4"/>
    </row>
    <row r="6577" spans="1:7" x14ac:dyDescent="0.3">
      <c r="A6577" s="2"/>
      <c r="B6577" s="2"/>
      <c r="D6577"/>
      <c r="G6577" s="4"/>
    </row>
    <row r="6578" spans="1:7" x14ac:dyDescent="0.3">
      <c r="A6578" s="2"/>
      <c r="B6578" s="2"/>
      <c r="D6578"/>
      <c r="G6578" s="4"/>
    </row>
    <row r="6579" spans="1:7" x14ac:dyDescent="0.3">
      <c r="A6579" s="2"/>
      <c r="B6579" s="2"/>
      <c r="D6579"/>
      <c r="G6579" s="4"/>
    </row>
    <row r="6580" spans="1:7" x14ac:dyDescent="0.3">
      <c r="A6580" s="2"/>
      <c r="B6580" s="2"/>
      <c r="D6580"/>
      <c r="G6580" s="4"/>
    </row>
    <row r="6581" spans="1:7" x14ac:dyDescent="0.3">
      <c r="A6581" s="2"/>
      <c r="B6581" s="2"/>
      <c r="D6581"/>
      <c r="G6581" s="4"/>
    </row>
    <row r="6582" spans="1:7" x14ac:dyDescent="0.3">
      <c r="A6582" s="2"/>
      <c r="B6582" s="2"/>
      <c r="D6582"/>
      <c r="G6582" s="4"/>
    </row>
    <row r="6583" spans="1:7" x14ac:dyDescent="0.3">
      <c r="A6583" s="2"/>
      <c r="B6583" s="2"/>
      <c r="D6583"/>
      <c r="G6583" s="4"/>
    </row>
    <row r="6584" spans="1:7" x14ac:dyDescent="0.3">
      <c r="A6584" s="2"/>
      <c r="B6584" s="2"/>
      <c r="D6584"/>
      <c r="G6584" s="4"/>
    </row>
    <row r="6585" spans="1:7" x14ac:dyDescent="0.3">
      <c r="A6585" s="2"/>
      <c r="B6585" s="2"/>
      <c r="D6585"/>
      <c r="G6585" s="4"/>
    </row>
    <row r="6586" spans="1:7" x14ac:dyDescent="0.3">
      <c r="A6586" s="2"/>
      <c r="B6586" s="2"/>
      <c r="D6586"/>
      <c r="G6586" s="4"/>
    </row>
    <row r="6587" spans="1:7" x14ac:dyDescent="0.3">
      <c r="A6587" s="2"/>
      <c r="B6587" s="2"/>
      <c r="D6587"/>
      <c r="G6587" s="4"/>
    </row>
    <row r="6588" spans="1:7" x14ac:dyDescent="0.3">
      <c r="A6588" s="2"/>
      <c r="B6588" s="2"/>
      <c r="D6588"/>
      <c r="G6588" s="4"/>
    </row>
    <row r="6589" spans="1:7" x14ac:dyDescent="0.3">
      <c r="A6589" s="2"/>
      <c r="B6589" s="2"/>
      <c r="D6589"/>
      <c r="G6589" s="4"/>
    </row>
    <row r="6590" spans="1:7" x14ac:dyDescent="0.3">
      <c r="A6590" s="2"/>
      <c r="B6590" s="2"/>
      <c r="D6590"/>
      <c r="G6590" s="4"/>
    </row>
    <row r="6591" spans="1:7" x14ac:dyDescent="0.3">
      <c r="A6591" s="2"/>
      <c r="B6591" s="2"/>
      <c r="D6591"/>
      <c r="G6591" s="4"/>
    </row>
    <row r="6592" spans="1:7" x14ac:dyDescent="0.3">
      <c r="A6592" s="2"/>
      <c r="B6592" s="2"/>
      <c r="D6592"/>
      <c r="G6592" s="4"/>
    </row>
    <row r="6593" spans="1:7" x14ac:dyDescent="0.3">
      <c r="A6593" s="2"/>
      <c r="B6593" s="2"/>
      <c r="D6593"/>
      <c r="G6593" s="4"/>
    </row>
    <row r="6594" spans="1:7" x14ac:dyDescent="0.3">
      <c r="A6594" s="2"/>
      <c r="B6594" s="2"/>
      <c r="D6594"/>
      <c r="G6594" s="4"/>
    </row>
    <row r="6595" spans="1:7" x14ac:dyDescent="0.3">
      <c r="A6595" s="2"/>
      <c r="B6595" s="2"/>
      <c r="D6595"/>
      <c r="G6595" s="4"/>
    </row>
    <row r="6596" spans="1:7" x14ac:dyDescent="0.3">
      <c r="A6596" s="2"/>
      <c r="B6596" s="2"/>
      <c r="D6596"/>
      <c r="G6596" s="4"/>
    </row>
    <row r="6597" spans="1:7" x14ac:dyDescent="0.3">
      <c r="A6597" s="2"/>
      <c r="B6597" s="2"/>
      <c r="D6597"/>
      <c r="G6597" s="4"/>
    </row>
    <row r="6598" spans="1:7" x14ac:dyDescent="0.3">
      <c r="A6598" s="2"/>
      <c r="B6598" s="2"/>
      <c r="D6598"/>
      <c r="G6598" s="4"/>
    </row>
    <row r="6599" spans="1:7" x14ac:dyDescent="0.3">
      <c r="A6599" s="2"/>
      <c r="B6599" s="2"/>
      <c r="D6599"/>
      <c r="G6599" s="4"/>
    </row>
    <row r="6600" spans="1:7" x14ac:dyDescent="0.3">
      <c r="A6600" s="2"/>
      <c r="B6600" s="2"/>
      <c r="D6600"/>
      <c r="G6600" s="4"/>
    </row>
    <row r="6601" spans="1:7" x14ac:dyDescent="0.3">
      <c r="A6601" s="2"/>
      <c r="B6601" s="2"/>
      <c r="D6601"/>
      <c r="G6601" s="4"/>
    </row>
    <row r="6602" spans="1:7" x14ac:dyDescent="0.3">
      <c r="A6602" s="2"/>
      <c r="B6602" s="2"/>
      <c r="D6602"/>
      <c r="G6602" s="4"/>
    </row>
    <row r="6603" spans="1:7" x14ac:dyDescent="0.3">
      <c r="A6603" s="2"/>
      <c r="B6603" s="2"/>
      <c r="D6603"/>
      <c r="G6603" s="4"/>
    </row>
    <row r="6604" spans="1:7" x14ac:dyDescent="0.3">
      <c r="A6604" s="2"/>
      <c r="B6604" s="2"/>
      <c r="D6604"/>
      <c r="G6604" s="4"/>
    </row>
    <row r="6605" spans="1:7" x14ac:dyDescent="0.3">
      <c r="A6605" s="2"/>
      <c r="B6605" s="2"/>
      <c r="D6605"/>
      <c r="G6605" s="4"/>
    </row>
    <row r="6606" spans="1:7" x14ac:dyDescent="0.3">
      <c r="A6606" s="2"/>
      <c r="B6606" s="2"/>
      <c r="D6606"/>
      <c r="G6606" s="4"/>
    </row>
    <row r="6607" spans="1:7" x14ac:dyDescent="0.3">
      <c r="A6607" s="2"/>
      <c r="B6607" s="2"/>
      <c r="D6607"/>
      <c r="G6607" s="4"/>
    </row>
    <row r="6608" spans="1:7" x14ac:dyDescent="0.3">
      <c r="A6608" s="2"/>
      <c r="B6608" s="2"/>
      <c r="D6608"/>
      <c r="G6608" s="4"/>
    </row>
    <row r="6609" spans="1:7" x14ac:dyDescent="0.3">
      <c r="A6609" s="2"/>
      <c r="B6609" s="2"/>
      <c r="D6609"/>
      <c r="G6609" s="4"/>
    </row>
    <row r="6610" spans="1:7" x14ac:dyDescent="0.3">
      <c r="A6610" s="2"/>
      <c r="B6610" s="2"/>
      <c r="D6610"/>
      <c r="G6610" s="4"/>
    </row>
    <row r="6611" spans="1:7" x14ac:dyDescent="0.3">
      <c r="A6611" s="2"/>
      <c r="B6611" s="2"/>
      <c r="D6611"/>
      <c r="G6611" s="4"/>
    </row>
    <row r="6612" spans="1:7" x14ac:dyDescent="0.3">
      <c r="A6612" s="2"/>
      <c r="B6612" s="2"/>
      <c r="D6612"/>
      <c r="G6612" s="4"/>
    </row>
    <row r="6613" spans="1:7" x14ac:dyDescent="0.3">
      <c r="A6613" s="2"/>
      <c r="B6613" s="2"/>
      <c r="D6613"/>
      <c r="G6613" s="4"/>
    </row>
    <row r="6614" spans="1:7" x14ac:dyDescent="0.3">
      <c r="A6614" s="2"/>
      <c r="B6614" s="2"/>
      <c r="D6614"/>
      <c r="G6614" s="4"/>
    </row>
    <row r="6615" spans="1:7" x14ac:dyDescent="0.3">
      <c r="A6615" s="2"/>
      <c r="B6615" s="2"/>
      <c r="D6615"/>
      <c r="G6615" s="4"/>
    </row>
    <row r="6616" spans="1:7" x14ac:dyDescent="0.3">
      <c r="A6616" s="2"/>
      <c r="B6616" s="2"/>
      <c r="D6616"/>
      <c r="G6616" s="4"/>
    </row>
    <row r="6617" spans="1:7" x14ac:dyDescent="0.3">
      <c r="A6617" s="2"/>
      <c r="B6617" s="2"/>
      <c r="D6617"/>
      <c r="G6617" s="4"/>
    </row>
    <row r="6618" spans="1:7" x14ac:dyDescent="0.3">
      <c r="A6618" s="2"/>
      <c r="B6618" s="2"/>
      <c r="D6618"/>
      <c r="G6618" s="4"/>
    </row>
    <row r="6619" spans="1:7" x14ac:dyDescent="0.3">
      <c r="A6619" s="2"/>
      <c r="B6619" s="2"/>
      <c r="D6619"/>
      <c r="G6619" s="4"/>
    </row>
    <row r="6620" spans="1:7" x14ac:dyDescent="0.3">
      <c r="A6620" s="2"/>
      <c r="B6620" s="2"/>
      <c r="D6620"/>
      <c r="G6620" s="4"/>
    </row>
    <row r="6621" spans="1:7" x14ac:dyDescent="0.3">
      <c r="A6621" s="2"/>
      <c r="B6621" s="2"/>
      <c r="D6621"/>
      <c r="G6621" s="4"/>
    </row>
    <row r="6622" spans="1:7" x14ac:dyDescent="0.3">
      <c r="A6622" s="2"/>
      <c r="B6622" s="2"/>
      <c r="D6622"/>
      <c r="G6622" s="4"/>
    </row>
    <row r="6623" spans="1:7" x14ac:dyDescent="0.3">
      <c r="A6623" s="2"/>
      <c r="B6623" s="2"/>
      <c r="D6623"/>
      <c r="G6623" s="4"/>
    </row>
    <row r="6624" spans="1:7" x14ac:dyDescent="0.3">
      <c r="A6624" s="2"/>
      <c r="B6624" s="2"/>
      <c r="D6624"/>
      <c r="G6624" s="4"/>
    </row>
    <row r="6625" spans="1:7" x14ac:dyDescent="0.3">
      <c r="A6625" s="2"/>
      <c r="B6625" s="2"/>
      <c r="D6625"/>
      <c r="G6625" s="4"/>
    </row>
    <row r="6626" spans="1:7" x14ac:dyDescent="0.3">
      <c r="A6626" s="2"/>
      <c r="B6626" s="2"/>
      <c r="D6626"/>
      <c r="G6626" s="4"/>
    </row>
    <row r="6627" spans="1:7" x14ac:dyDescent="0.3">
      <c r="A6627" s="2"/>
      <c r="B6627" s="2"/>
      <c r="D6627"/>
      <c r="G6627" s="4"/>
    </row>
    <row r="6628" spans="1:7" x14ac:dyDescent="0.3">
      <c r="A6628" s="2"/>
      <c r="B6628" s="2"/>
      <c r="D6628"/>
      <c r="G6628" s="4"/>
    </row>
    <row r="6629" spans="1:7" x14ac:dyDescent="0.3">
      <c r="A6629" s="2"/>
      <c r="B6629" s="2"/>
      <c r="D6629"/>
      <c r="G6629" s="4"/>
    </row>
    <row r="6630" spans="1:7" x14ac:dyDescent="0.3">
      <c r="A6630" s="2"/>
      <c r="B6630" s="2"/>
      <c r="D6630"/>
      <c r="G6630" s="4"/>
    </row>
    <row r="6631" spans="1:7" x14ac:dyDescent="0.3">
      <c r="A6631" s="2"/>
      <c r="B6631" s="2"/>
      <c r="D6631"/>
      <c r="G6631" s="4"/>
    </row>
    <row r="6632" spans="1:7" x14ac:dyDescent="0.3">
      <c r="A6632" s="2"/>
      <c r="B6632" s="2"/>
      <c r="D6632"/>
      <c r="G6632" s="4"/>
    </row>
    <row r="6633" spans="1:7" x14ac:dyDescent="0.3">
      <c r="A6633" s="2"/>
      <c r="B6633" s="2"/>
      <c r="D6633"/>
      <c r="G6633" s="4"/>
    </row>
    <row r="6634" spans="1:7" x14ac:dyDescent="0.3">
      <c r="A6634" s="2"/>
      <c r="B6634" s="2"/>
      <c r="D6634"/>
      <c r="G6634" s="4"/>
    </row>
    <row r="6635" spans="1:7" x14ac:dyDescent="0.3">
      <c r="A6635" s="2"/>
      <c r="B6635" s="2"/>
      <c r="D6635"/>
      <c r="G6635" s="4"/>
    </row>
    <row r="6636" spans="1:7" x14ac:dyDescent="0.3">
      <c r="A6636" s="2"/>
      <c r="B6636" s="2"/>
      <c r="D6636"/>
      <c r="G6636" s="4"/>
    </row>
    <row r="6637" spans="1:7" x14ac:dyDescent="0.3">
      <c r="A6637" s="2"/>
      <c r="B6637" s="2"/>
      <c r="D6637"/>
      <c r="G6637" s="4"/>
    </row>
    <row r="6638" spans="1:7" x14ac:dyDescent="0.3">
      <c r="A6638" s="2"/>
      <c r="B6638" s="2"/>
      <c r="D6638"/>
      <c r="G6638" s="4"/>
    </row>
    <row r="6639" spans="1:7" x14ac:dyDescent="0.3">
      <c r="A6639" s="2"/>
      <c r="B6639" s="2"/>
      <c r="D6639"/>
      <c r="G6639" s="4"/>
    </row>
    <row r="6640" spans="1:7" x14ac:dyDescent="0.3">
      <c r="A6640" s="2"/>
      <c r="B6640" s="2"/>
      <c r="D6640"/>
      <c r="G6640" s="4"/>
    </row>
    <row r="6641" spans="1:7" x14ac:dyDescent="0.3">
      <c r="A6641" s="2"/>
      <c r="B6641" s="2"/>
      <c r="D6641"/>
      <c r="G6641" s="4"/>
    </row>
    <row r="6642" spans="1:7" x14ac:dyDescent="0.3">
      <c r="A6642" s="2"/>
      <c r="B6642" s="2"/>
      <c r="D6642"/>
      <c r="G6642" s="4"/>
    </row>
    <row r="6643" spans="1:7" x14ac:dyDescent="0.3">
      <c r="A6643" s="2"/>
      <c r="B6643" s="2"/>
      <c r="D6643"/>
      <c r="G6643" s="4"/>
    </row>
    <row r="6644" spans="1:7" x14ac:dyDescent="0.3">
      <c r="A6644" s="2"/>
      <c r="B6644" s="2"/>
      <c r="D6644"/>
      <c r="G6644" s="4"/>
    </row>
    <row r="6645" spans="1:7" x14ac:dyDescent="0.3">
      <c r="A6645" s="2"/>
      <c r="B6645" s="2"/>
      <c r="D6645"/>
      <c r="G6645" s="4"/>
    </row>
    <row r="6646" spans="1:7" x14ac:dyDescent="0.3">
      <c r="A6646" s="2"/>
      <c r="B6646" s="2"/>
      <c r="D6646"/>
      <c r="G6646" s="4"/>
    </row>
    <row r="6647" spans="1:7" x14ac:dyDescent="0.3">
      <c r="A6647" s="2"/>
      <c r="B6647" s="2"/>
      <c r="D6647"/>
      <c r="G6647" s="4"/>
    </row>
    <row r="6648" spans="1:7" x14ac:dyDescent="0.3">
      <c r="A6648" s="2"/>
      <c r="B6648" s="2"/>
      <c r="D6648"/>
      <c r="G6648" s="4"/>
    </row>
    <row r="6649" spans="1:7" x14ac:dyDescent="0.3">
      <c r="A6649" s="2"/>
      <c r="B6649" s="2"/>
      <c r="D6649"/>
      <c r="G6649" s="4"/>
    </row>
    <row r="6650" spans="1:7" x14ac:dyDescent="0.3">
      <c r="A6650" s="2"/>
      <c r="B6650" s="2"/>
      <c r="D6650"/>
      <c r="G6650" s="4"/>
    </row>
    <row r="6651" spans="1:7" x14ac:dyDescent="0.3">
      <c r="A6651" s="2"/>
      <c r="B6651" s="2"/>
      <c r="D6651"/>
      <c r="G6651" s="4"/>
    </row>
    <row r="6652" spans="1:7" x14ac:dyDescent="0.3">
      <c r="A6652" s="2"/>
      <c r="B6652" s="2"/>
      <c r="D6652"/>
      <c r="G6652" s="4"/>
    </row>
    <row r="6653" spans="1:7" x14ac:dyDescent="0.3">
      <c r="A6653" s="2"/>
      <c r="B6653" s="2"/>
      <c r="D6653"/>
      <c r="G6653" s="4"/>
    </row>
    <row r="6654" spans="1:7" x14ac:dyDescent="0.3">
      <c r="A6654" s="2"/>
      <c r="B6654" s="2"/>
      <c r="D6654"/>
      <c r="G6654" s="4"/>
    </row>
    <row r="6655" spans="1:7" x14ac:dyDescent="0.3">
      <c r="A6655" s="2"/>
      <c r="B6655" s="2"/>
      <c r="D6655"/>
      <c r="G6655" s="4"/>
    </row>
    <row r="6656" spans="1:7" x14ac:dyDescent="0.3">
      <c r="A6656" s="2"/>
      <c r="B6656" s="2"/>
      <c r="D6656"/>
      <c r="G6656" s="4"/>
    </row>
    <row r="6657" spans="1:7" x14ac:dyDescent="0.3">
      <c r="A6657" s="2"/>
      <c r="B6657" s="2"/>
      <c r="D6657"/>
      <c r="G6657" s="4"/>
    </row>
    <row r="6658" spans="1:7" x14ac:dyDescent="0.3">
      <c r="A6658" s="2"/>
      <c r="B6658" s="2"/>
      <c r="D6658"/>
      <c r="G6658" s="4"/>
    </row>
    <row r="6659" spans="1:7" x14ac:dyDescent="0.3">
      <c r="A6659" s="2"/>
      <c r="B6659" s="2"/>
      <c r="D6659"/>
      <c r="G6659" s="4"/>
    </row>
    <row r="6660" spans="1:7" x14ac:dyDescent="0.3">
      <c r="A6660" s="2"/>
      <c r="B6660" s="2"/>
      <c r="D6660"/>
      <c r="G6660" s="4"/>
    </row>
    <row r="6661" spans="1:7" x14ac:dyDescent="0.3">
      <c r="A6661" s="2"/>
      <c r="B6661" s="2"/>
      <c r="D6661"/>
      <c r="G6661" s="4"/>
    </row>
    <row r="6662" spans="1:7" x14ac:dyDescent="0.3">
      <c r="A6662" s="2"/>
      <c r="B6662" s="2"/>
      <c r="D6662"/>
      <c r="G6662" s="4"/>
    </row>
    <row r="6663" spans="1:7" x14ac:dyDescent="0.3">
      <c r="A6663" s="2"/>
      <c r="B6663" s="2"/>
      <c r="D6663"/>
      <c r="G6663" s="4"/>
    </row>
    <row r="6664" spans="1:7" x14ac:dyDescent="0.3">
      <c r="A6664" s="2"/>
      <c r="B6664" s="2"/>
      <c r="D6664"/>
      <c r="G6664" s="4"/>
    </row>
    <row r="6665" spans="1:7" x14ac:dyDescent="0.3">
      <c r="A6665" s="2"/>
      <c r="B6665" s="2"/>
      <c r="D6665"/>
      <c r="G6665" s="4"/>
    </row>
    <row r="6666" spans="1:7" x14ac:dyDescent="0.3">
      <c r="A6666" s="2"/>
      <c r="B6666" s="2"/>
      <c r="D6666"/>
      <c r="G6666" s="4"/>
    </row>
    <row r="6667" spans="1:7" x14ac:dyDescent="0.3">
      <c r="A6667" s="2"/>
      <c r="B6667" s="2"/>
      <c r="D6667"/>
      <c r="G6667" s="4"/>
    </row>
    <row r="6668" spans="1:7" x14ac:dyDescent="0.3">
      <c r="A6668" s="2"/>
      <c r="B6668" s="2"/>
      <c r="D6668"/>
      <c r="G6668" s="4"/>
    </row>
    <row r="6669" spans="1:7" x14ac:dyDescent="0.3">
      <c r="A6669" s="2"/>
      <c r="B6669" s="2"/>
      <c r="D6669"/>
      <c r="G6669" s="4"/>
    </row>
    <row r="6670" spans="1:7" x14ac:dyDescent="0.3">
      <c r="A6670" s="2"/>
      <c r="B6670" s="2"/>
      <c r="D6670"/>
      <c r="G6670" s="4"/>
    </row>
    <row r="6671" spans="1:7" x14ac:dyDescent="0.3">
      <c r="A6671" s="2"/>
      <c r="B6671" s="2"/>
      <c r="D6671"/>
      <c r="G6671" s="4"/>
    </row>
    <row r="6672" spans="1:7" x14ac:dyDescent="0.3">
      <c r="A6672" s="2"/>
      <c r="B6672" s="2"/>
      <c r="D6672"/>
      <c r="G6672" s="4"/>
    </row>
    <row r="6673" spans="1:7" x14ac:dyDescent="0.3">
      <c r="A6673" s="2"/>
      <c r="B6673" s="2"/>
      <c r="D6673"/>
      <c r="G6673" s="4"/>
    </row>
    <row r="6674" spans="1:7" x14ac:dyDescent="0.3">
      <c r="A6674" s="2"/>
      <c r="B6674" s="2"/>
      <c r="D6674"/>
      <c r="G6674" s="4"/>
    </row>
    <row r="6675" spans="1:7" x14ac:dyDescent="0.3">
      <c r="A6675" s="2"/>
      <c r="B6675" s="2"/>
      <c r="D6675"/>
      <c r="G6675" s="4"/>
    </row>
    <row r="6676" spans="1:7" x14ac:dyDescent="0.3">
      <c r="A6676" s="2"/>
      <c r="B6676" s="2"/>
      <c r="D6676"/>
      <c r="G6676" s="4"/>
    </row>
    <row r="6677" spans="1:7" x14ac:dyDescent="0.3">
      <c r="A6677" s="2"/>
      <c r="B6677" s="2"/>
      <c r="D6677"/>
      <c r="G6677" s="4"/>
    </row>
    <row r="6678" spans="1:7" x14ac:dyDescent="0.3">
      <c r="A6678" s="2"/>
      <c r="B6678" s="2"/>
      <c r="D6678"/>
      <c r="G6678" s="4"/>
    </row>
    <row r="6679" spans="1:7" x14ac:dyDescent="0.3">
      <c r="A6679" s="2"/>
      <c r="B6679" s="2"/>
      <c r="D6679"/>
      <c r="G6679" s="4"/>
    </row>
    <row r="6680" spans="1:7" x14ac:dyDescent="0.3">
      <c r="A6680" s="2"/>
      <c r="B6680" s="2"/>
      <c r="D6680"/>
      <c r="G6680" s="4"/>
    </row>
    <row r="6681" spans="1:7" x14ac:dyDescent="0.3">
      <c r="A6681" s="2"/>
      <c r="B6681" s="2"/>
      <c r="D6681"/>
      <c r="G6681" s="4"/>
    </row>
    <row r="6682" spans="1:7" x14ac:dyDescent="0.3">
      <c r="A6682" s="2"/>
      <c r="B6682" s="2"/>
      <c r="D6682"/>
      <c r="G6682" s="4"/>
    </row>
    <row r="6683" spans="1:7" x14ac:dyDescent="0.3">
      <c r="A6683" s="2"/>
      <c r="B6683" s="2"/>
      <c r="D6683"/>
      <c r="G6683" s="4"/>
    </row>
    <row r="6684" spans="1:7" x14ac:dyDescent="0.3">
      <c r="A6684" s="2"/>
      <c r="B6684" s="2"/>
      <c r="D6684"/>
      <c r="G6684" s="4"/>
    </row>
    <row r="6685" spans="1:7" x14ac:dyDescent="0.3">
      <c r="A6685" s="2"/>
      <c r="B6685" s="2"/>
      <c r="D6685"/>
      <c r="G6685" s="4"/>
    </row>
    <row r="6686" spans="1:7" x14ac:dyDescent="0.3">
      <c r="A6686" s="2"/>
      <c r="B6686" s="2"/>
      <c r="D6686"/>
      <c r="G6686" s="4"/>
    </row>
    <row r="6687" spans="1:7" x14ac:dyDescent="0.3">
      <c r="A6687" s="2"/>
      <c r="B6687" s="2"/>
      <c r="D6687"/>
      <c r="G6687" s="4"/>
    </row>
    <row r="6688" spans="1:7" x14ac:dyDescent="0.3">
      <c r="A6688" s="2"/>
      <c r="B6688" s="2"/>
      <c r="D6688"/>
      <c r="G6688" s="4"/>
    </row>
    <row r="6689" spans="1:7" x14ac:dyDescent="0.3">
      <c r="A6689" s="2"/>
      <c r="B6689" s="2"/>
      <c r="D6689"/>
      <c r="G6689" s="4"/>
    </row>
    <row r="6690" spans="1:7" x14ac:dyDescent="0.3">
      <c r="A6690" s="2"/>
      <c r="B6690" s="2"/>
      <c r="D6690"/>
      <c r="G6690" s="4"/>
    </row>
    <row r="6691" spans="1:7" x14ac:dyDescent="0.3">
      <c r="A6691" s="2"/>
      <c r="B6691" s="2"/>
      <c r="D6691"/>
      <c r="G6691" s="4"/>
    </row>
    <row r="6692" spans="1:7" x14ac:dyDescent="0.3">
      <c r="A6692" s="2"/>
      <c r="B6692" s="2"/>
      <c r="D6692"/>
      <c r="G6692" s="4"/>
    </row>
    <row r="6693" spans="1:7" x14ac:dyDescent="0.3">
      <c r="A6693" s="2"/>
      <c r="B6693" s="2"/>
      <c r="D6693"/>
      <c r="G6693" s="4"/>
    </row>
    <row r="6694" spans="1:7" x14ac:dyDescent="0.3">
      <c r="A6694" s="2"/>
      <c r="B6694" s="2"/>
      <c r="D6694"/>
      <c r="G6694" s="4"/>
    </row>
    <row r="6695" spans="1:7" x14ac:dyDescent="0.3">
      <c r="A6695" s="2"/>
      <c r="B6695" s="2"/>
      <c r="D6695"/>
      <c r="G6695" s="4"/>
    </row>
    <row r="6696" spans="1:7" x14ac:dyDescent="0.3">
      <c r="A6696" s="2"/>
      <c r="B6696" s="2"/>
      <c r="D6696"/>
      <c r="G6696" s="4"/>
    </row>
    <row r="6697" spans="1:7" x14ac:dyDescent="0.3">
      <c r="A6697" s="2"/>
      <c r="B6697" s="2"/>
      <c r="D6697"/>
      <c r="G6697" s="4"/>
    </row>
    <row r="6698" spans="1:7" x14ac:dyDescent="0.3">
      <c r="A6698" s="2"/>
      <c r="B6698" s="2"/>
      <c r="D6698"/>
      <c r="G6698" s="4"/>
    </row>
    <row r="6699" spans="1:7" x14ac:dyDescent="0.3">
      <c r="A6699" s="2"/>
      <c r="B6699" s="2"/>
      <c r="D6699"/>
      <c r="G6699" s="4"/>
    </row>
    <row r="6700" spans="1:7" x14ac:dyDescent="0.3">
      <c r="A6700" s="2"/>
      <c r="B6700" s="2"/>
      <c r="D6700"/>
      <c r="G6700" s="4"/>
    </row>
    <row r="6701" spans="1:7" x14ac:dyDescent="0.3">
      <c r="A6701" s="2"/>
      <c r="B6701" s="2"/>
      <c r="D6701"/>
      <c r="G6701" s="4"/>
    </row>
    <row r="6702" spans="1:7" x14ac:dyDescent="0.3">
      <c r="A6702" s="2"/>
      <c r="B6702" s="2"/>
      <c r="D6702"/>
      <c r="G6702" s="4"/>
    </row>
    <row r="6703" spans="1:7" x14ac:dyDescent="0.3">
      <c r="A6703" s="2"/>
      <c r="B6703" s="2"/>
      <c r="D6703"/>
      <c r="G6703" s="4"/>
    </row>
    <row r="6704" spans="1:7" x14ac:dyDescent="0.3">
      <c r="A6704" s="2"/>
      <c r="B6704" s="2"/>
      <c r="D6704"/>
      <c r="G6704" s="4"/>
    </row>
    <row r="6705" spans="1:7" x14ac:dyDescent="0.3">
      <c r="A6705" s="2"/>
      <c r="B6705" s="2"/>
      <c r="D6705"/>
      <c r="G6705" s="4"/>
    </row>
    <row r="6706" spans="1:7" x14ac:dyDescent="0.3">
      <c r="A6706" s="2"/>
      <c r="B6706" s="2"/>
      <c r="D6706"/>
      <c r="G6706" s="4"/>
    </row>
    <row r="6707" spans="1:7" x14ac:dyDescent="0.3">
      <c r="A6707" s="2"/>
      <c r="B6707" s="2"/>
      <c r="D6707"/>
      <c r="G6707" s="4"/>
    </row>
    <row r="6708" spans="1:7" x14ac:dyDescent="0.3">
      <c r="A6708" s="2"/>
      <c r="B6708" s="2"/>
      <c r="D6708"/>
      <c r="G6708" s="4"/>
    </row>
    <row r="6709" spans="1:7" x14ac:dyDescent="0.3">
      <c r="A6709" s="2"/>
      <c r="B6709" s="2"/>
      <c r="D6709"/>
      <c r="G6709" s="4"/>
    </row>
    <row r="6710" spans="1:7" x14ac:dyDescent="0.3">
      <c r="A6710" s="2"/>
      <c r="B6710" s="2"/>
      <c r="D6710"/>
      <c r="G6710" s="4"/>
    </row>
    <row r="6711" spans="1:7" x14ac:dyDescent="0.3">
      <c r="A6711" s="2"/>
      <c r="B6711" s="2"/>
      <c r="D6711"/>
      <c r="G6711" s="4"/>
    </row>
    <row r="6712" spans="1:7" x14ac:dyDescent="0.3">
      <c r="A6712" s="2"/>
      <c r="B6712" s="2"/>
      <c r="D6712"/>
      <c r="G6712" s="4"/>
    </row>
    <row r="6713" spans="1:7" x14ac:dyDescent="0.3">
      <c r="A6713" s="2"/>
      <c r="B6713" s="2"/>
      <c r="D6713"/>
      <c r="G6713" s="4"/>
    </row>
    <row r="6714" spans="1:7" x14ac:dyDescent="0.3">
      <c r="A6714" s="2"/>
      <c r="B6714" s="2"/>
      <c r="D6714"/>
      <c r="G6714" s="4"/>
    </row>
    <row r="6715" spans="1:7" x14ac:dyDescent="0.3">
      <c r="A6715" s="2"/>
      <c r="B6715" s="2"/>
      <c r="D6715"/>
      <c r="G6715" s="4"/>
    </row>
    <row r="6716" spans="1:7" x14ac:dyDescent="0.3">
      <c r="A6716" s="2"/>
      <c r="B6716" s="2"/>
      <c r="D6716"/>
      <c r="G6716" s="4"/>
    </row>
    <row r="6717" spans="1:7" x14ac:dyDescent="0.3">
      <c r="A6717" s="2"/>
      <c r="B6717" s="2"/>
      <c r="D6717"/>
      <c r="G6717" s="4"/>
    </row>
    <row r="6718" spans="1:7" x14ac:dyDescent="0.3">
      <c r="A6718" s="2"/>
      <c r="B6718" s="2"/>
      <c r="D6718"/>
      <c r="G6718" s="4"/>
    </row>
    <row r="6719" spans="1:7" x14ac:dyDescent="0.3">
      <c r="A6719" s="2"/>
      <c r="B6719" s="2"/>
      <c r="D6719"/>
      <c r="G6719" s="4"/>
    </row>
    <row r="6720" spans="1:7" x14ac:dyDescent="0.3">
      <c r="A6720" s="2"/>
      <c r="B6720" s="2"/>
      <c r="D6720"/>
      <c r="G6720" s="4"/>
    </row>
    <row r="6721" spans="1:7" x14ac:dyDescent="0.3">
      <c r="A6721" s="2"/>
      <c r="B6721" s="2"/>
      <c r="D6721"/>
      <c r="G6721" s="4"/>
    </row>
    <row r="6722" spans="1:7" x14ac:dyDescent="0.3">
      <c r="A6722" s="2"/>
      <c r="B6722" s="2"/>
      <c r="D6722"/>
      <c r="G6722" s="4"/>
    </row>
    <row r="6723" spans="1:7" x14ac:dyDescent="0.3">
      <c r="A6723" s="2"/>
      <c r="B6723" s="2"/>
      <c r="D6723"/>
      <c r="G6723" s="4"/>
    </row>
    <row r="6724" spans="1:7" x14ac:dyDescent="0.3">
      <c r="A6724" s="2"/>
      <c r="B6724" s="2"/>
      <c r="D6724"/>
      <c r="G6724" s="4"/>
    </row>
    <row r="6725" spans="1:7" x14ac:dyDescent="0.3">
      <c r="A6725" s="2"/>
      <c r="B6725" s="2"/>
      <c r="D6725"/>
      <c r="G6725" s="4"/>
    </row>
    <row r="6726" spans="1:7" x14ac:dyDescent="0.3">
      <c r="A6726" s="2"/>
      <c r="B6726" s="2"/>
      <c r="D6726"/>
      <c r="G6726" s="4"/>
    </row>
    <row r="6727" spans="1:7" x14ac:dyDescent="0.3">
      <c r="A6727" s="2"/>
      <c r="B6727" s="2"/>
      <c r="D6727"/>
      <c r="G6727" s="4"/>
    </row>
    <row r="6728" spans="1:7" x14ac:dyDescent="0.3">
      <c r="A6728" s="2"/>
      <c r="B6728" s="2"/>
      <c r="D6728"/>
      <c r="G6728" s="4"/>
    </row>
    <row r="6729" spans="1:7" x14ac:dyDescent="0.3">
      <c r="A6729" s="2"/>
      <c r="B6729" s="2"/>
      <c r="D6729"/>
      <c r="G6729" s="4"/>
    </row>
    <row r="6730" spans="1:7" x14ac:dyDescent="0.3">
      <c r="A6730" s="2"/>
      <c r="B6730" s="2"/>
      <c r="D6730"/>
      <c r="G6730" s="4"/>
    </row>
    <row r="6731" spans="1:7" x14ac:dyDescent="0.3">
      <c r="A6731" s="2"/>
      <c r="B6731" s="2"/>
      <c r="D6731"/>
      <c r="G6731" s="4"/>
    </row>
    <row r="6732" spans="1:7" x14ac:dyDescent="0.3">
      <c r="A6732" s="2"/>
      <c r="B6732" s="2"/>
      <c r="D6732"/>
      <c r="G6732" s="4"/>
    </row>
    <row r="6733" spans="1:7" x14ac:dyDescent="0.3">
      <c r="A6733" s="2"/>
      <c r="B6733" s="2"/>
      <c r="D6733"/>
      <c r="G6733" s="4"/>
    </row>
    <row r="6734" spans="1:7" x14ac:dyDescent="0.3">
      <c r="A6734" s="2"/>
      <c r="B6734" s="2"/>
      <c r="D6734"/>
      <c r="G6734" s="4"/>
    </row>
    <row r="6735" spans="1:7" x14ac:dyDescent="0.3">
      <c r="A6735" s="2"/>
      <c r="B6735" s="2"/>
      <c r="D6735"/>
      <c r="G6735" s="4"/>
    </row>
    <row r="6736" spans="1:7" x14ac:dyDescent="0.3">
      <c r="A6736" s="2"/>
      <c r="B6736" s="2"/>
      <c r="D6736"/>
      <c r="G6736" s="4"/>
    </row>
    <row r="6737" spans="1:7" x14ac:dyDescent="0.3">
      <c r="A6737" s="2"/>
      <c r="B6737" s="2"/>
      <c r="D6737"/>
      <c r="G6737" s="4"/>
    </row>
    <row r="6738" spans="1:7" x14ac:dyDescent="0.3">
      <c r="A6738" s="2"/>
      <c r="B6738" s="2"/>
      <c r="D6738"/>
      <c r="G6738" s="4"/>
    </row>
    <row r="6739" spans="1:7" x14ac:dyDescent="0.3">
      <c r="A6739" s="2"/>
      <c r="B6739" s="2"/>
      <c r="D6739"/>
      <c r="G6739" s="4"/>
    </row>
    <row r="6740" spans="1:7" x14ac:dyDescent="0.3">
      <c r="A6740" s="2"/>
      <c r="B6740" s="2"/>
      <c r="D6740"/>
      <c r="G6740" s="4"/>
    </row>
    <row r="6741" spans="1:7" x14ac:dyDescent="0.3">
      <c r="A6741" s="2"/>
      <c r="B6741" s="2"/>
      <c r="D6741"/>
      <c r="G6741" s="4"/>
    </row>
    <row r="6742" spans="1:7" x14ac:dyDescent="0.3">
      <c r="A6742" s="2"/>
      <c r="B6742" s="2"/>
      <c r="D6742"/>
      <c r="G6742" s="4"/>
    </row>
    <row r="6743" spans="1:7" x14ac:dyDescent="0.3">
      <c r="A6743" s="2"/>
      <c r="B6743" s="2"/>
      <c r="D6743"/>
      <c r="G6743" s="4"/>
    </row>
    <row r="6744" spans="1:7" x14ac:dyDescent="0.3">
      <c r="A6744" s="2"/>
      <c r="B6744" s="2"/>
      <c r="D6744"/>
      <c r="G6744" s="4"/>
    </row>
    <row r="6745" spans="1:7" x14ac:dyDescent="0.3">
      <c r="A6745" s="2"/>
      <c r="B6745" s="2"/>
      <c r="D6745"/>
      <c r="G6745" s="4"/>
    </row>
    <row r="6746" spans="1:7" x14ac:dyDescent="0.3">
      <c r="A6746" s="2"/>
      <c r="B6746" s="2"/>
      <c r="D6746"/>
      <c r="G6746" s="4"/>
    </row>
    <row r="6747" spans="1:7" x14ac:dyDescent="0.3">
      <c r="A6747" s="2"/>
      <c r="B6747" s="2"/>
      <c r="D6747"/>
      <c r="G6747" s="4"/>
    </row>
    <row r="6748" spans="1:7" x14ac:dyDescent="0.3">
      <c r="A6748" s="2"/>
      <c r="B6748" s="2"/>
      <c r="D6748"/>
      <c r="G6748" s="4"/>
    </row>
    <row r="6749" spans="1:7" x14ac:dyDescent="0.3">
      <c r="A6749" s="2"/>
      <c r="B6749" s="2"/>
      <c r="D6749"/>
      <c r="G6749" s="4"/>
    </row>
    <row r="6750" spans="1:7" x14ac:dyDescent="0.3">
      <c r="A6750" s="2"/>
      <c r="B6750" s="2"/>
      <c r="D6750"/>
      <c r="G6750" s="4"/>
    </row>
    <row r="6751" spans="1:7" x14ac:dyDescent="0.3">
      <c r="A6751" s="2"/>
      <c r="B6751" s="2"/>
      <c r="D6751"/>
      <c r="G6751" s="4"/>
    </row>
    <row r="6752" spans="1:7" x14ac:dyDescent="0.3">
      <c r="A6752" s="2"/>
      <c r="B6752" s="2"/>
      <c r="D6752"/>
      <c r="G6752" s="4"/>
    </row>
    <row r="6753" spans="1:7" x14ac:dyDescent="0.3">
      <c r="A6753" s="2"/>
      <c r="B6753" s="2"/>
      <c r="D6753"/>
      <c r="G6753" s="4"/>
    </row>
    <row r="6754" spans="1:7" x14ac:dyDescent="0.3">
      <c r="A6754" s="2"/>
      <c r="B6754" s="2"/>
      <c r="D6754"/>
      <c r="G6754" s="4"/>
    </row>
    <row r="6755" spans="1:7" x14ac:dyDescent="0.3">
      <c r="A6755" s="2"/>
      <c r="B6755" s="2"/>
      <c r="D6755"/>
      <c r="G6755" s="4"/>
    </row>
    <row r="6756" spans="1:7" x14ac:dyDescent="0.3">
      <c r="A6756" s="2"/>
      <c r="B6756" s="2"/>
      <c r="D6756"/>
      <c r="G6756" s="4"/>
    </row>
    <row r="6757" spans="1:7" x14ac:dyDescent="0.3">
      <c r="A6757" s="2"/>
      <c r="B6757" s="2"/>
      <c r="D6757"/>
      <c r="G6757" s="4"/>
    </row>
    <row r="6758" spans="1:7" x14ac:dyDescent="0.3">
      <c r="A6758" s="2"/>
      <c r="B6758" s="2"/>
      <c r="D6758"/>
      <c r="G6758" s="4"/>
    </row>
    <row r="6759" spans="1:7" x14ac:dyDescent="0.3">
      <c r="A6759" s="2"/>
      <c r="B6759" s="2"/>
      <c r="D6759"/>
      <c r="G6759" s="4"/>
    </row>
    <row r="6760" spans="1:7" x14ac:dyDescent="0.3">
      <c r="A6760" s="2"/>
      <c r="B6760" s="2"/>
      <c r="D6760"/>
      <c r="G6760" s="4"/>
    </row>
    <row r="6761" spans="1:7" x14ac:dyDescent="0.3">
      <c r="A6761" s="2"/>
      <c r="B6761" s="2"/>
      <c r="D6761"/>
      <c r="G6761" s="4"/>
    </row>
    <row r="6762" spans="1:7" x14ac:dyDescent="0.3">
      <c r="A6762" s="2"/>
      <c r="B6762" s="2"/>
      <c r="D6762"/>
      <c r="G6762" s="4"/>
    </row>
    <row r="6763" spans="1:7" x14ac:dyDescent="0.3">
      <c r="A6763" s="2"/>
      <c r="B6763" s="2"/>
      <c r="D6763"/>
      <c r="G6763" s="4"/>
    </row>
    <row r="6764" spans="1:7" x14ac:dyDescent="0.3">
      <c r="A6764" s="2"/>
      <c r="B6764" s="2"/>
      <c r="D6764"/>
      <c r="G6764" s="4"/>
    </row>
    <row r="6765" spans="1:7" x14ac:dyDescent="0.3">
      <c r="A6765" s="2"/>
      <c r="B6765" s="2"/>
      <c r="D6765"/>
      <c r="G6765" s="4"/>
    </row>
    <row r="6766" spans="1:7" x14ac:dyDescent="0.3">
      <c r="A6766" s="2"/>
      <c r="B6766" s="2"/>
      <c r="D6766"/>
      <c r="G6766" s="4"/>
    </row>
    <row r="6767" spans="1:7" x14ac:dyDescent="0.3">
      <c r="A6767" s="2"/>
      <c r="B6767" s="2"/>
      <c r="D6767"/>
      <c r="G6767" s="4"/>
    </row>
    <row r="6768" spans="1:7" x14ac:dyDescent="0.3">
      <c r="A6768" s="2"/>
      <c r="B6768" s="2"/>
      <c r="D6768"/>
      <c r="G6768" s="4"/>
    </row>
    <row r="6769" spans="1:7" x14ac:dyDescent="0.3">
      <c r="A6769" s="2"/>
      <c r="B6769" s="2"/>
      <c r="D6769"/>
      <c r="G6769" s="4"/>
    </row>
    <row r="6770" spans="1:7" x14ac:dyDescent="0.3">
      <c r="A6770" s="2"/>
      <c r="B6770" s="2"/>
      <c r="D6770"/>
      <c r="G6770" s="4"/>
    </row>
    <row r="6771" spans="1:7" x14ac:dyDescent="0.3">
      <c r="A6771" s="2"/>
      <c r="B6771" s="2"/>
      <c r="D6771"/>
      <c r="G6771" s="4"/>
    </row>
    <row r="6772" spans="1:7" x14ac:dyDescent="0.3">
      <c r="A6772" s="2"/>
      <c r="B6772" s="2"/>
      <c r="D6772"/>
      <c r="G6772" s="4"/>
    </row>
    <row r="6773" spans="1:7" x14ac:dyDescent="0.3">
      <c r="A6773" s="2"/>
      <c r="B6773" s="2"/>
      <c r="D6773"/>
      <c r="G6773" s="4"/>
    </row>
    <row r="6774" spans="1:7" x14ac:dyDescent="0.3">
      <c r="A6774" s="2"/>
      <c r="B6774" s="2"/>
      <c r="D6774"/>
      <c r="G6774" s="4"/>
    </row>
    <row r="6775" spans="1:7" x14ac:dyDescent="0.3">
      <c r="A6775" s="2"/>
      <c r="B6775" s="2"/>
      <c r="D6775"/>
      <c r="G6775" s="4"/>
    </row>
    <row r="6776" spans="1:7" x14ac:dyDescent="0.3">
      <c r="A6776" s="2"/>
      <c r="B6776" s="2"/>
      <c r="D6776"/>
      <c r="G6776" s="4"/>
    </row>
    <row r="6777" spans="1:7" x14ac:dyDescent="0.3">
      <c r="A6777" s="2"/>
      <c r="B6777" s="2"/>
      <c r="D6777"/>
      <c r="G6777" s="4"/>
    </row>
    <row r="6778" spans="1:7" x14ac:dyDescent="0.3">
      <c r="A6778" s="2"/>
      <c r="B6778" s="2"/>
      <c r="D6778"/>
      <c r="G6778" s="4"/>
    </row>
    <row r="6779" spans="1:7" x14ac:dyDescent="0.3">
      <c r="A6779" s="2"/>
      <c r="B6779" s="2"/>
      <c r="D6779"/>
      <c r="G6779" s="4"/>
    </row>
    <row r="6780" spans="1:7" x14ac:dyDescent="0.3">
      <c r="A6780" s="2"/>
      <c r="B6780" s="2"/>
      <c r="D6780"/>
      <c r="G6780" s="4"/>
    </row>
    <row r="6781" spans="1:7" x14ac:dyDescent="0.3">
      <c r="A6781" s="2"/>
      <c r="B6781" s="2"/>
      <c r="D6781"/>
      <c r="G6781" s="4"/>
    </row>
    <row r="6782" spans="1:7" x14ac:dyDescent="0.3">
      <c r="A6782" s="2"/>
      <c r="B6782" s="2"/>
      <c r="D6782"/>
      <c r="G6782" s="4"/>
    </row>
    <row r="6783" spans="1:7" x14ac:dyDescent="0.3">
      <c r="A6783" s="2"/>
      <c r="B6783" s="2"/>
      <c r="D6783"/>
      <c r="G6783" s="4"/>
    </row>
    <row r="6784" spans="1:7" x14ac:dyDescent="0.3">
      <c r="A6784" s="2"/>
      <c r="B6784" s="2"/>
      <c r="D6784"/>
      <c r="G6784" s="4"/>
    </row>
    <row r="6785" spans="1:7" x14ac:dyDescent="0.3">
      <c r="A6785" s="2"/>
      <c r="B6785" s="2"/>
      <c r="D6785"/>
      <c r="G6785" s="4"/>
    </row>
    <row r="6786" spans="1:7" x14ac:dyDescent="0.3">
      <c r="A6786" s="2"/>
      <c r="B6786" s="2"/>
      <c r="D6786"/>
      <c r="G6786" s="4"/>
    </row>
    <row r="6787" spans="1:7" x14ac:dyDescent="0.3">
      <c r="A6787" s="2"/>
      <c r="B6787" s="2"/>
      <c r="D6787"/>
      <c r="G6787" s="4"/>
    </row>
    <row r="6788" spans="1:7" x14ac:dyDescent="0.3">
      <c r="A6788" s="2"/>
      <c r="B6788" s="2"/>
      <c r="D6788"/>
      <c r="G6788" s="4"/>
    </row>
    <row r="6789" spans="1:7" x14ac:dyDescent="0.3">
      <c r="A6789" s="2"/>
      <c r="B6789" s="2"/>
      <c r="D6789"/>
      <c r="G6789" s="4"/>
    </row>
    <row r="6790" spans="1:7" x14ac:dyDescent="0.3">
      <c r="A6790" s="2"/>
      <c r="B6790" s="2"/>
      <c r="D6790"/>
      <c r="G6790" s="4"/>
    </row>
    <row r="6791" spans="1:7" x14ac:dyDescent="0.3">
      <c r="A6791" s="2"/>
      <c r="B6791" s="2"/>
      <c r="D6791"/>
      <c r="G6791" s="4"/>
    </row>
    <row r="6792" spans="1:7" x14ac:dyDescent="0.3">
      <c r="A6792" s="2"/>
      <c r="B6792" s="2"/>
      <c r="D6792"/>
      <c r="G6792" s="4"/>
    </row>
    <row r="6793" spans="1:7" x14ac:dyDescent="0.3">
      <c r="A6793" s="2"/>
      <c r="B6793" s="2"/>
      <c r="D6793"/>
      <c r="G6793" s="4"/>
    </row>
    <row r="6794" spans="1:7" x14ac:dyDescent="0.3">
      <c r="A6794" s="2"/>
      <c r="B6794" s="2"/>
      <c r="D6794"/>
      <c r="G6794" s="4"/>
    </row>
    <row r="6795" spans="1:7" x14ac:dyDescent="0.3">
      <c r="A6795" s="2"/>
      <c r="B6795" s="2"/>
      <c r="D6795"/>
      <c r="G6795" s="4"/>
    </row>
    <row r="6796" spans="1:7" x14ac:dyDescent="0.3">
      <c r="A6796" s="2"/>
      <c r="B6796" s="2"/>
      <c r="D6796"/>
      <c r="G6796" s="4"/>
    </row>
    <row r="6797" spans="1:7" x14ac:dyDescent="0.3">
      <c r="A6797" s="2"/>
      <c r="B6797" s="2"/>
      <c r="D6797"/>
      <c r="G6797" s="4"/>
    </row>
    <row r="6798" spans="1:7" x14ac:dyDescent="0.3">
      <c r="A6798" s="2"/>
      <c r="B6798" s="2"/>
      <c r="D6798"/>
      <c r="G6798" s="4"/>
    </row>
    <row r="6799" spans="1:7" x14ac:dyDescent="0.3">
      <c r="A6799" s="2"/>
      <c r="B6799" s="2"/>
      <c r="D6799"/>
      <c r="G6799" s="4"/>
    </row>
    <row r="6800" spans="1:7" x14ac:dyDescent="0.3">
      <c r="A6800" s="2"/>
      <c r="B6800" s="2"/>
      <c r="D6800"/>
      <c r="G6800" s="4"/>
    </row>
    <row r="6801" spans="1:7" x14ac:dyDescent="0.3">
      <c r="A6801" s="2"/>
      <c r="B6801" s="2"/>
      <c r="D6801"/>
      <c r="G6801" s="4"/>
    </row>
    <row r="6802" spans="1:7" x14ac:dyDescent="0.3">
      <c r="A6802" s="2"/>
      <c r="B6802" s="2"/>
      <c r="D6802"/>
      <c r="G6802" s="4"/>
    </row>
    <row r="6803" spans="1:7" x14ac:dyDescent="0.3">
      <c r="A6803" s="2"/>
      <c r="B6803" s="2"/>
      <c r="D6803"/>
      <c r="G6803" s="4"/>
    </row>
    <row r="6804" spans="1:7" x14ac:dyDescent="0.3">
      <c r="A6804" s="2"/>
      <c r="B6804" s="2"/>
      <c r="D6804"/>
      <c r="G6804" s="4"/>
    </row>
    <row r="6805" spans="1:7" x14ac:dyDescent="0.3">
      <c r="A6805" s="2"/>
      <c r="B6805" s="2"/>
      <c r="D6805"/>
      <c r="G6805" s="4"/>
    </row>
    <row r="6806" spans="1:7" x14ac:dyDescent="0.3">
      <c r="A6806" s="2"/>
      <c r="B6806" s="2"/>
      <c r="D6806"/>
      <c r="G6806" s="4"/>
    </row>
    <row r="6807" spans="1:7" x14ac:dyDescent="0.3">
      <c r="A6807" s="2"/>
      <c r="B6807" s="2"/>
      <c r="D6807"/>
      <c r="G6807" s="4"/>
    </row>
    <row r="6808" spans="1:7" x14ac:dyDescent="0.3">
      <c r="A6808" s="2"/>
      <c r="B6808" s="2"/>
      <c r="D6808"/>
      <c r="G6808" s="4"/>
    </row>
    <row r="6809" spans="1:7" x14ac:dyDescent="0.3">
      <c r="A6809" s="2"/>
      <c r="B6809" s="2"/>
      <c r="D6809"/>
      <c r="G6809" s="4"/>
    </row>
    <row r="6810" spans="1:7" x14ac:dyDescent="0.3">
      <c r="A6810" s="2"/>
      <c r="B6810" s="2"/>
      <c r="D6810"/>
      <c r="G6810" s="4"/>
    </row>
    <row r="6811" spans="1:7" x14ac:dyDescent="0.3">
      <c r="A6811" s="2"/>
      <c r="B6811" s="2"/>
      <c r="D6811"/>
      <c r="G6811" s="4"/>
    </row>
    <row r="6812" spans="1:7" x14ac:dyDescent="0.3">
      <c r="A6812" s="2"/>
      <c r="B6812" s="2"/>
      <c r="D6812"/>
      <c r="G6812" s="4"/>
    </row>
    <row r="6813" spans="1:7" x14ac:dyDescent="0.3">
      <c r="A6813" s="2"/>
      <c r="B6813" s="2"/>
      <c r="D6813"/>
      <c r="G6813" s="4"/>
    </row>
    <row r="6814" spans="1:7" x14ac:dyDescent="0.3">
      <c r="A6814" s="2"/>
      <c r="B6814" s="2"/>
      <c r="D6814"/>
      <c r="G6814" s="4"/>
    </row>
    <row r="6815" spans="1:7" x14ac:dyDescent="0.3">
      <c r="A6815" s="2"/>
      <c r="B6815" s="2"/>
      <c r="D6815"/>
      <c r="G6815" s="4"/>
    </row>
    <row r="6816" spans="1:7" x14ac:dyDescent="0.3">
      <c r="A6816" s="2"/>
      <c r="B6816" s="2"/>
      <c r="D6816"/>
      <c r="G6816" s="4"/>
    </row>
    <row r="6817" spans="1:7" x14ac:dyDescent="0.3">
      <c r="A6817" s="2"/>
      <c r="B6817" s="2"/>
      <c r="D6817"/>
      <c r="G6817" s="4"/>
    </row>
    <row r="6818" spans="1:7" x14ac:dyDescent="0.3">
      <c r="A6818" s="2"/>
      <c r="B6818" s="2"/>
      <c r="D6818"/>
      <c r="G6818" s="4"/>
    </row>
    <row r="6819" spans="1:7" x14ac:dyDescent="0.3">
      <c r="A6819" s="2"/>
      <c r="B6819" s="2"/>
      <c r="D6819"/>
      <c r="G6819" s="4"/>
    </row>
    <row r="6820" spans="1:7" x14ac:dyDescent="0.3">
      <c r="A6820" s="2"/>
      <c r="B6820" s="2"/>
      <c r="D6820"/>
      <c r="G6820" s="4"/>
    </row>
    <row r="6821" spans="1:7" x14ac:dyDescent="0.3">
      <c r="A6821" s="2"/>
      <c r="B6821" s="2"/>
      <c r="D6821"/>
      <c r="G6821" s="4"/>
    </row>
    <row r="6822" spans="1:7" x14ac:dyDescent="0.3">
      <c r="A6822" s="2"/>
      <c r="B6822" s="2"/>
      <c r="D6822"/>
      <c r="G6822" s="4"/>
    </row>
    <row r="6823" spans="1:7" x14ac:dyDescent="0.3">
      <c r="A6823" s="2"/>
      <c r="B6823" s="2"/>
      <c r="D6823"/>
      <c r="G6823" s="4"/>
    </row>
    <row r="6824" spans="1:7" x14ac:dyDescent="0.3">
      <c r="A6824" s="2"/>
      <c r="B6824" s="2"/>
      <c r="D6824"/>
      <c r="G6824" s="4"/>
    </row>
    <row r="6825" spans="1:7" x14ac:dyDescent="0.3">
      <c r="A6825" s="2"/>
      <c r="B6825" s="2"/>
      <c r="D6825"/>
      <c r="G6825" s="4"/>
    </row>
    <row r="6826" spans="1:7" x14ac:dyDescent="0.3">
      <c r="A6826" s="2"/>
      <c r="B6826" s="2"/>
      <c r="D6826"/>
      <c r="G6826" s="4"/>
    </row>
    <row r="6827" spans="1:7" x14ac:dyDescent="0.3">
      <c r="A6827" s="2"/>
      <c r="B6827" s="2"/>
      <c r="D6827"/>
      <c r="G6827" s="4"/>
    </row>
    <row r="6828" spans="1:7" x14ac:dyDescent="0.3">
      <c r="A6828" s="2"/>
      <c r="B6828" s="2"/>
      <c r="D6828"/>
      <c r="G6828" s="4"/>
    </row>
    <row r="6829" spans="1:7" x14ac:dyDescent="0.3">
      <c r="A6829" s="2"/>
      <c r="B6829" s="2"/>
      <c r="D6829"/>
      <c r="G6829" s="4"/>
    </row>
    <row r="6830" spans="1:7" x14ac:dyDescent="0.3">
      <c r="A6830" s="2"/>
      <c r="B6830" s="2"/>
      <c r="D6830"/>
      <c r="G6830" s="4"/>
    </row>
    <row r="6831" spans="1:7" x14ac:dyDescent="0.3">
      <c r="A6831" s="2"/>
      <c r="B6831" s="2"/>
      <c r="D6831"/>
      <c r="G6831" s="4"/>
    </row>
    <row r="6832" spans="1:7" x14ac:dyDescent="0.3">
      <c r="A6832" s="2"/>
      <c r="B6832" s="2"/>
      <c r="D6832"/>
      <c r="G6832" s="4"/>
    </row>
    <row r="6833" spans="1:7" x14ac:dyDescent="0.3">
      <c r="A6833" s="2"/>
      <c r="B6833" s="2"/>
      <c r="D6833"/>
      <c r="G6833" s="4"/>
    </row>
    <row r="6834" spans="1:7" x14ac:dyDescent="0.3">
      <c r="A6834" s="2"/>
      <c r="B6834" s="2"/>
      <c r="D6834"/>
      <c r="G6834" s="4"/>
    </row>
    <row r="6835" spans="1:7" x14ac:dyDescent="0.3">
      <c r="A6835" s="2"/>
      <c r="B6835" s="2"/>
      <c r="D6835"/>
      <c r="G6835" s="4"/>
    </row>
    <row r="6836" spans="1:7" x14ac:dyDescent="0.3">
      <c r="A6836" s="2"/>
      <c r="B6836" s="2"/>
      <c r="D6836"/>
      <c r="G6836" s="4"/>
    </row>
    <row r="6837" spans="1:7" x14ac:dyDescent="0.3">
      <c r="A6837" s="2"/>
      <c r="B6837" s="2"/>
      <c r="D6837"/>
      <c r="G6837" s="4"/>
    </row>
    <row r="6838" spans="1:7" x14ac:dyDescent="0.3">
      <c r="A6838" s="2"/>
      <c r="B6838" s="2"/>
      <c r="D6838"/>
      <c r="G6838" s="4"/>
    </row>
    <row r="6839" spans="1:7" x14ac:dyDescent="0.3">
      <c r="A6839" s="2"/>
      <c r="B6839" s="2"/>
      <c r="D6839"/>
      <c r="G6839" s="4"/>
    </row>
    <row r="6840" spans="1:7" x14ac:dyDescent="0.3">
      <c r="A6840" s="2"/>
      <c r="B6840" s="2"/>
      <c r="D6840"/>
      <c r="G6840" s="4"/>
    </row>
    <row r="6841" spans="1:7" x14ac:dyDescent="0.3">
      <c r="A6841" s="2"/>
      <c r="B6841" s="2"/>
      <c r="D6841"/>
      <c r="G6841" s="4"/>
    </row>
    <row r="6842" spans="1:7" x14ac:dyDescent="0.3">
      <c r="A6842" s="2"/>
      <c r="B6842" s="2"/>
      <c r="D6842"/>
      <c r="G6842" s="4"/>
    </row>
    <row r="6843" spans="1:7" x14ac:dyDescent="0.3">
      <c r="A6843" s="2"/>
      <c r="B6843" s="2"/>
      <c r="D6843"/>
      <c r="G6843" s="4"/>
    </row>
    <row r="6844" spans="1:7" x14ac:dyDescent="0.3">
      <c r="A6844" s="2"/>
      <c r="B6844" s="2"/>
      <c r="D6844"/>
      <c r="G6844" s="4"/>
    </row>
    <row r="6845" spans="1:7" x14ac:dyDescent="0.3">
      <c r="A6845" s="2"/>
      <c r="B6845" s="2"/>
      <c r="D6845"/>
      <c r="G6845" s="4"/>
    </row>
    <row r="6846" spans="1:7" x14ac:dyDescent="0.3">
      <c r="A6846" s="2"/>
      <c r="B6846" s="2"/>
      <c r="D6846"/>
      <c r="G6846" s="4"/>
    </row>
    <row r="6847" spans="1:7" x14ac:dyDescent="0.3">
      <c r="A6847" s="2"/>
      <c r="B6847" s="2"/>
      <c r="D6847"/>
      <c r="G6847" s="4"/>
    </row>
    <row r="6848" spans="1:7" x14ac:dyDescent="0.3">
      <c r="A6848" s="2"/>
      <c r="B6848" s="2"/>
      <c r="D6848"/>
      <c r="G6848" s="4"/>
    </row>
    <row r="6849" spans="1:7" x14ac:dyDescent="0.3">
      <c r="A6849" s="2"/>
      <c r="B6849" s="2"/>
      <c r="D6849"/>
      <c r="G6849" s="4"/>
    </row>
    <row r="6850" spans="1:7" x14ac:dyDescent="0.3">
      <c r="A6850" s="2"/>
      <c r="B6850" s="2"/>
      <c r="D6850"/>
      <c r="G6850" s="4"/>
    </row>
    <row r="6851" spans="1:7" x14ac:dyDescent="0.3">
      <c r="A6851" s="2"/>
      <c r="B6851" s="2"/>
      <c r="D6851"/>
      <c r="G6851" s="4"/>
    </row>
    <row r="6852" spans="1:7" x14ac:dyDescent="0.3">
      <c r="A6852" s="2"/>
      <c r="B6852" s="2"/>
      <c r="D6852"/>
      <c r="G6852" s="4"/>
    </row>
    <row r="6853" spans="1:7" x14ac:dyDescent="0.3">
      <c r="A6853" s="2"/>
      <c r="B6853" s="2"/>
      <c r="D6853"/>
      <c r="G6853" s="4"/>
    </row>
    <row r="6854" spans="1:7" x14ac:dyDescent="0.3">
      <c r="A6854" s="2"/>
      <c r="B6854" s="2"/>
      <c r="D6854"/>
      <c r="G6854" s="4"/>
    </row>
    <row r="6855" spans="1:7" x14ac:dyDescent="0.3">
      <c r="A6855" s="2"/>
      <c r="B6855" s="2"/>
      <c r="D6855"/>
      <c r="G6855" s="4"/>
    </row>
    <row r="6856" spans="1:7" x14ac:dyDescent="0.3">
      <c r="A6856" s="2"/>
      <c r="B6856" s="2"/>
      <c r="D6856"/>
      <c r="G6856" s="4"/>
    </row>
    <row r="6857" spans="1:7" x14ac:dyDescent="0.3">
      <c r="A6857" s="2"/>
      <c r="B6857" s="2"/>
      <c r="D6857"/>
      <c r="G6857" s="4"/>
    </row>
    <row r="6858" spans="1:7" x14ac:dyDescent="0.3">
      <c r="A6858" s="2"/>
      <c r="B6858" s="2"/>
      <c r="D6858"/>
      <c r="G6858" s="4"/>
    </row>
    <row r="6859" spans="1:7" x14ac:dyDescent="0.3">
      <c r="A6859" s="2"/>
      <c r="B6859" s="2"/>
      <c r="D6859"/>
      <c r="G6859" s="4"/>
    </row>
    <row r="6860" spans="1:7" x14ac:dyDescent="0.3">
      <c r="A6860" s="2"/>
      <c r="B6860" s="2"/>
      <c r="D6860"/>
      <c r="G6860" s="4"/>
    </row>
    <row r="6861" spans="1:7" x14ac:dyDescent="0.3">
      <c r="A6861" s="2"/>
      <c r="B6861" s="2"/>
      <c r="D6861"/>
      <c r="G6861" s="4"/>
    </row>
    <row r="6862" spans="1:7" x14ac:dyDescent="0.3">
      <c r="A6862" s="2"/>
      <c r="B6862" s="2"/>
      <c r="D6862"/>
      <c r="G6862" s="4"/>
    </row>
    <row r="6863" spans="1:7" x14ac:dyDescent="0.3">
      <c r="A6863" s="2"/>
      <c r="B6863" s="2"/>
      <c r="D6863"/>
      <c r="G6863" s="4"/>
    </row>
    <row r="6864" spans="1:7" x14ac:dyDescent="0.3">
      <c r="A6864" s="2"/>
      <c r="B6864" s="2"/>
      <c r="D6864"/>
      <c r="G6864" s="4"/>
    </row>
    <row r="6865" spans="1:7" x14ac:dyDescent="0.3">
      <c r="A6865" s="2"/>
      <c r="B6865" s="2"/>
      <c r="D6865"/>
      <c r="G6865" s="4"/>
    </row>
    <row r="6866" spans="1:7" x14ac:dyDescent="0.3">
      <c r="A6866" s="2"/>
      <c r="B6866" s="2"/>
      <c r="D6866"/>
      <c r="G6866" s="4"/>
    </row>
    <row r="6867" spans="1:7" x14ac:dyDescent="0.3">
      <c r="A6867" s="2"/>
      <c r="B6867" s="2"/>
      <c r="D6867"/>
      <c r="G6867" s="4"/>
    </row>
    <row r="6868" spans="1:7" x14ac:dyDescent="0.3">
      <c r="A6868" s="2"/>
      <c r="B6868" s="2"/>
      <c r="D6868"/>
      <c r="G6868" s="4"/>
    </row>
    <row r="6869" spans="1:7" x14ac:dyDescent="0.3">
      <c r="A6869" s="2"/>
      <c r="B6869" s="2"/>
      <c r="D6869"/>
      <c r="G6869" s="4"/>
    </row>
    <row r="6870" spans="1:7" x14ac:dyDescent="0.3">
      <c r="A6870" s="2"/>
      <c r="B6870" s="2"/>
      <c r="D6870"/>
      <c r="G6870" s="4"/>
    </row>
    <row r="6871" spans="1:7" x14ac:dyDescent="0.3">
      <c r="A6871" s="2"/>
      <c r="B6871" s="2"/>
      <c r="D6871"/>
      <c r="G6871" s="4"/>
    </row>
    <row r="6872" spans="1:7" x14ac:dyDescent="0.3">
      <c r="A6872" s="2"/>
      <c r="B6872" s="2"/>
      <c r="D6872"/>
      <c r="G6872" s="4"/>
    </row>
    <row r="6873" spans="1:7" x14ac:dyDescent="0.3">
      <c r="A6873" s="2"/>
      <c r="B6873" s="2"/>
      <c r="D6873"/>
      <c r="G6873" s="4"/>
    </row>
    <row r="6874" spans="1:7" x14ac:dyDescent="0.3">
      <c r="A6874" s="2"/>
      <c r="B6874" s="2"/>
      <c r="D6874"/>
      <c r="G6874" s="4"/>
    </row>
    <row r="6875" spans="1:7" x14ac:dyDescent="0.3">
      <c r="A6875" s="2"/>
      <c r="B6875" s="2"/>
      <c r="D6875"/>
      <c r="G6875" s="4"/>
    </row>
    <row r="6876" spans="1:7" x14ac:dyDescent="0.3">
      <c r="A6876" s="2"/>
      <c r="B6876" s="2"/>
      <c r="D6876"/>
      <c r="G6876" s="4"/>
    </row>
    <row r="6877" spans="1:7" x14ac:dyDescent="0.3">
      <c r="A6877" s="2"/>
      <c r="B6877" s="2"/>
      <c r="D6877"/>
      <c r="G6877" s="4"/>
    </row>
    <row r="6878" spans="1:7" x14ac:dyDescent="0.3">
      <c r="A6878" s="2"/>
      <c r="B6878" s="2"/>
      <c r="D6878"/>
      <c r="G6878" s="4"/>
    </row>
    <row r="6879" spans="1:7" x14ac:dyDescent="0.3">
      <c r="A6879" s="2"/>
      <c r="B6879" s="2"/>
      <c r="D6879"/>
      <c r="G6879" s="4"/>
    </row>
    <row r="6880" spans="1:7" x14ac:dyDescent="0.3">
      <c r="A6880" s="2"/>
      <c r="B6880" s="2"/>
      <c r="D6880"/>
      <c r="G6880" s="4"/>
    </row>
    <row r="6881" spans="1:7" x14ac:dyDescent="0.3">
      <c r="A6881" s="2"/>
      <c r="B6881" s="2"/>
      <c r="D6881"/>
      <c r="G6881" s="4"/>
    </row>
    <row r="6882" spans="1:7" x14ac:dyDescent="0.3">
      <c r="A6882" s="2"/>
      <c r="B6882" s="2"/>
      <c r="D6882"/>
      <c r="G6882" s="4"/>
    </row>
    <row r="6883" spans="1:7" x14ac:dyDescent="0.3">
      <c r="A6883" s="2"/>
      <c r="B6883" s="2"/>
      <c r="D6883"/>
      <c r="G6883" s="4"/>
    </row>
    <row r="6884" spans="1:7" x14ac:dyDescent="0.3">
      <c r="A6884" s="2"/>
      <c r="B6884" s="2"/>
      <c r="D6884"/>
      <c r="G6884" s="4"/>
    </row>
    <row r="6885" spans="1:7" x14ac:dyDescent="0.3">
      <c r="A6885" s="2"/>
      <c r="B6885" s="2"/>
      <c r="D6885"/>
      <c r="G6885" s="4"/>
    </row>
    <row r="6886" spans="1:7" x14ac:dyDescent="0.3">
      <c r="A6886" s="2"/>
      <c r="B6886" s="2"/>
      <c r="D6886"/>
      <c r="G6886" s="4"/>
    </row>
    <row r="6887" spans="1:7" x14ac:dyDescent="0.3">
      <c r="A6887" s="2"/>
      <c r="B6887" s="2"/>
      <c r="D6887"/>
      <c r="G6887" s="4"/>
    </row>
    <row r="6888" spans="1:7" x14ac:dyDescent="0.3">
      <c r="A6888" s="2"/>
      <c r="B6888" s="2"/>
      <c r="D6888"/>
      <c r="G6888" s="4"/>
    </row>
    <row r="6889" spans="1:7" x14ac:dyDescent="0.3">
      <c r="A6889" s="2"/>
      <c r="B6889" s="2"/>
      <c r="D6889"/>
      <c r="G6889" s="4"/>
    </row>
    <row r="6890" spans="1:7" x14ac:dyDescent="0.3">
      <c r="A6890" s="2"/>
      <c r="B6890" s="2"/>
      <c r="D6890"/>
      <c r="G6890" s="4"/>
    </row>
    <row r="6891" spans="1:7" x14ac:dyDescent="0.3">
      <c r="A6891" s="2"/>
      <c r="B6891" s="2"/>
      <c r="D6891"/>
      <c r="G6891" s="4"/>
    </row>
    <row r="6892" spans="1:7" x14ac:dyDescent="0.3">
      <c r="A6892" s="2"/>
      <c r="B6892" s="2"/>
      <c r="D6892"/>
      <c r="G6892" s="4"/>
    </row>
    <row r="6893" spans="1:7" x14ac:dyDescent="0.3">
      <c r="A6893" s="2"/>
      <c r="B6893" s="2"/>
      <c r="D6893"/>
      <c r="G6893" s="4"/>
    </row>
    <row r="6894" spans="1:7" x14ac:dyDescent="0.3">
      <c r="A6894" s="2"/>
      <c r="B6894" s="2"/>
      <c r="D6894"/>
      <c r="G6894" s="4"/>
    </row>
    <row r="6895" spans="1:7" x14ac:dyDescent="0.3">
      <c r="A6895" s="2"/>
      <c r="B6895" s="2"/>
      <c r="D6895"/>
      <c r="G6895" s="4"/>
    </row>
    <row r="6896" spans="1:7" x14ac:dyDescent="0.3">
      <c r="A6896" s="2"/>
      <c r="B6896" s="2"/>
      <c r="D6896"/>
      <c r="G6896" s="4"/>
    </row>
    <row r="6897" spans="1:7" x14ac:dyDescent="0.3">
      <c r="A6897" s="2"/>
      <c r="B6897" s="2"/>
      <c r="D6897"/>
      <c r="G6897" s="4"/>
    </row>
    <row r="6898" spans="1:7" x14ac:dyDescent="0.3">
      <c r="A6898" s="2"/>
      <c r="B6898" s="2"/>
      <c r="D6898"/>
      <c r="G6898" s="4"/>
    </row>
    <row r="6899" spans="1:7" x14ac:dyDescent="0.3">
      <c r="A6899" s="2"/>
      <c r="B6899" s="2"/>
      <c r="D6899"/>
      <c r="G6899" s="4"/>
    </row>
    <row r="6900" spans="1:7" x14ac:dyDescent="0.3">
      <c r="A6900" s="2"/>
      <c r="B6900" s="2"/>
      <c r="D6900"/>
      <c r="G6900" s="4"/>
    </row>
    <row r="6901" spans="1:7" x14ac:dyDescent="0.3">
      <c r="A6901" s="2"/>
      <c r="B6901" s="2"/>
      <c r="D6901"/>
      <c r="G6901" s="4"/>
    </row>
    <row r="6902" spans="1:7" x14ac:dyDescent="0.3">
      <c r="A6902" s="2"/>
      <c r="B6902" s="2"/>
      <c r="D6902"/>
      <c r="G6902" s="4"/>
    </row>
    <row r="6903" spans="1:7" x14ac:dyDescent="0.3">
      <c r="A6903" s="2"/>
      <c r="B6903" s="2"/>
      <c r="D6903"/>
      <c r="G6903" s="4"/>
    </row>
    <row r="6904" spans="1:7" x14ac:dyDescent="0.3">
      <c r="A6904" s="2"/>
      <c r="B6904" s="2"/>
      <c r="D6904"/>
      <c r="G6904" s="4"/>
    </row>
    <row r="6905" spans="1:7" x14ac:dyDescent="0.3">
      <c r="A6905" s="2"/>
      <c r="B6905" s="2"/>
      <c r="D6905"/>
      <c r="G6905" s="4"/>
    </row>
    <row r="6906" spans="1:7" x14ac:dyDescent="0.3">
      <c r="A6906" s="2"/>
      <c r="B6906" s="2"/>
      <c r="D6906"/>
      <c r="G6906" s="4"/>
    </row>
    <row r="6907" spans="1:7" x14ac:dyDescent="0.3">
      <c r="A6907" s="2"/>
      <c r="B6907" s="2"/>
      <c r="D6907"/>
      <c r="G6907" s="4"/>
    </row>
    <row r="6908" spans="1:7" x14ac:dyDescent="0.3">
      <c r="A6908" s="2"/>
      <c r="B6908" s="2"/>
      <c r="D6908"/>
      <c r="G6908" s="4"/>
    </row>
    <row r="6909" spans="1:7" x14ac:dyDescent="0.3">
      <c r="A6909" s="2"/>
      <c r="B6909" s="2"/>
      <c r="D6909"/>
      <c r="G6909" s="4"/>
    </row>
    <row r="6910" spans="1:7" x14ac:dyDescent="0.3">
      <c r="A6910" s="2"/>
      <c r="B6910" s="2"/>
      <c r="D6910"/>
      <c r="G6910" s="4"/>
    </row>
    <row r="6911" spans="1:7" x14ac:dyDescent="0.3">
      <c r="A6911" s="2"/>
      <c r="B6911" s="2"/>
      <c r="D6911"/>
      <c r="G6911" s="4"/>
    </row>
    <row r="6912" spans="1:7" x14ac:dyDescent="0.3">
      <c r="A6912" s="2"/>
      <c r="B6912" s="2"/>
      <c r="D6912"/>
      <c r="G6912" s="4"/>
    </row>
    <row r="6913" spans="1:7" x14ac:dyDescent="0.3">
      <c r="A6913" s="2"/>
      <c r="B6913" s="2"/>
      <c r="D6913"/>
      <c r="G6913" s="4"/>
    </row>
    <row r="6914" spans="1:7" x14ac:dyDescent="0.3">
      <c r="A6914" s="2"/>
      <c r="B6914" s="2"/>
      <c r="D6914"/>
      <c r="G6914" s="4"/>
    </row>
    <row r="6915" spans="1:7" x14ac:dyDescent="0.3">
      <c r="A6915" s="2"/>
      <c r="B6915" s="2"/>
      <c r="D6915"/>
      <c r="G6915" s="4"/>
    </row>
    <row r="6916" spans="1:7" x14ac:dyDescent="0.3">
      <c r="A6916" s="2"/>
      <c r="B6916" s="2"/>
      <c r="D6916"/>
      <c r="G6916" s="4"/>
    </row>
    <row r="6917" spans="1:7" x14ac:dyDescent="0.3">
      <c r="A6917" s="2"/>
      <c r="B6917" s="2"/>
      <c r="D6917"/>
      <c r="G6917" s="4"/>
    </row>
    <row r="6918" spans="1:7" x14ac:dyDescent="0.3">
      <c r="A6918" s="2"/>
      <c r="B6918" s="2"/>
      <c r="D6918"/>
      <c r="G6918" s="4"/>
    </row>
    <row r="6919" spans="1:7" x14ac:dyDescent="0.3">
      <c r="A6919" s="2"/>
      <c r="B6919" s="2"/>
      <c r="D6919"/>
      <c r="G6919" s="4"/>
    </row>
    <row r="6920" spans="1:7" x14ac:dyDescent="0.3">
      <c r="A6920" s="2"/>
      <c r="B6920" s="2"/>
      <c r="D6920"/>
      <c r="G6920" s="4"/>
    </row>
    <row r="6921" spans="1:7" x14ac:dyDescent="0.3">
      <c r="A6921" s="2"/>
      <c r="B6921" s="2"/>
      <c r="D6921"/>
      <c r="G6921" s="4"/>
    </row>
    <row r="6922" spans="1:7" x14ac:dyDescent="0.3">
      <c r="A6922" s="2"/>
      <c r="B6922" s="2"/>
      <c r="D6922"/>
      <c r="G6922" s="4"/>
    </row>
    <row r="6923" spans="1:7" x14ac:dyDescent="0.3">
      <c r="A6923" s="2"/>
      <c r="B6923" s="2"/>
      <c r="D6923"/>
      <c r="G6923" s="4"/>
    </row>
    <row r="6924" spans="1:7" x14ac:dyDescent="0.3">
      <c r="A6924" s="2"/>
      <c r="B6924" s="2"/>
      <c r="D6924"/>
      <c r="G6924" s="4"/>
    </row>
    <row r="6925" spans="1:7" x14ac:dyDescent="0.3">
      <c r="A6925" s="2"/>
      <c r="B6925" s="2"/>
      <c r="D6925"/>
      <c r="G6925" s="4"/>
    </row>
    <row r="6926" spans="1:7" x14ac:dyDescent="0.3">
      <c r="A6926" s="2"/>
      <c r="B6926" s="2"/>
      <c r="D6926"/>
      <c r="G6926" s="4"/>
    </row>
    <row r="6927" spans="1:7" x14ac:dyDescent="0.3">
      <c r="A6927" s="2"/>
      <c r="B6927" s="2"/>
      <c r="D6927"/>
      <c r="G6927" s="4"/>
    </row>
    <row r="6928" spans="1:7" x14ac:dyDescent="0.3">
      <c r="A6928" s="2"/>
      <c r="B6928" s="2"/>
      <c r="D6928"/>
      <c r="G6928" s="4"/>
    </row>
    <row r="6929" spans="1:7" x14ac:dyDescent="0.3">
      <c r="A6929" s="2"/>
      <c r="B6929" s="2"/>
      <c r="D6929"/>
      <c r="G6929" s="4"/>
    </row>
    <row r="6930" spans="1:7" x14ac:dyDescent="0.3">
      <c r="A6930" s="2"/>
      <c r="B6930" s="2"/>
      <c r="D6930"/>
      <c r="G6930" s="4"/>
    </row>
    <row r="6931" spans="1:7" x14ac:dyDescent="0.3">
      <c r="A6931" s="2"/>
      <c r="B6931" s="2"/>
      <c r="D6931"/>
      <c r="G6931" s="4"/>
    </row>
    <row r="6932" spans="1:7" x14ac:dyDescent="0.3">
      <c r="A6932" s="2"/>
      <c r="B6932" s="2"/>
      <c r="D6932"/>
      <c r="G6932" s="4"/>
    </row>
    <row r="6933" spans="1:7" x14ac:dyDescent="0.3">
      <c r="A6933" s="2"/>
      <c r="B6933" s="2"/>
      <c r="D6933"/>
      <c r="G6933" s="4"/>
    </row>
    <row r="6934" spans="1:7" x14ac:dyDescent="0.3">
      <c r="A6934" s="2"/>
      <c r="B6934" s="2"/>
      <c r="D6934"/>
      <c r="G6934" s="4"/>
    </row>
    <row r="6935" spans="1:7" x14ac:dyDescent="0.3">
      <c r="A6935" s="2"/>
      <c r="B6935" s="2"/>
      <c r="D6935"/>
      <c r="G6935" s="4"/>
    </row>
    <row r="6936" spans="1:7" x14ac:dyDescent="0.3">
      <c r="A6936" s="2"/>
      <c r="B6936" s="2"/>
      <c r="D6936"/>
      <c r="G6936" s="4"/>
    </row>
    <row r="6937" spans="1:7" x14ac:dyDescent="0.3">
      <c r="A6937" s="2"/>
      <c r="B6937" s="2"/>
      <c r="D6937"/>
      <c r="G6937" s="4"/>
    </row>
    <row r="6938" spans="1:7" x14ac:dyDescent="0.3">
      <c r="A6938" s="2"/>
      <c r="B6938" s="2"/>
      <c r="D6938"/>
      <c r="G6938" s="4"/>
    </row>
    <row r="6939" spans="1:7" x14ac:dyDescent="0.3">
      <c r="A6939" s="2"/>
      <c r="B6939" s="2"/>
      <c r="D6939"/>
      <c r="G6939" s="4"/>
    </row>
    <row r="6940" spans="1:7" x14ac:dyDescent="0.3">
      <c r="A6940" s="2"/>
      <c r="B6940" s="2"/>
      <c r="D6940"/>
      <c r="G6940" s="4"/>
    </row>
    <row r="6941" spans="1:7" x14ac:dyDescent="0.3">
      <c r="A6941" s="2"/>
      <c r="B6941" s="2"/>
      <c r="D6941"/>
      <c r="G6941" s="4"/>
    </row>
    <row r="6942" spans="1:7" x14ac:dyDescent="0.3">
      <c r="A6942" s="2"/>
      <c r="B6942" s="2"/>
      <c r="D6942"/>
      <c r="G6942" s="4"/>
    </row>
    <row r="6943" spans="1:7" x14ac:dyDescent="0.3">
      <c r="A6943" s="2"/>
      <c r="B6943" s="2"/>
      <c r="D6943"/>
      <c r="G6943" s="4"/>
    </row>
    <row r="6944" spans="1:7" x14ac:dyDescent="0.3">
      <c r="A6944" s="2"/>
      <c r="B6944" s="2"/>
      <c r="D6944"/>
      <c r="G6944" s="4"/>
    </row>
    <row r="6945" spans="1:7" x14ac:dyDescent="0.3">
      <c r="A6945" s="2"/>
      <c r="B6945" s="2"/>
      <c r="D6945"/>
      <c r="G6945" s="4"/>
    </row>
    <row r="6946" spans="1:7" x14ac:dyDescent="0.3">
      <c r="A6946" s="2"/>
      <c r="B6946" s="2"/>
      <c r="D6946"/>
      <c r="G6946" s="4"/>
    </row>
    <row r="6947" spans="1:7" x14ac:dyDescent="0.3">
      <c r="A6947" s="2"/>
      <c r="B6947" s="2"/>
      <c r="D6947"/>
      <c r="G6947" s="4"/>
    </row>
    <row r="6948" spans="1:7" x14ac:dyDescent="0.3">
      <c r="A6948" s="2"/>
      <c r="B6948" s="2"/>
      <c r="D6948"/>
      <c r="G6948" s="4"/>
    </row>
    <row r="6949" spans="1:7" x14ac:dyDescent="0.3">
      <c r="A6949" s="2"/>
      <c r="B6949" s="2"/>
      <c r="D6949"/>
      <c r="G6949" s="4"/>
    </row>
    <row r="6950" spans="1:7" x14ac:dyDescent="0.3">
      <c r="A6950" s="2"/>
      <c r="B6950" s="2"/>
      <c r="D6950"/>
      <c r="G6950" s="4"/>
    </row>
    <row r="6951" spans="1:7" x14ac:dyDescent="0.3">
      <c r="A6951" s="2"/>
      <c r="B6951" s="2"/>
      <c r="D6951"/>
      <c r="G6951" s="4"/>
    </row>
    <row r="6952" spans="1:7" x14ac:dyDescent="0.3">
      <c r="A6952" s="2"/>
      <c r="B6952" s="2"/>
      <c r="D6952"/>
      <c r="G6952" s="4"/>
    </row>
    <row r="6953" spans="1:7" x14ac:dyDescent="0.3">
      <c r="A6953" s="2"/>
      <c r="B6953" s="2"/>
      <c r="D6953"/>
      <c r="G6953" s="4"/>
    </row>
    <row r="6954" spans="1:7" x14ac:dyDescent="0.3">
      <c r="A6954" s="2"/>
      <c r="B6954" s="2"/>
      <c r="D6954"/>
      <c r="G6954" s="4"/>
    </row>
    <row r="6955" spans="1:7" x14ac:dyDescent="0.3">
      <c r="A6955" s="2"/>
      <c r="B6955" s="2"/>
      <c r="D6955"/>
      <c r="G6955" s="4"/>
    </row>
    <row r="6956" spans="1:7" x14ac:dyDescent="0.3">
      <c r="A6956" s="2"/>
      <c r="B6956" s="2"/>
      <c r="D6956"/>
      <c r="G6956" s="4"/>
    </row>
    <row r="6957" spans="1:7" x14ac:dyDescent="0.3">
      <c r="A6957" s="2"/>
      <c r="B6957" s="2"/>
      <c r="D6957"/>
      <c r="G6957" s="4"/>
    </row>
    <row r="6958" spans="1:7" x14ac:dyDescent="0.3">
      <c r="A6958" s="2"/>
      <c r="B6958" s="2"/>
      <c r="D6958"/>
      <c r="G6958" s="4"/>
    </row>
    <row r="6959" spans="1:7" x14ac:dyDescent="0.3">
      <c r="A6959" s="2"/>
      <c r="B6959" s="2"/>
      <c r="D6959"/>
      <c r="G6959" s="4"/>
    </row>
    <row r="6960" spans="1:7" x14ac:dyDescent="0.3">
      <c r="A6960" s="2"/>
      <c r="B6960" s="2"/>
      <c r="D6960"/>
      <c r="G6960" s="4"/>
    </row>
    <row r="6961" spans="1:7" x14ac:dyDescent="0.3">
      <c r="A6961" s="2"/>
      <c r="B6961" s="2"/>
      <c r="D6961"/>
      <c r="G6961" s="4"/>
    </row>
    <row r="6962" spans="1:7" x14ac:dyDescent="0.3">
      <c r="A6962" s="2"/>
      <c r="B6962" s="2"/>
      <c r="D6962"/>
      <c r="G6962" s="4"/>
    </row>
    <row r="6963" spans="1:7" x14ac:dyDescent="0.3">
      <c r="A6963" s="2"/>
      <c r="B6963" s="2"/>
      <c r="D6963"/>
      <c r="G6963" s="4"/>
    </row>
    <row r="6964" spans="1:7" x14ac:dyDescent="0.3">
      <c r="A6964" s="2"/>
      <c r="B6964" s="2"/>
      <c r="D6964"/>
      <c r="G6964" s="4"/>
    </row>
    <row r="6965" spans="1:7" x14ac:dyDescent="0.3">
      <c r="A6965" s="2"/>
      <c r="B6965" s="2"/>
      <c r="D6965"/>
      <c r="G6965" s="4"/>
    </row>
    <row r="6966" spans="1:7" x14ac:dyDescent="0.3">
      <c r="A6966" s="2"/>
      <c r="B6966" s="2"/>
      <c r="D6966"/>
      <c r="G6966" s="4"/>
    </row>
    <row r="6967" spans="1:7" x14ac:dyDescent="0.3">
      <c r="A6967" s="2"/>
      <c r="B6967" s="2"/>
      <c r="D6967"/>
      <c r="G6967" s="4"/>
    </row>
    <row r="6968" spans="1:7" x14ac:dyDescent="0.3">
      <c r="A6968" s="2"/>
      <c r="B6968" s="2"/>
      <c r="D6968"/>
      <c r="G6968" s="4"/>
    </row>
    <row r="6969" spans="1:7" x14ac:dyDescent="0.3">
      <c r="A6969" s="2"/>
      <c r="B6969" s="2"/>
      <c r="D6969"/>
      <c r="G6969" s="4"/>
    </row>
    <row r="6970" spans="1:7" x14ac:dyDescent="0.3">
      <c r="A6970" s="2"/>
      <c r="B6970" s="2"/>
      <c r="D6970"/>
      <c r="G6970" s="4"/>
    </row>
    <row r="6971" spans="1:7" x14ac:dyDescent="0.3">
      <c r="A6971" s="2"/>
      <c r="B6971" s="2"/>
      <c r="D6971"/>
      <c r="G6971" s="4"/>
    </row>
    <row r="6972" spans="1:7" x14ac:dyDescent="0.3">
      <c r="A6972" s="2"/>
      <c r="B6972" s="2"/>
      <c r="D6972"/>
      <c r="G6972" s="4"/>
    </row>
    <row r="6973" spans="1:7" x14ac:dyDescent="0.3">
      <c r="A6973" s="2"/>
      <c r="B6973" s="2"/>
      <c r="D6973"/>
      <c r="G6973" s="4"/>
    </row>
    <row r="6974" spans="1:7" x14ac:dyDescent="0.3">
      <c r="A6974" s="2"/>
      <c r="B6974" s="2"/>
      <c r="D6974"/>
      <c r="G6974" s="4"/>
    </row>
    <row r="6975" spans="1:7" x14ac:dyDescent="0.3">
      <c r="A6975" s="2"/>
      <c r="B6975" s="2"/>
      <c r="D6975"/>
      <c r="G6975" s="4"/>
    </row>
    <row r="6976" spans="1:7" x14ac:dyDescent="0.3">
      <c r="A6976" s="2"/>
      <c r="B6976" s="2"/>
      <c r="D6976"/>
      <c r="G6976" s="4"/>
    </row>
    <row r="6977" spans="1:7" x14ac:dyDescent="0.3">
      <c r="A6977" s="2"/>
      <c r="B6977" s="2"/>
      <c r="D6977"/>
      <c r="G6977" s="4"/>
    </row>
    <row r="6978" spans="1:7" x14ac:dyDescent="0.3">
      <c r="A6978" s="2"/>
      <c r="B6978" s="2"/>
      <c r="D6978"/>
      <c r="G6978" s="4"/>
    </row>
    <row r="6979" spans="1:7" x14ac:dyDescent="0.3">
      <c r="A6979" s="2"/>
      <c r="B6979" s="2"/>
      <c r="D6979"/>
      <c r="G6979" s="4"/>
    </row>
    <row r="6980" spans="1:7" x14ac:dyDescent="0.3">
      <c r="A6980" s="2"/>
      <c r="B6980" s="2"/>
      <c r="D6980"/>
      <c r="G6980" s="4"/>
    </row>
    <row r="6981" spans="1:7" x14ac:dyDescent="0.3">
      <c r="A6981" s="2"/>
      <c r="B6981" s="2"/>
      <c r="D6981"/>
      <c r="G6981" s="4"/>
    </row>
    <row r="6982" spans="1:7" x14ac:dyDescent="0.3">
      <c r="A6982" s="2"/>
      <c r="B6982" s="2"/>
      <c r="D6982"/>
      <c r="G6982" s="4"/>
    </row>
    <row r="6983" spans="1:7" x14ac:dyDescent="0.3">
      <c r="A6983" s="2"/>
      <c r="B6983" s="2"/>
      <c r="D6983"/>
      <c r="G6983" s="4"/>
    </row>
    <row r="6984" spans="1:7" x14ac:dyDescent="0.3">
      <c r="A6984" s="2"/>
      <c r="B6984" s="2"/>
      <c r="D6984"/>
      <c r="G6984" s="4"/>
    </row>
    <row r="6985" spans="1:7" x14ac:dyDescent="0.3">
      <c r="A6985" s="2"/>
      <c r="B6985" s="2"/>
      <c r="D6985"/>
      <c r="G6985" s="4"/>
    </row>
    <row r="6986" spans="1:7" x14ac:dyDescent="0.3">
      <c r="A6986" s="2"/>
      <c r="B6986" s="2"/>
      <c r="D6986"/>
      <c r="G6986" s="4"/>
    </row>
    <row r="6987" spans="1:7" x14ac:dyDescent="0.3">
      <c r="A6987" s="2"/>
      <c r="B6987" s="2"/>
      <c r="D6987"/>
      <c r="G6987" s="4"/>
    </row>
    <row r="6988" spans="1:7" x14ac:dyDescent="0.3">
      <c r="A6988" s="2"/>
      <c r="B6988" s="2"/>
      <c r="D6988"/>
      <c r="G6988" s="4"/>
    </row>
    <row r="6989" spans="1:7" x14ac:dyDescent="0.3">
      <c r="A6989" s="2"/>
      <c r="B6989" s="2"/>
      <c r="D6989"/>
      <c r="G6989" s="4"/>
    </row>
    <row r="6990" spans="1:7" x14ac:dyDescent="0.3">
      <c r="A6990" s="2"/>
      <c r="B6990" s="2"/>
      <c r="D6990"/>
      <c r="G6990" s="4"/>
    </row>
    <row r="6991" spans="1:7" x14ac:dyDescent="0.3">
      <c r="A6991" s="2"/>
      <c r="B6991" s="2"/>
      <c r="D6991"/>
      <c r="G6991" s="4"/>
    </row>
    <row r="6992" spans="1:7" x14ac:dyDescent="0.3">
      <c r="A6992" s="2"/>
      <c r="B6992" s="2"/>
      <c r="D6992"/>
      <c r="G6992" s="4"/>
    </row>
    <row r="6993" spans="1:7" x14ac:dyDescent="0.3">
      <c r="A6993" s="2"/>
      <c r="B6993" s="2"/>
      <c r="D6993"/>
      <c r="G6993" s="4"/>
    </row>
    <row r="6994" spans="1:7" x14ac:dyDescent="0.3">
      <c r="A6994" s="2"/>
      <c r="B6994" s="2"/>
      <c r="D6994"/>
      <c r="G6994" s="4"/>
    </row>
    <row r="6995" spans="1:7" x14ac:dyDescent="0.3">
      <c r="A6995" s="2"/>
      <c r="B6995" s="2"/>
      <c r="D6995"/>
      <c r="G6995" s="4"/>
    </row>
    <row r="6996" spans="1:7" x14ac:dyDescent="0.3">
      <c r="A6996" s="2"/>
      <c r="B6996" s="2"/>
      <c r="D6996"/>
      <c r="G6996" s="4"/>
    </row>
    <row r="6997" spans="1:7" x14ac:dyDescent="0.3">
      <c r="A6997" s="2"/>
      <c r="B6997" s="2"/>
      <c r="D6997"/>
      <c r="G6997" s="4"/>
    </row>
    <row r="6998" spans="1:7" x14ac:dyDescent="0.3">
      <c r="A6998" s="2"/>
      <c r="B6998" s="2"/>
      <c r="D6998"/>
      <c r="G6998" s="4"/>
    </row>
    <row r="6999" spans="1:7" x14ac:dyDescent="0.3">
      <c r="A6999" s="2"/>
      <c r="B6999" s="2"/>
      <c r="D6999"/>
      <c r="G6999" s="4"/>
    </row>
    <row r="7000" spans="1:7" x14ac:dyDescent="0.3">
      <c r="A7000" s="2"/>
      <c r="B7000" s="2"/>
      <c r="D7000"/>
      <c r="G7000" s="4"/>
    </row>
    <row r="7001" spans="1:7" x14ac:dyDescent="0.3">
      <c r="A7001" s="2"/>
      <c r="B7001" s="2"/>
      <c r="D7001"/>
      <c r="G7001" s="4"/>
    </row>
    <row r="7002" spans="1:7" x14ac:dyDescent="0.3">
      <c r="A7002" s="2"/>
      <c r="B7002" s="2"/>
      <c r="D7002"/>
      <c r="G7002" s="4"/>
    </row>
    <row r="7003" spans="1:7" x14ac:dyDescent="0.3">
      <c r="A7003" s="2"/>
      <c r="B7003" s="2"/>
      <c r="D7003"/>
      <c r="G7003" s="4"/>
    </row>
    <row r="7004" spans="1:7" x14ac:dyDescent="0.3">
      <c r="A7004" s="2"/>
      <c r="B7004" s="2"/>
      <c r="D7004"/>
      <c r="G7004" s="4"/>
    </row>
    <row r="7005" spans="1:7" x14ac:dyDescent="0.3">
      <c r="A7005" s="2"/>
      <c r="B7005" s="2"/>
      <c r="D7005"/>
      <c r="G7005" s="4"/>
    </row>
    <row r="7006" spans="1:7" x14ac:dyDescent="0.3">
      <c r="A7006" s="2"/>
      <c r="B7006" s="2"/>
      <c r="D7006"/>
      <c r="G7006" s="4"/>
    </row>
    <row r="7007" spans="1:7" x14ac:dyDescent="0.3">
      <c r="A7007" s="2"/>
      <c r="B7007" s="2"/>
      <c r="D7007"/>
      <c r="G7007" s="4"/>
    </row>
    <row r="7008" spans="1:7" x14ac:dyDescent="0.3">
      <c r="A7008" s="2"/>
      <c r="B7008" s="2"/>
      <c r="D7008"/>
      <c r="G7008" s="4"/>
    </row>
    <row r="7009" spans="1:7" x14ac:dyDescent="0.3">
      <c r="A7009" s="2"/>
      <c r="B7009" s="2"/>
      <c r="D7009"/>
      <c r="G7009" s="4"/>
    </row>
    <row r="7010" spans="1:7" x14ac:dyDescent="0.3">
      <c r="A7010" s="2"/>
      <c r="B7010" s="2"/>
      <c r="D7010"/>
      <c r="G7010" s="4"/>
    </row>
    <row r="7011" spans="1:7" x14ac:dyDescent="0.3">
      <c r="A7011" s="2"/>
      <c r="B7011" s="2"/>
      <c r="D7011"/>
      <c r="G7011" s="4"/>
    </row>
    <row r="7012" spans="1:7" x14ac:dyDescent="0.3">
      <c r="A7012" s="2"/>
      <c r="B7012" s="2"/>
      <c r="D7012"/>
      <c r="G7012" s="4"/>
    </row>
    <row r="7013" spans="1:7" x14ac:dyDescent="0.3">
      <c r="A7013" s="2"/>
      <c r="B7013" s="2"/>
      <c r="D7013"/>
      <c r="G7013" s="4"/>
    </row>
    <row r="7014" spans="1:7" x14ac:dyDescent="0.3">
      <c r="A7014" s="2"/>
      <c r="B7014" s="2"/>
      <c r="D7014"/>
      <c r="G7014" s="4"/>
    </row>
    <row r="7015" spans="1:7" x14ac:dyDescent="0.3">
      <c r="A7015" s="2"/>
      <c r="B7015" s="2"/>
      <c r="D7015"/>
      <c r="G7015" s="4"/>
    </row>
    <row r="7016" spans="1:7" x14ac:dyDescent="0.3">
      <c r="A7016" s="2"/>
      <c r="B7016" s="2"/>
      <c r="D7016"/>
      <c r="G7016" s="4"/>
    </row>
    <row r="7017" spans="1:7" x14ac:dyDescent="0.3">
      <c r="A7017" s="2"/>
      <c r="B7017" s="2"/>
      <c r="D7017"/>
      <c r="G7017" s="4"/>
    </row>
    <row r="7018" spans="1:7" x14ac:dyDescent="0.3">
      <c r="A7018" s="2"/>
      <c r="B7018" s="2"/>
      <c r="D7018"/>
      <c r="G7018" s="4"/>
    </row>
    <row r="7019" spans="1:7" x14ac:dyDescent="0.3">
      <c r="A7019" s="2"/>
      <c r="B7019" s="2"/>
      <c r="D7019"/>
      <c r="G7019" s="4"/>
    </row>
    <row r="7020" spans="1:7" x14ac:dyDescent="0.3">
      <c r="A7020" s="2"/>
      <c r="B7020" s="2"/>
      <c r="D7020"/>
      <c r="G7020" s="4"/>
    </row>
    <row r="7021" spans="1:7" x14ac:dyDescent="0.3">
      <c r="A7021" s="2"/>
      <c r="B7021" s="2"/>
      <c r="D7021"/>
      <c r="G7021" s="4"/>
    </row>
    <row r="7022" spans="1:7" x14ac:dyDescent="0.3">
      <c r="A7022" s="2"/>
      <c r="B7022" s="2"/>
      <c r="D7022"/>
      <c r="G7022" s="4"/>
    </row>
    <row r="7023" spans="1:7" x14ac:dyDescent="0.3">
      <c r="A7023" s="2"/>
      <c r="B7023" s="2"/>
      <c r="D7023"/>
      <c r="G7023" s="4"/>
    </row>
    <row r="7024" spans="1:7" x14ac:dyDescent="0.3">
      <c r="A7024" s="2"/>
      <c r="B7024" s="2"/>
      <c r="D7024"/>
      <c r="G7024" s="4"/>
    </row>
    <row r="7025" spans="1:7" x14ac:dyDescent="0.3">
      <c r="A7025" s="2"/>
      <c r="B7025" s="2"/>
      <c r="D7025"/>
      <c r="G7025" s="4"/>
    </row>
    <row r="7026" spans="1:7" x14ac:dyDescent="0.3">
      <c r="A7026" s="2"/>
      <c r="B7026" s="2"/>
      <c r="D7026"/>
      <c r="G7026" s="4"/>
    </row>
    <row r="7027" spans="1:7" x14ac:dyDescent="0.3">
      <c r="A7027" s="2"/>
      <c r="B7027" s="2"/>
      <c r="D7027"/>
      <c r="G7027" s="4"/>
    </row>
    <row r="7028" spans="1:7" x14ac:dyDescent="0.3">
      <c r="A7028" s="2"/>
      <c r="B7028" s="2"/>
      <c r="D7028"/>
      <c r="G7028" s="4"/>
    </row>
    <row r="7029" spans="1:7" x14ac:dyDescent="0.3">
      <c r="A7029" s="2"/>
      <c r="B7029" s="2"/>
      <c r="D7029"/>
      <c r="G7029" s="4"/>
    </row>
    <row r="7030" spans="1:7" x14ac:dyDescent="0.3">
      <c r="A7030" s="2"/>
      <c r="B7030" s="2"/>
      <c r="D7030"/>
      <c r="G7030" s="4"/>
    </row>
    <row r="7031" spans="1:7" x14ac:dyDescent="0.3">
      <c r="A7031" s="2"/>
      <c r="B7031" s="2"/>
      <c r="D7031"/>
      <c r="G7031" s="4"/>
    </row>
    <row r="7032" spans="1:7" x14ac:dyDescent="0.3">
      <c r="A7032" s="2"/>
      <c r="B7032" s="2"/>
      <c r="D7032"/>
      <c r="G7032" s="4"/>
    </row>
    <row r="7033" spans="1:7" x14ac:dyDescent="0.3">
      <c r="A7033" s="2"/>
      <c r="B7033" s="2"/>
      <c r="D7033"/>
      <c r="G7033" s="4"/>
    </row>
    <row r="7034" spans="1:7" x14ac:dyDescent="0.3">
      <c r="A7034" s="2"/>
      <c r="B7034" s="2"/>
      <c r="D7034"/>
      <c r="G7034" s="4"/>
    </row>
    <row r="7035" spans="1:7" x14ac:dyDescent="0.3">
      <c r="A7035" s="2"/>
      <c r="B7035" s="2"/>
      <c r="D7035"/>
      <c r="G7035" s="4"/>
    </row>
    <row r="7036" spans="1:7" x14ac:dyDescent="0.3">
      <c r="A7036" s="2"/>
      <c r="B7036" s="2"/>
      <c r="D7036"/>
      <c r="G7036" s="4"/>
    </row>
    <row r="7037" spans="1:7" x14ac:dyDescent="0.3">
      <c r="A7037" s="2"/>
      <c r="B7037" s="2"/>
      <c r="D7037"/>
      <c r="G7037" s="4"/>
    </row>
    <row r="7038" spans="1:7" x14ac:dyDescent="0.3">
      <c r="A7038" s="2"/>
      <c r="B7038" s="2"/>
      <c r="D7038"/>
      <c r="G7038" s="4"/>
    </row>
    <row r="7039" spans="1:7" x14ac:dyDescent="0.3">
      <c r="A7039" s="2"/>
      <c r="B7039" s="2"/>
      <c r="D7039"/>
      <c r="G7039" s="4"/>
    </row>
    <row r="7040" spans="1:7" x14ac:dyDescent="0.3">
      <c r="A7040" s="2"/>
      <c r="B7040" s="2"/>
      <c r="D7040"/>
      <c r="G7040" s="4"/>
    </row>
    <row r="7041" spans="1:7" x14ac:dyDescent="0.3">
      <c r="A7041" s="2"/>
      <c r="B7041" s="2"/>
      <c r="D7041"/>
      <c r="G7041" s="4"/>
    </row>
    <row r="7042" spans="1:7" x14ac:dyDescent="0.3">
      <c r="A7042" s="2"/>
      <c r="B7042" s="2"/>
      <c r="D7042"/>
      <c r="G7042" s="4"/>
    </row>
    <row r="7043" spans="1:7" x14ac:dyDescent="0.3">
      <c r="A7043" s="2"/>
      <c r="B7043" s="2"/>
      <c r="D7043"/>
      <c r="G7043" s="4"/>
    </row>
    <row r="7044" spans="1:7" x14ac:dyDescent="0.3">
      <c r="A7044" s="2"/>
      <c r="B7044" s="2"/>
      <c r="D7044"/>
      <c r="G7044" s="4"/>
    </row>
    <row r="7045" spans="1:7" x14ac:dyDescent="0.3">
      <c r="A7045" s="2"/>
      <c r="B7045" s="2"/>
      <c r="D7045"/>
      <c r="G7045" s="4"/>
    </row>
    <row r="7046" spans="1:7" x14ac:dyDescent="0.3">
      <c r="A7046" s="2"/>
      <c r="B7046" s="2"/>
      <c r="D7046"/>
      <c r="G7046" s="4"/>
    </row>
    <row r="7047" spans="1:7" x14ac:dyDescent="0.3">
      <c r="A7047" s="2"/>
      <c r="B7047" s="2"/>
      <c r="D7047"/>
      <c r="G7047" s="4"/>
    </row>
    <row r="7048" spans="1:7" x14ac:dyDescent="0.3">
      <c r="A7048" s="2"/>
      <c r="B7048" s="2"/>
      <c r="D7048"/>
      <c r="G7048" s="4"/>
    </row>
    <row r="7049" spans="1:7" x14ac:dyDescent="0.3">
      <c r="A7049" s="2"/>
      <c r="B7049" s="2"/>
      <c r="D7049"/>
      <c r="G7049" s="4"/>
    </row>
    <row r="7050" spans="1:7" x14ac:dyDescent="0.3">
      <c r="A7050" s="2"/>
      <c r="B7050" s="2"/>
      <c r="D7050"/>
      <c r="G7050" s="4"/>
    </row>
    <row r="7051" spans="1:7" x14ac:dyDescent="0.3">
      <c r="A7051" s="2"/>
      <c r="B7051" s="2"/>
      <c r="D7051"/>
      <c r="G7051" s="4"/>
    </row>
    <row r="7052" spans="1:7" x14ac:dyDescent="0.3">
      <c r="A7052" s="2"/>
      <c r="B7052" s="2"/>
      <c r="D7052"/>
      <c r="G7052" s="4"/>
    </row>
    <row r="7053" spans="1:7" x14ac:dyDescent="0.3">
      <c r="A7053" s="2"/>
      <c r="B7053" s="2"/>
      <c r="D7053"/>
      <c r="G7053" s="4"/>
    </row>
    <row r="7054" spans="1:7" x14ac:dyDescent="0.3">
      <c r="A7054" s="2"/>
      <c r="B7054" s="2"/>
      <c r="D7054"/>
      <c r="G7054" s="4"/>
    </row>
    <row r="7055" spans="1:7" x14ac:dyDescent="0.3">
      <c r="A7055" s="2"/>
      <c r="B7055" s="2"/>
      <c r="D7055"/>
      <c r="G7055" s="4"/>
    </row>
    <row r="7056" spans="1:7" x14ac:dyDescent="0.3">
      <c r="A7056" s="2"/>
      <c r="B7056" s="2"/>
      <c r="D7056"/>
      <c r="G7056" s="4"/>
    </row>
    <row r="7057" spans="1:7" x14ac:dyDescent="0.3">
      <c r="A7057" s="2"/>
      <c r="B7057" s="2"/>
      <c r="D7057"/>
      <c r="G7057" s="4"/>
    </row>
    <row r="7058" spans="1:7" x14ac:dyDescent="0.3">
      <c r="A7058" s="2"/>
      <c r="B7058" s="2"/>
      <c r="D7058"/>
      <c r="G7058" s="4"/>
    </row>
    <row r="7059" spans="1:7" x14ac:dyDescent="0.3">
      <c r="A7059" s="2"/>
      <c r="B7059" s="2"/>
      <c r="D7059"/>
      <c r="G7059" s="4"/>
    </row>
    <row r="7060" spans="1:7" x14ac:dyDescent="0.3">
      <c r="A7060" s="2"/>
      <c r="B7060" s="2"/>
      <c r="D7060"/>
      <c r="G7060" s="4"/>
    </row>
    <row r="7061" spans="1:7" x14ac:dyDescent="0.3">
      <c r="A7061" s="2"/>
      <c r="B7061" s="2"/>
      <c r="D7061"/>
      <c r="G7061" s="4"/>
    </row>
    <row r="7062" spans="1:7" x14ac:dyDescent="0.3">
      <c r="A7062" s="2"/>
      <c r="B7062" s="2"/>
      <c r="D7062"/>
      <c r="G7062" s="4"/>
    </row>
    <row r="7063" spans="1:7" x14ac:dyDescent="0.3">
      <c r="A7063" s="2"/>
      <c r="B7063" s="2"/>
      <c r="D7063"/>
      <c r="G7063" s="4"/>
    </row>
    <row r="7064" spans="1:7" x14ac:dyDescent="0.3">
      <c r="A7064" s="2"/>
      <c r="B7064" s="2"/>
      <c r="D7064"/>
      <c r="G7064" s="4"/>
    </row>
    <row r="7065" spans="1:7" x14ac:dyDescent="0.3">
      <c r="A7065" s="2"/>
      <c r="B7065" s="2"/>
      <c r="D7065"/>
      <c r="G7065" s="4"/>
    </row>
    <row r="7066" spans="1:7" x14ac:dyDescent="0.3">
      <c r="A7066" s="2"/>
      <c r="B7066" s="2"/>
      <c r="D7066"/>
      <c r="G7066" s="4"/>
    </row>
    <row r="7067" spans="1:7" x14ac:dyDescent="0.3">
      <c r="A7067" s="2"/>
      <c r="B7067" s="2"/>
      <c r="D7067"/>
      <c r="G7067" s="4"/>
    </row>
    <row r="7068" spans="1:7" x14ac:dyDescent="0.3">
      <c r="A7068" s="2"/>
      <c r="B7068" s="2"/>
      <c r="D7068"/>
      <c r="G7068" s="4"/>
    </row>
    <row r="7069" spans="1:7" x14ac:dyDescent="0.3">
      <c r="A7069" s="2"/>
      <c r="B7069" s="2"/>
      <c r="D7069"/>
      <c r="G7069" s="4"/>
    </row>
    <row r="7070" spans="1:7" x14ac:dyDescent="0.3">
      <c r="A7070" s="2"/>
      <c r="B7070" s="2"/>
      <c r="D7070"/>
      <c r="G7070" s="4"/>
    </row>
    <row r="7071" spans="1:7" x14ac:dyDescent="0.3">
      <c r="A7071" s="2"/>
      <c r="B7071" s="2"/>
      <c r="D7071"/>
      <c r="G7071" s="4"/>
    </row>
    <row r="7072" spans="1:7" x14ac:dyDescent="0.3">
      <c r="A7072" s="2"/>
      <c r="B7072" s="2"/>
      <c r="D7072"/>
      <c r="G7072" s="4"/>
    </row>
    <row r="7073" spans="1:7" x14ac:dyDescent="0.3">
      <c r="A7073" s="2"/>
      <c r="B7073" s="2"/>
      <c r="D7073"/>
      <c r="G7073" s="4"/>
    </row>
    <row r="7074" spans="1:7" x14ac:dyDescent="0.3">
      <c r="A7074" s="2"/>
      <c r="B7074" s="2"/>
      <c r="D7074"/>
      <c r="G7074" s="4"/>
    </row>
    <row r="7075" spans="1:7" x14ac:dyDescent="0.3">
      <c r="A7075" s="2"/>
      <c r="B7075" s="2"/>
      <c r="D7075"/>
      <c r="G7075" s="4"/>
    </row>
    <row r="7076" spans="1:7" x14ac:dyDescent="0.3">
      <c r="A7076" s="2"/>
      <c r="B7076" s="2"/>
      <c r="D7076"/>
      <c r="G7076" s="4"/>
    </row>
    <row r="7077" spans="1:7" x14ac:dyDescent="0.3">
      <c r="A7077" s="2"/>
      <c r="B7077" s="2"/>
      <c r="D7077"/>
      <c r="G7077" s="4"/>
    </row>
    <row r="7078" spans="1:7" x14ac:dyDescent="0.3">
      <c r="A7078" s="2"/>
      <c r="B7078" s="2"/>
      <c r="D7078"/>
      <c r="G7078" s="4"/>
    </row>
    <row r="7079" spans="1:7" x14ac:dyDescent="0.3">
      <c r="A7079" s="2"/>
      <c r="B7079" s="2"/>
      <c r="D7079"/>
      <c r="G7079" s="4"/>
    </row>
    <row r="7080" spans="1:7" x14ac:dyDescent="0.3">
      <c r="A7080" s="2"/>
      <c r="B7080" s="2"/>
      <c r="D7080"/>
      <c r="G7080" s="4"/>
    </row>
    <row r="7081" spans="1:7" x14ac:dyDescent="0.3">
      <c r="A7081" s="2"/>
      <c r="B7081" s="2"/>
      <c r="D7081"/>
      <c r="G7081" s="4"/>
    </row>
    <row r="7082" spans="1:7" x14ac:dyDescent="0.3">
      <c r="A7082" s="2"/>
      <c r="B7082" s="2"/>
      <c r="D7082"/>
      <c r="G7082" s="4"/>
    </row>
    <row r="7083" spans="1:7" x14ac:dyDescent="0.3">
      <c r="A7083" s="2"/>
      <c r="B7083" s="2"/>
      <c r="D7083"/>
      <c r="G7083" s="4"/>
    </row>
    <row r="7084" spans="1:7" x14ac:dyDescent="0.3">
      <c r="A7084" s="2"/>
      <c r="B7084" s="2"/>
      <c r="D7084"/>
      <c r="G7084" s="4"/>
    </row>
    <row r="7085" spans="1:7" x14ac:dyDescent="0.3">
      <c r="A7085" s="2"/>
      <c r="B7085" s="2"/>
      <c r="D7085"/>
      <c r="G7085" s="4"/>
    </row>
    <row r="7086" spans="1:7" x14ac:dyDescent="0.3">
      <c r="A7086" s="2"/>
      <c r="B7086" s="2"/>
      <c r="D7086"/>
      <c r="G7086" s="4"/>
    </row>
    <row r="7087" spans="1:7" x14ac:dyDescent="0.3">
      <c r="A7087" s="2"/>
      <c r="B7087" s="2"/>
      <c r="D7087"/>
      <c r="G7087" s="4"/>
    </row>
    <row r="7088" spans="1:7" x14ac:dyDescent="0.3">
      <c r="A7088" s="2"/>
      <c r="B7088" s="2"/>
      <c r="D7088"/>
      <c r="G7088" s="4"/>
    </row>
    <row r="7089" spans="1:7" x14ac:dyDescent="0.3">
      <c r="A7089" s="2"/>
      <c r="B7089" s="2"/>
      <c r="D7089"/>
      <c r="G7089" s="4"/>
    </row>
    <row r="7090" spans="1:7" x14ac:dyDescent="0.3">
      <c r="A7090" s="2"/>
      <c r="B7090" s="2"/>
      <c r="D7090"/>
      <c r="G7090" s="4"/>
    </row>
    <row r="7091" spans="1:7" x14ac:dyDescent="0.3">
      <c r="A7091" s="2"/>
      <c r="B7091" s="2"/>
      <c r="D7091"/>
      <c r="G7091" s="4"/>
    </row>
    <row r="7092" spans="1:7" x14ac:dyDescent="0.3">
      <c r="A7092" s="2"/>
      <c r="B7092" s="2"/>
      <c r="D7092"/>
      <c r="G7092" s="4"/>
    </row>
    <row r="7093" spans="1:7" x14ac:dyDescent="0.3">
      <c r="A7093" s="2"/>
      <c r="B7093" s="2"/>
      <c r="D7093"/>
      <c r="G7093" s="4"/>
    </row>
    <row r="7094" spans="1:7" x14ac:dyDescent="0.3">
      <c r="A7094" s="2"/>
      <c r="B7094" s="2"/>
      <c r="D7094"/>
      <c r="G7094" s="4"/>
    </row>
    <row r="7095" spans="1:7" x14ac:dyDescent="0.3">
      <c r="A7095" s="2"/>
      <c r="B7095" s="2"/>
      <c r="D7095"/>
      <c r="G7095" s="4"/>
    </row>
    <row r="7096" spans="1:7" x14ac:dyDescent="0.3">
      <c r="A7096" s="2"/>
      <c r="B7096" s="2"/>
      <c r="D7096"/>
      <c r="G7096" s="4"/>
    </row>
    <row r="7097" spans="1:7" x14ac:dyDescent="0.3">
      <c r="A7097" s="2"/>
      <c r="B7097" s="2"/>
      <c r="D7097"/>
      <c r="G7097" s="4"/>
    </row>
    <row r="7098" spans="1:7" x14ac:dyDescent="0.3">
      <c r="A7098" s="2"/>
      <c r="B7098" s="2"/>
      <c r="D7098"/>
      <c r="G7098" s="4"/>
    </row>
    <row r="7099" spans="1:7" x14ac:dyDescent="0.3">
      <c r="A7099" s="2"/>
      <c r="B7099" s="2"/>
      <c r="D7099"/>
      <c r="G7099" s="4"/>
    </row>
    <row r="7100" spans="1:7" x14ac:dyDescent="0.3">
      <c r="A7100" s="2"/>
      <c r="B7100" s="2"/>
      <c r="D7100"/>
      <c r="G7100" s="4"/>
    </row>
    <row r="7101" spans="1:7" x14ac:dyDescent="0.3">
      <c r="A7101" s="2"/>
      <c r="B7101" s="2"/>
      <c r="D7101"/>
      <c r="G7101" s="4"/>
    </row>
    <row r="7102" spans="1:7" x14ac:dyDescent="0.3">
      <c r="A7102" s="2"/>
      <c r="B7102" s="2"/>
      <c r="D7102"/>
      <c r="G7102" s="4"/>
    </row>
    <row r="7103" spans="1:7" x14ac:dyDescent="0.3">
      <c r="A7103" s="2"/>
      <c r="B7103" s="2"/>
      <c r="D7103"/>
      <c r="G7103" s="4"/>
    </row>
    <row r="7104" spans="1:7" x14ac:dyDescent="0.3">
      <c r="A7104" s="2"/>
      <c r="B7104" s="2"/>
      <c r="D7104"/>
      <c r="G7104" s="4"/>
    </row>
    <row r="7105" spans="1:7" x14ac:dyDescent="0.3">
      <c r="A7105" s="2"/>
      <c r="B7105" s="2"/>
      <c r="D7105"/>
      <c r="G7105" s="4"/>
    </row>
    <row r="7106" spans="1:7" x14ac:dyDescent="0.3">
      <c r="A7106" s="2"/>
      <c r="B7106" s="2"/>
      <c r="D7106"/>
      <c r="G7106" s="4"/>
    </row>
    <row r="7107" spans="1:7" x14ac:dyDescent="0.3">
      <c r="A7107" s="2"/>
      <c r="B7107" s="2"/>
      <c r="D7107"/>
      <c r="G7107" s="4"/>
    </row>
    <row r="7108" spans="1:7" x14ac:dyDescent="0.3">
      <c r="A7108" s="2"/>
      <c r="B7108" s="2"/>
      <c r="D7108"/>
      <c r="G7108" s="4"/>
    </row>
    <row r="7109" spans="1:7" x14ac:dyDescent="0.3">
      <c r="A7109" s="2"/>
      <c r="B7109" s="2"/>
      <c r="D7109"/>
      <c r="G7109" s="4"/>
    </row>
    <row r="7110" spans="1:7" x14ac:dyDescent="0.3">
      <c r="A7110" s="2"/>
      <c r="B7110" s="2"/>
      <c r="D7110"/>
      <c r="G7110" s="4"/>
    </row>
    <row r="7111" spans="1:7" x14ac:dyDescent="0.3">
      <c r="A7111" s="2"/>
      <c r="B7111" s="2"/>
      <c r="D7111"/>
      <c r="G7111" s="4"/>
    </row>
    <row r="7112" spans="1:7" x14ac:dyDescent="0.3">
      <c r="A7112" s="2"/>
      <c r="B7112" s="2"/>
      <c r="D7112"/>
      <c r="G7112" s="4"/>
    </row>
    <row r="7113" spans="1:7" x14ac:dyDescent="0.3">
      <c r="A7113" s="2"/>
      <c r="B7113" s="2"/>
      <c r="D7113"/>
      <c r="G7113" s="4"/>
    </row>
    <row r="7114" spans="1:7" x14ac:dyDescent="0.3">
      <c r="A7114" s="2"/>
      <c r="B7114" s="2"/>
      <c r="D7114"/>
      <c r="G7114" s="4"/>
    </row>
    <row r="7115" spans="1:7" x14ac:dyDescent="0.3">
      <c r="A7115" s="2"/>
      <c r="B7115" s="2"/>
      <c r="D7115"/>
      <c r="G7115" s="4"/>
    </row>
    <row r="7116" spans="1:7" x14ac:dyDescent="0.3">
      <c r="A7116" s="2"/>
      <c r="B7116" s="2"/>
      <c r="D7116"/>
      <c r="G7116" s="4"/>
    </row>
    <row r="7117" spans="1:7" x14ac:dyDescent="0.3">
      <c r="A7117" s="2"/>
      <c r="B7117" s="2"/>
      <c r="D7117"/>
      <c r="G7117" s="4"/>
    </row>
    <row r="7118" spans="1:7" x14ac:dyDescent="0.3">
      <c r="A7118" s="2"/>
      <c r="B7118" s="2"/>
      <c r="D7118"/>
      <c r="G7118" s="4"/>
    </row>
    <row r="7119" spans="1:7" x14ac:dyDescent="0.3">
      <c r="A7119" s="2"/>
      <c r="B7119" s="2"/>
      <c r="D7119"/>
      <c r="G7119" s="4"/>
    </row>
    <row r="7120" spans="1:7" x14ac:dyDescent="0.3">
      <c r="A7120" s="2"/>
      <c r="B7120" s="2"/>
      <c r="D7120"/>
      <c r="G7120" s="4"/>
    </row>
    <row r="7121" spans="1:7" x14ac:dyDescent="0.3">
      <c r="A7121" s="2"/>
      <c r="B7121" s="2"/>
      <c r="D7121"/>
      <c r="G7121" s="4"/>
    </row>
    <row r="7122" spans="1:7" x14ac:dyDescent="0.3">
      <c r="A7122" s="2"/>
      <c r="B7122" s="2"/>
      <c r="D7122"/>
      <c r="G7122" s="4"/>
    </row>
    <row r="7123" spans="1:7" x14ac:dyDescent="0.3">
      <c r="A7123" s="2"/>
      <c r="B7123" s="2"/>
      <c r="D7123"/>
      <c r="G7123" s="4"/>
    </row>
    <row r="7124" spans="1:7" x14ac:dyDescent="0.3">
      <c r="A7124" s="2"/>
      <c r="B7124" s="2"/>
      <c r="D7124"/>
      <c r="G7124" s="4"/>
    </row>
    <row r="7125" spans="1:7" x14ac:dyDescent="0.3">
      <c r="A7125" s="2"/>
      <c r="B7125" s="2"/>
      <c r="D7125"/>
      <c r="G7125" s="4"/>
    </row>
    <row r="7126" spans="1:7" x14ac:dyDescent="0.3">
      <c r="A7126" s="2"/>
      <c r="B7126" s="2"/>
      <c r="D7126"/>
      <c r="G7126" s="4"/>
    </row>
    <row r="7127" spans="1:7" x14ac:dyDescent="0.3">
      <c r="A7127" s="2"/>
      <c r="B7127" s="2"/>
      <c r="D7127"/>
      <c r="G7127" s="4"/>
    </row>
    <row r="7128" spans="1:7" x14ac:dyDescent="0.3">
      <c r="A7128" s="2"/>
      <c r="B7128" s="2"/>
      <c r="D7128"/>
      <c r="G7128" s="4"/>
    </row>
    <row r="7129" spans="1:7" x14ac:dyDescent="0.3">
      <c r="A7129" s="2"/>
      <c r="B7129" s="2"/>
      <c r="D7129"/>
      <c r="G7129" s="4"/>
    </row>
    <row r="7130" spans="1:7" x14ac:dyDescent="0.3">
      <c r="A7130" s="2"/>
      <c r="B7130" s="2"/>
      <c r="D7130"/>
      <c r="G7130" s="4"/>
    </row>
    <row r="7131" spans="1:7" x14ac:dyDescent="0.3">
      <c r="A7131" s="2"/>
      <c r="B7131" s="2"/>
      <c r="D7131"/>
      <c r="G7131" s="4"/>
    </row>
    <row r="7132" spans="1:7" x14ac:dyDescent="0.3">
      <c r="A7132" s="2"/>
      <c r="B7132" s="2"/>
      <c r="D7132"/>
      <c r="G7132" s="4"/>
    </row>
    <row r="7133" spans="1:7" x14ac:dyDescent="0.3">
      <c r="A7133" s="2"/>
      <c r="B7133" s="2"/>
      <c r="D7133"/>
      <c r="G7133" s="4"/>
    </row>
    <row r="7134" spans="1:7" x14ac:dyDescent="0.3">
      <c r="A7134" s="2"/>
      <c r="B7134" s="2"/>
      <c r="D7134"/>
      <c r="G7134" s="4"/>
    </row>
    <row r="7135" spans="1:7" x14ac:dyDescent="0.3">
      <c r="A7135" s="2"/>
      <c r="B7135" s="2"/>
      <c r="D7135"/>
      <c r="G7135" s="4"/>
    </row>
    <row r="7136" spans="1:7" x14ac:dyDescent="0.3">
      <c r="A7136" s="2"/>
      <c r="B7136" s="2"/>
      <c r="D7136"/>
      <c r="G7136" s="4"/>
    </row>
    <row r="7137" spans="1:7" x14ac:dyDescent="0.3">
      <c r="A7137" s="2"/>
      <c r="B7137" s="2"/>
      <c r="D7137"/>
      <c r="G7137" s="4"/>
    </row>
    <row r="7138" spans="1:7" x14ac:dyDescent="0.3">
      <c r="A7138" s="2"/>
      <c r="B7138" s="2"/>
      <c r="D7138"/>
      <c r="G7138" s="4"/>
    </row>
    <row r="7139" spans="1:7" x14ac:dyDescent="0.3">
      <c r="A7139" s="2"/>
      <c r="B7139" s="2"/>
      <c r="D7139"/>
      <c r="G7139" s="4"/>
    </row>
    <row r="7140" spans="1:7" x14ac:dyDescent="0.3">
      <c r="A7140" s="2"/>
      <c r="B7140" s="2"/>
      <c r="D7140"/>
      <c r="G7140" s="4"/>
    </row>
    <row r="7141" spans="1:7" x14ac:dyDescent="0.3">
      <c r="A7141" s="2"/>
      <c r="B7141" s="2"/>
      <c r="D7141"/>
      <c r="G7141" s="4"/>
    </row>
    <row r="7142" spans="1:7" x14ac:dyDescent="0.3">
      <c r="A7142" s="2"/>
      <c r="B7142" s="2"/>
      <c r="D7142"/>
      <c r="G7142" s="4"/>
    </row>
    <row r="7143" spans="1:7" x14ac:dyDescent="0.3">
      <c r="A7143" s="2"/>
      <c r="B7143" s="2"/>
      <c r="D7143"/>
      <c r="G7143" s="4"/>
    </row>
    <row r="7144" spans="1:7" x14ac:dyDescent="0.3">
      <c r="A7144" s="2"/>
      <c r="B7144" s="2"/>
      <c r="D7144"/>
      <c r="G7144" s="4"/>
    </row>
    <row r="7145" spans="1:7" x14ac:dyDescent="0.3">
      <c r="A7145" s="2"/>
      <c r="B7145" s="2"/>
      <c r="D7145"/>
      <c r="G7145" s="4"/>
    </row>
    <row r="7146" spans="1:7" x14ac:dyDescent="0.3">
      <c r="A7146" s="2"/>
      <c r="B7146" s="2"/>
      <c r="D7146"/>
      <c r="G7146" s="4"/>
    </row>
    <row r="7147" spans="1:7" x14ac:dyDescent="0.3">
      <c r="A7147" s="2"/>
      <c r="B7147" s="2"/>
      <c r="D7147"/>
      <c r="G7147" s="4"/>
    </row>
    <row r="7148" spans="1:7" x14ac:dyDescent="0.3">
      <c r="A7148" s="2"/>
      <c r="B7148" s="2"/>
      <c r="D7148"/>
      <c r="G7148" s="4"/>
    </row>
    <row r="7149" spans="1:7" x14ac:dyDescent="0.3">
      <c r="A7149" s="2"/>
      <c r="B7149" s="2"/>
      <c r="D7149"/>
      <c r="G7149" s="4"/>
    </row>
    <row r="7150" spans="1:7" x14ac:dyDescent="0.3">
      <c r="A7150" s="2"/>
      <c r="B7150" s="2"/>
      <c r="D7150"/>
      <c r="G7150" s="4"/>
    </row>
    <row r="7151" spans="1:7" x14ac:dyDescent="0.3">
      <c r="A7151" s="2"/>
      <c r="B7151" s="2"/>
      <c r="D7151"/>
      <c r="G7151" s="4"/>
    </row>
    <row r="7152" spans="1:7" x14ac:dyDescent="0.3">
      <c r="A7152" s="2"/>
      <c r="B7152" s="2"/>
      <c r="D7152"/>
      <c r="G7152" s="4"/>
    </row>
    <row r="7153" spans="1:7" x14ac:dyDescent="0.3">
      <c r="A7153" s="2"/>
      <c r="B7153" s="2"/>
      <c r="D7153"/>
      <c r="G7153" s="4"/>
    </row>
    <row r="7154" spans="1:7" x14ac:dyDescent="0.3">
      <c r="A7154" s="2"/>
      <c r="B7154" s="2"/>
      <c r="D7154"/>
      <c r="G7154" s="4"/>
    </row>
    <row r="7155" spans="1:7" x14ac:dyDescent="0.3">
      <c r="A7155" s="2"/>
      <c r="B7155" s="2"/>
      <c r="D7155"/>
      <c r="G7155" s="4"/>
    </row>
    <row r="7156" spans="1:7" x14ac:dyDescent="0.3">
      <c r="A7156" s="2"/>
      <c r="B7156" s="2"/>
      <c r="D7156"/>
      <c r="G7156" s="4"/>
    </row>
    <row r="7157" spans="1:7" x14ac:dyDescent="0.3">
      <c r="A7157" s="2"/>
      <c r="B7157" s="2"/>
      <c r="D7157"/>
      <c r="G7157" s="4"/>
    </row>
    <row r="7158" spans="1:7" x14ac:dyDescent="0.3">
      <c r="A7158" s="2"/>
      <c r="B7158" s="2"/>
      <c r="D7158"/>
      <c r="G7158" s="4"/>
    </row>
    <row r="7159" spans="1:7" x14ac:dyDescent="0.3">
      <c r="A7159" s="2"/>
      <c r="B7159" s="2"/>
      <c r="D7159"/>
      <c r="G7159" s="4"/>
    </row>
    <row r="7160" spans="1:7" x14ac:dyDescent="0.3">
      <c r="A7160" s="2"/>
      <c r="B7160" s="2"/>
      <c r="D7160"/>
      <c r="G7160" s="4"/>
    </row>
    <row r="7161" spans="1:7" x14ac:dyDescent="0.3">
      <c r="A7161" s="2"/>
      <c r="B7161" s="2"/>
      <c r="D7161"/>
      <c r="G7161" s="4"/>
    </row>
    <row r="7162" spans="1:7" x14ac:dyDescent="0.3">
      <c r="A7162" s="2"/>
      <c r="B7162" s="2"/>
      <c r="D7162"/>
      <c r="G7162" s="4"/>
    </row>
    <row r="7163" spans="1:7" x14ac:dyDescent="0.3">
      <c r="A7163" s="2"/>
      <c r="B7163" s="2"/>
      <c r="D7163"/>
      <c r="G7163" s="4"/>
    </row>
    <row r="7164" spans="1:7" x14ac:dyDescent="0.3">
      <c r="A7164" s="2"/>
      <c r="B7164" s="2"/>
      <c r="D7164"/>
      <c r="G7164" s="4"/>
    </row>
    <row r="7165" spans="1:7" x14ac:dyDescent="0.3">
      <c r="A7165" s="2"/>
      <c r="B7165" s="2"/>
      <c r="D7165"/>
      <c r="G7165" s="4"/>
    </row>
    <row r="7166" spans="1:7" x14ac:dyDescent="0.3">
      <c r="A7166" s="2"/>
      <c r="B7166" s="2"/>
      <c r="D7166"/>
      <c r="G7166" s="4"/>
    </row>
    <row r="7167" spans="1:7" x14ac:dyDescent="0.3">
      <c r="A7167" s="2"/>
      <c r="B7167" s="2"/>
      <c r="D7167"/>
      <c r="G7167" s="4"/>
    </row>
    <row r="7168" spans="1:7" x14ac:dyDescent="0.3">
      <c r="A7168" s="2"/>
      <c r="B7168" s="2"/>
      <c r="D7168"/>
      <c r="G7168" s="4"/>
    </row>
    <row r="7169" spans="1:7" x14ac:dyDescent="0.3">
      <c r="A7169" s="2"/>
      <c r="B7169" s="2"/>
      <c r="D7169"/>
      <c r="G7169" s="4"/>
    </row>
    <row r="7170" spans="1:7" x14ac:dyDescent="0.3">
      <c r="A7170" s="2"/>
      <c r="B7170" s="2"/>
      <c r="D7170"/>
      <c r="G7170" s="4"/>
    </row>
    <row r="7171" spans="1:7" x14ac:dyDescent="0.3">
      <c r="A7171" s="2"/>
      <c r="B7171" s="2"/>
      <c r="D7171"/>
      <c r="G7171" s="4"/>
    </row>
    <row r="7172" spans="1:7" x14ac:dyDescent="0.3">
      <c r="A7172" s="2"/>
      <c r="B7172" s="2"/>
      <c r="D7172"/>
      <c r="G7172" s="4"/>
    </row>
    <row r="7173" spans="1:7" x14ac:dyDescent="0.3">
      <c r="A7173" s="2"/>
      <c r="B7173" s="2"/>
      <c r="D7173"/>
      <c r="G7173" s="4"/>
    </row>
    <row r="7174" spans="1:7" x14ac:dyDescent="0.3">
      <c r="A7174" s="2"/>
      <c r="B7174" s="2"/>
      <c r="D7174"/>
      <c r="G7174" s="4"/>
    </row>
    <row r="7175" spans="1:7" x14ac:dyDescent="0.3">
      <c r="A7175" s="2"/>
      <c r="B7175" s="2"/>
      <c r="D7175"/>
      <c r="G7175" s="4"/>
    </row>
    <row r="7176" spans="1:7" x14ac:dyDescent="0.3">
      <c r="A7176" s="2"/>
      <c r="B7176" s="2"/>
      <c r="D7176"/>
      <c r="G7176" s="4"/>
    </row>
    <row r="7177" spans="1:7" x14ac:dyDescent="0.3">
      <c r="A7177" s="2"/>
      <c r="B7177" s="2"/>
      <c r="D7177"/>
      <c r="G7177" s="4"/>
    </row>
    <row r="7178" spans="1:7" x14ac:dyDescent="0.3">
      <c r="A7178" s="2"/>
      <c r="B7178" s="2"/>
      <c r="D7178"/>
      <c r="G7178" s="4"/>
    </row>
    <row r="7179" spans="1:7" x14ac:dyDescent="0.3">
      <c r="A7179" s="2"/>
      <c r="B7179" s="2"/>
      <c r="D7179"/>
      <c r="G7179" s="4"/>
    </row>
    <row r="7180" spans="1:7" x14ac:dyDescent="0.3">
      <c r="A7180" s="2"/>
      <c r="B7180" s="2"/>
      <c r="D7180"/>
      <c r="G7180" s="4"/>
    </row>
    <row r="7181" spans="1:7" x14ac:dyDescent="0.3">
      <c r="A7181" s="2"/>
      <c r="B7181" s="2"/>
      <c r="D7181"/>
      <c r="G7181" s="4"/>
    </row>
    <row r="7182" spans="1:7" x14ac:dyDescent="0.3">
      <c r="A7182" s="2"/>
      <c r="B7182" s="2"/>
      <c r="D7182"/>
      <c r="G7182" s="4"/>
    </row>
    <row r="7183" spans="1:7" x14ac:dyDescent="0.3">
      <c r="A7183" s="2"/>
      <c r="B7183" s="2"/>
      <c r="D7183"/>
      <c r="G7183" s="4"/>
    </row>
    <row r="7184" spans="1:7" x14ac:dyDescent="0.3">
      <c r="A7184" s="2"/>
      <c r="B7184" s="2"/>
      <c r="D7184"/>
      <c r="G7184" s="4"/>
    </row>
    <row r="7185" spans="1:7" x14ac:dyDescent="0.3">
      <c r="A7185" s="2"/>
      <c r="B7185" s="2"/>
      <c r="D7185"/>
      <c r="G7185" s="4"/>
    </row>
    <row r="7186" spans="1:7" x14ac:dyDescent="0.3">
      <c r="A7186" s="2"/>
      <c r="B7186" s="2"/>
      <c r="D7186"/>
      <c r="G7186" s="4"/>
    </row>
    <row r="7187" spans="1:7" x14ac:dyDescent="0.3">
      <c r="A7187" s="2"/>
      <c r="B7187" s="2"/>
      <c r="D7187"/>
      <c r="G7187" s="4"/>
    </row>
    <row r="7188" spans="1:7" x14ac:dyDescent="0.3">
      <c r="A7188" s="2"/>
      <c r="B7188" s="2"/>
      <c r="D7188"/>
      <c r="G7188" s="4"/>
    </row>
    <row r="7189" spans="1:7" x14ac:dyDescent="0.3">
      <c r="A7189" s="2"/>
      <c r="B7189" s="2"/>
      <c r="D7189"/>
      <c r="G7189" s="4"/>
    </row>
    <row r="7190" spans="1:7" x14ac:dyDescent="0.3">
      <c r="A7190" s="2"/>
      <c r="B7190" s="2"/>
      <c r="D7190"/>
      <c r="G7190" s="4"/>
    </row>
    <row r="7191" spans="1:7" x14ac:dyDescent="0.3">
      <c r="A7191" s="2"/>
      <c r="B7191" s="2"/>
      <c r="D7191"/>
      <c r="G7191" s="4"/>
    </row>
    <row r="7192" spans="1:7" x14ac:dyDescent="0.3">
      <c r="A7192" s="2"/>
      <c r="B7192" s="2"/>
      <c r="D7192"/>
      <c r="G7192" s="4"/>
    </row>
    <row r="7193" spans="1:7" x14ac:dyDescent="0.3">
      <c r="A7193" s="2"/>
      <c r="B7193" s="2"/>
      <c r="D7193"/>
      <c r="G7193" s="4"/>
    </row>
    <row r="7194" spans="1:7" x14ac:dyDescent="0.3">
      <c r="A7194" s="2"/>
      <c r="B7194" s="2"/>
      <c r="D7194"/>
      <c r="G7194" s="4"/>
    </row>
    <row r="7195" spans="1:7" x14ac:dyDescent="0.3">
      <c r="A7195" s="2"/>
      <c r="B7195" s="2"/>
      <c r="D7195"/>
      <c r="G7195" s="4"/>
    </row>
    <row r="7196" spans="1:7" x14ac:dyDescent="0.3">
      <c r="A7196" s="2"/>
      <c r="B7196" s="2"/>
      <c r="D7196"/>
      <c r="G7196" s="4"/>
    </row>
    <row r="7197" spans="1:7" x14ac:dyDescent="0.3">
      <c r="A7197" s="2"/>
      <c r="B7197" s="2"/>
      <c r="D7197"/>
      <c r="G7197" s="4"/>
    </row>
    <row r="7198" spans="1:7" x14ac:dyDescent="0.3">
      <c r="A7198" s="2"/>
      <c r="B7198" s="2"/>
      <c r="D7198"/>
      <c r="G7198" s="4"/>
    </row>
    <row r="7199" spans="1:7" x14ac:dyDescent="0.3">
      <c r="A7199" s="2"/>
      <c r="B7199" s="2"/>
      <c r="D7199"/>
      <c r="G7199" s="4"/>
    </row>
    <row r="7200" spans="1:7" x14ac:dyDescent="0.3">
      <c r="A7200" s="2"/>
      <c r="B7200" s="2"/>
      <c r="D7200"/>
      <c r="G7200" s="4"/>
    </row>
    <row r="7201" spans="1:7" x14ac:dyDescent="0.3">
      <c r="A7201" s="2"/>
      <c r="B7201" s="2"/>
      <c r="D7201"/>
      <c r="G7201" s="4"/>
    </row>
    <row r="7202" spans="1:7" x14ac:dyDescent="0.3">
      <c r="A7202" s="2"/>
      <c r="B7202" s="2"/>
      <c r="D7202"/>
      <c r="G7202" s="4"/>
    </row>
    <row r="7203" spans="1:7" x14ac:dyDescent="0.3">
      <c r="A7203" s="2"/>
      <c r="B7203" s="2"/>
      <c r="D7203"/>
      <c r="G7203" s="4"/>
    </row>
    <row r="7204" spans="1:7" x14ac:dyDescent="0.3">
      <c r="A7204" s="2"/>
      <c r="B7204" s="2"/>
      <c r="D7204"/>
      <c r="G7204" s="4"/>
    </row>
    <row r="7205" spans="1:7" x14ac:dyDescent="0.3">
      <c r="A7205" s="2"/>
      <c r="B7205" s="2"/>
      <c r="D7205"/>
      <c r="G7205" s="4"/>
    </row>
    <row r="7206" spans="1:7" x14ac:dyDescent="0.3">
      <c r="A7206" s="2"/>
      <c r="B7206" s="2"/>
      <c r="D7206"/>
      <c r="G7206" s="4"/>
    </row>
    <row r="7207" spans="1:7" x14ac:dyDescent="0.3">
      <c r="A7207" s="2"/>
      <c r="B7207" s="2"/>
      <c r="D7207"/>
      <c r="G7207" s="4"/>
    </row>
    <row r="7208" spans="1:7" x14ac:dyDescent="0.3">
      <c r="A7208" s="2"/>
      <c r="B7208" s="2"/>
      <c r="D7208"/>
      <c r="G7208" s="4"/>
    </row>
    <row r="7209" spans="1:7" x14ac:dyDescent="0.3">
      <c r="A7209" s="2"/>
      <c r="B7209" s="2"/>
      <c r="D7209"/>
      <c r="G7209" s="4"/>
    </row>
    <row r="7210" spans="1:7" x14ac:dyDescent="0.3">
      <c r="A7210" s="2"/>
      <c r="B7210" s="2"/>
      <c r="D7210"/>
      <c r="G7210" s="4"/>
    </row>
    <row r="7211" spans="1:7" x14ac:dyDescent="0.3">
      <c r="A7211" s="2"/>
      <c r="B7211" s="2"/>
      <c r="D7211"/>
      <c r="G7211" s="4"/>
    </row>
    <row r="7212" spans="1:7" x14ac:dyDescent="0.3">
      <c r="A7212" s="2"/>
      <c r="B7212" s="2"/>
      <c r="D7212"/>
      <c r="G7212" s="4"/>
    </row>
    <row r="7213" spans="1:7" x14ac:dyDescent="0.3">
      <c r="A7213" s="2"/>
      <c r="B7213" s="2"/>
      <c r="D7213"/>
      <c r="G7213" s="4"/>
    </row>
    <row r="7214" spans="1:7" x14ac:dyDescent="0.3">
      <c r="A7214" s="2"/>
      <c r="B7214" s="2"/>
      <c r="D7214"/>
      <c r="G7214" s="4"/>
    </row>
    <row r="7215" spans="1:7" x14ac:dyDescent="0.3">
      <c r="A7215" s="2"/>
      <c r="B7215" s="2"/>
      <c r="D7215"/>
      <c r="G7215" s="4"/>
    </row>
    <row r="7216" spans="1:7" x14ac:dyDescent="0.3">
      <c r="A7216" s="2"/>
      <c r="B7216" s="2"/>
      <c r="D7216"/>
      <c r="G7216" s="4"/>
    </row>
    <row r="7217" spans="1:7" x14ac:dyDescent="0.3">
      <c r="A7217" s="2"/>
      <c r="B7217" s="2"/>
      <c r="D7217"/>
      <c r="G7217" s="4"/>
    </row>
    <row r="7218" spans="1:7" x14ac:dyDescent="0.3">
      <c r="A7218" s="2"/>
      <c r="B7218" s="2"/>
      <c r="D7218"/>
      <c r="G7218" s="4"/>
    </row>
    <row r="7219" spans="1:7" x14ac:dyDescent="0.3">
      <c r="A7219" s="2"/>
      <c r="B7219" s="2"/>
      <c r="D7219"/>
      <c r="G7219" s="4"/>
    </row>
    <row r="7220" spans="1:7" x14ac:dyDescent="0.3">
      <c r="A7220" s="2"/>
      <c r="B7220" s="2"/>
      <c r="D7220"/>
      <c r="G7220" s="4"/>
    </row>
    <row r="7221" spans="1:7" x14ac:dyDescent="0.3">
      <c r="A7221" s="2"/>
      <c r="B7221" s="2"/>
      <c r="D7221"/>
      <c r="G7221" s="4"/>
    </row>
    <row r="7222" spans="1:7" x14ac:dyDescent="0.3">
      <c r="A7222" s="2"/>
      <c r="B7222" s="2"/>
      <c r="D7222"/>
      <c r="G7222" s="4"/>
    </row>
    <row r="7223" spans="1:7" x14ac:dyDescent="0.3">
      <c r="A7223" s="2"/>
      <c r="B7223" s="2"/>
      <c r="D7223"/>
      <c r="G7223" s="4"/>
    </row>
    <row r="7224" spans="1:7" x14ac:dyDescent="0.3">
      <c r="A7224" s="2"/>
      <c r="B7224" s="2"/>
      <c r="D7224"/>
      <c r="G7224" s="4"/>
    </row>
    <row r="7225" spans="1:7" x14ac:dyDescent="0.3">
      <c r="A7225" s="2"/>
      <c r="B7225" s="2"/>
      <c r="D7225"/>
      <c r="G7225" s="4"/>
    </row>
    <row r="7226" spans="1:7" x14ac:dyDescent="0.3">
      <c r="A7226" s="2"/>
      <c r="B7226" s="2"/>
      <c r="D7226"/>
      <c r="G7226" s="4"/>
    </row>
    <row r="7227" spans="1:7" x14ac:dyDescent="0.3">
      <c r="A7227" s="2"/>
      <c r="B7227" s="2"/>
      <c r="D7227"/>
      <c r="G7227" s="4"/>
    </row>
    <row r="7228" spans="1:7" x14ac:dyDescent="0.3">
      <c r="A7228" s="2"/>
      <c r="B7228" s="2"/>
      <c r="D7228"/>
      <c r="G7228" s="4"/>
    </row>
    <row r="7229" spans="1:7" x14ac:dyDescent="0.3">
      <c r="A7229" s="2"/>
      <c r="B7229" s="2"/>
      <c r="D7229"/>
      <c r="G7229" s="4"/>
    </row>
    <row r="7230" spans="1:7" x14ac:dyDescent="0.3">
      <c r="A7230" s="2"/>
      <c r="B7230" s="2"/>
      <c r="D7230"/>
      <c r="G7230" s="4"/>
    </row>
    <row r="7231" spans="1:7" x14ac:dyDescent="0.3">
      <c r="A7231" s="2"/>
      <c r="B7231" s="2"/>
      <c r="D7231"/>
      <c r="G7231" s="4"/>
    </row>
    <row r="7232" spans="1:7" x14ac:dyDescent="0.3">
      <c r="A7232" s="2"/>
      <c r="B7232" s="2"/>
      <c r="D7232"/>
      <c r="G7232" s="4"/>
    </row>
    <row r="7233" spans="1:7" x14ac:dyDescent="0.3">
      <c r="A7233" s="2"/>
      <c r="B7233" s="2"/>
      <c r="D7233"/>
      <c r="G7233" s="4"/>
    </row>
    <row r="7234" spans="1:7" x14ac:dyDescent="0.3">
      <c r="A7234" s="2"/>
      <c r="B7234" s="2"/>
      <c r="D7234"/>
      <c r="G7234" s="4"/>
    </row>
    <row r="7235" spans="1:7" x14ac:dyDescent="0.3">
      <c r="A7235" s="2"/>
      <c r="B7235" s="2"/>
      <c r="D7235"/>
      <c r="G7235" s="4"/>
    </row>
    <row r="7236" spans="1:7" x14ac:dyDescent="0.3">
      <c r="A7236" s="2"/>
      <c r="B7236" s="2"/>
      <c r="D7236"/>
      <c r="G7236" s="4"/>
    </row>
    <row r="7237" spans="1:7" x14ac:dyDescent="0.3">
      <c r="A7237" s="2"/>
      <c r="B7237" s="2"/>
      <c r="D7237"/>
      <c r="G7237" s="4"/>
    </row>
    <row r="7238" spans="1:7" x14ac:dyDescent="0.3">
      <c r="A7238" s="2"/>
      <c r="B7238" s="2"/>
      <c r="D7238"/>
      <c r="G7238" s="4"/>
    </row>
    <row r="7239" spans="1:7" x14ac:dyDescent="0.3">
      <c r="A7239" s="2"/>
      <c r="B7239" s="2"/>
      <c r="D7239"/>
      <c r="G7239" s="4"/>
    </row>
    <row r="7240" spans="1:7" x14ac:dyDescent="0.3">
      <c r="A7240" s="2"/>
      <c r="B7240" s="2"/>
      <c r="D7240"/>
      <c r="G7240" s="4"/>
    </row>
    <row r="7241" spans="1:7" x14ac:dyDescent="0.3">
      <c r="A7241" s="2"/>
      <c r="B7241" s="2"/>
      <c r="D7241"/>
      <c r="G7241" s="4"/>
    </row>
    <row r="7242" spans="1:7" x14ac:dyDescent="0.3">
      <c r="A7242" s="2"/>
      <c r="B7242" s="2"/>
      <c r="D7242"/>
      <c r="G7242" s="4"/>
    </row>
    <row r="7243" spans="1:7" x14ac:dyDescent="0.3">
      <c r="A7243" s="2"/>
      <c r="B7243" s="2"/>
      <c r="D7243"/>
      <c r="G7243" s="4"/>
    </row>
    <row r="7244" spans="1:7" x14ac:dyDescent="0.3">
      <c r="A7244" s="2"/>
      <c r="B7244" s="2"/>
      <c r="D7244"/>
      <c r="G7244" s="4"/>
    </row>
    <row r="7245" spans="1:7" x14ac:dyDescent="0.3">
      <c r="A7245" s="2"/>
      <c r="B7245" s="2"/>
      <c r="D7245"/>
      <c r="G7245" s="4"/>
    </row>
    <row r="7246" spans="1:7" x14ac:dyDescent="0.3">
      <c r="A7246" s="2"/>
      <c r="B7246" s="2"/>
      <c r="D7246"/>
      <c r="G7246" s="4"/>
    </row>
    <row r="7247" spans="1:7" x14ac:dyDescent="0.3">
      <c r="A7247" s="2"/>
      <c r="B7247" s="2"/>
      <c r="D7247"/>
      <c r="G7247" s="4"/>
    </row>
    <row r="7248" spans="1:7" x14ac:dyDescent="0.3">
      <c r="A7248" s="2"/>
      <c r="B7248" s="2"/>
      <c r="D7248"/>
      <c r="G7248" s="4"/>
    </row>
    <row r="7249" spans="1:7" x14ac:dyDescent="0.3">
      <c r="A7249" s="2"/>
      <c r="B7249" s="2"/>
      <c r="D7249"/>
      <c r="G7249" s="4"/>
    </row>
    <row r="7250" spans="1:7" x14ac:dyDescent="0.3">
      <c r="A7250" s="2"/>
      <c r="B7250" s="2"/>
      <c r="D7250"/>
      <c r="G7250" s="4"/>
    </row>
    <row r="7251" spans="1:7" x14ac:dyDescent="0.3">
      <c r="A7251" s="2"/>
      <c r="B7251" s="2"/>
      <c r="D7251"/>
      <c r="G7251" s="4"/>
    </row>
    <row r="7252" spans="1:7" x14ac:dyDescent="0.3">
      <c r="A7252" s="2"/>
      <c r="B7252" s="2"/>
      <c r="D7252"/>
      <c r="G7252" s="4"/>
    </row>
    <row r="7253" spans="1:7" x14ac:dyDescent="0.3">
      <c r="A7253" s="2"/>
      <c r="B7253" s="2"/>
      <c r="D7253"/>
      <c r="G7253" s="4"/>
    </row>
    <row r="7254" spans="1:7" x14ac:dyDescent="0.3">
      <c r="A7254" s="2"/>
      <c r="B7254" s="2"/>
      <c r="D7254"/>
      <c r="G7254" s="4"/>
    </row>
    <row r="7255" spans="1:7" x14ac:dyDescent="0.3">
      <c r="A7255" s="2"/>
      <c r="B7255" s="2"/>
      <c r="D7255"/>
      <c r="G7255" s="4"/>
    </row>
    <row r="7256" spans="1:7" x14ac:dyDescent="0.3">
      <c r="A7256" s="2"/>
      <c r="B7256" s="2"/>
      <c r="D7256"/>
      <c r="G7256" s="4"/>
    </row>
    <row r="7257" spans="1:7" x14ac:dyDescent="0.3">
      <c r="A7257" s="2"/>
      <c r="B7257" s="2"/>
      <c r="D7257"/>
      <c r="G7257" s="4"/>
    </row>
    <row r="7258" spans="1:7" x14ac:dyDescent="0.3">
      <c r="A7258" s="2"/>
      <c r="B7258" s="2"/>
      <c r="D7258"/>
      <c r="G7258" s="4"/>
    </row>
    <row r="7259" spans="1:7" x14ac:dyDescent="0.3">
      <c r="A7259" s="2"/>
      <c r="B7259" s="2"/>
      <c r="D7259"/>
      <c r="G7259" s="4"/>
    </row>
    <row r="7260" spans="1:7" x14ac:dyDescent="0.3">
      <c r="A7260" s="2"/>
      <c r="B7260" s="2"/>
      <c r="D7260"/>
      <c r="G7260" s="4"/>
    </row>
    <row r="7261" spans="1:7" x14ac:dyDescent="0.3">
      <c r="A7261" s="2"/>
      <c r="B7261" s="2"/>
      <c r="D7261"/>
      <c r="G7261" s="4"/>
    </row>
    <row r="7262" spans="1:7" x14ac:dyDescent="0.3">
      <c r="A7262" s="2"/>
      <c r="B7262" s="2"/>
      <c r="D7262"/>
      <c r="G7262" s="4"/>
    </row>
    <row r="7263" spans="1:7" x14ac:dyDescent="0.3">
      <c r="A7263" s="2"/>
      <c r="B7263" s="2"/>
      <c r="D7263"/>
      <c r="G7263" s="4"/>
    </row>
    <row r="7264" spans="1:7" x14ac:dyDescent="0.3">
      <c r="A7264" s="2"/>
      <c r="B7264" s="2"/>
      <c r="D7264"/>
      <c r="G7264" s="4"/>
    </row>
    <row r="7265" spans="1:7" x14ac:dyDescent="0.3">
      <c r="A7265" s="2"/>
      <c r="B7265" s="2"/>
      <c r="D7265"/>
      <c r="G7265" s="4"/>
    </row>
    <row r="7266" spans="1:7" x14ac:dyDescent="0.3">
      <c r="A7266" s="2"/>
      <c r="B7266" s="2"/>
      <c r="D7266"/>
      <c r="G7266" s="4"/>
    </row>
    <row r="7267" spans="1:7" x14ac:dyDescent="0.3">
      <c r="A7267" s="2"/>
      <c r="B7267" s="2"/>
      <c r="D7267"/>
      <c r="G7267" s="4"/>
    </row>
    <row r="7268" spans="1:7" x14ac:dyDescent="0.3">
      <c r="A7268" s="2"/>
      <c r="B7268" s="2"/>
      <c r="D7268"/>
      <c r="G7268" s="4"/>
    </row>
    <row r="7269" spans="1:7" x14ac:dyDescent="0.3">
      <c r="A7269" s="2"/>
      <c r="B7269" s="2"/>
      <c r="D7269"/>
      <c r="G7269" s="4"/>
    </row>
    <row r="7270" spans="1:7" x14ac:dyDescent="0.3">
      <c r="A7270" s="2"/>
      <c r="B7270" s="2"/>
      <c r="D7270"/>
      <c r="G7270" s="4"/>
    </row>
    <row r="7271" spans="1:7" x14ac:dyDescent="0.3">
      <c r="A7271" s="2"/>
      <c r="B7271" s="2"/>
      <c r="D7271"/>
      <c r="G7271" s="4"/>
    </row>
    <row r="7272" spans="1:7" x14ac:dyDescent="0.3">
      <c r="A7272" s="2"/>
      <c r="B7272" s="2"/>
      <c r="D7272"/>
      <c r="G7272" s="4"/>
    </row>
    <row r="7273" spans="1:7" x14ac:dyDescent="0.3">
      <c r="A7273" s="2"/>
      <c r="B7273" s="2"/>
      <c r="D7273"/>
      <c r="G7273" s="4"/>
    </row>
    <row r="7274" spans="1:7" x14ac:dyDescent="0.3">
      <c r="A7274" s="2"/>
      <c r="B7274" s="2"/>
      <c r="D7274"/>
      <c r="G7274" s="4"/>
    </row>
    <row r="7275" spans="1:7" x14ac:dyDescent="0.3">
      <c r="A7275" s="2"/>
      <c r="B7275" s="2"/>
      <c r="D7275"/>
      <c r="G7275" s="4"/>
    </row>
    <row r="7276" spans="1:7" x14ac:dyDescent="0.3">
      <c r="A7276" s="2"/>
      <c r="B7276" s="2"/>
      <c r="D7276"/>
      <c r="G7276" s="4"/>
    </row>
    <row r="7277" spans="1:7" x14ac:dyDescent="0.3">
      <c r="A7277" s="2"/>
      <c r="B7277" s="2"/>
      <c r="D7277"/>
      <c r="G7277" s="4"/>
    </row>
    <row r="7278" spans="1:7" x14ac:dyDescent="0.3">
      <c r="A7278" s="2"/>
      <c r="B7278" s="2"/>
      <c r="D7278"/>
      <c r="G7278" s="4"/>
    </row>
    <row r="7279" spans="1:7" x14ac:dyDescent="0.3">
      <c r="A7279" s="2"/>
      <c r="B7279" s="2"/>
      <c r="D7279"/>
      <c r="G7279" s="4"/>
    </row>
    <row r="7280" spans="1:7" x14ac:dyDescent="0.3">
      <c r="A7280" s="2"/>
      <c r="B7280" s="2"/>
      <c r="D7280"/>
      <c r="G7280" s="4"/>
    </row>
    <row r="7281" spans="1:7" x14ac:dyDescent="0.3">
      <c r="A7281" s="2"/>
      <c r="B7281" s="2"/>
      <c r="D7281"/>
      <c r="G7281" s="4"/>
    </row>
    <row r="7282" spans="1:7" x14ac:dyDescent="0.3">
      <c r="A7282" s="2"/>
      <c r="B7282" s="2"/>
      <c r="D7282"/>
      <c r="G7282" s="4"/>
    </row>
    <row r="7283" spans="1:7" x14ac:dyDescent="0.3">
      <c r="A7283" s="2"/>
      <c r="B7283" s="2"/>
      <c r="D7283"/>
      <c r="G7283" s="4"/>
    </row>
    <row r="7284" spans="1:7" x14ac:dyDescent="0.3">
      <c r="A7284" s="2"/>
      <c r="B7284" s="2"/>
      <c r="D7284"/>
      <c r="G7284" s="4"/>
    </row>
    <row r="7285" spans="1:7" x14ac:dyDescent="0.3">
      <c r="A7285" s="2"/>
      <c r="B7285" s="2"/>
      <c r="D7285"/>
      <c r="G7285" s="4"/>
    </row>
    <row r="7286" spans="1:7" x14ac:dyDescent="0.3">
      <c r="A7286" s="2"/>
      <c r="B7286" s="2"/>
      <c r="D7286"/>
      <c r="G7286" s="4"/>
    </row>
    <row r="7287" spans="1:7" x14ac:dyDescent="0.3">
      <c r="A7287" s="2"/>
      <c r="B7287" s="2"/>
      <c r="D7287"/>
      <c r="G7287" s="4"/>
    </row>
    <row r="7288" spans="1:7" x14ac:dyDescent="0.3">
      <c r="A7288" s="2"/>
      <c r="B7288" s="2"/>
      <c r="D7288"/>
      <c r="G7288" s="4"/>
    </row>
    <row r="7289" spans="1:7" x14ac:dyDescent="0.3">
      <c r="A7289" s="2"/>
      <c r="B7289" s="2"/>
      <c r="D7289"/>
      <c r="G7289" s="4"/>
    </row>
    <row r="7290" spans="1:7" x14ac:dyDescent="0.3">
      <c r="A7290" s="2"/>
      <c r="B7290" s="2"/>
      <c r="D7290"/>
      <c r="G7290" s="4"/>
    </row>
    <row r="7291" spans="1:7" x14ac:dyDescent="0.3">
      <c r="A7291" s="2"/>
      <c r="B7291" s="2"/>
      <c r="D7291"/>
      <c r="G7291" s="4"/>
    </row>
    <row r="7292" spans="1:7" x14ac:dyDescent="0.3">
      <c r="A7292" s="2"/>
      <c r="B7292" s="2"/>
      <c r="D7292"/>
      <c r="G7292" s="4"/>
    </row>
    <row r="7293" spans="1:7" x14ac:dyDescent="0.3">
      <c r="A7293" s="2"/>
      <c r="B7293" s="2"/>
      <c r="D7293"/>
      <c r="G7293" s="4"/>
    </row>
    <row r="7294" spans="1:7" x14ac:dyDescent="0.3">
      <c r="A7294" s="2"/>
      <c r="B7294" s="2"/>
      <c r="D7294"/>
      <c r="G7294" s="4"/>
    </row>
    <row r="7295" spans="1:7" x14ac:dyDescent="0.3">
      <c r="A7295" s="2"/>
      <c r="B7295" s="2"/>
      <c r="D7295"/>
      <c r="G7295" s="4"/>
    </row>
    <row r="7296" spans="1:7" x14ac:dyDescent="0.3">
      <c r="A7296" s="2"/>
      <c r="B7296" s="2"/>
      <c r="D7296"/>
      <c r="G7296" s="4"/>
    </row>
    <row r="7297" spans="1:7" x14ac:dyDescent="0.3">
      <c r="A7297" s="2"/>
      <c r="B7297" s="2"/>
      <c r="D7297"/>
      <c r="G7297" s="4"/>
    </row>
    <row r="7298" spans="1:7" x14ac:dyDescent="0.3">
      <c r="A7298" s="2"/>
      <c r="B7298" s="2"/>
      <c r="D7298"/>
      <c r="G7298" s="4"/>
    </row>
    <row r="7299" spans="1:7" x14ac:dyDescent="0.3">
      <c r="A7299" s="2"/>
      <c r="B7299" s="2"/>
      <c r="D7299"/>
      <c r="G7299" s="4"/>
    </row>
    <row r="7300" spans="1:7" x14ac:dyDescent="0.3">
      <c r="A7300" s="2"/>
      <c r="B7300" s="2"/>
      <c r="D7300"/>
      <c r="G7300" s="4"/>
    </row>
    <row r="7301" spans="1:7" x14ac:dyDescent="0.3">
      <c r="A7301" s="2"/>
      <c r="B7301" s="2"/>
      <c r="D7301"/>
      <c r="G7301" s="4"/>
    </row>
    <row r="7302" spans="1:7" x14ac:dyDescent="0.3">
      <c r="A7302" s="2"/>
      <c r="B7302" s="2"/>
      <c r="D7302"/>
      <c r="G7302" s="4"/>
    </row>
    <row r="7303" spans="1:7" x14ac:dyDescent="0.3">
      <c r="A7303" s="2"/>
      <c r="B7303" s="2"/>
      <c r="D7303"/>
      <c r="G7303" s="4"/>
    </row>
    <row r="7304" spans="1:7" x14ac:dyDescent="0.3">
      <c r="A7304" s="2"/>
      <c r="B7304" s="2"/>
      <c r="D7304"/>
      <c r="G7304" s="4"/>
    </row>
    <row r="7305" spans="1:7" x14ac:dyDescent="0.3">
      <c r="A7305" s="2"/>
      <c r="B7305" s="2"/>
      <c r="D7305"/>
      <c r="G7305" s="4"/>
    </row>
    <row r="7306" spans="1:7" x14ac:dyDescent="0.3">
      <c r="A7306" s="2"/>
      <c r="B7306" s="2"/>
      <c r="D7306"/>
      <c r="G7306" s="4"/>
    </row>
    <row r="7307" spans="1:7" x14ac:dyDescent="0.3">
      <c r="A7307" s="2"/>
      <c r="B7307" s="2"/>
      <c r="D7307"/>
      <c r="G7307" s="4"/>
    </row>
    <row r="7308" spans="1:7" x14ac:dyDescent="0.3">
      <c r="A7308" s="2"/>
      <c r="B7308" s="2"/>
      <c r="D7308"/>
      <c r="G7308" s="4"/>
    </row>
    <row r="7309" spans="1:7" x14ac:dyDescent="0.3">
      <c r="A7309" s="2"/>
      <c r="B7309" s="2"/>
      <c r="D7309"/>
      <c r="G7309" s="4"/>
    </row>
    <row r="7310" spans="1:7" x14ac:dyDescent="0.3">
      <c r="A7310" s="2"/>
      <c r="B7310" s="2"/>
      <c r="D7310"/>
      <c r="G7310" s="4"/>
    </row>
    <row r="7311" spans="1:7" x14ac:dyDescent="0.3">
      <c r="A7311" s="2"/>
      <c r="B7311" s="2"/>
      <c r="D7311"/>
      <c r="G7311" s="4"/>
    </row>
    <row r="7312" spans="1:7" x14ac:dyDescent="0.3">
      <c r="A7312" s="2"/>
      <c r="B7312" s="2"/>
      <c r="D7312"/>
      <c r="G7312" s="4"/>
    </row>
    <row r="7313" spans="1:7" x14ac:dyDescent="0.3">
      <c r="A7313" s="2"/>
      <c r="B7313" s="2"/>
      <c r="D7313"/>
      <c r="G7313" s="4"/>
    </row>
    <row r="7314" spans="1:7" x14ac:dyDescent="0.3">
      <c r="A7314" s="2"/>
      <c r="B7314" s="2"/>
      <c r="D7314"/>
      <c r="G7314" s="4"/>
    </row>
    <row r="7315" spans="1:7" x14ac:dyDescent="0.3">
      <c r="A7315" s="2"/>
      <c r="B7315" s="2"/>
      <c r="D7315"/>
      <c r="G7315" s="4"/>
    </row>
    <row r="7316" spans="1:7" x14ac:dyDescent="0.3">
      <c r="A7316" s="2"/>
      <c r="B7316" s="2"/>
      <c r="D7316"/>
      <c r="G7316" s="4"/>
    </row>
    <row r="7317" spans="1:7" x14ac:dyDescent="0.3">
      <c r="A7317" s="2"/>
      <c r="B7317" s="2"/>
      <c r="D7317"/>
      <c r="G7317" s="4"/>
    </row>
    <row r="7318" spans="1:7" x14ac:dyDescent="0.3">
      <c r="A7318" s="2"/>
      <c r="B7318" s="2"/>
      <c r="D7318"/>
      <c r="G7318" s="4"/>
    </row>
    <row r="7319" spans="1:7" x14ac:dyDescent="0.3">
      <c r="A7319" s="2"/>
      <c r="B7319" s="2"/>
      <c r="D7319"/>
      <c r="G7319" s="4"/>
    </row>
    <row r="7320" spans="1:7" x14ac:dyDescent="0.3">
      <c r="A7320" s="2"/>
      <c r="B7320" s="2"/>
      <c r="D7320"/>
      <c r="G7320" s="4"/>
    </row>
    <row r="7321" spans="1:7" x14ac:dyDescent="0.3">
      <c r="A7321" s="2"/>
      <c r="B7321" s="2"/>
      <c r="D7321"/>
      <c r="G7321" s="4"/>
    </row>
    <row r="7322" spans="1:7" x14ac:dyDescent="0.3">
      <c r="A7322" s="2"/>
      <c r="B7322" s="2"/>
      <c r="D7322"/>
      <c r="G7322" s="4"/>
    </row>
    <row r="7323" spans="1:7" x14ac:dyDescent="0.3">
      <c r="A7323" s="2"/>
      <c r="B7323" s="2"/>
      <c r="D7323"/>
      <c r="G7323" s="4"/>
    </row>
    <row r="7324" spans="1:7" x14ac:dyDescent="0.3">
      <c r="A7324" s="2"/>
      <c r="B7324" s="2"/>
      <c r="D7324"/>
      <c r="G7324" s="4"/>
    </row>
    <row r="7325" spans="1:7" x14ac:dyDescent="0.3">
      <c r="A7325" s="2"/>
      <c r="B7325" s="2"/>
      <c r="D7325"/>
      <c r="G7325" s="4"/>
    </row>
    <row r="7326" spans="1:7" x14ac:dyDescent="0.3">
      <c r="A7326" s="2"/>
      <c r="B7326" s="2"/>
      <c r="D7326"/>
      <c r="G7326" s="4"/>
    </row>
    <row r="7327" spans="1:7" x14ac:dyDescent="0.3">
      <c r="A7327" s="2"/>
      <c r="B7327" s="2"/>
      <c r="D7327"/>
      <c r="G7327" s="4"/>
    </row>
    <row r="7328" spans="1:7" x14ac:dyDescent="0.3">
      <c r="A7328" s="2"/>
      <c r="B7328" s="2"/>
      <c r="D7328"/>
      <c r="G7328" s="4"/>
    </row>
    <row r="7329" spans="1:7" x14ac:dyDescent="0.3">
      <c r="A7329" s="2"/>
      <c r="B7329" s="2"/>
      <c r="D7329"/>
      <c r="G7329" s="4"/>
    </row>
    <row r="7330" spans="1:7" x14ac:dyDescent="0.3">
      <c r="A7330" s="2"/>
      <c r="B7330" s="2"/>
      <c r="D7330"/>
      <c r="G7330" s="4"/>
    </row>
    <row r="7331" spans="1:7" x14ac:dyDescent="0.3">
      <c r="A7331" s="2"/>
      <c r="B7331" s="2"/>
      <c r="D7331"/>
      <c r="G7331" s="4"/>
    </row>
    <row r="7332" spans="1:7" x14ac:dyDescent="0.3">
      <c r="A7332" s="2"/>
      <c r="B7332" s="2"/>
      <c r="D7332"/>
      <c r="G7332" s="4"/>
    </row>
    <row r="7333" spans="1:7" x14ac:dyDescent="0.3">
      <c r="A7333" s="2"/>
      <c r="B7333" s="2"/>
      <c r="D7333"/>
      <c r="G7333" s="4"/>
    </row>
    <row r="7334" spans="1:7" x14ac:dyDescent="0.3">
      <c r="A7334" s="2"/>
      <c r="B7334" s="2"/>
      <c r="D7334"/>
      <c r="G7334" s="4"/>
    </row>
    <row r="7335" spans="1:7" x14ac:dyDescent="0.3">
      <c r="A7335" s="2"/>
      <c r="B7335" s="2"/>
      <c r="D7335"/>
      <c r="G7335" s="4"/>
    </row>
    <row r="7336" spans="1:7" x14ac:dyDescent="0.3">
      <c r="A7336" s="2"/>
      <c r="B7336" s="2"/>
      <c r="D7336"/>
      <c r="G7336" s="4"/>
    </row>
    <row r="7337" spans="1:7" x14ac:dyDescent="0.3">
      <c r="A7337" s="2"/>
      <c r="B7337" s="2"/>
      <c r="D7337"/>
      <c r="G7337" s="4"/>
    </row>
    <row r="7338" spans="1:7" x14ac:dyDescent="0.3">
      <c r="A7338" s="2"/>
      <c r="B7338" s="2"/>
      <c r="D7338"/>
      <c r="G7338" s="4"/>
    </row>
    <row r="7339" spans="1:7" x14ac:dyDescent="0.3">
      <c r="A7339" s="2"/>
      <c r="B7339" s="2"/>
      <c r="D7339"/>
      <c r="G7339" s="4"/>
    </row>
    <row r="7340" spans="1:7" x14ac:dyDescent="0.3">
      <c r="A7340" s="2"/>
      <c r="B7340" s="2"/>
      <c r="D7340"/>
      <c r="G7340" s="4"/>
    </row>
    <row r="7341" spans="1:7" x14ac:dyDescent="0.3">
      <c r="A7341" s="2"/>
      <c r="B7341" s="2"/>
      <c r="D7341"/>
      <c r="G7341" s="4"/>
    </row>
    <row r="7342" spans="1:7" x14ac:dyDescent="0.3">
      <c r="A7342" s="2"/>
      <c r="B7342" s="2"/>
      <c r="D7342"/>
      <c r="G7342" s="4"/>
    </row>
    <row r="7343" spans="1:7" x14ac:dyDescent="0.3">
      <c r="A7343" s="2"/>
      <c r="B7343" s="2"/>
      <c r="D7343"/>
      <c r="G7343" s="4"/>
    </row>
    <row r="7344" spans="1:7" x14ac:dyDescent="0.3">
      <c r="A7344" s="2"/>
      <c r="B7344" s="2"/>
      <c r="D7344"/>
      <c r="G7344" s="4"/>
    </row>
    <row r="7345" spans="1:7" x14ac:dyDescent="0.3">
      <c r="A7345" s="2"/>
      <c r="B7345" s="2"/>
      <c r="D7345"/>
      <c r="G7345" s="4"/>
    </row>
    <row r="7346" spans="1:7" x14ac:dyDescent="0.3">
      <c r="A7346" s="2"/>
      <c r="B7346" s="2"/>
      <c r="D7346"/>
      <c r="G7346" s="4"/>
    </row>
    <row r="7347" spans="1:7" x14ac:dyDescent="0.3">
      <c r="A7347" s="2"/>
      <c r="B7347" s="2"/>
      <c r="D7347"/>
      <c r="G7347" s="4"/>
    </row>
    <row r="7348" spans="1:7" x14ac:dyDescent="0.3">
      <c r="A7348" s="2"/>
      <c r="B7348" s="2"/>
      <c r="D7348"/>
      <c r="G7348" s="4"/>
    </row>
    <row r="7349" spans="1:7" x14ac:dyDescent="0.3">
      <c r="A7349" s="2"/>
      <c r="B7349" s="2"/>
      <c r="D7349"/>
      <c r="G7349" s="4"/>
    </row>
    <row r="7350" spans="1:7" x14ac:dyDescent="0.3">
      <c r="A7350" s="2"/>
      <c r="B7350" s="2"/>
      <c r="D7350"/>
      <c r="G7350" s="4"/>
    </row>
    <row r="7351" spans="1:7" x14ac:dyDescent="0.3">
      <c r="A7351" s="2"/>
      <c r="B7351" s="2"/>
      <c r="D7351"/>
      <c r="G7351" s="4"/>
    </row>
    <row r="7352" spans="1:7" x14ac:dyDescent="0.3">
      <c r="A7352" s="2"/>
      <c r="B7352" s="2"/>
      <c r="D7352"/>
      <c r="G7352" s="4"/>
    </row>
    <row r="7353" spans="1:7" x14ac:dyDescent="0.3">
      <c r="A7353" s="2"/>
      <c r="B7353" s="2"/>
      <c r="D7353"/>
      <c r="G7353" s="4"/>
    </row>
    <row r="7354" spans="1:7" x14ac:dyDescent="0.3">
      <c r="A7354" s="2"/>
      <c r="B7354" s="2"/>
      <c r="D7354"/>
      <c r="G7354" s="4"/>
    </row>
    <row r="7355" spans="1:7" x14ac:dyDescent="0.3">
      <c r="A7355" s="2"/>
      <c r="B7355" s="2"/>
      <c r="D7355"/>
      <c r="G7355" s="4"/>
    </row>
    <row r="7356" spans="1:7" x14ac:dyDescent="0.3">
      <c r="A7356" s="2"/>
      <c r="B7356" s="2"/>
      <c r="D7356"/>
      <c r="G7356" s="4"/>
    </row>
    <row r="7357" spans="1:7" x14ac:dyDescent="0.3">
      <c r="A7357" s="2"/>
      <c r="B7357" s="2"/>
      <c r="D7357"/>
      <c r="G7357" s="4"/>
    </row>
    <row r="7358" spans="1:7" x14ac:dyDescent="0.3">
      <c r="A7358" s="2"/>
      <c r="B7358" s="2"/>
      <c r="D7358"/>
      <c r="G7358" s="4"/>
    </row>
    <row r="7359" spans="1:7" x14ac:dyDescent="0.3">
      <c r="A7359" s="2"/>
      <c r="B7359" s="2"/>
      <c r="D7359"/>
      <c r="G7359" s="4"/>
    </row>
    <row r="7360" spans="1:7" x14ac:dyDescent="0.3">
      <c r="A7360" s="2"/>
      <c r="B7360" s="2"/>
      <c r="D7360"/>
      <c r="G7360" s="4"/>
    </row>
    <row r="7361" spans="1:7" x14ac:dyDescent="0.3">
      <c r="A7361" s="2"/>
      <c r="B7361" s="2"/>
      <c r="D7361"/>
      <c r="G7361" s="4"/>
    </row>
    <row r="7362" spans="1:7" x14ac:dyDescent="0.3">
      <c r="A7362" s="2"/>
      <c r="B7362" s="2"/>
      <c r="D7362"/>
      <c r="G7362" s="4"/>
    </row>
    <row r="7363" spans="1:7" x14ac:dyDescent="0.3">
      <c r="A7363" s="2"/>
      <c r="B7363" s="2"/>
      <c r="D7363"/>
      <c r="G7363" s="4"/>
    </row>
    <row r="7364" spans="1:7" x14ac:dyDescent="0.3">
      <c r="A7364" s="2"/>
      <c r="B7364" s="2"/>
      <c r="D7364"/>
      <c r="G7364" s="4"/>
    </row>
    <row r="7365" spans="1:7" x14ac:dyDescent="0.3">
      <c r="A7365" s="2"/>
      <c r="B7365" s="2"/>
      <c r="D7365"/>
      <c r="G7365" s="4"/>
    </row>
    <row r="7366" spans="1:7" x14ac:dyDescent="0.3">
      <c r="A7366" s="2"/>
      <c r="B7366" s="2"/>
      <c r="D7366"/>
      <c r="G7366" s="4"/>
    </row>
    <row r="7367" spans="1:7" x14ac:dyDescent="0.3">
      <c r="A7367" s="2"/>
      <c r="B7367" s="2"/>
      <c r="D7367"/>
      <c r="G7367" s="4"/>
    </row>
    <row r="7368" spans="1:7" x14ac:dyDescent="0.3">
      <c r="A7368" s="2"/>
      <c r="B7368" s="2"/>
      <c r="D7368"/>
      <c r="G7368" s="4"/>
    </row>
    <row r="7369" spans="1:7" x14ac:dyDescent="0.3">
      <c r="A7369" s="2"/>
      <c r="B7369" s="2"/>
      <c r="D7369"/>
      <c r="G7369" s="4"/>
    </row>
    <row r="7370" spans="1:7" x14ac:dyDescent="0.3">
      <c r="A7370" s="2"/>
      <c r="B7370" s="2"/>
      <c r="D7370"/>
      <c r="G7370" s="4"/>
    </row>
    <row r="7371" spans="1:7" x14ac:dyDescent="0.3">
      <c r="A7371" s="2"/>
      <c r="B7371" s="2"/>
      <c r="D7371"/>
      <c r="G7371" s="4"/>
    </row>
    <row r="7372" spans="1:7" x14ac:dyDescent="0.3">
      <c r="A7372" s="2"/>
      <c r="B7372" s="2"/>
      <c r="D7372"/>
      <c r="G7372" s="4"/>
    </row>
    <row r="7373" spans="1:7" x14ac:dyDescent="0.3">
      <c r="A7373" s="2"/>
      <c r="B7373" s="2"/>
      <c r="D7373"/>
      <c r="G7373" s="4"/>
    </row>
    <row r="7374" spans="1:7" x14ac:dyDescent="0.3">
      <c r="A7374" s="2"/>
      <c r="B7374" s="2"/>
      <c r="D7374"/>
      <c r="G7374" s="4"/>
    </row>
    <row r="7375" spans="1:7" x14ac:dyDescent="0.3">
      <c r="A7375" s="2"/>
      <c r="B7375" s="2"/>
      <c r="D7375"/>
      <c r="G7375" s="4"/>
    </row>
    <row r="7376" spans="1:7" x14ac:dyDescent="0.3">
      <c r="A7376" s="2"/>
      <c r="B7376" s="2"/>
      <c r="D7376"/>
      <c r="G7376" s="4"/>
    </row>
    <row r="7377" spans="1:7" x14ac:dyDescent="0.3">
      <c r="A7377" s="2"/>
      <c r="B7377" s="2"/>
      <c r="D7377"/>
      <c r="G7377" s="4"/>
    </row>
    <row r="7378" spans="1:7" x14ac:dyDescent="0.3">
      <c r="A7378" s="2"/>
      <c r="B7378" s="2"/>
      <c r="D7378"/>
      <c r="G7378" s="4"/>
    </row>
    <row r="7379" spans="1:7" x14ac:dyDescent="0.3">
      <c r="A7379" s="2"/>
      <c r="B7379" s="2"/>
      <c r="D7379"/>
      <c r="G7379" s="4"/>
    </row>
    <row r="7380" spans="1:7" x14ac:dyDescent="0.3">
      <c r="A7380" s="2"/>
      <c r="B7380" s="2"/>
      <c r="D7380"/>
      <c r="G7380" s="4"/>
    </row>
    <row r="7381" spans="1:7" x14ac:dyDescent="0.3">
      <c r="A7381" s="2"/>
      <c r="B7381" s="2"/>
      <c r="D7381"/>
      <c r="G7381" s="4"/>
    </row>
    <row r="7382" spans="1:7" x14ac:dyDescent="0.3">
      <c r="A7382" s="2"/>
      <c r="B7382" s="2"/>
      <c r="D7382"/>
      <c r="G7382" s="4"/>
    </row>
    <row r="7383" spans="1:7" x14ac:dyDescent="0.3">
      <c r="A7383" s="2"/>
      <c r="B7383" s="2"/>
      <c r="D7383"/>
      <c r="G7383" s="4"/>
    </row>
    <row r="7384" spans="1:7" x14ac:dyDescent="0.3">
      <c r="A7384" s="2"/>
      <c r="B7384" s="2"/>
      <c r="D7384"/>
      <c r="G7384" s="4"/>
    </row>
    <row r="7385" spans="1:7" x14ac:dyDescent="0.3">
      <c r="A7385" s="2"/>
      <c r="B7385" s="2"/>
      <c r="D7385"/>
      <c r="G7385" s="4"/>
    </row>
    <row r="7386" spans="1:7" x14ac:dyDescent="0.3">
      <c r="A7386" s="2"/>
      <c r="B7386" s="2"/>
      <c r="D7386"/>
      <c r="G7386" s="4"/>
    </row>
    <row r="7387" spans="1:7" x14ac:dyDescent="0.3">
      <c r="A7387" s="2"/>
      <c r="B7387" s="2"/>
      <c r="D7387"/>
      <c r="G7387" s="4"/>
    </row>
    <row r="7388" spans="1:7" x14ac:dyDescent="0.3">
      <c r="A7388" s="2"/>
      <c r="B7388" s="2"/>
      <c r="D7388"/>
      <c r="G7388" s="4"/>
    </row>
    <row r="7389" spans="1:7" x14ac:dyDescent="0.3">
      <c r="A7389" s="2"/>
      <c r="B7389" s="2"/>
      <c r="D7389"/>
      <c r="G7389" s="4"/>
    </row>
    <row r="7390" spans="1:7" x14ac:dyDescent="0.3">
      <c r="A7390" s="2"/>
      <c r="B7390" s="2"/>
      <c r="D7390"/>
      <c r="G7390" s="4"/>
    </row>
    <row r="7391" spans="1:7" x14ac:dyDescent="0.3">
      <c r="A7391" s="2"/>
      <c r="B7391" s="2"/>
      <c r="D7391"/>
      <c r="G7391" s="4"/>
    </row>
    <row r="7392" spans="1:7" x14ac:dyDescent="0.3">
      <c r="A7392" s="2"/>
      <c r="B7392" s="2"/>
      <c r="D7392"/>
      <c r="G7392" s="4"/>
    </row>
    <row r="7393" spans="1:7" x14ac:dyDescent="0.3">
      <c r="A7393" s="2"/>
      <c r="B7393" s="2"/>
      <c r="D7393"/>
      <c r="G7393" s="4"/>
    </row>
    <row r="7394" spans="1:7" x14ac:dyDescent="0.3">
      <c r="A7394" s="2"/>
      <c r="B7394" s="2"/>
      <c r="D7394"/>
      <c r="G7394" s="4"/>
    </row>
    <row r="7395" spans="1:7" x14ac:dyDescent="0.3">
      <c r="A7395" s="2"/>
      <c r="B7395" s="2"/>
      <c r="D7395"/>
      <c r="G7395" s="4"/>
    </row>
    <row r="7396" spans="1:7" x14ac:dyDescent="0.3">
      <c r="A7396" s="2"/>
      <c r="B7396" s="2"/>
      <c r="D7396"/>
      <c r="G7396" s="4"/>
    </row>
    <row r="7397" spans="1:7" x14ac:dyDescent="0.3">
      <c r="A7397" s="2"/>
      <c r="B7397" s="2"/>
      <c r="D7397"/>
      <c r="G7397" s="4"/>
    </row>
    <row r="7398" spans="1:7" x14ac:dyDescent="0.3">
      <c r="A7398" s="2"/>
      <c r="B7398" s="2"/>
      <c r="D7398"/>
      <c r="G7398" s="4"/>
    </row>
    <row r="7399" spans="1:7" x14ac:dyDescent="0.3">
      <c r="A7399" s="2"/>
      <c r="B7399" s="2"/>
      <c r="D7399"/>
      <c r="G7399" s="4"/>
    </row>
    <row r="7400" spans="1:7" x14ac:dyDescent="0.3">
      <c r="A7400" s="2"/>
      <c r="B7400" s="2"/>
      <c r="D7400"/>
      <c r="G7400" s="4"/>
    </row>
    <row r="7401" spans="1:7" x14ac:dyDescent="0.3">
      <c r="A7401" s="2"/>
      <c r="B7401" s="2"/>
      <c r="D7401"/>
      <c r="G7401" s="4"/>
    </row>
    <row r="7402" spans="1:7" x14ac:dyDescent="0.3">
      <c r="A7402" s="2"/>
      <c r="B7402" s="2"/>
      <c r="D7402"/>
      <c r="G7402" s="4"/>
    </row>
    <row r="7403" spans="1:7" x14ac:dyDescent="0.3">
      <c r="A7403" s="2"/>
      <c r="B7403" s="2"/>
      <c r="D7403"/>
      <c r="G7403" s="4"/>
    </row>
    <row r="7404" spans="1:7" x14ac:dyDescent="0.3">
      <c r="A7404" s="2"/>
      <c r="B7404" s="2"/>
      <c r="D7404"/>
      <c r="G7404" s="4"/>
    </row>
    <row r="7405" spans="1:7" x14ac:dyDescent="0.3">
      <c r="A7405" s="2"/>
      <c r="B7405" s="2"/>
      <c r="D7405"/>
      <c r="G7405" s="4"/>
    </row>
    <row r="7406" spans="1:7" x14ac:dyDescent="0.3">
      <c r="A7406" s="2"/>
      <c r="B7406" s="2"/>
      <c r="D7406"/>
      <c r="G7406" s="4"/>
    </row>
    <row r="7407" spans="1:7" x14ac:dyDescent="0.3">
      <c r="A7407" s="2"/>
      <c r="B7407" s="2"/>
      <c r="D7407"/>
      <c r="G7407" s="4"/>
    </row>
    <row r="7408" spans="1:7" x14ac:dyDescent="0.3">
      <c r="A7408" s="2"/>
      <c r="B7408" s="2"/>
      <c r="D7408"/>
      <c r="G7408" s="4"/>
    </row>
    <row r="7409" spans="1:7" x14ac:dyDescent="0.3">
      <c r="A7409" s="2"/>
      <c r="B7409" s="2"/>
      <c r="D7409"/>
      <c r="G7409" s="4"/>
    </row>
    <row r="7410" spans="1:7" x14ac:dyDescent="0.3">
      <c r="A7410" s="2"/>
      <c r="B7410" s="2"/>
      <c r="D7410"/>
      <c r="G7410" s="4"/>
    </row>
    <row r="7411" spans="1:7" x14ac:dyDescent="0.3">
      <c r="A7411" s="2"/>
      <c r="B7411" s="2"/>
      <c r="D7411"/>
      <c r="G7411" s="4"/>
    </row>
    <row r="7412" spans="1:7" x14ac:dyDescent="0.3">
      <c r="A7412" s="2"/>
      <c r="B7412" s="2"/>
      <c r="D7412"/>
      <c r="G7412" s="4"/>
    </row>
    <row r="7413" spans="1:7" x14ac:dyDescent="0.3">
      <c r="A7413" s="2"/>
      <c r="B7413" s="2"/>
      <c r="D7413"/>
      <c r="G7413" s="4"/>
    </row>
    <row r="7414" spans="1:7" x14ac:dyDescent="0.3">
      <c r="A7414" s="2"/>
      <c r="B7414" s="2"/>
      <c r="D7414"/>
      <c r="G7414" s="4"/>
    </row>
    <row r="7415" spans="1:7" x14ac:dyDescent="0.3">
      <c r="A7415" s="2"/>
      <c r="B7415" s="2"/>
      <c r="D7415"/>
      <c r="G7415" s="4"/>
    </row>
    <row r="7416" spans="1:7" x14ac:dyDescent="0.3">
      <c r="A7416" s="2"/>
      <c r="B7416" s="2"/>
      <c r="D7416"/>
      <c r="G7416" s="4"/>
    </row>
    <row r="7417" spans="1:7" x14ac:dyDescent="0.3">
      <c r="A7417" s="2"/>
      <c r="B7417" s="2"/>
      <c r="D7417"/>
      <c r="G7417" s="4"/>
    </row>
    <row r="7418" spans="1:7" x14ac:dyDescent="0.3">
      <c r="A7418" s="2"/>
      <c r="B7418" s="2"/>
      <c r="D7418"/>
      <c r="G7418" s="4"/>
    </row>
    <row r="7419" spans="1:7" x14ac:dyDescent="0.3">
      <c r="A7419" s="2"/>
      <c r="B7419" s="2"/>
      <c r="D7419"/>
      <c r="G7419" s="4"/>
    </row>
    <row r="7420" spans="1:7" x14ac:dyDescent="0.3">
      <c r="A7420" s="2"/>
      <c r="B7420" s="2"/>
      <c r="D7420"/>
      <c r="G7420" s="4"/>
    </row>
    <row r="7421" spans="1:7" x14ac:dyDescent="0.3">
      <c r="A7421" s="2"/>
      <c r="B7421" s="2"/>
      <c r="D7421"/>
      <c r="G7421" s="4"/>
    </row>
    <row r="7422" spans="1:7" x14ac:dyDescent="0.3">
      <c r="A7422" s="2"/>
      <c r="B7422" s="2"/>
      <c r="D7422"/>
      <c r="G7422" s="4"/>
    </row>
    <row r="7423" spans="1:7" x14ac:dyDescent="0.3">
      <c r="A7423" s="2"/>
      <c r="B7423" s="2"/>
      <c r="D7423"/>
      <c r="G7423" s="4"/>
    </row>
    <row r="7424" spans="1:7" x14ac:dyDescent="0.3">
      <c r="A7424" s="2"/>
      <c r="B7424" s="2"/>
      <c r="D7424"/>
      <c r="G7424" s="4"/>
    </row>
    <row r="7425" spans="1:7" x14ac:dyDescent="0.3">
      <c r="A7425" s="2"/>
      <c r="B7425" s="2"/>
      <c r="D7425"/>
      <c r="G7425" s="4"/>
    </row>
    <row r="7426" spans="1:7" x14ac:dyDescent="0.3">
      <c r="A7426" s="2"/>
      <c r="B7426" s="2"/>
      <c r="D7426"/>
      <c r="G7426" s="4"/>
    </row>
    <row r="7427" spans="1:7" x14ac:dyDescent="0.3">
      <c r="A7427" s="2"/>
      <c r="B7427" s="2"/>
      <c r="D7427"/>
      <c r="G7427" s="4"/>
    </row>
    <row r="7428" spans="1:7" x14ac:dyDescent="0.3">
      <c r="A7428" s="2"/>
      <c r="B7428" s="2"/>
      <c r="D7428"/>
      <c r="G7428" s="4"/>
    </row>
    <row r="7429" spans="1:7" x14ac:dyDescent="0.3">
      <c r="A7429" s="2"/>
      <c r="B7429" s="2"/>
      <c r="D7429"/>
      <c r="G7429" s="4"/>
    </row>
    <row r="7430" spans="1:7" x14ac:dyDescent="0.3">
      <c r="A7430" s="2"/>
      <c r="B7430" s="2"/>
      <c r="D7430"/>
      <c r="G7430" s="4"/>
    </row>
    <row r="7431" spans="1:7" x14ac:dyDescent="0.3">
      <c r="A7431" s="2"/>
      <c r="B7431" s="2"/>
      <c r="D7431"/>
      <c r="G7431" s="4"/>
    </row>
    <row r="7432" spans="1:7" x14ac:dyDescent="0.3">
      <c r="A7432" s="2"/>
      <c r="B7432" s="2"/>
      <c r="D7432"/>
      <c r="G7432" s="4"/>
    </row>
    <row r="7433" spans="1:7" x14ac:dyDescent="0.3">
      <c r="A7433" s="2"/>
      <c r="B7433" s="2"/>
      <c r="D7433"/>
      <c r="G7433" s="4"/>
    </row>
    <row r="7434" spans="1:7" x14ac:dyDescent="0.3">
      <c r="A7434" s="2"/>
      <c r="B7434" s="2"/>
      <c r="D7434"/>
      <c r="G7434" s="4"/>
    </row>
    <row r="7435" spans="1:7" x14ac:dyDescent="0.3">
      <c r="A7435" s="2"/>
      <c r="B7435" s="2"/>
      <c r="D7435"/>
      <c r="G7435" s="4"/>
    </row>
    <row r="7436" spans="1:7" x14ac:dyDescent="0.3">
      <c r="A7436" s="2"/>
      <c r="B7436" s="2"/>
      <c r="D7436"/>
      <c r="G7436" s="4"/>
    </row>
    <row r="7437" spans="1:7" x14ac:dyDescent="0.3">
      <c r="A7437" s="2"/>
      <c r="B7437" s="2"/>
      <c r="D7437"/>
      <c r="G7437" s="4"/>
    </row>
    <row r="7438" spans="1:7" x14ac:dyDescent="0.3">
      <c r="A7438" s="2"/>
      <c r="B7438" s="2"/>
      <c r="D7438"/>
      <c r="G7438" s="4"/>
    </row>
    <row r="7439" spans="1:7" x14ac:dyDescent="0.3">
      <c r="A7439" s="2"/>
      <c r="B7439" s="2"/>
      <c r="D7439"/>
      <c r="G7439" s="4"/>
    </row>
    <row r="7440" spans="1:7" x14ac:dyDescent="0.3">
      <c r="A7440" s="2"/>
      <c r="B7440" s="2"/>
      <c r="D7440"/>
      <c r="G7440" s="4"/>
    </row>
    <row r="7441" spans="1:7" x14ac:dyDescent="0.3">
      <c r="A7441" s="2"/>
      <c r="B7441" s="2"/>
      <c r="D7441"/>
      <c r="G7441" s="4"/>
    </row>
    <row r="7442" spans="1:7" x14ac:dyDescent="0.3">
      <c r="A7442" s="2"/>
      <c r="B7442" s="2"/>
      <c r="D7442"/>
      <c r="G7442" s="4"/>
    </row>
    <row r="7443" spans="1:7" x14ac:dyDescent="0.3">
      <c r="A7443" s="2"/>
      <c r="B7443" s="2"/>
      <c r="D7443"/>
      <c r="G7443" s="4"/>
    </row>
    <row r="7444" spans="1:7" x14ac:dyDescent="0.3">
      <c r="A7444" s="2"/>
      <c r="B7444" s="2"/>
      <c r="D7444"/>
      <c r="G7444" s="4"/>
    </row>
    <row r="7445" spans="1:7" x14ac:dyDescent="0.3">
      <c r="A7445" s="2"/>
      <c r="B7445" s="2"/>
      <c r="D7445"/>
      <c r="G7445" s="4"/>
    </row>
    <row r="7446" spans="1:7" x14ac:dyDescent="0.3">
      <c r="A7446" s="2"/>
      <c r="B7446" s="2"/>
      <c r="D7446"/>
      <c r="G7446" s="4"/>
    </row>
    <row r="7447" spans="1:7" x14ac:dyDescent="0.3">
      <c r="A7447" s="2"/>
      <c r="B7447" s="2"/>
      <c r="D7447"/>
      <c r="G7447" s="4"/>
    </row>
    <row r="7448" spans="1:7" x14ac:dyDescent="0.3">
      <c r="A7448" s="2"/>
      <c r="B7448" s="2"/>
      <c r="D7448"/>
      <c r="G7448" s="4"/>
    </row>
    <row r="7449" spans="1:7" x14ac:dyDescent="0.3">
      <c r="A7449" s="2"/>
      <c r="B7449" s="2"/>
      <c r="D7449"/>
      <c r="G7449" s="4"/>
    </row>
    <row r="7450" spans="1:7" x14ac:dyDescent="0.3">
      <c r="A7450" s="2"/>
      <c r="B7450" s="2"/>
      <c r="D7450"/>
      <c r="G7450" s="4"/>
    </row>
    <row r="7451" spans="1:7" x14ac:dyDescent="0.3">
      <c r="A7451" s="2"/>
      <c r="B7451" s="2"/>
      <c r="D7451"/>
      <c r="G7451" s="4"/>
    </row>
    <row r="7452" spans="1:7" x14ac:dyDescent="0.3">
      <c r="A7452" s="2"/>
      <c r="B7452" s="2"/>
      <c r="D7452"/>
      <c r="G7452" s="4"/>
    </row>
    <row r="7453" spans="1:7" x14ac:dyDescent="0.3">
      <c r="A7453" s="2"/>
      <c r="B7453" s="2"/>
      <c r="D7453"/>
      <c r="G7453" s="4"/>
    </row>
    <row r="7454" spans="1:7" x14ac:dyDescent="0.3">
      <c r="A7454" s="2"/>
      <c r="B7454" s="2"/>
      <c r="D7454"/>
      <c r="G7454" s="4"/>
    </row>
    <row r="7455" spans="1:7" x14ac:dyDescent="0.3">
      <c r="A7455" s="2"/>
      <c r="B7455" s="2"/>
      <c r="D7455"/>
      <c r="G7455" s="4"/>
    </row>
    <row r="7456" spans="1:7" x14ac:dyDescent="0.3">
      <c r="A7456" s="2"/>
      <c r="B7456" s="2"/>
      <c r="D7456"/>
      <c r="G7456" s="4"/>
    </row>
    <row r="7457" spans="1:7" x14ac:dyDescent="0.3">
      <c r="A7457" s="2"/>
      <c r="B7457" s="2"/>
      <c r="D7457"/>
      <c r="G7457" s="4"/>
    </row>
    <row r="7458" spans="1:7" x14ac:dyDescent="0.3">
      <c r="A7458" s="2"/>
      <c r="B7458" s="2"/>
      <c r="D7458"/>
      <c r="G7458" s="4"/>
    </row>
    <row r="7459" spans="1:7" x14ac:dyDescent="0.3">
      <c r="A7459" s="2"/>
      <c r="B7459" s="2"/>
      <c r="D7459"/>
      <c r="G7459" s="4"/>
    </row>
    <row r="7460" spans="1:7" x14ac:dyDescent="0.3">
      <c r="A7460" s="2"/>
      <c r="B7460" s="2"/>
      <c r="D7460"/>
      <c r="G7460" s="4"/>
    </row>
    <row r="7461" spans="1:7" x14ac:dyDescent="0.3">
      <c r="A7461" s="2"/>
      <c r="B7461" s="2"/>
      <c r="D7461"/>
      <c r="G7461" s="4"/>
    </row>
    <row r="7462" spans="1:7" x14ac:dyDescent="0.3">
      <c r="A7462" s="2"/>
      <c r="B7462" s="2"/>
      <c r="D7462"/>
      <c r="G7462" s="4"/>
    </row>
    <row r="7463" spans="1:7" x14ac:dyDescent="0.3">
      <c r="A7463" s="2"/>
      <c r="B7463" s="2"/>
      <c r="D7463"/>
      <c r="G7463" s="4"/>
    </row>
    <row r="7464" spans="1:7" x14ac:dyDescent="0.3">
      <c r="A7464" s="2"/>
      <c r="B7464" s="2"/>
      <c r="D7464"/>
      <c r="G7464" s="4"/>
    </row>
    <row r="7465" spans="1:7" x14ac:dyDescent="0.3">
      <c r="A7465" s="2"/>
      <c r="B7465" s="2"/>
      <c r="D7465"/>
      <c r="G7465" s="4"/>
    </row>
    <row r="7466" spans="1:7" x14ac:dyDescent="0.3">
      <c r="A7466" s="2"/>
      <c r="B7466" s="2"/>
      <c r="D7466"/>
      <c r="G7466" s="4"/>
    </row>
    <row r="7467" spans="1:7" x14ac:dyDescent="0.3">
      <c r="A7467" s="2"/>
      <c r="B7467" s="2"/>
      <c r="D7467"/>
      <c r="G7467" s="4"/>
    </row>
    <row r="7468" spans="1:7" x14ac:dyDescent="0.3">
      <c r="A7468" s="2"/>
      <c r="B7468" s="2"/>
      <c r="D7468"/>
      <c r="G7468" s="4"/>
    </row>
    <row r="7469" spans="1:7" x14ac:dyDescent="0.3">
      <c r="A7469" s="2"/>
      <c r="B7469" s="2"/>
      <c r="D7469"/>
      <c r="G7469" s="4"/>
    </row>
    <row r="7470" spans="1:7" x14ac:dyDescent="0.3">
      <c r="A7470" s="2"/>
      <c r="B7470" s="2"/>
      <c r="D7470"/>
      <c r="G7470" s="4"/>
    </row>
    <row r="7471" spans="1:7" x14ac:dyDescent="0.3">
      <c r="A7471" s="2"/>
      <c r="B7471" s="2"/>
      <c r="D7471"/>
      <c r="G7471" s="4"/>
    </row>
    <row r="7472" spans="1:7" x14ac:dyDescent="0.3">
      <c r="A7472" s="2"/>
      <c r="B7472" s="2"/>
      <c r="D7472"/>
      <c r="G7472" s="4"/>
    </row>
    <row r="7473" spans="1:7" x14ac:dyDescent="0.3">
      <c r="A7473" s="2"/>
      <c r="B7473" s="2"/>
      <c r="D7473"/>
      <c r="G7473" s="4"/>
    </row>
    <row r="7474" spans="1:7" x14ac:dyDescent="0.3">
      <c r="A7474" s="2"/>
      <c r="B7474" s="2"/>
      <c r="D7474"/>
      <c r="G7474" s="4"/>
    </row>
    <row r="7475" spans="1:7" x14ac:dyDescent="0.3">
      <c r="A7475" s="2"/>
      <c r="B7475" s="2"/>
      <c r="D7475"/>
      <c r="G7475" s="4"/>
    </row>
    <row r="7476" spans="1:7" x14ac:dyDescent="0.3">
      <c r="A7476" s="2"/>
      <c r="B7476" s="2"/>
      <c r="D7476"/>
      <c r="G7476" s="4"/>
    </row>
    <row r="7477" spans="1:7" x14ac:dyDescent="0.3">
      <c r="A7477" s="2"/>
      <c r="B7477" s="2"/>
      <c r="D7477"/>
      <c r="G7477" s="4"/>
    </row>
    <row r="7478" spans="1:7" x14ac:dyDescent="0.3">
      <c r="A7478" s="2"/>
      <c r="B7478" s="2"/>
      <c r="D7478"/>
      <c r="G7478" s="4"/>
    </row>
    <row r="7479" spans="1:7" x14ac:dyDescent="0.3">
      <c r="A7479" s="2"/>
      <c r="B7479" s="2"/>
      <c r="D7479"/>
      <c r="G7479" s="4"/>
    </row>
    <row r="7480" spans="1:7" x14ac:dyDescent="0.3">
      <c r="A7480" s="2"/>
      <c r="B7480" s="2"/>
      <c r="D7480"/>
      <c r="G7480" s="4"/>
    </row>
    <row r="7481" spans="1:7" x14ac:dyDescent="0.3">
      <c r="A7481" s="2"/>
      <c r="B7481" s="2"/>
      <c r="D7481"/>
      <c r="G7481" s="4"/>
    </row>
    <row r="7482" spans="1:7" x14ac:dyDescent="0.3">
      <c r="A7482" s="2"/>
      <c r="B7482" s="2"/>
      <c r="D7482"/>
      <c r="G7482" s="4"/>
    </row>
    <row r="7483" spans="1:7" x14ac:dyDescent="0.3">
      <c r="A7483" s="2"/>
      <c r="B7483" s="2"/>
      <c r="D7483"/>
      <c r="G7483" s="4"/>
    </row>
    <row r="7484" spans="1:7" x14ac:dyDescent="0.3">
      <c r="A7484" s="2"/>
      <c r="B7484" s="2"/>
      <c r="D7484"/>
      <c r="G7484" s="4"/>
    </row>
    <row r="7485" spans="1:7" x14ac:dyDescent="0.3">
      <c r="A7485" s="2"/>
      <c r="B7485" s="2"/>
      <c r="D7485"/>
      <c r="G7485" s="4"/>
    </row>
    <row r="7486" spans="1:7" x14ac:dyDescent="0.3">
      <c r="A7486" s="2"/>
      <c r="B7486" s="2"/>
      <c r="D7486"/>
      <c r="G7486" s="4"/>
    </row>
    <row r="7487" spans="1:7" x14ac:dyDescent="0.3">
      <c r="A7487" s="2"/>
      <c r="B7487" s="2"/>
      <c r="D7487"/>
      <c r="G7487" s="4"/>
    </row>
    <row r="7488" spans="1:7" x14ac:dyDescent="0.3">
      <c r="A7488" s="2"/>
      <c r="B7488" s="2"/>
      <c r="D7488"/>
      <c r="G7488" s="4"/>
    </row>
    <row r="7489" spans="1:7" x14ac:dyDescent="0.3">
      <c r="A7489" s="2"/>
      <c r="B7489" s="2"/>
      <c r="D7489"/>
      <c r="G7489" s="4"/>
    </row>
    <row r="7490" spans="1:7" x14ac:dyDescent="0.3">
      <c r="A7490" s="2"/>
      <c r="B7490" s="2"/>
      <c r="D7490"/>
      <c r="G7490" s="4"/>
    </row>
    <row r="7491" spans="1:7" x14ac:dyDescent="0.3">
      <c r="A7491" s="2"/>
      <c r="B7491" s="2"/>
      <c r="D7491"/>
      <c r="G7491" s="4"/>
    </row>
    <row r="7492" spans="1:7" x14ac:dyDescent="0.3">
      <c r="A7492" s="2"/>
      <c r="B7492" s="2"/>
      <c r="D7492"/>
      <c r="G7492" s="4"/>
    </row>
    <row r="7493" spans="1:7" x14ac:dyDescent="0.3">
      <c r="A7493" s="2"/>
      <c r="B7493" s="2"/>
      <c r="D7493"/>
      <c r="G7493" s="4"/>
    </row>
    <row r="7494" spans="1:7" x14ac:dyDescent="0.3">
      <c r="A7494" s="2"/>
      <c r="B7494" s="2"/>
      <c r="D7494"/>
      <c r="G7494" s="4"/>
    </row>
    <row r="7495" spans="1:7" x14ac:dyDescent="0.3">
      <c r="A7495" s="2"/>
      <c r="B7495" s="2"/>
      <c r="D7495"/>
      <c r="G7495" s="4"/>
    </row>
    <row r="7496" spans="1:7" x14ac:dyDescent="0.3">
      <c r="A7496" s="2"/>
      <c r="B7496" s="2"/>
      <c r="D7496"/>
      <c r="G7496" s="4"/>
    </row>
    <row r="7497" spans="1:7" x14ac:dyDescent="0.3">
      <c r="A7497" s="2"/>
      <c r="B7497" s="2"/>
      <c r="D7497"/>
      <c r="G7497" s="4"/>
    </row>
    <row r="7498" spans="1:7" x14ac:dyDescent="0.3">
      <c r="A7498" s="2"/>
      <c r="B7498" s="2"/>
      <c r="D7498"/>
      <c r="G7498" s="4"/>
    </row>
    <row r="7499" spans="1:7" x14ac:dyDescent="0.3">
      <c r="A7499" s="2"/>
      <c r="B7499" s="2"/>
      <c r="D7499"/>
      <c r="G7499" s="4"/>
    </row>
    <row r="7500" spans="1:7" x14ac:dyDescent="0.3">
      <c r="A7500" s="2"/>
      <c r="B7500" s="2"/>
      <c r="D7500"/>
      <c r="G7500" s="4"/>
    </row>
    <row r="7501" spans="1:7" x14ac:dyDescent="0.3">
      <c r="A7501" s="2"/>
      <c r="B7501" s="2"/>
      <c r="D7501"/>
      <c r="G7501" s="4"/>
    </row>
    <row r="7502" spans="1:7" x14ac:dyDescent="0.3">
      <c r="A7502" s="2"/>
      <c r="B7502" s="2"/>
      <c r="D7502"/>
      <c r="G7502" s="4"/>
    </row>
    <row r="7503" spans="1:7" x14ac:dyDescent="0.3">
      <c r="A7503" s="2"/>
      <c r="B7503" s="2"/>
      <c r="D7503"/>
      <c r="G7503" s="4"/>
    </row>
    <row r="7504" spans="1:7" x14ac:dyDescent="0.3">
      <c r="A7504" s="2"/>
      <c r="B7504" s="2"/>
      <c r="D7504"/>
      <c r="G7504" s="4"/>
    </row>
    <row r="7505" spans="1:7" x14ac:dyDescent="0.3">
      <c r="A7505" s="2"/>
      <c r="B7505" s="2"/>
      <c r="D7505"/>
      <c r="G7505" s="4"/>
    </row>
    <row r="7506" spans="1:7" x14ac:dyDescent="0.3">
      <c r="A7506" s="2"/>
      <c r="B7506" s="2"/>
      <c r="D7506"/>
      <c r="G7506" s="4"/>
    </row>
    <row r="7507" spans="1:7" x14ac:dyDescent="0.3">
      <c r="A7507" s="2"/>
      <c r="B7507" s="2"/>
      <c r="D7507"/>
      <c r="G7507" s="4"/>
    </row>
    <row r="7508" spans="1:7" x14ac:dyDescent="0.3">
      <c r="A7508" s="2"/>
      <c r="B7508" s="2"/>
      <c r="D7508"/>
      <c r="G7508" s="4"/>
    </row>
    <row r="7509" spans="1:7" x14ac:dyDescent="0.3">
      <c r="A7509" s="2"/>
      <c r="B7509" s="2"/>
      <c r="D7509"/>
      <c r="G7509" s="4"/>
    </row>
    <row r="7510" spans="1:7" x14ac:dyDescent="0.3">
      <c r="A7510" s="2"/>
      <c r="B7510" s="2"/>
      <c r="D7510"/>
      <c r="G7510" s="4"/>
    </row>
    <row r="7511" spans="1:7" x14ac:dyDescent="0.3">
      <c r="A7511" s="2"/>
      <c r="B7511" s="2"/>
      <c r="D7511"/>
      <c r="G7511" s="4"/>
    </row>
    <row r="7512" spans="1:7" x14ac:dyDescent="0.3">
      <c r="A7512" s="2"/>
      <c r="B7512" s="2"/>
      <c r="D7512"/>
      <c r="G7512" s="4"/>
    </row>
    <row r="7513" spans="1:7" x14ac:dyDescent="0.3">
      <c r="A7513" s="2"/>
      <c r="B7513" s="2"/>
      <c r="D7513"/>
      <c r="G7513" s="4"/>
    </row>
    <row r="7514" spans="1:7" x14ac:dyDescent="0.3">
      <c r="A7514" s="2"/>
      <c r="B7514" s="2"/>
      <c r="D7514"/>
      <c r="G7514" s="4"/>
    </row>
    <row r="7515" spans="1:7" x14ac:dyDescent="0.3">
      <c r="A7515" s="2"/>
      <c r="B7515" s="2"/>
      <c r="D7515"/>
      <c r="G7515" s="4"/>
    </row>
    <row r="7516" spans="1:7" x14ac:dyDescent="0.3">
      <c r="A7516" s="2"/>
      <c r="B7516" s="2"/>
      <c r="D7516"/>
      <c r="G7516" s="4"/>
    </row>
    <row r="7517" spans="1:7" x14ac:dyDescent="0.3">
      <c r="A7517" s="2"/>
      <c r="B7517" s="2"/>
      <c r="D7517"/>
      <c r="G7517" s="4"/>
    </row>
    <row r="7518" spans="1:7" x14ac:dyDescent="0.3">
      <c r="A7518" s="2"/>
      <c r="B7518" s="2"/>
      <c r="D7518"/>
      <c r="G7518" s="4"/>
    </row>
    <row r="7519" spans="1:7" x14ac:dyDescent="0.3">
      <c r="A7519" s="2"/>
      <c r="B7519" s="2"/>
      <c r="D7519"/>
      <c r="G7519" s="4"/>
    </row>
    <row r="7520" spans="1:7" x14ac:dyDescent="0.3">
      <c r="A7520" s="2"/>
      <c r="B7520" s="2"/>
      <c r="D7520"/>
      <c r="G7520" s="4"/>
    </row>
    <row r="7521" spans="1:7" x14ac:dyDescent="0.3">
      <c r="A7521" s="2"/>
      <c r="B7521" s="2"/>
      <c r="D7521"/>
      <c r="G7521" s="4"/>
    </row>
    <row r="7522" spans="1:7" x14ac:dyDescent="0.3">
      <c r="A7522" s="2"/>
      <c r="B7522" s="2"/>
      <c r="D7522"/>
      <c r="G7522" s="4"/>
    </row>
    <row r="7523" spans="1:7" x14ac:dyDescent="0.3">
      <c r="A7523" s="2"/>
      <c r="B7523" s="2"/>
      <c r="D7523"/>
      <c r="G7523" s="4"/>
    </row>
    <row r="7524" spans="1:7" x14ac:dyDescent="0.3">
      <c r="A7524" s="2"/>
      <c r="B7524" s="2"/>
      <c r="D7524"/>
      <c r="G7524" s="4"/>
    </row>
    <row r="7525" spans="1:7" x14ac:dyDescent="0.3">
      <c r="A7525" s="2"/>
      <c r="B7525" s="2"/>
      <c r="D7525"/>
      <c r="G7525" s="4"/>
    </row>
    <row r="7526" spans="1:7" x14ac:dyDescent="0.3">
      <c r="A7526" s="2"/>
      <c r="B7526" s="2"/>
      <c r="D7526"/>
      <c r="G7526" s="4"/>
    </row>
    <row r="7527" spans="1:7" x14ac:dyDescent="0.3">
      <c r="A7527" s="2"/>
      <c r="B7527" s="2"/>
      <c r="D7527"/>
      <c r="G7527" s="4"/>
    </row>
    <row r="7528" spans="1:7" x14ac:dyDescent="0.3">
      <c r="A7528" s="2"/>
      <c r="B7528" s="2"/>
      <c r="D7528"/>
      <c r="G7528" s="4"/>
    </row>
    <row r="7529" spans="1:7" x14ac:dyDescent="0.3">
      <c r="A7529" s="2"/>
      <c r="B7529" s="2"/>
      <c r="D7529"/>
      <c r="G7529" s="4"/>
    </row>
    <row r="7530" spans="1:7" x14ac:dyDescent="0.3">
      <c r="A7530" s="2"/>
      <c r="B7530" s="2"/>
      <c r="D7530"/>
      <c r="G7530" s="4"/>
    </row>
    <row r="7531" spans="1:7" x14ac:dyDescent="0.3">
      <c r="A7531" s="2"/>
      <c r="B7531" s="2"/>
      <c r="D7531"/>
      <c r="G7531" s="4"/>
    </row>
    <row r="7532" spans="1:7" x14ac:dyDescent="0.3">
      <c r="A7532" s="2"/>
      <c r="B7532" s="2"/>
      <c r="D7532"/>
      <c r="G7532" s="4"/>
    </row>
    <row r="7533" spans="1:7" x14ac:dyDescent="0.3">
      <c r="A7533" s="2"/>
      <c r="B7533" s="2"/>
      <c r="D7533"/>
      <c r="G7533" s="4"/>
    </row>
    <row r="7534" spans="1:7" x14ac:dyDescent="0.3">
      <c r="A7534" s="2"/>
      <c r="B7534" s="2"/>
      <c r="D7534"/>
      <c r="G7534" s="4"/>
    </row>
    <row r="7535" spans="1:7" x14ac:dyDescent="0.3">
      <c r="A7535" s="2"/>
      <c r="B7535" s="2"/>
      <c r="D7535"/>
      <c r="G7535" s="4"/>
    </row>
    <row r="7536" spans="1:7" x14ac:dyDescent="0.3">
      <c r="A7536" s="2"/>
      <c r="B7536" s="2"/>
      <c r="D7536"/>
      <c r="G7536" s="4"/>
    </row>
    <row r="7537" spans="1:7" x14ac:dyDescent="0.3">
      <c r="A7537" s="2"/>
      <c r="B7537" s="2"/>
      <c r="D7537"/>
      <c r="G7537" s="4"/>
    </row>
    <row r="7538" spans="1:7" x14ac:dyDescent="0.3">
      <c r="A7538" s="2"/>
      <c r="B7538" s="2"/>
      <c r="D7538"/>
      <c r="G7538" s="4"/>
    </row>
    <row r="7539" spans="1:7" x14ac:dyDescent="0.3">
      <c r="A7539" s="2"/>
      <c r="B7539" s="2"/>
      <c r="D7539"/>
      <c r="G7539" s="4"/>
    </row>
    <row r="7540" spans="1:7" x14ac:dyDescent="0.3">
      <c r="A7540" s="2"/>
      <c r="B7540" s="2"/>
      <c r="D7540"/>
      <c r="G7540" s="4"/>
    </row>
    <row r="7541" spans="1:7" x14ac:dyDescent="0.3">
      <c r="A7541" s="2"/>
      <c r="B7541" s="2"/>
      <c r="D7541"/>
      <c r="G7541" s="4"/>
    </row>
    <row r="7542" spans="1:7" x14ac:dyDescent="0.3">
      <c r="A7542" s="2"/>
      <c r="B7542" s="2"/>
      <c r="D7542"/>
      <c r="G7542" s="4"/>
    </row>
    <row r="7543" spans="1:7" x14ac:dyDescent="0.3">
      <c r="A7543" s="2"/>
      <c r="B7543" s="2"/>
      <c r="D7543"/>
      <c r="G7543" s="4"/>
    </row>
    <row r="7544" spans="1:7" x14ac:dyDescent="0.3">
      <c r="A7544" s="2"/>
      <c r="B7544" s="2"/>
      <c r="D7544"/>
      <c r="G7544" s="4"/>
    </row>
    <row r="7545" spans="1:7" x14ac:dyDescent="0.3">
      <c r="A7545" s="2"/>
      <c r="B7545" s="2"/>
      <c r="D7545"/>
      <c r="G7545" s="4"/>
    </row>
    <row r="7546" spans="1:7" x14ac:dyDescent="0.3">
      <c r="A7546" s="2"/>
      <c r="B7546" s="2"/>
      <c r="D7546"/>
      <c r="G7546" s="4"/>
    </row>
    <row r="7547" spans="1:7" x14ac:dyDescent="0.3">
      <c r="A7547" s="2"/>
      <c r="B7547" s="2"/>
      <c r="D7547"/>
      <c r="G7547" s="4"/>
    </row>
    <row r="7548" spans="1:7" x14ac:dyDescent="0.3">
      <c r="A7548" s="2"/>
      <c r="B7548" s="2"/>
      <c r="D7548"/>
      <c r="G7548" s="4"/>
    </row>
    <row r="7549" spans="1:7" x14ac:dyDescent="0.3">
      <c r="A7549" s="2"/>
      <c r="B7549" s="2"/>
      <c r="D7549"/>
      <c r="G7549" s="4"/>
    </row>
    <row r="7550" spans="1:7" x14ac:dyDescent="0.3">
      <c r="A7550" s="2"/>
      <c r="B7550" s="2"/>
      <c r="D7550"/>
      <c r="G7550" s="4"/>
    </row>
    <row r="7551" spans="1:7" x14ac:dyDescent="0.3">
      <c r="A7551" s="2"/>
      <c r="B7551" s="2"/>
      <c r="D7551"/>
      <c r="G7551" s="4"/>
    </row>
    <row r="7552" spans="1:7" x14ac:dyDescent="0.3">
      <c r="A7552" s="2"/>
      <c r="B7552" s="2"/>
      <c r="D7552"/>
      <c r="G7552" s="4"/>
    </row>
    <row r="7553" spans="1:7" x14ac:dyDescent="0.3">
      <c r="A7553" s="2"/>
      <c r="B7553" s="2"/>
      <c r="D7553"/>
      <c r="G7553" s="4"/>
    </row>
    <row r="7554" spans="1:7" x14ac:dyDescent="0.3">
      <c r="A7554" s="2"/>
      <c r="B7554" s="2"/>
      <c r="D7554"/>
      <c r="G7554" s="4"/>
    </row>
    <row r="7555" spans="1:7" x14ac:dyDescent="0.3">
      <c r="A7555" s="2"/>
      <c r="B7555" s="2"/>
      <c r="D7555"/>
      <c r="G7555" s="4"/>
    </row>
    <row r="7556" spans="1:7" x14ac:dyDescent="0.3">
      <c r="A7556" s="2"/>
      <c r="B7556" s="2"/>
      <c r="D7556"/>
      <c r="G7556" s="4"/>
    </row>
    <row r="7557" spans="1:7" x14ac:dyDescent="0.3">
      <c r="A7557" s="2"/>
      <c r="B7557" s="2"/>
      <c r="D7557"/>
      <c r="G7557" s="4"/>
    </row>
    <row r="7558" spans="1:7" x14ac:dyDescent="0.3">
      <c r="A7558" s="2"/>
      <c r="B7558" s="2"/>
      <c r="D7558"/>
      <c r="G7558" s="4"/>
    </row>
    <row r="7559" spans="1:7" x14ac:dyDescent="0.3">
      <c r="A7559" s="2"/>
      <c r="B7559" s="2"/>
      <c r="D7559"/>
      <c r="G7559" s="4"/>
    </row>
    <row r="7560" spans="1:7" x14ac:dyDescent="0.3">
      <c r="A7560" s="2"/>
      <c r="B7560" s="2"/>
      <c r="D7560"/>
      <c r="G7560" s="4"/>
    </row>
    <row r="7561" spans="1:7" x14ac:dyDescent="0.3">
      <c r="A7561" s="2"/>
      <c r="B7561" s="2"/>
      <c r="D7561"/>
      <c r="G7561" s="4"/>
    </row>
    <row r="7562" spans="1:7" x14ac:dyDescent="0.3">
      <c r="A7562" s="2"/>
      <c r="B7562" s="2"/>
      <c r="D7562"/>
      <c r="G7562" s="4"/>
    </row>
    <row r="7563" spans="1:7" x14ac:dyDescent="0.3">
      <c r="A7563" s="2"/>
      <c r="B7563" s="2"/>
      <c r="D7563"/>
      <c r="G7563" s="4"/>
    </row>
    <row r="7564" spans="1:7" x14ac:dyDescent="0.3">
      <c r="A7564" s="2"/>
      <c r="B7564" s="2"/>
      <c r="D7564"/>
      <c r="G7564" s="4"/>
    </row>
    <row r="7565" spans="1:7" x14ac:dyDescent="0.3">
      <c r="A7565" s="2"/>
      <c r="B7565" s="2"/>
      <c r="D7565"/>
      <c r="G7565" s="4"/>
    </row>
    <row r="7566" spans="1:7" x14ac:dyDescent="0.3">
      <c r="A7566" s="2"/>
      <c r="B7566" s="2"/>
      <c r="D7566"/>
      <c r="G7566" s="4"/>
    </row>
    <row r="7567" spans="1:7" x14ac:dyDescent="0.3">
      <c r="A7567" s="2"/>
      <c r="B7567" s="2"/>
      <c r="D7567"/>
      <c r="G7567" s="4"/>
    </row>
    <row r="7568" spans="1:7" x14ac:dyDescent="0.3">
      <c r="A7568" s="2"/>
      <c r="B7568" s="2"/>
      <c r="D7568"/>
      <c r="G7568" s="4"/>
    </row>
    <row r="7569" spans="1:7" x14ac:dyDescent="0.3">
      <c r="A7569" s="2"/>
      <c r="B7569" s="2"/>
      <c r="D7569"/>
      <c r="G7569" s="4"/>
    </row>
    <row r="7570" spans="1:7" x14ac:dyDescent="0.3">
      <c r="A7570" s="2"/>
      <c r="B7570" s="2"/>
      <c r="D7570"/>
      <c r="G7570" s="4"/>
    </row>
    <row r="7571" spans="1:7" x14ac:dyDescent="0.3">
      <c r="A7571" s="2"/>
      <c r="B7571" s="2"/>
      <c r="D7571"/>
      <c r="G7571" s="4"/>
    </row>
    <row r="7572" spans="1:7" x14ac:dyDescent="0.3">
      <c r="A7572" s="2"/>
      <c r="B7572" s="2"/>
      <c r="D7572"/>
      <c r="G7572" s="4"/>
    </row>
    <row r="7573" spans="1:7" x14ac:dyDescent="0.3">
      <c r="A7573" s="2"/>
      <c r="B7573" s="2"/>
      <c r="D7573"/>
      <c r="G7573" s="4"/>
    </row>
    <row r="7574" spans="1:7" x14ac:dyDescent="0.3">
      <c r="A7574" s="2"/>
      <c r="B7574" s="2"/>
      <c r="D7574"/>
      <c r="G7574" s="4"/>
    </row>
    <row r="7575" spans="1:7" x14ac:dyDescent="0.3">
      <c r="A7575" s="2"/>
      <c r="B7575" s="2"/>
      <c r="D7575"/>
      <c r="G7575" s="4"/>
    </row>
    <row r="7576" spans="1:7" x14ac:dyDescent="0.3">
      <c r="A7576" s="2"/>
      <c r="B7576" s="2"/>
      <c r="D7576"/>
      <c r="G7576" s="4"/>
    </row>
    <row r="7577" spans="1:7" x14ac:dyDescent="0.3">
      <c r="A7577" s="2"/>
      <c r="B7577" s="2"/>
      <c r="D7577"/>
      <c r="G7577" s="4"/>
    </row>
    <row r="7578" spans="1:7" x14ac:dyDescent="0.3">
      <c r="A7578" s="2"/>
      <c r="B7578" s="2"/>
      <c r="D7578"/>
      <c r="G7578" s="4"/>
    </row>
    <row r="7579" spans="1:7" x14ac:dyDescent="0.3">
      <c r="A7579" s="2"/>
      <c r="B7579" s="2"/>
      <c r="D7579"/>
      <c r="G7579" s="4"/>
    </row>
    <row r="7580" spans="1:7" x14ac:dyDescent="0.3">
      <c r="A7580" s="2"/>
      <c r="B7580" s="2"/>
      <c r="D7580"/>
      <c r="G7580" s="4"/>
    </row>
    <row r="7581" spans="1:7" x14ac:dyDescent="0.3">
      <c r="A7581" s="2"/>
      <c r="B7581" s="2"/>
      <c r="D7581"/>
      <c r="G7581" s="4"/>
    </row>
    <row r="7582" spans="1:7" x14ac:dyDescent="0.3">
      <c r="A7582" s="2"/>
      <c r="B7582" s="2"/>
      <c r="D7582"/>
      <c r="G7582" s="4"/>
    </row>
    <row r="7583" spans="1:7" x14ac:dyDescent="0.3">
      <c r="A7583" s="2"/>
      <c r="B7583" s="2"/>
      <c r="D7583"/>
      <c r="G7583" s="4"/>
    </row>
    <row r="7584" spans="1:7" x14ac:dyDescent="0.3">
      <c r="A7584" s="2"/>
      <c r="B7584" s="2"/>
      <c r="D7584"/>
      <c r="G7584" s="4"/>
    </row>
    <row r="7585" spans="1:7" x14ac:dyDescent="0.3">
      <c r="A7585" s="2"/>
      <c r="B7585" s="2"/>
      <c r="D7585"/>
      <c r="G7585" s="4"/>
    </row>
    <row r="7586" spans="1:7" x14ac:dyDescent="0.3">
      <c r="A7586" s="2"/>
      <c r="B7586" s="2"/>
      <c r="D7586"/>
      <c r="G7586" s="4"/>
    </row>
    <row r="7587" spans="1:7" x14ac:dyDescent="0.3">
      <c r="A7587" s="2"/>
      <c r="B7587" s="2"/>
      <c r="D7587"/>
      <c r="G7587" s="4"/>
    </row>
    <row r="7588" spans="1:7" x14ac:dyDescent="0.3">
      <c r="A7588" s="2"/>
      <c r="B7588" s="2"/>
      <c r="D7588"/>
      <c r="G7588" s="4"/>
    </row>
    <row r="7589" spans="1:7" x14ac:dyDescent="0.3">
      <c r="A7589" s="2"/>
      <c r="B7589" s="2"/>
      <c r="D7589"/>
      <c r="G7589" s="4"/>
    </row>
    <row r="7590" spans="1:7" x14ac:dyDescent="0.3">
      <c r="A7590" s="2"/>
      <c r="B7590" s="2"/>
      <c r="D7590"/>
      <c r="G7590" s="4"/>
    </row>
    <row r="7591" spans="1:7" x14ac:dyDescent="0.3">
      <c r="A7591" s="2"/>
      <c r="B7591" s="2"/>
      <c r="D7591"/>
      <c r="G7591" s="4"/>
    </row>
    <row r="7592" spans="1:7" x14ac:dyDescent="0.3">
      <c r="A7592" s="2"/>
      <c r="B7592" s="2"/>
      <c r="D7592"/>
      <c r="G7592" s="4"/>
    </row>
    <row r="7593" spans="1:7" x14ac:dyDescent="0.3">
      <c r="A7593" s="2"/>
      <c r="B7593" s="2"/>
      <c r="D7593"/>
      <c r="G7593" s="4"/>
    </row>
    <row r="7594" spans="1:7" x14ac:dyDescent="0.3">
      <c r="A7594" s="2"/>
      <c r="B7594" s="2"/>
      <c r="D7594"/>
      <c r="G7594" s="4"/>
    </row>
    <row r="7595" spans="1:7" x14ac:dyDescent="0.3">
      <c r="A7595" s="2"/>
      <c r="B7595" s="2"/>
      <c r="D7595"/>
      <c r="G7595" s="4"/>
    </row>
    <row r="7596" spans="1:7" x14ac:dyDescent="0.3">
      <c r="A7596" s="2"/>
      <c r="B7596" s="2"/>
      <c r="D7596"/>
      <c r="G7596" s="4"/>
    </row>
    <row r="7597" spans="1:7" x14ac:dyDescent="0.3">
      <c r="A7597" s="2"/>
      <c r="B7597" s="2"/>
      <c r="D7597"/>
      <c r="G7597" s="4"/>
    </row>
    <row r="7598" spans="1:7" x14ac:dyDescent="0.3">
      <c r="A7598" s="2"/>
      <c r="B7598" s="2"/>
      <c r="D7598"/>
      <c r="G7598" s="4"/>
    </row>
    <row r="7599" spans="1:7" x14ac:dyDescent="0.3">
      <c r="A7599" s="2"/>
      <c r="B7599" s="2"/>
      <c r="D7599"/>
      <c r="G7599" s="4"/>
    </row>
    <row r="7600" spans="1:7" x14ac:dyDescent="0.3">
      <c r="A7600" s="2"/>
      <c r="B7600" s="2"/>
      <c r="D7600"/>
      <c r="G7600" s="4"/>
    </row>
    <row r="7601" spans="1:7" x14ac:dyDescent="0.3">
      <c r="A7601" s="2"/>
      <c r="B7601" s="2"/>
      <c r="D7601"/>
      <c r="G7601" s="4"/>
    </row>
    <row r="7602" spans="1:7" x14ac:dyDescent="0.3">
      <c r="A7602" s="2"/>
      <c r="B7602" s="2"/>
      <c r="D7602"/>
      <c r="G7602" s="4"/>
    </row>
    <row r="7603" spans="1:7" x14ac:dyDescent="0.3">
      <c r="A7603" s="2"/>
      <c r="B7603" s="2"/>
      <c r="D7603"/>
      <c r="G7603" s="4"/>
    </row>
    <row r="7604" spans="1:7" x14ac:dyDescent="0.3">
      <c r="A7604" s="2"/>
      <c r="B7604" s="2"/>
      <c r="D7604"/>
      <c r="G7604" s="4"/>
    </row>
    <row r="7605" spans="1:7" x14ac:dyDescent="0.3">
      <c r="A7605" s="2"/>
      <c r="B7605" s="2"/>
      <c r="D7605"/>
      <c r="G7605" s="4"/>
    </row>
    <row r="7606" spans="1:7" x14ac:dyDescent="0.3">
      <c r="A7606" s="2"/>
      <c r="B7606" s="2"/>
      <c r="D7606"/>
      <c r="G7606" s="4"/>
    </row>
    <row r="7607" spans="1:7" x14ac:dyDescent="0.3">
      <c r="A7607" s="2"/>
      <c r="B7607" s="2"/>
      <c r="D7607"/>
      <c r="G7607" s="4"/>
    </row>
    <row r="7608" spans="1:7" x14ac:dyDescent="0.3">
      <c r="A7608" s="2"/>
      <c r="B7608" s="2"/>
      <c r="D7608"/>
      <c r="G7608" s="4"/>
    </row>
    <row r="7609" spans="1:7" x14ac:dyDescent="0.3">
      <c r="A7609" s="2"/>
      <c r="B7609" s="2"/>
      <c r="D7609"/>
      <c r="G7609" s="4"/>
    </row>
    <row r="7610" spans="1:7" x14ac:dyDescent="0.3">
      <c r="A7610" s="2"/>
      <c r="B7610" s="2"/>
      <c r="D7610"/>
      <c r="G7610" s="4"/>
    </row>
    <row r="7611" spans="1:7" x14ac:dyDescent="0.3">
      <c r="A7611" s="2"/>
      <c r="B7611" s="2"/>
      <c r="D7611"/>
      <c r="G7611" s="4"/>
    </row>
    <row r="7612" spans="1:7" x14ac:dyDescent="0.3">
      <c r="A7612" s="2"/>
      <c r="B7612" s="2"/>
      <c r="D7612"/>
      <c r="G7612" s="4"/>
    </row>
    <row r="7613" spans="1:7" x14ac:dyDescent="0.3">
      <c r="A7613" s="2"/>
      <c r="B7613" s="2"/>
      <c r="D7613"/>
      <c r="G7613" s="4"/>
    </row>
    <row r="7614" spans="1:7" x14ac:dyDescent="0.3">
      <c r="A7614" s="2"/>
      <c r="B7614" s="2"/>
      <c r="D7614"/>
      <c r="G7614" s="4"/>
    </row>
    <row r="7615" spans="1:7" x14ac:dyDescent="0.3">
      <c r="A7615" s="2"/>
      <c r="B7615" s="2"/>
      <c r="D7615"/>
      <c r="G7615" s="4"/>
    </row>
    <row r="7616" spans="1:7" x14ac:dyDescent="0.3">
      <c r="A7616" s="2"/>
      <c r="B7616" s="2"/>
      <c r="D7616"/>
      <c r="G7616" s="4"/>
    </row>
    <row r="7617" spans="1:7" x14ac:dyDescent="0.3">
      <c r="A7617" s="2"/>
      <c r="B7617" s="2"/>
      <c r="D7617"/>
      <c r="G7617" s="4"/>
    </row>
    <row r="7618" spans="1:7" x14ac:dyDescent="0.3">
      <c r="A7618" s="2"/>
      <c r="B7618" s="2"/>
      <c r="D7618"/>
      <c r="G7618" s="4"/>
    </row>
    <row r="7619" spans="1:7" x14ac:dyDescent="0.3">
      <c r="A7619" s="2"/>
      <c r="B7619" s="2"/>
      <c r="D7619"/>
      <c r="G7619" s="4"/>
    </row>
    <row r="7620" spans="1:7" x14ac:dyDescent="0.3">
      <c r="A7620" s="2"/>
      <c r="B7620" s="2"/>
      <c r="D7620"/>
      <c r="G7620" s="4"/>
    </row>
    <row r="7621" spans="1:7" x14ac:dyDescent="0.3">
      <c r="A7621" s="2"/>
      <c r="B7621" s="2"/>
      <c r="D7621"/>
      <c r="G7621" s="4"/>
    </row>
    <row r="7622" spans="1:7" x14ac:dyDescent="0.3">
      <c r="A7622" s="2"/>
      <c r="B7622" s="2"/>
      <c r="D7622"/>
      <c r="G7622" s="4"/>
    </row>
    <row r="7623" spans="1:7" x14ac:dyDescent="0.3">
      <c r="A7623" s="2"/>
      <c r="B7623" s="2"/>
      <c r="D7623"/>
      <c r="G7623" s="4"/>
    </row>
    <row r="7624" spans="1:7" x14ac:dyDescent="0.3">
      <c r="A7624" s="2"/>
      <c r="B7624" s="2"/>
      <c r="D7624"/>
      <c r="G7624" s="4"/>
    </row>
    <row r="7625" spans="1:7" x14ac:dyDescent="0.3">
      <c r="A7625" s="2"/>
      <c r="B7625" s="2"/>
      <c r="D7625"/>
      <c r="G7625" s="4"/>
    </row>
    <row r="7626" spans="1:7" x14ac:dyDescent="0.3">
      <c r="A7626" s="2"/>
      <c r="B7626" s="2"/>
      <c r="D7626"/>
      <c r="G7626" s="4"/>
    </row>
    <row r="7627" spans="1:7" x14ac:dyDescent="0.3">
      <c r="A7627" s="2"/>
      <c r="B7627" s="2"/>
      <c r="D7627"/>
      <c r="G7627" s="4"/>
    </row>
    <row r="7628" spans="1:7" x14ac:dyDescent="0.3">
      <c r="A7628" s="2"/>
      <c r="B7628" s="2"/>
      <c r="D7628"/>
      <c r="G7628" s="4"/>
    </row>
    <row r="7629" spans="1:7" x14ac:dyDescent="0.3">
      <c r="A7629" s="2"/>
      <c r="B7629" s="2"/>
      <c r="D7629"/>
      <c r="G7629" s="4"/>
    </row>
    <row r="7630" spans="1:7" x14ac:dyDescent="0.3">
      <c r="A7630" s="2"/>
      <c r="B7630" s="2"/>
      <c r="D7630"/>
      <c r="G7630" s="4"/>
    </row>
    <row r="7631" spans="1:7" x14ac:dyDescent="0.3">
      <c r="A7631" s="2"/>
      <c r="B7631" s="2"/>
      <c r="D7631"/>
      <c r="G7631" s="4"/>
    </row>
    <row r="7632" spans="1:7" x14ac:dyDescent="0.3">
      <c r="A7632" s="2"/>
      <c r="B7632" s="2"/>
      <c r="D7632"/>
      <c r="G7632" s="4"/>
    </row>
    <row r="7633" spans="1:7" x14ac:dyDescent="0.3">
      <c r="A7633" s="2"/>
      <c r="B7633" s="2"/>
      <c r="D7633"/>
      <c r="G7633" s="4"/>
    </row>
    <row r="7634" spans="1:7" x14ac:dyDescent="0.3">
      <c r="A7634" s="2"/>
      <c r="B7634" s="2"/>
      <c r="D7634"/>
      <c r="G7634" s="4"/>
    </row>
    <row r="7635" spans="1:7" x14ac:dyDescent="0.3">
      <c r="A7635" s="2"/>
      <c r="B7635" s="2"/>
      <c r="D7635"/>
      <c r="G7635" s="4"/>
    </row>
    <row r="7636" spans="1:7" x14ac:dyDescent="0.3">
      <c r="A7636" s="2"/>
      <c r="B7636" s="2"/>
      <c r="D7636"/>
      <c r="G7636" s="4"/>
    </row>
    <row r="7637" spans="1:7" x14ac:dyDescent="0.3">
      <c r="A7637" s="2"/>
      <c r="B7637" s="2"/>
      <c r="D7637"/>
      <c r="G7637" s="4"/>
    </row>
    <row r="7638" spans="1:7" x14ac:dyDescent="0.3">
      <c r="A7638" s="2"/>
      <c r="B7638" s="2"/>
      <c r="D7638"/>
      <c r="G7638" s="4"/>
    </row>
    <row r="7639" spans="1:7" x14ac:dyDescent="0.3">
      <c r="A7639" s="2"/>
      <c r="B7639" s="2"/>
      <c r="D7639"/>
      <c r="G7639" s="4"/>
    </row>
    <row r="7640" spans="1:7" x14ac:dyDescent="0.3">
      <c r="A7640" s="2"/>
      <c r="B7640" s="2"/>
      <c r="D7640"/>
      <c r="G7640" s="4"/>
    </row>
    <row r="7641" spans="1:7" x14ac:dyDescent="0.3">
      <c r="A7641" s="2"/>
      <c r="B7641" s="2"/>
      <c r="D7641"/>
      <c r="G7641" s="4"/>
    </row>
    <row r="7642" spans="1:7" x14ac:dyDescent="0.3">
      <c r="A7642" s="2"/>
      <c r="B7642" s="2"/>
      <c r="D7642"/>
      <c r="G7642" s="4"/>
    </row>
    <row r="7643" spans="1:7" x14ac:dyDescent="0.3">
      <c r="A7643" s="2"/>
      <c r="B7643" s="2"/>
      <c r="D7643"/>
      <c r="G7643" s="4"/>
    </row>
    <row r="7644" spans="1:7" x14ac:dyDescent="0.3">
      <c r="A7644" s="2"/>
      <c r="B7644" s="2"/>
      <c r="D7644"/>
      <c r="G7644" s="4"/>
    </row>
    <row r="7645" spans="1:7" x14ac:dyDescent="0.3">
      <c r="A7645" s="2"/>
      <c r="B7645" s="2"/>
      <c r="D7645"/>
      <c r="G7645" s="4"/>
    </row>
    <row r="7646" spans="1:7" x14ac:dyDescent="0.3">
      <c r="A7646" s="2"/>
      <c r="B7646" s="2"/>
      <c r="D7646"/>
      <c r="G7646" s="4"/>
    </row>
    <row r="7647" spans="1:7" x14ac:dyDescent="0.3">
      <c r="A7647" s="2"/>
      <c r="B7647" s="2"/>
      <c r="D7647"/>
      <c r="G7647" s="4"/>
    </row>
    <row r="7648" spans="1:7" x14ac:dyDescent="0.3">
      <c r="A7648" s="2"/>
      <c r="B7648" s="2"/>
      <c r="D7648"/>
      <c r="G7648" s="4"/>
    </row>
    <row r="7649" spans="1:7" x14ac:dyDescent="0.3">
      <c r="A7649" s="2"/>
      <c r="B7649" s="2"/>
      <c r="D7649"/>
      <c r="G7649" s="4"/>
    </row>
    <row r="7650" spans="1:7" x14ac:dyDescent="0.3">
      <c r="A7650" s="2"/>
      <c r="B7650" s="2"/>
      <c r="D7650"/>
      <c r="G7650" s="4"/>
    </row>
    <row r="7651" spans="1:7" x14ac:dyDescent="0.3">
      <c r="A7651" s="2"/>
      <c r="B7651" s="2"/>
      <c r="D7651"/>
      <c r="G7651" s="4"/>
    </row>
    <row r="7652" spans="1:7" x14ac:dyDescent="0.3">
      <c r="A7652" s="2"/>
      <c r="B7652" s="2"/>
      <c r="D7652"/>
      <c r="G7652" s="4"/>
    </row>
    <row r="7653" spans="1:7" x14ac:dyDescent="0.3">
      <c r="A7653" s="2"/>
      <c r="B7653" s="2"/>
      <c r="D7653"/>
      <c r="G7653" s="4"/>
    </row>
    <row r="7654" spans="1:7" x14ac:dyDescent="0.3">
      <c r="A7654" s="2"/>
      <c r="B7654" s="2"/>
      <c r="D7654"/>
      <c r="G7654" s="4"/>
    </row>
    <row r="7655" spans="1:7" x14ac:dyDescent="0.3">
      <c r="A7655" s="2"/>
      <c r="B7655" s="2"/>
      <c r="D7655"/>
      <c r="G7655" s="4"/>
    </row>
    <row r="7656" spans="1:7" x14ac:dyDescent="0.3">
      <c r="A7656" s="2"/>
      <c r="B7656" s="2"/>
      <c r="D7656"/>
      <c r="G7656" s="4"/>
    </row>
    <row r="7657" spans="1:7" x14ac:dyDescent="0.3">
      <c r="A7657" s="2"/>
      <c r="B7657" s="2"/>
      <c r="D7657"/>
      <c r="G7657" s="4"/>
    </row>
    <row r="7658" spans="1:7" x14ac:dyDescent="0.3">
      <c r="A7658" s="2"/>
      <c r="B7658" s="2"/>
      <c r="D7658"/>
      <c r="G7658" s="4"/>
    </row>
    <row r="7659" spans="1:7" x14ac:dyDescent="0.3">
      <c r="A7659" s="2"/>
      <c r="B7659" s="2"/>
      <c r="D7659"/>
      <c r="G7659" s="4"/>
    </row>
    <row r="7660" spans="1:7" x14ac:dyDescent="0.3">
      <c r="A7660" s="2"/>
      <c r="B7660" s="2"/>
      <c r="D7660"/>
      <c r="G7660" s="4"/>
    </row>
    <row r="7661" spans="1:7" x14ac:dyDescent="0.3">
      <c r="A7661" s="2"/>
      <c r="B7661" s="2"/>
      <c r="D7661"/>
      <c r="G7661" s="4"/>
    </row>
    <row r="7662" spans="1:7" x14ac:dyDescent="0.3">
      <c r="A7662" s="2"/>
      <c r="B7662" s="2"/>
      <c r="D7662"/>
      <c r="G7662" s="4"/>
    </row>
    <row r="7663" spans="1:7" x14ac:dyDescent="0.3">
      <c r="A7663" s="2"/>
      <c r="B7663" s="2"/>
      <c r="D7663"/>
      <c r="G7663" s="4"/>
    </row>
    <row r="7664" spans="1:7" x14ac:dyDescent="0.3">
      <c r="A7664" s="2"/>
      <c r="B7664" s="2"/>
      <c r="D7664"/>
      <c r="G7664" s="4"/>
    </row>
    <row r="7665" spans="1:7" x14ac:dyDescent="0.3">
      <c r="A7665" s="2"/>
      <c r="B7665" s="2"/>
      <c r="D7665"/>
      <c r="G7665" s="4"/>
    </row>
    <row r="7666" spans="1:7" x14ac:dyDescent="0.3">
      <c r="A7666" s="2"/>
      <c r="B7666" s="2"/>
      <c r="D7666"/>
      <c r="G7666" s="4"/>
    </row>
    <row r="7667" spans="1:7" x14ac:dyDescent="0.3">
      <c r="A7667" s="2"/>
      <c r="B7667" s="2"/>
      <c r="D7667"/>
      <c r="G7667" s="4"/>
    </row>
    <row r="7668" spans="1:7" x14ac:dyDescent="0.3">
      <c r="A7668" s="2"/>
      <c r="B7668" s="2"/>
      <c r="D7668"/>
      <c r="G7668" s="4"/>
    </row>
    <row r="7669" spans="1:7" x14ac:dyDescent="0.3">
      <c r="A7669" s="2"/>
      <c r="B7669" s="2"/>
      <c r="D7669"/>
      <c r="G7669" s="4"/>
    </row>
    <row r="7670" spans="1:7" x14ac:dyDescent="0.3">
      <c r="A7670" s="2"/>
      <c r="B7670" s="2"/>
      <c r="D7670"/>
      <c r="G7670" s="4"/>
    </row>
    <row r="7671" spans="1:7" x14ac:dyDescent="0.3">
      <c r="A7671" s="2"/>
      <c r="B7671" s="2"/>
      <c r="D7671"/>
      <c r="G7671" s="4"/>
    </row>
    <row r="7672" spans="1:7" x14ac:dyDescent="0.3">
      <c r="A7672" s="2"/>
      <c r="B7672" s="2"/>
      <c r="D7672"/>
      <c r="G7672" s="4"/>
    </row>
    <row r="7673" spans="1:7" x14ac:dyDescent="0.3">
      <c r="A7673" s="2"/>
      <c r="B7673" s="2"/>
      <c r="D7673"/>
      <c r="G7673" s="4"/>
    </row>
    <row r="7674" spans="1:7" x14ac:dyDescent="0.3">
      <c r="A7674" s="2"/>
      <c r="B7674" s="2"/>
      <c r="D7674"/>
      <c r="G7674" s="4"/>
    </row>
    <row r="7675" spans="1:7" x14ac:dyDescent="0.3">
      <c r="A7675" s="2"/>
      <c r="B7675" s="2"/>
      <c r="D7675"/>
      <c r="G7675" s="4"/>
    </row>
    <row r="7676" spans="1:7" x14ac:dyDescent="0.3">
      <c r="A7676" s="2"/>
      <c r="B7676" s="2"/>
      <c r="D7676"/>
      <c r="G7676" s="4"/>
    </row>
    <row r="7677" spans="1:7" x14ac:dyDescent="0.3">
      <c r="A7677" s="2"/>
      <c r="B7677" s="2"/>
      <c r="D7677"/>
      <c r="G7677" s="4"/>
    </row>
    <row r="7678" spans="1:7" x14ac:dyDescent="0.3">
      <c r="A7678" s="2"/>
      <c r="B7678" s="2"/>
      <c r="D7678"/>
      <c r="G7678" s="4"/>
    </row>
    <row r="7679" spans="1:7" x14ac:dyDescent="0.3">
      <c r="A7679" s="2"/>
      <c r="B7679" s="2"/>
      <c r="D7679"/>
      <c r="G7679" s="4"/>
    </row>
    <row r="7680" spans="1:7" x14ac:dyDescent="0.3">
      <c r="A7680" s="2"/>
      <c r="B7680" s="2"/>
      <c r="D7680"/>
      <c r="G7680" s="4"/>
    </row>
    <row r="7681" spans="1:7" x14ac:dyDescent="0.3">
      <c r="A7681" s="2"/>
      <c r="B7681" s="2"/>
      <c r="D7681"/>
      <c r="G7681" s="4"/>
    </row>
    <row r="7682" spans="1:7" x14ac:dyDescent="0.3">
      <c r="A7682" s="2"/>
      <c r="B7682" s="2"/>
      <c r="D7682"/>
      <c r="G7682" s="4"/>
    </row>
    <row r="7683" spans="1:7" x14ac:dyDescent="0.3">
      <c r="A7683" s="2"/>
      <c r="B7683" s="2"/>
      <c r="D7683"/>
      <c r="G7683" s="4"/>
    </row>
    <row r="7684" spans="1:7" x14ac:dyDescent="0.3">
      <c r="A7684" s="2"/>
      <c r="B7684" s="2"/>
      <c r="D7684"/>
      <c r="G7684" s="4"/>
    </row>
    <row r="7685" spans="1:7" x14ac:dyDescent="0.3">
      <c r="A7685" s="2"/>
      <c r="B7685" s="2"/>
      <c r="D7685"/>
      <c r="G7685" s="4"/>
    </row>
    <row r="7686" spans="1:7" x14ac:dyDescent="0.3">
      <c r="A7686" s="2"/>
      <c r="B7686" s="2"/>
      <c r="D7686"/>
      <c r="G7686" s="4"/>
    </row>
    <row r="7687" spans="1:7" x14ac:dyDescent="0.3">
      <c r="A7687" s="2"/>
      <c r="B7687" s="2"/>
      <c r="D7687"/>
      <c r="G7687" s="4"/>
    </row>
    <row r="7688" spans="1:7" x14ac:dyDescent="0.3">
      <c r="A7688" s="2"/>
      <c r="B7688" s="2"/>
      <c r="D7688"/>
      <c r="G7688" s="4"/>
    </row>
    <row r="7689" spans="1:7" x14ac:dyDescent="0.3">
      <c r="A7689" s="2"/>
      <c r="B7689" s="2"/>
      <c r="D7689"/>
      <c r="G7689" s="4"/>
    </row>
    <row r="7690" spans="1:7" x14ac:dyDescent="0.3">
      <c r="A7690" s="2"/>
      <c r="B7690" s="2"/>
      <c r="D7690"/>
      <c r="G7690" s="4"/>
    </row>
    <row r="7691" spans="1:7" x14ac:dyDescent="0.3">
      <c r="A7691" s="2"/>
      <c r="B7691" s="2"/>
      <c r="D7691"/>
      <c r="G7691" s="4"/>
    </row>
    <row r="7692" spans="1:7" x14ac:dyDescent="0.3">
      <c r="A7692" s="2"/>
      <c r="B7692" s="2"/>
      <c r="D7692"/>
      <c r="G7692" s="4"/>
    </row>
    <row r="7693" spans="1:7" x14ac:dyDescent="0.3">
      <c r="A7693" s="2"/>
      <c r="B7693" s="2"/>
      <c r="D7693"/>
      <c r="G7693" s="4"/>
    </row>
    <row r="7694" spans="1:7" x14ac:dyDescent="0.3">
      <c r="A7694" s="2"/>
      <c r="B7694" s="2"/>
      <c r="D7694"/>
      <c r="G7694" s="4"/>
    </row>
    <row r="7695" spans="1:7" x14ac:dyDescent="0.3">
      <c r="A7695" s="2"/>
      <c r="B7695" s="2"/>
      <c r="D7695"/>
      <c r="G7695" s="4"/>
    </row>
    <row r="7696" spans="1:7" x14ac:dyDescent="0.3">
      <c r="A7696" s="2"/>
      <c r="B7696" s="2"/>
      <c r="D7696"/>
      <c r="G7696" s="4"/>
    </row>
    <row r="7697" spans="1:7" x14ac:dyDescent="0.3">
      <c r="A7697" s="2"/>
      <c r="B7697" s="2"/>
      <c r="D7697"/>
      <c r="G7697" s="4"/>
    </row>
    <row r="7698" spans="1:7" x14ac:dyDescent="0.3">
      <c r="A7698" s="2"/>
      <c r="B7698" s="2"/>
      <c r="D7698"/>
      <c r="G7698" s="4"/>
    </row>
    <row r="7699" spans="1:7" x14ac:dyDescent="0.3">
      <c r="A7699" s="2"/>
      <c r="B7699" s="2"/>
      <c r="D7699"/>
      <c r="G7699" s="4"/>
    </row>
    <row r="7700" spans="1:7" x14ac:dyDescent="0.3">
      <c r="A7700" s="2"/>
      <c r="B7700" s="2"/>
      <c r="D7700"/>
      <c r="G7700" s="4"/>
    </row>
    <row r="7701" spans="1:7" x14ac:dyDescent="0.3">
      <c r="A7701" s="2"/>
      <c r="B7701" s="2"/>
      <c r="D7701"/>
      <c r="G7701" s="4"/>
    </row>
    <row r="7702" spans="1:7" x14ac:dyDescent="0.3">
      <c r="A7702" s="2"/>
      <c r="B7702" s="2"/>
      <c r="D7702"/>
      <c r="G7702" s="4"/>
    </row>
    <row r="7703" spans="1:7" x14ac:dyDescent="0.3">
      <c r="A7703" s="2"/>
      <c r="B7703" s="2"/>
      <c r="D7703"/>
      <c r="G7703" s="4"/>
    </row>
    <row r="7704" spans="1:7" x14ac:dyDescent="0.3">
      <c r="A7704" s="2"/>
      <c r="B7704" s="2"/>
      <c r="D7704"/>
      <c r="G7704" s="4"/>
    </row>
    <row r="7705" spans="1:7" x14ac:dyDescent="0.3">
      <c r="A7705" s="2"/>
      <c r="B7705" s="2"/>
      <c r="D7705"/>
      <c r="G7705" s="4"/>
    </row>
    <row r="7706" spans="1:7" x14ac:dyDescent="0.3">
      <c r="A7706" s="2"/>
      <c r="B7706" s="2"/>
      <c r="D7706"/>
      <c r="G7706" s="4"/>
    </row>
    <row r="7707" spans="1:7" x14ac:dyDescent="0.3">
      <c r="A7707" s="2"/>
      <c r="B7707" s="2"/>
      <c r="D7707"/>
      <c r="G7707" s="4"/>
    </row>
    <row r="7708" spans="1:7" x14ac:dyDescent="0.3">
      <c r="A7708" s="2"/>
      <c r="B7708" s="2"/>
      <c r="D7708"/>
      <c r="G7708" s="4"/>
    </row>
    <row r="7709" spans="1:7" x14ac:dyDescent="0.3">
      <c r="A7709" s="2"/>
      <c r="B7709" s="2"/>
      <c r="D7709"/>
      <c r="G7709" s="4"/>
    </row>
    <row r="7710" spans="1:7" x14ac:dyDescent="0.3">
      <c r="A7710" s="2"/>
      <c r="B7710" s="2"/>
      <c r="D7710"/>
      <c r="G7710" s="4"/>
    </row>
    <row r="7711" spans="1:7" x14ac:dyDescent="0.3">
      <c r="A7711" s="2"/>
      <c r="B7711" s="2"/>
      <c r="D7711"/>
      <c r="G7711" s="4"/>
    </row>
    <row r="7712" spans="1:7" x14ac:dyDescent="0.3">
      <c r="A7712" s="2"/>
      <c r="B7712" s="2"/>
      <c r="D7712"/>
      <c r="G7712" s="4"/>
    </row>
    <row r="7713" spans="1:7" x14ac:dyDescent="0.3">
      <c r="A7713" s="2"/>
      <c r="B7713" s="2"/>
      <c r="D7713"/>
      <c r="G7713" s="4"/>
    </row>
    <row r="7714" spans="1:7" x14ac:dyDescent="0.3">
      <c r="A7714" s="2"/>
      <c r="B7714" s="2"/>
      <c r="D7714"/>
      <c r="G7714" s="4"/>
    </row>
    <row r="7715" spans="1:7" x14ac:dyDescent="0.3">
      <c r="A7715" s="2"/>
      <c r="B7715" s="2"/>
      <c r="D7715"/>
      <c r="G7715" s="4"/>
    </row>
    <row r="7716" spans="1:7" x14ac:dyDescent="0.3">
      <c r="A7716" s="2"/>
      <c r="B7716" s="2"/>
      <c r="D7716"/>
      <c r="G7716" s="4"/>
    </row>
    <row r="7717" spans="1:7" x14ac:dyDescent="0.3">
      <c r="A7717" s="2"/>
      <c r="B7717" s="2"/>
      <c r="D7717"/>
      <c r="G7717" s="4"/>
    </row>
    <row r="7718" spans="1:7" x14ac:dyDescent="0.3">
      <c r="A7718" s="2"/>
      <c r="B7718" s="2"/>
      <c r="D7718"/>
      <c r="G7718" s="4"/>
    </row>
    <row r="7719" spans="1:7" x14ac:dyDescent="0.3">
      <c r="A7719" s="2"/>
      <c r="B7719" s="2"/>
      <c r="D7719"/>
      <c r="G7719" s="4"/>
    </row>
    <row r="7720" spans="1:7" x14ac:dyDescent="0.3">
      <c r="A7720" s="2"/>
      <c r="B7720" s="2"/>
      <c r="D7720"/>
      <c r="G7720" s="4"/>
    </row>
    <row r="7721" spans="1:7" x14ac:dyDescent="0.3">
      <c r="A7721" s="2"/>
      <c r="B7721" s="2"/>
      <c r="D7721"/>
      <c r="G7721" s="4"/>
    </row>
    <row r="7722" spans="1:7" x14ac:dyDescent="0.3">
      <c r="A7722" s="2"/>
      <c r="B7722" s="2"/>
      <c r="D7722"/>
      <c r="G7722" s="4"/>
    </row>
    <row r="7723" spans="1:7" x14ac:dyDescent="0.3">
      <c r="A7723" s="2"/>
      <c r="B7723" s="2"/>
      <c r="D7723"/>
    </row>
    <row r="7724" spans="1:7" x14ac:dyDescent="0.3">
      <c r="A7724" s="2"/>
      <c r="B7724" s="2"/>
      <c r="D7724"/>
    </row>
    <row r="7725" spans="1:7" x14ac:dyDescent="0.3">
      <c r="A7725" s="2"/>
      <c r="B7725" s="2"/>
      <c r="D7725"/>
    </row>
    <row r="7726" spans="1:7" x14ac:dyDescent="0.3">
      <c r="A7726" s="2"/>
      <c r="B7726" s="2"/>
      <c r="D7726"/>
    </row>
    <row r="7727" spans="1:7" x14ac:dyDescent="0.3">
      <c r="A7727" s="2"/>
      <c r="B7727" s="2"/>
      <c r="D7727"/>
    </row>
    <row r="7728" spans="1:7" x14ac:dyDescent="0.3">
      <c r="A7728" s="2"/>
      <c r="B7728" s="2"/>
      <c r="D7728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805" spans="1:74" s="3" customFormat="1" x14ac:dyDescent="0.3">
      <c r="A7805" s="12"/>
      <c r="G7805" s="9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  <c r="AR7805"/>
      <c r="AS7805"/>
      <c r="AT7805"/>
      <c r="AU7805"/>
      <c r="AV7805"/>
      <c r="AW7805"/>
      <c r="AX7805"/>
      <c r="AY7805"/>
      <c r="AZ7805"/>
      <c r="BA7805"/>
      <c r="BB7805"/>
      <c r="BC7805"/>
      <c r="BD7805"/>
      <c r="BE7805"/>
      <c r="BF7805"/>
      <c r="BG7805"/>
      <c r="BH7805"/>
      <c r="BI7805"/>
      <c r="BJ7805"/>
      <c r="BK7805"/>
      <c r="BL7805"/>
      <c r="BM7805"/>
      <c r="BN7805"/>
      <c r="BO7805"/>
      <c r="BP7805"/>
      <c r="BQ7805"/>
      <c r="BR7805"/>
      <c r="BS7805"/>
      <c r="BT7805"/>
      <c r="BU7805"/>
      <c r="BV7805"/>
    </row>
    <row r="7806" spans="1:74" s="3" customFormat="1" x14ac:dyDescent="0.3">
      <c r="A7806" s="12"/>
      <c r="G7806" s="9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  <c r="AR7806"/>
      <c r="AS7806"/>
      <c r="AT7806"/>
      <c r="AU7806"/>
      <c r="AV7806"/>
      <c r="AW7806"/>
      <c r="AX7806"/>
      <c r="AY7806"/>
      <c r="AZ7806"/>
      <c r="BA7806"/>
      <c r="BB7806"/>
      <c r="BC7806"/>
      <c r="BD7806"/>
      <c r="BE7806"/>
      <c r="BF7806"/>
      <c r="BG7806"/>
      <c r="BH7806"/>
      <c r="BI7806"/>
      <c r="BJ7806"/>
      <c r="BK7806"/>
      <c r="BL7806"/>
      <c r="BM7806"/>
      <c r="BN7806"/>
      <c r="BO7806"/>
      <c r="BP7806"/>
      <c r="BQ7806"/>
      <c r="BR7806"/>
      <c r="BS7806"/>
      <c r="BT7806"/>
      <c r="BU7806"/>
      <c r="BV7806"/>
    </row>
    <row r="7807" spans="1:74" s="3" customFormat="1" x14ac:dyDescent="0.3">
      <c r="A7807" s="12"/>
      <c r="G7807" s="9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  <c r="AR7807"/>
      <c r="AS7807"/>
      <c r="AT7807"/>
      <c r="AU7807"/>
      <c r="AV7807"/>
      <c r="AW7807"/>
      <c r="AX7807"/>
      <c r="AY7807"/>
      <c r="AZ7807"/>
      <c r="BA7807"/>
      <c r="BB7807"/>
      <c r="BC7807"/>
      <c r="BD7807"/>
      <c r="BE7807"/>
      <c r="BF7807"/>
      <c r="BG7807"/>
      <c r="BH7807"/>
      <c r="BI7807"/>
      <c r="BJ7807"/>
      <c r="BK7807"/>
      <c r="BL7807"/>
      <c r="BM7807"/>
      <c r="BN7807"/>
      <c r="BO7807"/>
      <c r="BP7807"/>
      <c r="BQ7807"/>
      <c r="BR7807"/>
      <c r="BS7807"/>
      <c r="BT7807"/>
      <c r="BU7807"/>
      <c r="BV7807"/>
    </row>
    <row r="7808" spans="1:74" s="3" customFormat="1" x14ac:dyDescent="0.3">
      <c r="A7808" s="12"/>
      <c r="G7808" s="9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  <c r="AR7808"/>
      <c r="AS7808"/>
      <c r="AT7808"/>
      <c r="AU7808"/>
      <c r="AV7808"/>
      <c r="AW7808"/>
      <c r="AX7808"/>
      <c r="AY7808"/>
      <c r="AZ7808"/>
      <c r="BA7808"/>
      <c r="BB7808"/>
      <c r="BC7808"/>
      <c r="BD7808"/>
      <c r="BE7808"/>
      <c r="BF7808"/>
      <c r="BG7808"/>
      <c r="BH7808"/>
      <c r="BI7808"/>
      <c r="BJ7808"/>
      <c r="BK7808"/>
      <c r="BL7808"/>
      <c r="BM7808"/>
      <c r="BN7808"/>
      <c r="BO7808"/>
      <c r="BP7808"/>
      <c r="BQ7808"/>
      <c r="BR7808"/>
      <c r="BS7808"/>
      <c r="BT7808"/>
      <c r="BU7808"/>
      <c r="BV7808"/>
    </row>
    <row r="7809" spans="1:74" s="3" customFormat="1" x14ac:dyDescent="0.3">
      <c r="A7809" s="12"/>
      <c r="G7809" s="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  <c r="AR7809"/>
      <c r="AS7809"/>
      <c r="AT7809"/>
      <c r="AU7809"/>
      <c r="AV7809"/>
      <c r="AW7809"/>
      <c r="AX7809"/>
      <c r="AY7809"/>
      <c r="AZ7809"/>
      <c r="BA7809"/>
      <c r="BB7809"/>
      <c r="BC7809"/>
      <c r="BD7809"/>
      <c r="BE7809"/>
      <c r="BF7809"/>
      <c r="BG7809"/>
      <c r="BH7809"/>
      <c r="BI7809"/>
      <c r="BJ7809"/>
      <c r="BK7809"/>
      <c r="BL7809"/>
      <c r="BM7809"/>
      <c r="BN7809"/>
      <c r="BO7809"/>
      <c r="BP7809"/>
      <c r="BQ7809"/>
      <c r="BR7809"/>
      <c r="BS7809"/>
      <c r="BT7809"/>
      <c r="BU7809"/>
      <c r="BV7809"/>
    </row>
    <row r="7810" spans="1:74" s="3" customFormat="1" x14ac:dyDescent="0.3">
      <c r="A7810" s="12"/>
      <c r="G7810" s="9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  <c r="AR7810"/>
      <c r="AS7810"/>
      <c r="AT7810"/>
      <c r="AU7810"/>
      <c r="AV7810"/>
      <c r="AW7810"/>
      <c r="AX7810"/>
      <c r="AY7810"/>
      <c r="AZ7810"/>
      <c r="BA7810"/>
      <c r="BB7810"/>
      <c r="BC7810"/>
      <c r="BD7810"/>
      <c r="BE7810"/>
      <c r="BF7810"/>
      <c r="BG7810"/>
      <c r="BH7810"/>
      <c r="BI7810"/>
      <c r="BJ7810"/>
      <c r="BK7810"/>
      <c r="BL7810"/>
      <c r="BM7810"/>
      <c r="BN7810"/>
      <c r="BO7810"/>
      <c r="BP7810"/>
      <c r="BQ7810"/>
      <c r="BR7810"/>
      <c r="BS7810"/>
      <c r="BT7810"/>
      <c r="BU7810"/>
      <c r="BV7810"/>
    </row>
    <row r="7811" spans="1:74" s="3" customFormat="1" x14ac:dyDescent="0.3">
      <c r="A7811" s="12"/>
      <c r="G7811" s="9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  <c r="AR7811"/>
      <c r="AS7811"/>
      <c r="AT7811"/>
      <c r="AU7811"/>
      <c r="AV7811"/>
      <c r="AW7811"/>
      <c r="AX7811"/>
      <c r="AY7811"/>
      <c r="AZ7811"/>
      <c r="BA7811"/>
      <c r="BB7811"/>
      <c r="BC7811"/>
      <c r="BD7811"/>
      <c r="BE7811"/>
      <c r="BF7811"/>
      <c r="BG7811"/>
      <c r="BH7811"/>
      <c r="BI7811"/>
      <c r="BJ7811"/>
      <c r="BK7811"/>
      <c r="BL7811"/>
      <c r="BM7811"/>
      <c r="BN7811"/>
      <c r="BO7811"/>
      <c r="BP7811"/>
      <c r="BQ7811"/>
      <c r="BR7811"/>
      <c r="BS7811"/>
      <c r="BT7811"/>
      <c r="BU7811"/>
      <c r="BV7811"/>
    </row>
    <row r="7812" spans="1:74" s="3" customFormat="1" x14ac:dyDescent="0.3">
      <c r="A7812" s="12"/>
      <c r="G7812" s="9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  <c r="AR7812"/>
      <c r="AS7812"/>
      <c r="AT7812"/>
      <c r="AU7812"/>
      <c r="AV7812"/>
      <c r="AW7812"/>
      <c r="AX7812"/>
      <c r="AY7812"/>
      <c r="AZ7812"/>
      <c r="BA7812"/>
      <c r="BB7812"/>
      <c r="BC7812"/>
      <c r="BD7812"/>
      <c r="BE7812"/>
      <c r="BF7812"/>
      <c r="BG7812"/>
      <c r="BH7812"/>
      <c r="BI7812"/>
      <c r="BJ7812"/>
      <c r="BK7812"/>
      <c r="BL7812"/>
      <c r="BM7812"/>
      <c r="BN7812"/>
      <c r="BO7812"/>
      <c r="BP7812"/>
      <c r="BQ7812"/>
      <c r="BR7812"/>
      <c r="BS7812"/>
      <c r="BT7812"/>
      <c r="BU7812"/>
      <c r="BV7812"/>
    </row>
  </sheetData>
  <customSheetViews>
    <customSheetView guid="{E9B94D60-4254-4BF3-8F79-B99F0E126B03}" scale="85" topLeftCell="A123">
      <selection activeCell="F128" sqref="F128"/>
      <pageMargins left="0.7" right="0.7" top="0.75" bottom="0.75" header="0.3" footer="0.3"/>
      <pageSetup orientation="portrait" r:id="rId1"/>
    </customSheetView>
  </customSheetViews>
  <conditionalFormatting sqref="E195">
    <cfRule type="duplicateValues" dxfId="6" priority="1"/>
  </conditionalFormatting>
  <dataValidations xWindow="889" yWindow="327" count="12">
    <dataValidation type="list" allowBlank="1" showInputMessage="1" showErrorMessage="1" promptTitle="Product" prompt="Select product from dropdown list" sqref="C3600:C7728">
      <formula1>$D$1:$S$1</formula1>
    </dataValidation>
    <dataValidation allowBlank="1" showInputMessage="1" showErrorMessage="1" promptTitle="Output" prompt="Enter Shift output" sqref="G116:G130 G33:G43 G135:G139 G112:G114 G177:G181 G67:G105 G22:G30 F159:F166 G141 G145:G152 G46:G65 G16:G17 G186:G195 G2:G4 G9:G12 G155:G167 G108:G110 G197:G1651"/>
    <dataValidation allowBlank="1" showInputMessage="1" showErrorMessage="1" promptTitle="Date" prompt="Enter date" sqref="A1658:A7728"/>
    <dataValidation allowBlank="1" showInputMessage="1" showErrorMessage="1" promptTitle="Output" prompt="Enter quantity produced" sqref="G1652:G7722"/>
    <dataValidation allowBlank="1" showInputMessage="1" showErrorMessage="1" promptTitle="Operator" prompt="Enter operator name" sqref="F1652:F7722"/>
    <dataValidation type="list" allowBlank="1" showInputMessage="1" showErrorMessage="1" sqref="D7729:D7736">
      <formula1>INDIRECT(C7729)</formula1>
    </dataValidation>
    <dataValidation type="list" allowBlank="1" showInputMessage="1" showErrorMessage="1" sqref="Q33:Q35 Q40:Q41">
      <formula1>INDIRECT($I$30)</formula1>
    </dataValidation>
    <dataValidation allowBlank="1" showInputMessage="1" showErrorMessage="1" promptTitle="Operator Name" prompt="Enter Operator name" sqref="G131:G134 G154 G13:G14 F150:F158 F189:F195 G111 F115:G115 F2:F12 F14:F59 F116:F144 F75:F114 F167:F185 F217:F1651"/>
    <dataValidation allowBlank="1" showInputMessage="1" showErrorMessage="1" promptTitle="Date" prompt="Enter Date" sqref="A467:A1657"/>
    <dataValidation type="list" allowBlank="1" showInputMessage="1" showErrorMessage="1" promptTitle="Process" prompt="Select process from dropdown list" sqref="E487:E1657">
      <formula1>INDIRECT(#REF!)</formula1>
    </dataValidation>
    <dataValidation type="list" allowBlank="1" showInputMessage="1" showErrorMessage="1" promptTitle="Product type" prompt="Select product type from dropdown list" sqref="D2:D7728">
      <formula1>INDIRECT(C2)</formula1>
    </dataValidation>
    <dataValidation type="list" allowBlank="1" showInputMessage="1" showErrorMessage="1" promptTitle="Process" prompt="Select process from dropdown list" sqref="E2:E486">
      <formula1>INDIRECT(D2)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889" yWindow="327" count="6">
        <x14:dataValidation type="list" allowBlank="1" showInputMessage="1" showErrorMessage="1" promptTitle="Process" prompt="Select process from dropdown list">
          <x14:formula1>
            <xm:f>Sheet1!$B$2:$B$26</xm:f>
          </x14:formula1>
          <xm:sqref>E1658:E7728</xm:sqref>
        </x14:dataValidation>
        <x14:dataValidation type="list" allowBlank="1" showInputMessage="1" showErrorMessage="1" promptTitle="Process" prompt="Select process from dropdown list">
          <x14:formula1>
            <xm:f>Sheet1!#REF!</xm:f>
          </x14:formula1>
          <xm:sqref>H271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B4:B7 B9:B7728</xm:sqref>
        </x14:dataValidation>
        <x14:dataValidation type="list" allowBlank="1" showInputMessage="1" showErrorMessage="1" promptTitle="Product" prompt="Select product from dropdown list">
          <x14:formula1>
            <xm:f>Sheet1!$E$1:$R$1</xm:f>
          </x14:formula1>
          <xm:sqref>C241:C252 C20:C48 C60:C89 C105:C148 C2:C9 C15:C17 C151:C154 C159:C188 C196:C236 C278:C331 C365:C446 C467:C3599</xm:sqref>
        </x14:dataValidation>
        <x14:dataValidation type="list" allowBlank="1" showInputMessage="1" showErrorMessage="1" promptTitle="Shift" prompt="Select shift from dropdown list">
          <x14:formula1>
            <xm:f>[1]Sheet1!#REF!</xm:f>
          </x14:formula1>
          <xm:sqref>B2:B3 B8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C18:C19 C49:C59 C90:C104 C237:C240 C10:C14 C149:C150 C155:C158 C189:C195 C253:C277 C332:C364 C447:C466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E1580"/>
  <sheetViews>
    <sheetView zoomScale="80" zoomScaleNormal="80" workbookViewId="0">
      <pane xSplit="4" topLeftCell="E1" activePane="topRight" state="frozen"/>
      <selection pane="topRight" activeCell="L12" sqref="L12"/>
    </sheetView>
  </sheetViews>
  <sheetFormatPr defaultRowHeight="14.4" x14ac:dyDescent="0.3"/>
  <cols>
    <col min="1" max="1" width="4.109375" customWidth="1"/>
    <col min="2" max="2" width="17.88671875" style="6" customWidth="1"/>
    <col min="3" max="3" width="16.6640625" customWidth="1"/>
    <col min="4" max="4" width="17.44140625" bestFit="1" customWidth="1"/>
    <col min="5" max="5" width="11.5546875" customWidth="1"/>
    <col min="6" max="30" width="11.5546875" bestFit="1" customWidth="1"/>
    <col min="31" max="31" width="11.5546875" style="7" bestFit="1" customWidth="1"/>
    <col min="32" max="35" width="10.5546875" bestFit="1" customWidth="1"/>
    <col min="36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 s="57" t="s">
        <v>52</v>
      </c>
      <c r="C1" t="s">
        <v>63</v>
      </c>
    </row>
    <row r="3" spans="2:31" x14ac:dyDescent="0.3">
      <c r="B3" s="58" t="s">
        <v>282</v>
      </c>
      <c r="C3" s="6"/>
      <c r="D3" s="6"/>
      <c r="E3" s="57" t="s">
        <v>0</v>
      </c>
      <c r="AE3"/>
    </row>
    <row r="4" spans="2:31" x14ac:dyDescent="0.3">
      <c r="B4" s="58" t="s">
        <v>2</v>
      </c>
      <c r="C4" s="57" t="s">
        <v>1</v>
      </c>
      <c r="D4" s="57" t="s">
        <v>53</v>
      </c>
      <c r="E4" t="s">
        <v>313</v>
      </c>
      <c r="F4" t="s">
        <v>495</v>
      </c>
      <c r="G4" t="s">
        <v>496</v>
      </c>
      <c r="H4" t="s">
        <v>497</v>
      </c>
      <c r="I4" t="s">
        <v>547</v>
      </c>
      <c r="J4" t="s">
        <v>548</v>
      </c>
      <c r="K4" t="s">
        <v>583</v>
      </c>
      <c r="L4" t="s">
        <v>492</v>
      </c>
      <c r="M4" t="s">
        <v>494</v>
      </c>
      <c r="N4" t="s">
        <v>553</v>
      </c>
      <c r="O4" t="s">
        <v>614</v>
      </c>
      <c r="P4" t="s">
        <v>619</v>
      </c>
      <c r="Q4" t="s">
        <v>627</v>
      </c>
      <c r="R4" t="s">
        <v>648</v>
      </c>
      <c r="S4" t="s">
        <v>661</v>
      </c>
      <c r="T4" t="s">
        <v>669</v>
      </c>
      <c r="U4" t="s">
        <v>702</v>
      </c>
      <c r="V4" t="s">
        <v>705</v>
      </c>
      <c r="W4" t="s">
        <v>706</v>
      </c>
      <c r="X4" t="s">
        <v>707</v>
      </c>
      <c r="Y4" t="s">
        <v>708</v>
      </c>
      <c r="Z4" t="s">
        <v>715</v>
      </c>
      <c r="AA4" t="s">
        <v>718</v>
      </c>
      <c r="AB4" t="s">
        <v>719</v>
      </c>
      <c r="AC4" t="s">
        <v>721</v>
      </c>
      <c r="AD4" t="s">
        <v>720</v>
      </c>
      <c r="AE4" s="59" t="s">
        <v>16</v>
      </c>
    </row>
    <row r="5" spans="2:31" x14ac:dyDescent="0.3">
      <c r="B5" s="6" t="s">
        <v>17</v>
      </c>
      <c r="C5" s="6"/>
      <c r="D5" s="6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</row>
    <row r="6" spans="2:31" x14ac:dyDescent="0.3">
      <c r="B6"/>
      <c r="C6" t="s">
        <v>24</v>
      </c>
      <c r="E6" s="121"/>
      <c r="F6" s="121">
        <v>2280</v>
      </c>
      <c r="G6" s="121">
        <v>3240</v>
      </c>
      <c r="H6" s="121">
        <v>3760</v>
      </c>
      <c r="I6" s="121">
        <v>3610</v>
      </c>
      <c r="J6" s="121">
        <v>3340</v>
      </c>
      <c r="K6" s="121">
        <v>3120</v>
      </c>
      <c r="L6" s="121">
        <v>2962</v>
      </c>
      <c r="M6" s="121">
        <v>2724</v>
      </c>
      <c r="N6" s="121"/>
      <c r="O6" s="121">
        <v>3640</v>
      </c>
      <c r="P6" s="121">
        <v>2240</v>
      </c>
      <c r="Q6" s="121">
        <v>3026</v>
      </c>
      <c r="R6" s="121">
        <v>1774</v>
      </c>
      <c r="S6" s="121">
        <v>1520</v>
      </c>
      <c r="T6" s="121">
        <v>2478</v>
      </c>
      <c r="U6" s="121">
        <v>2562</v>
      </c>
      <c r="V6" s="121">
        <v>3150</v>
      </c>
      <c r="W6" s="121">
        <v>3566</v>
      </c>
      <c r="X6" s="121">
        <v>3190</v>
      </c>
      <c r="Y6" s="121">
        <v>3070</v>
      </c>
      <c r="Z6" s="121">
        <v>3194</v>
      </c>
      <c r="AA6" s="121">
        <v>2670</v>
      </c>
      <c r="AB6" s="121">
        <v>3520</v>
      </c>
      <c r="AC6" s="121">
        <v>4460</v>
      </c>
      <c r="AD6" s="121">
        <v>3788</v>
      </c>
      <c r="AE6" s="122">
        <v>72884</v>
      </c>
    </row>
    <row r="7" spans="2:31" x14ac:dyDescent="0.3">
      <c r="B7"/>
      <c r="D7" t="s">
        <v>309</v>
      </c>
      <c r="E7" s="121"/>
      <c r="F7" s="121">
        <v>2280</v>
      </c>
      <c r="G7" s="121">
        <v>2580</v>
      </c>
      <c r="H7" s="121">
        <v>1800</v>
      </c>
      <c r="I7" s="121">
        <v>2100</v>
      </c>
      <c r="J7" s="121">
        <v>2280</v>
      </c>
      <c r="K7" s="121">
        <v>2700</v>
      </c>
      <c r="L7" s="121">
        <v>1440</v>
      </c>
      <c r="M7" s="121">
        <v>2460</v>
      </c>
      <c r="N7" s="121"/>
      <c r="O7" s="121">
        <v>3000</v>
      </c>
      <c r="P7" s="121">
        <v>1140</v>
      </c>
      <c r="Q7" s="121">
        <v>1860</v>
      </c>
      <c r="R7" s="121">
        <v>1620</v>
      </c>
      <c r="S7" s="121">
        <v>360</v>
      </c>
      <c r="T7" s="121">
        <v>660</v>
      </c>
      <c r="U7" s="121">
        <v>1440</v>
      </c>
      <c r="V7" s="121">
        <v>2460</v>
      </c>
      <c r="W7" s="121">
        <v>3060</v>
      </c>
      <c r="X7" s="121">
        <v>1800</v>
      </c>
      <c r="Y7" s="121">
        <v>2520</v>
      </c>
      <c r="Z7" s="121">
        <v>2820</v>
      </c>
      <c r="AA7" s="121">
        <v>1440</v>
      </c>
      <c r="AB7" s="121">
        <v>3300</v>
      </c>
      <c r="AC7" s="121">
        <v>2700</v>
      </c>
      <c r="AD7" s="121">
        <v>2280</v>
      </c>
      <c r="AE7" s="122">
        <v>50100</v>
      </c>
    </row>
    <row r="8" spans="2:31" x14ac:dyDescent="0.3">
      <c r="B8"/>
      <c r="D8" t="s">
        <v>440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>
        <v>440</v>
      </c>
      <c r="AD8" s="121"/>
      <c r="AE8" s="122">
        <v>440</v>
      </c>
    </row>
    <row r="9" spans="2:31" x14ac:dyDescent="0.3">
      <c r="B9"/>
      <c r="D9" t="s">
        <v>242</v>
      </c>
      <c r="E9" s="121"/>
      <c r="F9" s="121"/>
      <c r="G9" s="121"/>
      <c r="H9" s="121">
        <v>720</v>
      </c>
      <c r="I9" s="121">
        <v>660</v>
      </c>
      <c r="J9" s="121">
        <v>960</v>
      </c>
      <c r="K9" s="121">
        <v>420</v>
      </c>
      <c r="L9" s="121"/>
      <c r="M9" s="121"/>
      <c r="N9" s="121"/>
      <c r="O9" s="121">
        <v>420</v>
      </c>
      <c r="P9" s="121"/>
      <c r="Q9" s="121"/>
      <c r="R9" s="121"/>
      <c r="S9" s="121">
        <v>120</v>
      </c>
      <c r="T9" s="121">
        <v>240</v>
      </c>
      <c r="U9" s="121">
        <v>240</v>
      </c>
      <c r="V9" s="121">
        <v>360</v>
      </c>
      <c r="W9" s="121"/>
      <c r="X9" s="121"/>
      <c r="Y9" s="121"/>
      <c r="Z9" s="121"/>
      <c r="AA9" s="121"/>
      <c r="AB9" s="121"/>
      <c r="AC9" s="121"/>
      <c r="AD9" s="121"/>
      <c r="AE9" s="122">
        <v>4140</v>
      </c>
    </row>
    <row r="10" spans="2:31" x14ac:dyDescent="0.3">
      <c r="B10"/>
      <c r="D10" t="s">
        <v>298</v>
      </c>
      <c r="E10" s="121"/>
      <c r="F10" s="121"/>
      <c r="G10" s="121"/>
      <c r="H10" s="121">
        <v>500</v>
      </c>
      <c r="I10" s="121">
        <v>850</v>
      </c>
      <c r="J10" s="121">
        <v>100</v>
      </c>
      <c r="K10" s="121"/>
      <c r="L10" s="121">
        <v>400</v>
      </c>
      <c r="M10" s="121"/>
      <c r="N10" s="121"/>
      <c r="O10" s="121"/>
      <c r="P10" s="121"/>
      <c r="Q10" s="121">
        <v>550</v>
      </c>
      <c r="R10" s="121"/>
      <c r="S10" s="121"/>
      <c r="T10" s="121">
        <v>250</v>
      </c>
      <c r="U10" s="121">
        <v>750</v>
      </c>
      <c r="V10" s="121"/>
      <c r="W10" s="121"/>
      <c r="X10" s="121">
        <v>950</v>
      </c>
      <c r="Y10" s="121"/>
      <c r="Z10" s="121"/>
      <c r="AA10" s="121">
        <v>350</v>
      </c>
      <c r="AB10" s="121"/>
      <c r="AC10" s="121"/>
      <c r="AD10" s="121">
        <v>100</v>
      </c>
      <c r="AE10" s="122">
        <v>4800</v>
      </c>
    </row>
    <row r="11" spans="2:31" x14ac:dyDescent="0.3">
      <c r="B11"/>
      <c r="D11" t="s">
        <v>308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>
        <v>600</v>
      </c>
      <c r="T11" s="121">
        <v>360</v>
      </c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2">
        <v>960</v>
      </c>
    </row>
    <row r="12" spans="2:31" x14ac:dyDescent="0.3">
      <c r="B12"/>
      <c r="D12" t="s">
        <v>45</v>
      </c>
      <c r="E12" s="121"/>
      <c r="F12" s="121"/>
      <c r="G12" s="121">
        <v>660</v>
      </c>
      <c r="H12" s="121">
        <v>154</v>
      </c>
      <c r="I12" s="121"/>
      <c r="J12" s="121"/>
      <c r="K12" s="121"/>
      <c r="L12" s="121">
        <v>1122</v>
      </c>
      <c r="M12" s="121">
        <v>264</v>
      </c>
      <c r="N12" s="121"/>
      <c r="O12" s="121">
        <v>220</v>
      </c>
      <c r="P12" s="121">
        <v>1100</v>
      </c>
      <c r="Q12" s="121">
        <v>616</v>
      </c>
      <c r="R12" s="121">
        <v>154</v>
      </c>
      <c r="S12" s="121">
        <v>440</v>
      </c>
      <c r="T12" s="121">
        <v>968</v>
      </c>
      <c r="U12" s="121">
        <v>132</v>
      </c>
      <c r="V12" s="121">
        <v>330</v>
      </c>
      <c r="W12" s="121">
        <v>506</v>
      </c>
      <c r="X12" s="121">
        <v>440</v>
      </c>
      <c r="Y12" s="121">
        <v>550</v>
      </c>
      <c r="Z12" s="121">
        <v>374</v>
      </c>
      <c r="AA12" s="121">
        <v>880</v>
      </c>
      <c r="AB12" s="121">
        <v>220</v>
      </c>
      <c r="AC12" s="121">
        <v>1320</v>
      </c>
      <c r="AD12" s="121">
        <v>1408</v>
      </c>
      <c r="AE12" s="122">
        <v>11858</v>
      </c>
    </row>
    <row r="13" spans="2:31" x14ac:dyDescent="0.3">
      <c r="B13"/>
      <c r="D13" t="s">
        <v>250</v>
      </c>
      <c r="E13" s="121"/>
      <c r="F13" s="121"/>
      <c r="G13" s="121"/>
      <c r="H13" s="121">
        <v>586</v>
      </c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2">
        <v>586</v>
      </c>
    </row>
    <row r="14" spans="2:31" x14ac:dyDescent="0.3">
      <c r="B14"/>
      <c r="C14" t="s">
        <v>46</v>
      </c>
      <c r="E14" s="121"/>
      <c r="F14" s="121">
        <v>4940</v>
      </c>
      <c r="G14" s="121">
        <v>4760</v>
      </c>
      <c r="H14" s="121">
        <v>2800</v>
      </c>
      <c r="I14" s="121">
        <v>3200</v>
      </c>
      <c r="J14" s="121"/>
      <c r="K14" s="121">
        <v>2840</v>
      </c>
      <c r="L14" s="121">
        <v>4880</v>
      </c>
      <c r="M14" s="121">
        <v>4200</v>
      </c>
      <c r="N14" s="121">
        <v>2120</v>
      </c>
      <c r="O14" s="121">
        <v>5800</v>
      </c>
      <c r="P14" s="121">
        <v>5200</v>
      </c>
      <c r="Q14" s="121">
        <v>4960</v>
      </c>
      <c r="R14" s="121">
        <v>5040</v>
      </c>
      <c r="S14" s="121">
        <v>4840</v>
      </c>
      <c r="T14" s="121">
        <v>5120</v>
      </c>
      <c r="U14" s="121">
        <v>4800</v>
      </c>
      <c r="V14" s="121">
        <v>5280</v>
      </c>
      <c r="W14" s="121">
        <v>5000</v>
      </c>
      <c r="X14" s="121">
        <v>4920</v>
      </c>
      <c r="Y14" s="121">
        <v>5280</v>
      </c>
      <c r="Z14" s="121">
        <v>5440</v>
      </c>
      <c r="AA14" s="121">
        <v>2600</v>
      </c>
      <c r="AB14" s="121">
        <v>3840</v>
      </c>
      <c r="AC14" s="121"/>
      <c r="AD14" s="121"/>
      <c r="AE14" s="122">
        <v>97860</v>
      </c>
    </row>
    <row r="15" spans="2:31" x14ac:dyDescent="0.3">
      <c r="B15"/>
      <c r="D15" t="s">
        <v>350</v>
      </c>
      <c r="E15" s="121"/>
      <c r="F15" s="121">
        <v>4940</v>
      </c>
      <c r="G15" s="121">
        <v>4760</v>
      </c>
      <c r="H15" s="121">
        <v>2800</v>
      </c>
      <c r="I15" s="121">
        <v>3200</v>
      </c>
      <c r="J15" s="121"/>
      <c r="K15" s="121">
        <v>2840</v>
      </c>
      <c r="L15" s="121">
        <v>4880</v>
      </c>
      <c r="M15" s="121">
        <v>4200</v>
      </c>
      <c r="N15" s="121">
        <v>2120</v>
      </c>
      <c r="O15" s="121">
        <v>5800</v>
      </c>
      <c r="P15" s="121">
        <v>5200</v>
      </c>
      <c r="Q15" s="121">
        <v>4960</v>
      </c>
      <c r="R15" s="121">
        <v>5040</v>
      </c>
      <c r="S15" s="121">
        <v>4840</v>
      </c>
      <c r="T15" s="121">
        <v>3000</v>
      </c>
      <c r="U15" s="121">
        <v>4800</v>
      </c>
      <c r="V15" s="121">
        <v>5280</v>
      </c>
      <c r="W15" s="121">
        <v>5000</v>
      </c>
      <c r="X15" s="121">
        <v>4920</v>
      </c>
      <c r="Y15" s="121">
        <v>5280</v>
      </c>
      <c r="Z15" s="121">
        <v>5440</v>
      </c>
      <c r="AA15" s="121">
        <v>2600</v>
      </c>
      <c r="AB15" s="121">
        <v>3840</v>
      </c>
      <c r="AC15" s="121"/>
      <c r="AD15" s="121"/>
      <c r="AE15" s="122">
        <v>95740</v>
      </c>
    </row>
    <row r="16" spans="2:31" x14ac:dyDescent="0.3">
      <c r="B16"/>
      <c r="D16" t="s">
        <v>321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2120</v>
      </c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2">
        <v>2120</v>
      </c>
    </row>
    <row r="17" spans="2:31" x14ac:dyDescent="0.3">
      <c r="B17" s="6" t="s">
        <v>313</v>
      </c>
      <c r="C17" s="6"/>
      <c r="D17" s="6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2"/>
    </row>
    <row r="18" spans="2:31" x14ac:dyDescent="0.3">
      <c r="B18"/>
      <c r="C18" t="s">
        <v>313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2"/>
    </row>
    <row r="19" spans="2:31" x14ac:dyDescent="0.3">
      <c r="B19"/>
      <c r="D19" t="s">
        <v>313</v>
      </c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</row>
    <row r="20" spans="2:31" x14ac:dyDescent="0.3">
      <c r="B20" s="6" t="s">
        <v>50</v>
      </c>
      <c r="C20" s="6"/>
      <c r="D20" s="6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2"/>
    </row>
    <row r="21" spans="2:31" x14ac:dyDescent="0.3">
      <c r="B21"/>
      <c r="C21" t="s">
        <v>46</v>
      </c>
      <c r="E21" s="121"/>
      <c r="F21" s="121">
        <v>1147</v>
      </c>
      <c r="G21" s="121">
        <v>130</v>
      </c>
      <c r="H21" s="121">
        <v>312</v>
      </c>
      <c r="I21" s="121">
        <v>172</v>
      </c>
      <c r="J21" s="121">
        <v>348</v>
      </c>
      <c r="K21" s="121">
        <v>375</v>
      </c>
      <c r="L21" s="121"/>
      <c r="M21" s="121">
        <v>140</v>
      </c>
      <c r="N21" s="121"/>
      <c r="O21" s="121">
        <v>964</v>
      </c>
      <c r="P21" s="121">
        <v>798</v>
      </c>
      <c r="Q21" s="121">
        <v>1218</v>
      </c>
      <c r="R21" s="121">
        <v>364</v>
      </c>
      <c r="S21" s="121">
        <v>548</v>
      </c>
      <c r="T21" s="121">
        <v>518</v>
      </c>
      <c r="U21" s="121">
        <v>398</v>
      </c>
      <c r="V21" s="121">
        <v>280</v>
      </c>
      <c r="W21" s="121">
        <v>344</v>
      </c>
      <c r="X21" s="121">
        <v>336</v>
      </c>
      <c r="Y21" s="121">
        <v>528</v>
      </c>
      <c r="Z21" s="121">
        <v>400</v>
      </c>
      <c r="AA21" s="121">
        <v>300</v>
      </c>
      <c r="AB21" s="121">
        <v>100</v>
      </c>
      <c r="AC21" s="121">
        <v>592</v>
      </c>
      <c r="AD21" s="121">
        <v>518</v>
      </c>
      <c r="AE21" s="122">
        <v>10830</v>
      </c>
    </row>
    <row r="22" spans="2:31" x14ac:dyDescent="0.3">
      <c r="B22"/>
      <c r="D22" t="s">
        <v>231</v>
      </c>
      <c r="E22" s="121"/>
      <c r="F22" s="121">
        <v>1147</v>
      </c>
      <c r="G22" s="121">
        <v>42</v>
      </c>
      <c r="H22" s="121"/>
      <c r="I22" s="121"/>
      <c r="J22" s="121"/>
      <c r="K22" s="121"/>
      <c r="L22" s="121"/>
      <c r="M22" s="121">
        <v>140</v>
      </c>
      <c r="N22" s="121"/>
      <c r="O22" s="121">
        <v>700</v>
      </c>
      <c r="P22" s="121">
        <v>798</v>
      </c>
      <c r="Q22" s="121">
        <v>1218</v>
      </c>
      <c r="R22" s="121">
        <v>364</v>
      </c>
      <c r="S22" s="121">
        <v>448</v>
      </c>
      <c r="T22" s="121">
        <v>518</v>
      </c>
      <c r="U22" s="121">
        <v>274</v>
      </c>
      <c r="V22" s="121"/>
      <c r="W22" s="121"/>
      <c r="X22" s="121"/>
      <c r="Y22" s="121"/>
      <c r="Z22" s="121"/>
      <c r="AA22" s="121"/>
      <c r="AB22" s="121"/>
      <c r="AC22" s="121"/>
      <c r="AD22" s="121">
        <v>518</v>
      </c>
      <c r="AE22" s="122">
        <v>6167</v>
      </c>
    </row>
    <row r="23" spans="2:31" x14ac:dyDescent="0.3">
      <c r="B23"/>
      <c r="D23" t="s">
        <v>230</v>
      </c>
      <c r="E23" s="121"/>
      <c r="F23" s="121"/>
      <c r="G23" s="121">
        <v>88</v>
      </c>
      <c r="H23" s="121">
        <v>312</v>
      </c>
      <c r="I23" s="121">
        <v>172</v>
      </c>
      <c r="J23" s="121">
        <v>348</v>
      </c>
      <c r="K23" s="121">
        <v>375</v>
      </c>
      <c r="L23" s="121"/>
      <c r="M23" s="121"/>
      <c r="N23" s="121"/>
      <c r="O23" s="121">
        <v>264</v>
      </c>
      <c r="P23" s="121"/>
      <c r="Q23" s="121"/>
      <c r="R23" s="121"/>
      <c r="S23" s="121">
        <v>100</v>
      </c>
      <c r="T23" s="121"/>
      <c r="U23" s="121">
        <v>124</v>
      </c>
      <c r="V23" s="121">
        <v>280</v>
      </c>
      <c r="W23" s="121">
        <v>344</v>
      </c>
      <c r="X23" s="121">
        <v>336</v>
      </c>
      <c r="Y23" s="121">
        <v>528</v>
      </c>
      <c r="Z23" s="121">
        <v>400</v>
      </c>
      <c r="AA23" s="121">
        <v>300</v>
      </c>
      <c r="AB23" s="121">
        <v>100</v>
      </c>
      <c r="AC23" s="121">
        <v>592</v>
      </c>
      <c r="AD23" s="121"/>
      <c r="AE23" s="122">
        <v>4663</v>
      </c>
    </row>
    <row r="24" spans="2:31" x14ac:dyDescent="0.3">
      <c r="B24"/>
      <c r="C24" t="s">
        <v>22</v>
      </c>
      <c r="E24" s="121"/>
      <c r="F24" s="121"/>
      <c r="G24" s="121">
        <v>248</v>
      </c>
      <c r="H24" s="121">
        <v>80</v>
      </c>
      <c r="I24" s="121">
        <v>120</v>
      </c>
      <c r="J24" s="121">
        <v>224</v>
      </c>
      <c r="K24" s="121">
        <v>380</v>
      </c>
      <c r="L24" s="121"/>
      <c r="M24" s="121"/>
      <c r="N24" s="121"/>
      <c r="O24" s="121">
        <v>296</v>
      </c>
      <c r="P24" s="121"/>
      <c r="Q24" s="121"/>
      <c r="R24" s="121"/>
      <c r="S24" s="121">
        <v>120</v>
      </c>
      <c r="T24" s="121"/>
      <c r="U24" s="121">
        <v>100</v>
      </c>
      <c r="V24" s="121">
        <v>272</v>
      </c>
      <c r="W24" s="121">
        <v>200</v>
      </c>
      <c r="X24" s="121">
        <v>208</v>
      </c>
      <c r="Y24" s="121">
        <v>600</v>
      </c>
      <c r="Z24" s="121">
        <v>360</v>
      </c>
      <c r="AA24" s="121">
        <v>300</v>
      </c>
      <c r="AB24" s="121">
        <v>392</v>
      </c>
      <c r="AC24" s="121">
        <v>252</v>
      </c>
      <c r="AD24" s="121"/>
      <c r="AE24" s="122">
        <v>4152</v>
      </c>
    </row>
    <row r="25" spans="2:31" x14ac:dyDescent="0.3">
      <c r="B25"/>
      <c r="D25" t="s">
        <v>230</v>
      </c>
      <c r="E25" s="121"/>
      <c r="F25" s="121"/>
      <c r="G25" s="121">
        <v>248</v>
      </c>
      <c r="H25" s="121">
        <v>80</v>
      </c>
      <c r="I25" s="121">
        <v>120</v>
      </c>
      <c r="J25" s="121">
        <v>224</v>
      </c>
      <c r="K25" s="121">
        <v>380</v>
      </c>
      <c r="L25" s="121"/>
      <c r="M25" s="121"/>
      <c r="N25" s="121"/>
      <c r="O25" s="121">
        <v>296</v>
      </c>
      <c r="P25" s="121"/>
      <c r="Q25" s="121"/>
      <c r="R25" s="121"/>
      <c r="S25" s="121">
        <v>120</v>
      </c>
      <c r="T25" s="121"/>
      <c r="U25" s="121">
        <v>100</v>
      </c>
      <c r="V25" s="121">
        <v>272</v>
      </c>
      <c r="W25" s="121">
        <v>200</v>
      </c>
      <c r="X25" s="121">
        <v>208</v>
      </c>
      <c r="Y25" s="121">
        <v>600</v>
      </c>
      <c r="Z25" s="121">
        <v>360</v>
      </c>
      <c r="AA25" s="121">
        <v>300</v>
      </c>
      <c r="AB25" s="121">
        <v>392</v>
      </c>
      <c r="AC25" s="121">
        <v>252</v>
      </c>
      <c r="AD25" s="121"/>
      <c r="AE25" s="122">
        <v>4152</v>
      </c>
    </row>
    <row r="26" spans="2:31" x14ac:dyDescent="0.3">
      <c r="B26" s="6" t="s">
        <v>205</v>
      </c>
      <c r="C26" s="6"/>
      <c r="D26" s="6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2"/>
    </row>
    <row r="27" spans="2:31" x14ac:dyDescent="0.3">
      <c r="B27"/>
      <c r="C27" t="s">
        <v>24</v>
      </c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>
        <v>128</v>
      </c>
      <c r="W27" s="121">
        <v>320</v>
      </c>
      <c r="X27" s="121"/>
      <c r="Y27" s="121">
        <v>96</v>
      </c>
      <c r="Z27" s="121">
        <v>202</v>
      </c>
      <c r="AA27" s="121"/>
      <c r="AB27" s="121">
        <v>405</v>
      </c>
      <c r="AC27" s="121"/>
      <c r="AD27" s="121"/>
      <c r="AE27" s="122">
        <v>1151</v>
      </c>
    </row>
    <row r="28" spans="2:31" x14ac:dyDescent="0.3">
      <c r="B28"/>
      <c r="D28" t="s">
        <v>241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>
        <v>128</v>
      </c>
      <c r="W28" s="121">
        <v>320</v>
      </c>
      <c r="X28" s="121"/>
      <c r="Y28" s="121">
        <v>96</v>
      </c>
      <c r="Z28" s="121">
        <v>202</v>
      </c>
      <c r="AA28" s="121"/>
      <c r="AB28" s="121">
        <v>405</v>
      </c>
      <c r="AC28" s="121"/>
      <c r="AD28" s="121"/>
      <c r="AE28" s="122">
        <v>1151</v>
      </c>
    </row>
    <row r="29" spans="2:31" x14ac:dyDescent="0.3">
      <c r="B29"/>
      <c r="C29" t="s">
        <v>46</v>
      </c>
      <c r="E29" s="121"/>
      <c r="F29" s="121"/>
      <c r="G29" s="121"/>
      <c r="H29" s="121"/>
      <c r="I29" s="121">
        <v>456</v>
      </c>
      <c r="J29" s="121">
        <v>444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>
        <v>304</v>
      </c>
      <c r="V29" s="121"/>
      <c r="W29" s="121"/>
      <c r="X29" s="121"/>
      <c r="Y29" s="121"/>
      <c r="Z29" s="121"/>
      <c r="AA29" s="121"/>
      <c r="AB29" s="121">
        <v>888</v>
      </c>
      <c r="AC29" s="121">
        <v>312</v>
      </c>
      <c r="AD29" s="121"/>
      <c r="AE29" s="122">
        <v>2404</v>
      </c>
    </row>
    <row r="30" spans="2:31" x14ac:dyDescent="0.3">
      <c r="B30"/>
      <c r="D30" t="s">
        <v>207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>
        <v>888</v>
      </c>
      <c r="AC30" s="121">
        <v>312</v>
      </c>
      <c r="AD30" s="121"/>
      <c r="AE30" s="122">
        <v>1200</v>
      </c>
    </row>
    <row r="31" spans="2:31" x14ac:dyDescent="0.3">
      <c r="B31"/>
      <c r="D31" t="s">
        <v>320</v>
      </c>
      <c r="E31" s="121"/>
      <c r="F31" s="121"/>
      <c r="G31" s="121"/>
      <c r="H31" s="121"/>
      <c r="I31" s="121">
        <v>456</v>
      </c>
      <c r="J31" s="121">
        <v>444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>
        <v>304</v>
      </c>
      <c r="V31" s="121"/>
      <c r="W31" s="121"/>
      <c r="X31" s="121"/>
      <c r="Y31" s="121"/>
      <c r="Z31" s="121"/>
      <c r="AA31" s="121"/>
      <c r="AB31" s="121"/>
      <c r="AC31" s="121"/>
      <c r="AD31" s="121"/>
      <c r="AE31" s="122">
        <v>1204</v>
      </c>
    </row>
    <row r="32" spans="2:31" x14ac:dyDescent="0.3">
      <c r="B32"/>
      <c r="C32" t="s">
        <v>22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>
        <v>160</v>
      </c>
      <c r="Y32" s="121">
        <v>126</v>
      </c>
      <c r="Z32" s="121"/>
      <c r="AA32" s="121">
        <v>546</v>
      </c>
      <c r="AB32" s="121">
        <v>1024</v>
      </c>
      <c r="AC32" s="121">
        <v>144</v>
      </c>
      <c r="AD32" s="121"/>
      <c r="AE32" s="122">
        <v>2000</v>
      </c>
    </row>
    <row r="33" spans="2:31" x14ac:dyDescent="0.3">
      <c r="B33"/>
      <c r="D33" t="s">
        <v>241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>
        <v>160</v>
      </c>
      <c r="Y33" s="121">
        <v>126</v>
      </c>
      <c r="Z33" s="121"/>
      <c r="AA33" s="121">
        <v>546</v>
      </c>
      <c r="AB33" s="121"/>
      <c r="AC33" s="121"/>
      <c r="AD33" s="121"/>
      <c r="AE33" s="122">
        <v>832</v>
      </c>
    </row>
    <row r="34" spans="2:31" x14ac:dyDescent="0.3">
      <c r="B34"/>
      <c r="D34" t="s">
        <v>207</v>
      </c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>
        <v>1024</v>
      </c>
      <c r="AC34" s="121">
        <v>144</v>
      </c>
      <c r="AD34" s="121"/>
      <c r="AE34" s="122">
        <v>1168</v>
      </c>
    </row>
    <row r="35" spans="2:31" x14ac:dyDescent="0.3">
      <c r="B35" s="6" t="s">
        <v>297</v>
      </c>
      <c r="C35" s="6"/>
      <c r="D35" s="6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2"/>
    </row>
    <row r="36" spans="2:31" x14ac:dyDescent="0.3">
      <c r="B36"/>
      <c r="C36" t="s">
        <v>46</v>
      </c>
      <c r="E36" s="121"/>
      <c r="F36" s="121">
        <v>456</v>
      </c>
      <c r="G36" s="121">
        <v>416</v>
      </c>
      <c r="H36" s="121">
        <v>700</v>
      </c>
      <c r="I36" s="121">
        <v>812</v>
      </c>
      <c r="J36" s="121">
        <v>984</v>
      </c>
      <c r="K36" s="121">
        <v>92</v>
      </c>
      <c r="L36" s="121">
        <v>624</v>
      </c>
      <c r="M36" s="121">
        <v>492</v>
      </c>
      <c r="N36" s="121">
        <v>30</v>
      </c>
      <c r="O36" s="121">
        <v>244</v>
      </c>
      <c r="P36" s="121">
        <v>336</v>
      </c>
      <c r="Q36" s="121">
        <v>420</v>
      </c>
      <c r="R36" s="121">
        <v>564</v>
      </c>
      <c r="S36" s="121">
        <v>512</v>
      </c>
      <c r="T36" s="121">
        <v>388</v>
      </c>
      <c r="U36" s="121">
        <v>384</v>
      </c>
      <c r="V36" s="121">
        <v>92</v>
      </c>
      <c r="W36" s="121"/>
      <c r="X36" s="121"/>
      <c r="Y36" s="121">
        <v>148</v>
      </c>
      <c r="Z36" s="121">
        <v>80</v>
      </c>
      <c r="AA36" s="121"/>
      <c r="AB36" s="121"/>
      <c r="AC36" s="121"/>
      <c r="AD36" s="121">
        <v>24</v>
      </c>
      <c r="AE36" s="122">
        <v>7798</v>
      </c>
    </row>
    <row r="37" spans="2:31" x14ac:dyDescent="0.3">
      <c r="B37"/>
      <c r="D37" t="s">
        <v>412</v>
      </c>
      <c r="E37" s="121"/>
      <c r="F37" s="121">
        <v>456</v>
      </c>
      <c r="G37" s="121">
        <v>416</v>
      </c>
      <c r="H37" s="121">
        <v>700</v>
      </c>
      <c r="I37" s="121">
        <v>812</v>
      </c>
      <c r="J37" s="121">
        <v>984</v>
      </c>
      <c r="K37" s="121">
        <v>92</v>
      </c>
      <c r="L37" s="121">
        <v>624</v>
      </c>
      <c r="M37" s="121">
        <v>492</v>
      </c>
      <c r="N37" s="121">
        <v>30</v>
      </c>
      <c r="O37" s="121">
        <v>244</v>
      </c>
      <c r="P37" s="121">
        <v>336</v>
      </c>
      <c r="Q37" s="121">
        <v>420</v>
      </c>
      <c r="R37" s="121">
        <v>564</v>
      </c>
      <c r="S37" s="121">
        <v>512</v>
      </c>
      <c r="T37" s="121">
        <v>388</v>
      </c>
      <c r="U37" s="121">
        <v>384</v>
      </c>
      <c r="V37" s="121">
        <v>92</v>
      </c>
      <c r="W37" s="121"/>
      <c r="X37" s="121"/>
      <c r="Y37" s="121">
        <v>148</v>
      </c>
      <c r="Z37" s="121">
        <v>80</v>
      </c>
      <c r="AA37" s="121"/>
      <c r="AB37" s="121"/>
      <c r="AC37" s="121"/>
      <c r="AD37" s="121">
        <v>24</v>
      </c>
      <c r="AE37" s="122">
        <v>7798</v>
      </c>
    </row>
    <row r="38" spans="2:31" x14ac:dyDescent="0.3">
      <c r="B38" s="6" t="s">
        <v>225</v>
      </c>
      <c r="C38" s="6"/>
      <c r="D38" s="6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2"/>
    </row>
    <row r="39" spans="2:31" x14ac:dyDescent="0.3">
      <c r="B39"/>
      <c r="C39" t="s">
        <v>46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>
        <v>204</v>
      </c>
      <c r="T39" s="121">
        <v>508</v>
      </c>
      <c r="U39" s="121">
        <v>264</v>
      </c>
      <c r="V39" s="121">
        <v>660</v>
      </c>
      <c r="W39" s="121">
        <v>312</v>
      </c>
      <c r="X39" s="121">
        <v>408</v>
      </c>
      <c r="Y39" s="121">
        <v>312</v>
      </c>
      <c r="Z39" s="121">
        <v>624</v>
      </c>
      <c r="AA39" s="121">
        <v>624</v>
      </c>
      <c r="AB39" s="121">
        <v>576</v>
      </c>
      <c r="AC39" s="121">
        <v>1500</v>
      </c>
      <c r="AD39" s="121"/>
      <c r="AE39" s="122">
        <v>5992</v>
      </c>
    </row>
    <row r="40" spans="2:31" x14ac:dyDescent="0.3">
      <c r="B40"/>
      <c r="D40" t="s">
        <v>247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>
        <v>108</v>
      </c>
      <c r="U40" s="121">
        <v>264</v>
      </c>
      <c r="V40" s="121">
        <v>516</v>
      </c>
      <c r="W40" s="121"/>
      <c r="X40" s="121">
        <v>108</v>
      </c>
      <c r="Y40" s="121">
        <v>312</v>
      </c>
      <c r="Z40" s="121">
        <v>624</v>
      </c>
      <c r="AA40" s="121">
        <v>624</v>
      </c>
      <c r="AB40" s="121">
        <v>420</v>
      </c>
      <c r="AC40" s="121">
        <v>108</v>
      </c>
      <c r="AD40" s="121"/>
      <c r="AE40" s="122">
        <v>3084</v>
      </c>
    </row>
    <row r="41" spans="2:31" x14ac:dyDescent="0.3">
      <c r="B41"/>
      <c r="D41" t="s">
        <v>246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>
        <v>204</v>
      </c>
      <c r="T41" s="121">
        <v>400</v>
      </c>
      <c r="U41" s="121"/>
      <c r="V41" s="121">
        <v>144</v>
      </c>
      <c r="W41" s="121">
        <v>312</v>
      </c>
      <c r="X41" s="121">
        <v>300</v>
      </c>
      <c r="Y41" s="121"/>
      <c r="Z41" s="121"/>
      <c r="AA41" s="121"/>
      <c r="AB41" s="121">
        <v>156</v>
      </c>
      <c r="AC41" s="121">
        <v>1392</v>
      </c>
      <c r="AD41" s="121"/>
      <c r="AE41" s="122">
        <v>2908</v>
      </c>
    </row>
    <row r="42" spans="2:31" x14ac:dyDescent="0.3">
      <c r="B42" s="6" t="s">
        <v>3</v>
      </c>
      <c r="C42" s="6"/>
      <c r="D42" s="6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2"/>
    </row>
    <row r="43" spans="2:31" x14ac:dyDescent="0.3">
      <c r="B43"/>
      <c r="C43" t="s">
        <v>24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>
        <v>3360</v>
      </c>
      <c r="W43" s="121"/>
      <c r="X43" s="121"/>
      <c r="Y43" s="121"/>
      <c r="Z43" s="121"/>
      <c r="AA43" s="121"/>
      <c r="AB43" s="121"/>
      <c r="AC43" s="121"/>
      <c r="AD43" s="121"/>
      <c r="AE43" s="122">
        <v>3360</v>
      </c>
    </row>
    <row r="44" spans="2:31" x14ac:dyDescent="0.3">
      <c r="B44"/>
      <c r="D44" t="s">
        <v>248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2304</v>
      </c>
      <c r="W44" s="121"/>
      <c r="X44" s="121"/>
      <c r="Y44" s="121"/>
      <c r="Z44" s="121"/>
      <c r="AA44" s="121"/>
      <c r="AB44" s="121"/>
      <c r="AC44" s="121"/>
      <c r="AD44" s="121"/>
      <c r="AE44" s="122">
        <v>2304</v>
      </c>
    </row>
    <row r="45" spans="2:31" x14ac:dyDescent="0.3">
      <c r="B45"/>
      <c r="D45" t="s">
        <v>249</v>
      </c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>
        <v>1056</v>
      </c>
      <c r="W45" s="121"/>
      <c r="X45" s="121"/>
      <c r="Y45" s="121"/>
      <c r="Z45" s="121"/>
      <c r="AA45" s="121"/>
      <c r="AB45" s="121"/>
      <c r="AC45" s="121"/>
      <c r="AD45" s="121"/>
      <c r="AE45" s="122">
        <v>1056</v>
      </c>
    </row>
    <row r="46" spans="2:31" x14ac:dyDescent="0.3">
      <c r="B46" s="6" t="s">
        <v>145</v>
      </c>
      <c r="C46" s="6"/>
      <c r="D46" s="6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2"/>
    </row>
    <row r="47" spans="2:31" x14ac:dyDescent="0.3">
      <c r="B47"/>
      <c r="C47" t="s">
        <v>24</v>
      </c>
      <c r="E47" s="121"/>
      <c r="F47" s="121">
        <v>440</v>
      </c>
      <c r="G47" s="121">
        <v>1029</v>
      </c>
      <c r="H47" s="121">
        <v>500</v>
      </c>
      <c r="I47" s="121">
        <v>544</v>
      </c>
      <c r="J47" s="121">
        <v>544</v>
      </c>
      <c r="K47" s="121">
        <v>800</v>
      </c>
      <c r="L47" s="121"/>
      <c r="M47" s="121"/>
      <c r="N47" s="121"/>
      <c r="O47" s="121">
        <v>272</v>
      </c>
      <c r="P47" s="121">
        <v>520</v>
      </c>
      <c r="Q47" s="121">
        <v>425</v>
      </c>
      <c r="R47" s="121">
        <v>149</v>
      </c>
      <c r="S47" s="121">
        <v>948</v>
      </c>
      <c r="T47" s="121">
        <v>909</v>
      </c>
      <c r="U47" s="121">
        <v>450</v>
      </c>
      <c r="V47" s="121">
        <v>444</v>
      </c>
      <c r="W47" s="121">
        <v>1758</v>
      </c>
      <c r="X47" s="121">
        <v>1700</v>
      </c>
      <c r="Y47" s="121">
        <v>1685</v>
      </c>
      <c r="Z47" s="121">
        <v>947</v>
      </c>
      <c r="AA47" s="121">
        <v>1337</v>
      </c>
      <c r="AB47" s="121">
        <v>600</v>
      </c>
      <c r="AC47" s="121">
        <v>300</v>
      </c>
      <c r="AD47" s="121">
        <v>200</v>
      </c>
      <c r="AE47" s="122">
        <v>16501</v>
      </c>
    </row>
    <row r="48" spans="2:31" x14ac:dyDescent="0.3">
      <c r="B48"/>
      <c r="D48" t="s">
        <v>253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>
        <v>500</v>
      </c>
      <c r="U48" s="121">
        <v>250</v>
      </c>
      <c r="V48" s="121">
        <v>374</v>
      </c>
      <c r="W48" s="121">
        <v>1150</v>
      </c>
      <c r="X48" s="121">
        <v>600</v>
      </c>
      <c r="Y48" s="121">
        <v>81</v>
      </c>
      <c r="Z48" s="121"/>
      <c r="AA48" s="121"/>
      <c r="AB48" s="121">
        <v>180</v>
      </c>
      <c r="AC48" s="121"/>
      <c r="AD48" s="121"/>
      <c r="AE48" s="122">
        <v>3135</v>
      </c>
    </row>
    <row r="49" spans="2:31" x14ac:dyDescent="0.3">
      <c r="B49"/>
      <c r="D49" t="s">
        <v>252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>
        <v>70</v>
      </c>
      <c r="W49" s="121"/>
      <c r="X49" s="121"/>
      <c r="Y49" s="121"/>
      <c r="Z49" s="121"/>
      <c r="AA49" s="121"/>
      <c r="AB49" s="121"/>
      <c r="AC49" s="121"/>
      <c r="AD49" s="121">
        <v>100</v>
      </c>
      <c r="AE49" s="122">
        <v>170</v>
      </c>
    </row>
    <row r="50" spans="2:31" x14ac:dyDescent="0.3">
      <c r="B50"/>
      <c r="D50" t="s">
        <v>255</v>
      </c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>
        <v>184</v>
      </c>
      <c r="R50" s="121"/>
      <c r="S50" s="121">
        <v>248</v>
      </c>
      <c r="T50" s="121">
        <v>169</v>
      </c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2">
        <v>601</v>
      </c>
    </row>
    <row r="51" spans="2:31" x14ac:dyDescent="0.3">
      <c r="B51"/>
      <c r="D51" t="s">
        <v>254</v>
      </c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>
        <v>200</v>
      </c>
      <c r="Y51" s="121">
        <v>700</v>
      </c>
      <c r="Z51" s="121"/>
      <c r="AA51" s="121">
        <v>87</v>
      </c>
      <c r="AB51" s="121"/>
      <c r="AC51" s="121"/>
      <c r="AD51" s="121"/>
      <c r="AE51" s="122">
        <v>987</v>
      </c>
    </row>
    <row r="52" spans="2:31" x14ac:dyDescent="0.3">
      <c r="B52"/>
      <c r="D52" t="s">
        <v>265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>
        <v>400</v>
      </c>
      <c r="Y52" s="121">
        <v>440</v>
      </c>
      <c r="Z52" s="121">
        <v>290</v>
      </c>
      <c r="AA52" s="121">
        <v>300</v>
      </c>
      <c r="AB52" s="121">
        <v>100</v>
      </c>
      <c r="AC52" s="121">
        <v>200</v>
      </c>
      <c r="AD52" s="121"/>
      <c r="AE52" s="122">
        <v>1730</v>
      </c>
    </row>
    <row r="53" spans="2:31" x14ac:dyDescent="0.3">
      <c r="B53"/>
      <c r="D53" t="s">
        <v>250</v>
      </c>
      <c r="E53" s="121"/>
      <c r="F53" s="121">
        <v>440</v>
      </c>
      <c r="G53" s="121">
        <v>1029</v>
      </c>
      <c r="H53" s="121">
        <v>500</v>
      </c>
      <c r="I53" s="121">
        <v>544</v>
      </c>
      <c r="J53" s="121">
        <v>544</v>
      </c>
      <c r="K53" s="121">
        <v>800</v>
      </c>
      <c r="L53" s="121"/>
      <c r="M53" s="121"/>
      <c r="N53" s="121"/>
      <c r="O53" s="121">
        <v>272</v>
      </c>
      <c r="P53" s="121">
        <v>160</v>
      </c>
      <c r="Q53" s="121">
        <v>241</v>
      </c>
      <c r="R53" s="121">
        <v>50</v>
      </c>
      <c r="S53" s="121">
        <v>350</v>
      </c>
      <c r="T53" s="121">
        <v>240</v>
      </c>
      <c r="U53" s="121"/>
      <c r="V53" s="121"/>
      <c r="W53" s="121">
        <v>500</v>
      </c>
      <c r="X53" s="121">
        <v>500</v>
      </c>
      <c r="Y53" s="121"/>
      <c r="Z53" s="121">
        <v>657</v>
      </c>
      <c r="AA53" s="121">
        <v>600</v>
      </c>
      <c r="AB53" s="121">
        <v>320</v>
      </c>
      <c r="AC53" s="121">
        <v>100</v>
      </c>
      <c r="AD53" s="121">
        <v>100</v>
      </c>
      <c r="AE53" s="122">
        <v>7947</v>
      </c>
    </row>
    <row r="54" spans="2:31" x14ac:dyDescent="0.3">
      <c r="B54"/>
      <c r="D54" t="s">
        <v>258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>
        <v>99</v>
      </c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2">
        <v>99</v>
      </c>
    </row>
    <row r="55" spans="2:31" x14ac:dyDescent="0.3">
      <c r="B55"/>
      <c r="D55" t="s">
        <v>251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>
        <v>360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2">
        <v>360</v>
      </c>
    </row>
    <row r="56" spans="2:31" x14ac:dyDescent="0.3">
      <c r="B56"/>
      <c r="D56" t="s">
        <v>262</v>
      </c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350</v>
      </c>
      <c r="T56" s="121"/>
      <c r="U56" s="121">
        <v>200</v>
      </c>
      <c r="V56" s="121"/>
      <c r="W56" s="121">
        <v>108</v>
      </c>
      <c r="X56" s="121"/>
      <c r="Y56" s="121">
        <v>464</v>
      </c>
      <c r="Z56" s="121"/>
      <c r="AA56" s="121"/>
      <c r="AB56" s="121"/>
      <c r="AC56" s="121"/>
      <c r="AD56" s="121"/>
      <c r="AE56" s="122">
        <v>1122</v>
      </c>
    </row>
    <row r="57" spans="2:31" x14ac:dyDescent="0.3">
      <c r="B57"/>
      <c r="D57" t="s">
        <v>723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>
        <v>350</v>
      </c>
      <c r="AB57" s="121"/>
      <c r="AC57" s="121"/>
      <c r="AD57" s="121"/>
      <c r="AE57" s="122">
        <v>350</v>
      </c>
    </row>
    <row r="58" spans="2:31" x14ac:dyDescent="0.3">
      <c r="B58"/>
      <c r="C58" t="s">
        <v>22</v>
      </c>
      <c r="E58" s="121"/>
      <c r="F58" s="121">
        <v>150</v>
      </c>
      <c r="G58" s="121">
        <v>200</v>
      </c>
      <c r="H58" s="121">
        <v>650</v>
      </c>
      <c r="I58" s="121">
        <v>400</v>
      </c>
      <c r="J58" s="121">
        <v>500</v>
      </c>
      <c r="K58" s="121">
        <v>593</v>
      </c>
      <c r="L58" s="121"/>
      <c r="M58" s="121"/>
      <c r="N58" s="121"/>
      <c r="O58" s="121">
        <v>292</v>
      </c>
      <c r="P58" s="121"/>
      <c r="Q58" s="121">
        <v>400</v>
      </c>
      <c r="R58" s="121">
        <v>738</v>
      </c>
      <c r="S58" s="121">
        <v>504</v>
      </c>
      <c r="T58" s="121">
        <v>536</v>
      </c>
      <c r="U58" s="121">
        <v>545</v>
      </c>
      <c r="V58" s="121">
        <v>560</v>
      </c>
      <c r="W58" s="121">
        <v>904</v>
      </c>
      <c r="X58" s="121">
        <v>1187</v>
      </c>
      <c r="Y58" s="121">
        <v>600</v>
      </c>
      <c r="Z58" s="121">
        <v>854</v>
      </c>
      <c r="AA58" s="121"/>
      <c r="AB58" s="121"/>
      <c r="AC58" s="121"/>
      <c r="AD58" s="121"/>
      <c r="AE58" s="122">
        <v>9613</v>
      </c>
    </row>
    <row r="59" spans="2:31" x14ac:dyDescent="0.3">
      <c r="B59"/>
      <c r="D59" t="s">
        <v>253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>
        <v>200</v>
      </c>
      <c r="V59" s="121">
        <v>510</v>
      </c>
      <c r="W59" s="121">
        <v>904</v>
      </c>
      <c r="X59" s="121">
        <v>743</v>
      </c>
      <c r="Y59" s="121">
        <v>350</v>
      </c>
      <c r="Z59" s="121"/>
      <c r="AA59" s="121"/>
      <c r="AB59" s="121"/>
      <c r="AC59" s="121"/>
      <c r="AD59" s="121"/>
      <c r="AE59" s="122">
        <v>2707</v>
      </c>
    </row>
    <row r="60" spans="2:31" x14ac:dyDescent="0.3">
      <c r="B60"/>
      <c r="D60" t="s">
        <v>255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>
        <v>350</v>
      </c>
      <c r="S60" s="121">
        <v>304</v>
      </c>
      <c r="T60" s="121">
        <v>36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2">
        <v>690</v>
      </c>
    </row>
    <row r="61" spans="2:31" x14ac:dyDescent="0.3">
      <c r="B61"/>
      <c r="D61" t="s">
        <v>257</v>
      </c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>
        <v>242</v>
      </c>
      <c r="P61" s="121"/>
      <c r="Q61" s="121">
        <v>400</v>
      </c>
      <c r="R61" s="121">
        <v>388</v>
      </c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2">
        <v>1030</v>
      </c>
    </row>
    <row r="62" spans="2:31" x14ac:dyDescent="0.3">
      <c r="B62"/>
      <c r="D62" t="s">
        <v>254</v>
      </c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>
        <v>444</v>
      </c>
      <c r="Y62" s="121">
        <v>50</v>
      </c>
      <c r="Z62" s="121">
        <v>54</v>
      </c>
      <c r="AA62" s="121"/>
      <c r="AB62" s="121"/>
      <c r="AC62" s="121"/>
      <c r="AD62" s="121"/>
      <c r="AE62" s="122">
        <v>548</v>
      </c>
    </row>
    <row r="63" spans="2:31" x14ac:dyDescent="0.3">
      <c r="B63"/>
      <c r="D63" t="s">
        <v>265</v>
      </c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>
        <v>200</v>
      </c>
      <c r="Z63" s="121">
        <v>400</v>
      </c>
      <c r="AA63" s="121"/>
      <c r="AB63" s="121"/>
      <c r="AC63" s="121"/>
      <c r="AD63" s="121"/>
      <c r="AE63" s="122">
        <v>600</v>
      </c>
    </row>
    <row r="64" spans="2:31" x14ac:dyDescent="0.3">
      <c r="B64"/>
      <c r="D64" t="s">
        <v>250</v>
      </c>
      <c r="E64" s="121"/>
      <c r="F64" s="121">
        <v>150</v>
      </c>
      <c r="G64" s="121">
        <v>200</v>
      </c>
      <c r="H64" s="121">
        <v>650</v>
      </c>
      <c r="I64" s="121">
        <v>400</v>
      </c>
      <c r="J64" s="121">
        <v>500</v>
      </c>
      <c r="K64" s="121">
        <v>593</v>
      </c>
      <c r="L64" s="121"/>
      <c r="M64" s="121"/>
      <c r="N64" s="121"/>
      <c r="O64" s="121">
        <v>50</v>
      </c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>
        <v>400</v>
      </c>
      <c r="AA64" s="121"/>
      <c r="AB64" s="121"/>
      <c r="AC64" s="121"/>
      <c r="AD64" s="121"/>
      <c r="AE64" s="122">
        <v>2943</v>
      </c>
    </row>
    <row r="65" spans="2:31" x14ac:dyDescent="0.3">
      <c r="B65"/>
      <c r="D65" t="s">
        <v>258</v>
      </c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>
        <v>200</v>
      </c>
      <c r="T65" s="121">
        <v>200</v>
      </c>
      <c r="U65" s="121">
        <v>136</v>
      </c>
      <c r="V65" s="121"/>
      <c r="W65" s="121"/>
      <c r="X65" s="121"/>
      <c r="Y65" s="121"/>
      <c r="Z65" s="121"/>
      <c r="AA65" s="121"/>
      <c r="AB65" s="121"/>
      <c r="AC65" s="121"/>
      <c r="AD65" s="121"/>
      <c r="AE65" s="122">
        <v>536</v>
      </c>
    </row>
    <row r="66" spans="2:31" x14ac:dyDescent="0.3">
      <c r="B66"/>
      <c r="D66" t="s">
        <v>262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>
        <v>300</v>
      </c>
      <c r="U66" s="121">
        <v>209</v>
      </c>
      <c r="V66" s="121">
        <v>50</v>
      </c>
      <c r="W66" s="121"/>
      <c r="X66" s="121"/>
      <c r="Y66" s="121"/>
      <c r="Z66" s="121"/>
      <c r="AA66" s="121"/>
      <c r="AB66" s="121"/>
      <c r="AC66" s="121"/>
      <c r="AD66" s="121"/>
      <c r="AE66" s="122">
        <v>559</v>
      </c>
    </row>
    <row r="67" spans="2:31" x14ac:dyDescent="0.3">
      <c r="B67" s="6" t="s">
        <v>226</v>
      </c>
      <c r="C67" s="6"/>
      <c r="D67" s="6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2"/>
    </row>
    <row r="68" spans="2:31" x14ac:dyDescent="0.3">
      <c r="B68"/>
      <c r="C68" t="s">
        <v>46</v>
      </c>
      <c r="E68" s="121"/>
      <c r="F68" s="121"/>
      <c r="G68" s="121">
        <v>20</v>
      </c>
      <c r="H68" s="121">
        <v>392</v>
      </c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2">
        <v>412</v>
      </c>
    </row>
    <row r="69" spans="2:31" x14ac:dyDescent="0.3">
      <c r="B69"/>
      <c r="D69" t="s">
        <v>244</v>
      </c>
      <c r="E69" s="121"/>
      <c r="F69" s="121"/>
      <c r="G69" s="121">
        <v>20</v>
      </c>
      <c r="H69" s="121">
        <v>380</v>
      </c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2">
        <v>400</v>
      </c>
    </row>
    <row r="70" spans="2:31" x14ac:dyDescent="0.3">
      <c r="B70"/>
      <c r="D70" t="s">
        <v>245</v>
      </c>
      <c r="E70" s="121"/>
      <c r="F70" s="121"/>
      <c r="G70" s="121"/>
      <c r="H70" s="121">
        <v>12</v>
      </c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2">
        <v>12</v>
      </c>
    </row>
    <row r="71" spans="2:31" x14ac:dyDescent="0.3">
      <c r="B71" s="6" t="s">
        <v>16</v>
      </c>
      <c r="C71" s="6"/>
      <c r="D71" s="6"/>
      <c r="E71" s="121"/>
      <c r="F71" s="121">
        <v>9413</v>
      </c>
      <c r="G71" s="121">
        <v>10043</v>
      </c>
      <c r="H71" s="121">
        <v>9194</v>
      </c>
      <c r="I71" s="121">
        <v>9314</v>
      </c>
      <c r="J71" s="121">
        <v>6384</v>
      </c>
      <c r="K71" s="121">
        <v>8200</v>
      </c>
      <c r="L71" s="121">
        <v>8466</v>
      </c>
      <c r="M71" s="121">
        <v>7556</v>
      </c>
      <c r="N71" s="121">
        <v>2150</v>
      </c>
      <c r="O71" s="121">
        <v>11508</v>
      </c>
      <c r="P71" s="121">
        <v>9094</v>
      </c>
      <c r="Q71" s="121">
        <v>10449</v>
      </c>
      <c r="R71" s="121">
        <v>8629</v>
      </c>
      <c r="S71" s="121">
        <v>9196</v>
      </c>
      <c r="T71" s="121">
        <v>10457</v>
      </c>
      <c r="U71" s="121">
        <v>9807</v>
      </c>
      <c r="V71" s="121">
        <v>14226</v>
      </c>
      <c r="W71" s="121">
        <v>12404</v>
      </c>
      <c r="X71" s="121">
        <v>12109</v>
      </c>
      <c r="Y71" s="121">
        <v>12445</v>
      </c>
      <c r="Z71" s="121">
        <v>12101</v>
      </c>
      <c r="AA71" s="121">
        <v>8377</v>
      </c>
      <c r="AB71" s="121">
        <v>11345</v>
      </c>
      <c r="AC71" s="121">
        <v>7560</v>
      </c>
      <c r="AD71" s="121">
        <v>4530</v>
      </c>
      <c r="AE71" s="122">
        <v>234957</v>
      </c>
    </row>
    <row r="72" spans="2:31" x14ac:dyDescent="0.3">
      <c r="B72"/>
      <c r="AE72"/>
    </row>
    <row r="73" spans="2:31" x14ac:dyDescent="0.3">
      <c r="B73"/>
      <c r="AE73"/>
    </row>
    <row r="74" spans="2:31" x14ac:dyDescent="0.3">
      <c r="B74"/>
      <c r="AE74"/>
    </row>
    <row r="75" spans="2:31" x14ac:dyDescent="0.3">
      <c r="B75"/>
      <c r="AE75"/>
    </row>
    <row r="76" spans="2:31" x14ac:dyDescent="0.3">
      <c r="B76"/>
      <c r="AE76"/>
    </row>
    <row r="77" spans="2:31" x14ac:dyDescent="0.3">
      <c r="B77"/>
      <c r="AE77"/>
    </row>
    <row r="78" spans="2:31" x14ac:dyDescent="0.3">
      <c r="B78"/>
      <c r="AE78"/>
    </row>
    <row r="79" spans="2:31" x14ac:dyDescent="0.3">
      <c r="B79"/>
      <c r="AE79"/>
    </row>
    <row r="80" spans="2:31" x14ac:dyDescent="0.3">
      <c r="B80"/>
      <c r="AE80"/>
    </row>
    <row r="81" spans="2:31" x14ac:dyDescent="0.3">
      <c r="B81"/>
      <c r="AE81"/>
    </row>
    <row r="82" spans="2:31" x14ac:dyDescent="0.3">
      <c r="B82"/>
      <c r="AE82"/>
    </row>
    <row r="83" spans="2:31" x14ac:dyDescent="0.3">
      <c r="B83"/>
      <c r="AE83"/>
    </row>
    <row r="84" spans="2:31" x14ac:dyDescent="0.3">
      <c r="B84"/>
      <c r="AE84"/>
    </row>
    <row r="85" spans="2:31" x14ac:dyDescent="0.3">
      <c r="B85"/>
      <c r="AE85"/>
    </row>
    <row r="86" spans="2:31" x14ac:dyDescent="0.3">
      <c r="B86"/>
      <c r="AE86"/>
    </row>
    <row r="87" spans="2:31" x14ac:dyDescent="0.3">
      <c r="B87"/>
      <c r="AE87"/>
    </row>
    <row r="88" spans="2:31" x14ac:dyDescent="0.3">
      <c r="B88"/>
      <c r="AE88"/>
    </row>
    <row r="89" spans="2:31" x14ac:dyDescent="0.3">
      <c r="B89"/>
      <c r="AE89"/>
    </row>
    <row r="90" spans="2:31" x14ac:dyDescent="0.3">
      <c r="B90"/>
      <c r="AE90"/>
    </row>
    <row r="91" spans="2:31" x14ac:dyDescent="0.3">
      <c r="B91"/>
      <c r="AE91"/>
    </row>
    <row r="92" spans="2:31" x14ac:dyDescent="0.3">
      <c r="B92"/>
      <c r="AE92"/>
    </row>
    <row r="93" spans="2:31" x14ac:dyDescent="0.3">
      <c r="B93"/>
      <c r="AE93"/>
    </row>
    <row r="94" spans="2:31" x14ac:dyDescent="0.3">
      <c r="B94"/>
      <c r="AE94"/>
    </row>
    <row r="95" spans="2:31" x14ac:dyDescent="0.3">
      <c r="B95"/>
      <c r="AE95"/>
    </row>
    <row r="96" spans="2:31" x14ac:dyDescent="0.3">
      <c r="B96"/>
      <c r="AE96"/>
    </row>
    <row r="97" spans="2:31" x14ac:dyDescent="0.3">
      <c r="B97"/>
      <c r="AE97"/>
    </row>
    <row r="98" spans="2:31" x14ac:dyDescent="0.3">
      <c r="B98"/>
      <c r="AE98"/>
    </row>
    <row r="99" spans="2:31" x14ac:dyDescent="0.3">
      <c r="B99"/>
      <c r="AE99"/>
    </row>
    <row r="100" spans="2:31" x14ac:dyDescent="0.3">
      <c r="B100"/>
      <c r="AE100"/>
    </row>
    <row r="101" spans="2:31" x14ac:dyDescent="0.3">
      <c r="B101"/>
      <c r="AE101"/>
    </row>
    <row r="102" spans="2:31" x14ac:dyDescent="0.3">
      <c r="B102"/>
      <c r="AE102"/>
    </row>
    <row r="103" spans="2:31" x14ac:dyDescent="0.3">
      <c r="B103"/>
      <c r="AE103"/>
    </row>
    <row r="104" spans="2:31" x14ac:dyDescent="0.3">
      <c r="B104"/>
      <c r="AE104"/>
    </row>
    <row r="105" spans="2:31" x14ac:dyDescent="0.3">
      <c r="B105"/>
      <c r="AE105"/>
    </row>
    <row r="106" spans="2:31" x14ac:dyDescent="0.3">
      <c r="B106"/>
      <c r="AE106"/>
    </row>
    <row r="107" spans="2:31" x14ac:dyDescent="0.3">
      <c r="B107"/>
      <c r="AE107"/>
    </row>
    <row r="108" spans="2:31" x14ac:dyDescent="0.3">
      <c r="B108"/>
      <c r="AE108"/>
    </row>
    <row r="109" spans="2:31" x14ac:dyDescent="0.3">
      <c r="B109"/>
      <c r="AE109"/>
    </row>
    <row r="110" spans="2:31" x14ac:dyDescent="0.3">
      <c r="B110"/>
      <c r="AE110"/>
    </row>
    <row r="111" spans="2:31" x14ac:dyDescent="0.3">
      <c r="B111"/>
      <c r="AE111"/>
    </row>
    <row r="112" spans="2:31" x14ac:dyDescent="0.3">
      <c r="B112"/>
      <c r="AE112"/>
    </row>
    <row r="113" spans="2:31" x14ac:dyDescent="0.3">
      <c r="B113"/>
      <c r="AE113"/>
    </row>
    <row r="114" spans="2:31" x14ac:dyDescent="0.3">
      <c r="B114"/>
      <c r="AE114"/>
    </row>
    <row r="115" spans="2:31" x14ac:dyDescent="0.3">
      <c r="B115"/>
      <c r="AE115"/>
    </row>
    <row r="116" spans="2:31" x14ac:dyDescent="0.3">
      <c r="B116"/>
      <c r="AE116"/>
    </row>
    <row r="117" spans="2:31" x14ac:dyDescent="0.3">
      <c r="B117"/>
      <c r="AE117"/>
    </row>
    <row r="118" spans="2:31" x14ac:dyDescent="0.3">
      <c r="B118"/>
      <c r="AE118"/>
    </row>
    <row r="119" spans="2:31" x14ac:dyDescent="0.3">
      <c r="B119"/>
      <c r="AE119"/>
    </row>
    <row r="120" spans="2:31" x14ac:dyDescent="0.3">
      <c r="B120"/>
      <c r="AE120"/>
    </row>
    <row r="121" spans="2:31" x14ac:dyDescent="0.3">
      <c r="B121"/>
      <c r="AE121"/>
    </row>
    <row r="122" spans="2:31" x14ac:dyDescent="0.3">
      <c r="B122"/>
      <c r="AE122"/>
    </row>
    <row r="123" spans="2:31" x14ac:dyDescent="0.3">
      <c r="B123"/>
      <c r="AE123"/>
    </row>
    <row r="124" spans="2:31" x14ac:dyDescent="0.3">
      <c r="B124"/>
      <c r="AE124"/>
    </row>
    <row r="125" spans="2:31" x14ac:dyDescent="0.3">
      <c r="B125"/>
      <c r="AE125"/>
    </row>
    <row r="126" spans="2:31" x14ac:dyDescent="0.3">
      <c r="B126"/>
      <c r="AE126"/>
    </row>
    <row r="127" spans="2:31" x14ac:dyDescent="0.3">
      <c r="B127"/>
      <c r="AE127"/>
    </row>
    <row r="128" spans="2:31" x14ac:dyDescent="0.3">
      <c r="B128"/>
      <c r="AE128"/>
    </row>
    <row r="129" spans="2:31" x14ac:dyDescent="0.3">
      <c r="B129"/>
      <c r="AE129"/>
    </row>
    <row r="130" spans="2:31" x14ac:dyDescent="0.3">
      <c r="B130"/>
      <c r="AE130"/>
    </row>
    <row r="131" spans="2:31" x14ac:dyDescent="0.3">
      <c r="B131"/>
      <c r="AE131"/>
    </row>
    <row r="132" spans="2:31" x14ac:dyDescent="0.3">
      <c r="B132"/>
      <c r="AE132"/>
    </row>
    <row r="133" spans="2:31" x14ac:dyDescent="0.3">
      <c r="B133"/>
      <c r="AE133"/>
    </row>
    <row r="134" spans="2:31" x14ac:dyDescent="0.3">
      <c r="B134"/>
      <c r="AE134"/>
    </row>
    <row r="135" spans="2:31" x14ac:dyDescent="0.3">
      <c r="B135"/>
      <c r="AE135"/>
    </row>
    <row r="136" spans="2:31" x14ac:dyDescent="0.3">
      <c r="B136"/>
      <c r="AE136"/>
    </row>
    <row r="137" spans="2:31" x14ac:dyDescent="0.3">
      <c r="B137"/>
      <c r="AE137"/>
    </row>
    <row r="138" spans="2:31" x14ac:dyDescent="0.3">
      <c r="B138"/>
      <c r="AE138"/>
    </row>
    <row r="139" spans="2:31" x14ac:dyDescent="0.3">
      <c r="B139"/>
      <c r="AE139"/>
    </row>
    <row r="140" spans="2:31" x14ac:dyDescent="0.3">
      <c r="B140"/>
      <c r="AE140"/>
    </row>
    <row r="141" spans="2:31" x14ac:dyDescent="0.3">
      <c r="B141"/>
      <c r="AE141"/>
    </row>
    <row r="142" spans="2:31" x14ac:dyDescent="0.3">
      <c r="B142"/>
      <c r="AE142"/>
    </row>
    <row r="143" spans="2:31" x14ac:dyDescent="0.3">
      <c r="B143"/>
      <c r="AE143"/>
    </row>
    <row r="144" spans="2:31" x14ac:dyDescent="0.3">
      <c r="B144"/>
      <c r="AE144"/>
    </row>
    <row r="145" spans="2:31" x14ac:dyDescent="0.3">
      <c r="B145"/>
      <c r="AE145"/>
    </row>
    <row r="146" spans="2:31" x14ac:dyDescent="0.3">
      <c r="B146"/>
      <c r="AE146"/>
    </row>
    <row r="147" spans="2:31" x14ac:dyDescent="0.3">
      <c r="B147"/>
      <c r="AE147"/>
    </row>
    <row r="148" spans="2:31" x14ac:dyDescent="0.3">
      <c r="B148"/>
      <c r="AE148"/>
    </row>
    <row r="149" spans="2:31" x14ac:dyDescent="0.3">
      <c r="B149"/>
      <c r="AE149"/>
    </row>
    <row r="150" spans="2:31" x14ac:dyDescent="0.3">
      <c r="B150"/>
      <c r="AE150"/>
    </row>
    <row r="151" spans="2:31" x14ac:dyDescent="0.3">
      <c r="B151"/>
      <c r="AE151"/>
    </row>
    <row r="152" spans="2:31" x14ac:dyDescent="0.3">
      <c r="B152"/>
      <c r="AE152"/>
    </row>
    <row r="153" spans="2:31" x14ac:dyDescent="0.3">
      <c r="B153"/>
      <c r="AE153"/>
    </row>
    <row r="154" spans="2:31" x14ac:dyDescent="0.3">
      <c r="B154"/>
      <c r="AE154"/>
    </row>
    <row r="155" spans="2:31" x14ac:dyDescent="0.3">
      <c r="B155"/>
      <c r="AE155"/>
    </row>
    <row r="156" spans="2:31" x14ac:dyDescent="0.3">
      <c r="B156"/>
      <c r="AE156"/>
    </row>
    <row r="157" spans="2:31" x14ac:dyDescent="0.3">
      <c r="B157"/>
      <c r="AE157"/>
    </row>
    <row r="158" spans="2:31" x14ac:dyDescent="0.3">
      <c r="B158"/>
      <c r="AE158"/>
    </row>
    <row r="159" spans="2:31" x14ac:dyDescent="0.3">
      <c r="B159"/>
      <c r="AE159"/>
    </row>
    <row r="160" spans="2:31" x14ac:dyDescent="0.3">
      <c r="B160"/>
      <c r="AE160"/>
    </row>
    <row r="161" spans="2:31" x14ac:dyDescent="0.3">
      <c r="B161"/>
      <c r="AE161"/>
    </row>
    <row r="162" spans="2:31" x14ac:dyDescent="0.3">
      <c r="B162"/>
      <c r="AE162"/>
    </row>
    <row r="163" spans="2:31" x14ac:dyDescent="0.3">
      <c r="B163"/>
      <c r="AE163"/>
    </row>
    <row r="164" spans="2:31" x14ac:dyDescent="0.3">
      <c r="B164"/>
      <c r="AE164"/>
    </row>
    <row r="165" spans="2:31" x14ac:dyDescent="0.3">
      <c r="B165"/>
      <c r="AE165"/>
    </row>
    <row r="166" spans="2:31" x14ac:dyDescent="0.3">
      <c r="B166"/>
      <c r="AE166"/>
    </row>
    <row r="167" spans="2:31" x14ac:dyDescent="0.3">
      <c r="B167"/>
      <c r="AE167"/>
    </row>
    <row r="168" spans="2:31" x14ac:dyDescent="0.3">
      <c r="B168"/>
      <c r="AE168"/>
    </row>
    <row r="169" spans="2:31" x14ac:dyDescent="0.3">
      <c r="B169"/>
      <c r="AE169"/>
    </row>
    <row r="170" spans="2:31" x14ac:dyDescent="0.3">
      <c r="B170"/>
      <c r="AE170"/>
    </row>
    <row r="171" spans="2:31" x14ac:dyDescent="0.3">
      <c r="B171"/>
      <c r="AE171"/>
    </row>
    <row r="172" spans="2:31" x14ac:dyDescent="0.3">
      <c r="B172"/>
      <c r="AE172"/>
    </row>
    <row r="173" spans="2:31" x14ac:dyDescent="0.3">
      <c r="B173"/>
      <c r="AE173"/>
    </row>
    <row r="174" spans="2:31" x14ac:dyDescent="0.3">
      <c r="B174"/>
      <c r="AE174"/>
    </row>
    <row r="175" spans="2:31" x14ac:dyDescent="0.3">
      <c r="B175"/>
      <c r="AE175"/>
    </row>
    <row r="176" spans="2:31" x14ac:dyDescent="0.3">
      <c r="B176"/>
      <c r="AE176"/>
    </row>
    <row r="177" spans="2:31" x14ac:dyDescent="0.3">
      <c r="B177"/>
      <c r="AE177"/>
    </row>
    <row r="178" spans="2:31" x14ac:dyDescent="0.3">
      <c r="B178"/>
      <c r="AE178"/>
    </row>
    <row r="179" spans="2:31" x14ac:dyDescent="0.3">
      <c r="B179"/>
      <c r="AE179"/>
    </row>
    <row r="180" spans="2:31" x14ac:dyDescent="0.3">
      <c r="B180"/>
      <c r="AE180"/>
    </row>
    <row r="181" spans="2:31" x14ac:dyDescent="0.3">
      <c r="B181"/>
      <c r="AE181"/>
    </row>
    <row r="182" spans="2:31" x14ac:dyDescent="0.3">
      <c r="B182"/>
      <c r="AE182"/>
    </row>
    <row r="183" spans="2:31" x14ac:dyDescent="0.3">
      <c r="B183"/>
      <c r="AE183"/>
    </row>
    <row r="184" spans="2:31" x14ac:dyDescent="0.3">
      <c r="B184"/>
      <c r="AE184"/>
    </row>
    <row r="185" spans="2:31" x14ac:dyDescent="0.3">
      <c r="B185"/>
      <c r="AE185"/>
    </row>
    <row r="186" spans="2:31" x14ac:dyDescent="0.3">
      <c r="B186"/>
      <c r="AE186"/>
    </row>
    <row r="187" spans="2:31" x14ac:dyDescent="0.3">
      <c r="B187"/>
      <c r="AE187"/>
    </row>
    <row r="188" spans="2:31" x14ac:dyDescent="0.3">
      <c r="B188"/>
      <c r="AE188"/>
    </row>
    <row r="189" spans="2:31" x14ac:dyDescent="0.3">
      <c r="B189"/>
      <c r="AE189"/>
    </row>
    <row r="190" spans="2:31" x14ac:dyDescent="0.3">
      <c r="B190"/>
      <c r="AE190"/>
    </row>
    <row r="191" spans="2:31" x14ac:dyDescent="0.3">
      <c r="B191"/>
      <c r="AE191"/>
    </row>
    <row r="192" spans="2:31" x14ac:dyDescent="0.3">
      <c r="B192"/>
      <c r="AE192"/>
    </row>
    <row r="193" spans="2:31" x14ac:dyDescent="0.3">
      <c r="B193"/>
      <c r="AE193"/>
    </row>
    <row r="194" spans="2:31" x14ac:dyDescent="0.3">
      <c r="B194"/>
      <c r="AE194"/>
    </row>
    <row r="195" spans="2:31" x14ac:dyDescent="0.3">
      <c r="B195"/>
      <c r="AE195"/>
    </row>
    <row r="196" spans="2:31" x14ac:dyDescent="0.3">
      <c r="B196"/>
      <c r="AE196"/>
    </row>
    <row r="197" spans="2:31" x14ac:dyDescent="0.3">
      <c r="B197"/>
      <c r="AE197"/>
    </row>
    <row r="198" spans="2:31" x14ac:dyDescent="0.3">
      <c r="B198"/>
      <c r="AE198"/>
    </row>
    <row r="199" spans="2:31" x14ac:dyDescent="0.3">
      <c r="B199"/>
      <c r="AE199"/>
    </row>
    <row r="200" spans="2:31" x14ac:dyDescent="0.3">
      <c r="B200"/>
      <c r="AE200"/>
    </row>
    <row r="201" spans="2:31" x14ac:dyDescent="0.3">
      <c r="B201"/>
      <c r="AE201"/>
    </row>
    <row r="202" spans="2:31" x14ac:dyDescent="0.3">
      <c r="B202"/>
      <c r="AE202"/>
    </row>
    <row r="203" spans="2:31" x14ac:dyDescent="0.3">
      <c r="B203"/>
      <c r="AE203"/>
    </row>
    <row r="204" spans="2:31" x14ac:dyDescent="0.3">
      <c r="B204"/>
      <c r="AE204"/>
    </row>
    <row r="205" spans="2:31" x14ac:dyDescent="0.3">
      <c r="B205"/>
      <c r="AE205"/>
    </row>
    <row r="206" spans="2:31" x14ac:dyDescent="0.3">
      <c r="B206"/>
      <c r="AE206"/>
    </row>
    <row r="207" spans="2:31" x14ac:dyDescent="0.3">
      <c r="B207"/>
      <c r="AE207"/>
    </row>
    <row r="208" spans="2:31" x14ac:dyDescent="0.3">
      <c r="B208"/>
      <c r="AE208"/>
    </row>
    <row r="209" spans="2:31" x14ac:dyDescent="0.3">
      <c r="B209"/>
      <c r="AE209"/>
    </row>
    <row r="210" spans="2:31" x14ac:dyDescent="0.3">
      <c r="B210"/>
      <c r="AE210"/>
    </row>
    <row r="211" spans="2:31" x14ac:dyDescent="0.3">
      <c r="B211"/>
      <c r="AE211"/>
    </row>
    <row r="212" spans="2:31" x14ac:dyDescent="0.3">
      <c r="B212"/>
      <c r="AE212"/>
    </row>
    <row r="213" spans="2:31" x14ac:dyDescent="0.3">
      <c r="B213"/>
      <c r="AE213"/>
    </row>
    <row r="214" spans="2:31" x14ac:dyDescent="0.3">
      <c r="B214"/>
      <c r="AE214"/>
    </row>
    <row r="215" spans="2:31" x14ac:dyDescent="0.3">
      <c r="B215"/>
      <c r="AE215"/>
    </row>
    <row r="216" spans="2:31" x14ac:dyDescent="0.3">
      <c r="B216"/>
      <c r="AE216"/>
    </row>
    <row r="217" spans="2:31" x14ac:dyDescent="0.3">
      <c r="B217"/>
      <c r="AE217"/>
    </row>
    <row r="218" spans="2:31" x14ac:dyDescent="0.3">
      <c r="B218"/>
      <c r="AE218"/>
    </row>
    <row r="219" spans="2:31" x14ac:dyDescent="0.3">
      <c r="B219"/>
      <c r="AE219"/>
    </row>
    <row r="220" spans="2:31" x14ac:dyDescent="0.3">
      <c r="B220"/>
      <c r="AE220"/>
    </row>
    <row r="221" spans="2:31" x14ac:dyDescent="0.3">
      <c r="B221"/>
      <c r="AE221"/>
    </row>
    <row r="222" spans="2:31" x14ac:dyDescent="0.3">
      <c r="B222"/>
      <c r="AE222"/>
    </row>
    <row r="223" spans="2:31" x14ac:dyDescent="0.3">
      <c r="B223"/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1580" spans="7:7" x14ac:dyDescent="0.3">
      <c r="G1580">
        <v>18</v>
      </c>
    </row>
  </sheetData>
  <customSheetViews>
    <customSheetView guid="{E9B94D60-4254-4BF3-8F79-B99F0E126B03}" scale="80">
      <pane xSplit="4" topLeftCell="E1" activePane="topRight" state="frozen"/>
      <selection pane="topRight" activeCell="H18" sqref="H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N102"/>
  <sheetViews>
    <sheetView topLeftCell="K1" zoomScale="85" zoomScaleNormal="85" workbookViewId="0">
      <selection activeCell="M89" sqref="M89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11.5546875" bestFit="1" customWidth="1"/>
    <col min="4" max="4" width="15.88671875" customWidth="1"/>
    <col min="5" max="5" width="16.44140625" bestFit="1" customWidth="1"/>
    <col min="6" max="6" width="7.5546875" customWidth="1"/>
    <col min="7" max="7" width="21.6640625" customWidth="1"/>
    <col min="8" max="9" width="19.88671875" customWidth="1"/>
    <col min="10" max="10" width="18.6640625" customWidth="1"/>
    <col min="11" max="11" width="13.88671875" bestFit="1" customWidth="1"/>
    <col min="12" max="12" width="14.44140625" customWidth="1"/>
    <col min="13" max="13" width="30.5546875" bestFit="1" customWidth="1"/>
    <col min="14" max="14" width="26.109375" customWidth="1"/>
    <col min="15" max="15" width="28.44140625" customWidth="1"/>
    <col min="16" max="16" width="32.109375" customWidth="1"/>
    <col min="17" max="17" width="19" bestFit="1" customWidth="1"/>
    <col min="18" max="18" width="22" bestFit="1" customWidth="1"/>
    <col min="19" max="19" width="24.109375" customWidth="1"/>
    <col min="20" max="20" width="17.33203125" bestFit="1" customWidth="1"/>
    <col min="21" max="22" width="22" bestFit="1" customWidth="1"/>
    <col min="23" max="23" width="21.33203125" bestFit="1" customWidth="1"/>
    <col min="24" max="24" width="12.5546875" customWidth="1"/>
    <col min="25" max="25" width="7.6640625" customWidth="1"/>
    <col min="26" max="26" width="13.44140625" bestFit="1" customWidth="1"/>
    <col min="27" max="27" width="11" bestFit="1" customWidth="1"/>
    <col min="28" max="28" width="14.88671875" bestFit="1" customWidth="1"/>
    <col min="30" max="31" width="14" bestFit="1" customWidth="1"/>
    <col min="42" max="42" width="14.44140625" bestFit="1" customWidth="1"/>
    <col min="43" max="43" width="11" bestFit="1" customWidth="1"/>
    <col min="44" max="44" width="14.88671875" bestFit="1" customWidth="1"/>
    <col min="45" max="45" width="11" bestFit="1" customWidth="1"/>
    <col min="46" max="47" width="14" bestFit="1" customWidth="1"/>
    <col min="48" max="49" width="14.44140625" bestFit="1" customWidth="1"/>
    <col min="50" max="50" width="10.109375" bestFit="1" customWidth="1"/>
    <col min="51" max="51" width="13.109375" bestFit="1" customWidth="1"/>
    <col min="52" max="53" width="15.6640625" customWidth="1"/>
    <col min="54" max="54" width="11.44140625" customWidth="1"/>
    <col min="55" max="55" width="16.33203125" customWidth="1"/>
    <col min="56" max="56" width="12" bestFit="1" customWidth="1"/>
    <col min="57" max="57" width="14.44140625" customWidth="1"/>
    <col min="59" max="59" width="13.33203125" customWidth="1"/>
    <col min="60" max="60" width="14.6640625" customWidth="1"/>
    <col min="61" max="61" width="15.33203125" customWidth="1"/>
    <col min="62" max="62" width="13.88671875" customWidth="1"/>
    <col min="63" max="63" width="18.109375" customWidth="1"/>
    <col min="64" max="64" width="13.88671875" customWidth="1"/>
    <col min="65" max="65" width="11" bestFit="1" customWidth="1"/>
    <col min="66" max="66" width="13.44140625" bestFit="1" customWidth="1"/>
    <col min="67" max="67" width="11.44140625" bestFit="1" customWidth="1"/>
    <col min="68" max="68" width="13" bestFit="1" customWidth="1"/>
    <col min="69" max="69" width="10.109375" customWidth="1"/>
    <col min="70" max="70" width="15.6640625" bestFit="1" customWidth="1"/>
    <col min="71" max="71" width="24.33203125" customWidth="1"/>
    <col min="72" max="72" width="17.6640625" customWidth="1"/>
    <col min="83" max="83" width="8.6640625" bestFit="1" customWidth="1"/>
    <col min="84" max="84" width="14" bestFit="1" customWidth="1"/>
    <col min="85" max="85" width="14.88671875" bestFit="1" customWidth="1"/>
    <col min="86" max="88" width="13.109375" bestFit="1" customWidth="1"/>
    <col min="89" max="91" width="14" bestFit="1" customWidth="1"/>
  </cols>
  <sheetData>
    <row r="1" spans="1:92" x14ac:dyDescent="0.3">
      <c r="A1" s="14" t="s">
        <v>56</v>
      </c>
      <c r="B1" s="14" t="s">
        <v>67</v>
      </c>
      <c r="E1" s="29" t="s">
        <v>145</v>
      </c>
      <c r="F1" s="29" t="s">
        <v>3</v>
      </c>
      <c r="G1" s="29" t="s">
        <v>50</v>
      </c>
      <c r="H1" s="40" t="s">
        <v>225</v>
      </c>
      <c r="I1" s="40" t="s">
        <v>226</v>
      </c>
      <c r="J1" s="29" t="s">
        <v>120</v>
      </c>
      <c r="K1" s="29" t="s">
        <v>17</v>
      </c>
      <c r="L1" s="29" t="s">
        <v>54</v>
      </c>
      <c r="M1" s="33" t="s">
        <v>205</v>
      </c>
      <c r="N1" s="55" t="s">
        <v>297</v>
      </c>
      <c r="O1" s="55" t="s">
        <v>345</v>
      </c>
      <c r="P1" s="55" t="s">
        <v>114</v>
      </c>
      <c r="Q1" s="55" t="s">
        <v>124</v>
      </c>
      <c r="R1" s="9" t="s">
        <v>482</v>
      </c>
      <c r="Z1" s="30" t="s">
        <v>250</v>
      </c>
      <c r="AA1" s="31" t="s">
        <v>251</v>
      </c>
      <c r="AB1" s="30" t="s">
        <v>252</v>
      </c>
      <c r="AC1" s="31" t="s">
        <v>253</v>
      </c>
      <c r="AD1" s="30" t="s">
        <v>254</v>
      </c>
      <c r="AE1" s="31" t="s">
        <v>264</v>
      </c>
      <c r="AF1" s="30" t="s">
        <v>265</v>
      </c>
      <c r="AG1" s="31" t="s">
        <v>255</v>
      </c>
      <c r="AH1" s="30" t="s">
        <v>256</v>
      </c>
      <c r="AI1" s="31" t="s">
        <v>257</v>
      </c>
      <c r="AJ1" s="30" t="s">
        <v>258</v>
      </c>
      <c r="AK1" s="31" t="s">
        <v>259</v>
      </c>
      <c r="AL1" s="30" t="s">
        <v>260</v>
      </c>
      <c r="AM1" s="31" t="s">
        <v>261</v>
      </c>
      <c r="AN1" s="30" t="s">
        <v>262</v>
      </c>
      <c r="AO1" s="52" t="s">
        <v>263</v>
      </c>
      <c r="AP1" s="27" t="s">
        <v>249</v>
      </c>
      <c r="AQ1" s="17" t="s">
        <v>248</v>
      </c>
      <c r="AR1" s="17" t="s">
        <v>230</v>
      </c>
      <c r="AS1" s="17" t="s">
        <v>231</v>
      </c>
      <c r="AT1" s="17" t="s">
        <v>247</v>
      </c>
      <c r="AU1" s="17" t="s">
        <v>246</v>
      </c>
      <c r="AV1" s="17" t="s">
        <v>245</v>
      </c>
      <c r="AW1" s="17" t="s">
        <v>244</v>
      </c>
      <c r="AX1" s="17" t="s">
        <v>243</v>
      </c>
      <c r="AY1" s="17" t="s">
        <v>238</v>
      </c>
      <c r="AZ1" s="17" t="s">
        <v>45</v>
      </c>
      <c r="BA1" s="17" t="s">
        <v>242</v>
      </c>
      <c r="BB1" s="17" t="s">
        <v>85</v>
      </c>
      <c r="BC1" s="17" t="s">
        <v>241</v>
      </c>
      <c r="BD1" s="53" t="s">
        <v>267</v>
      </c>
      <c r="BE1" s="53" t="s">
        <v>314</v>
      </c>
      <c r="BF1" s="53" t="s">
        <v>318</v>
      </c>
      <c r="BG1" s="17" t="s">
        <v>308</v>
      </c>
      <c r="BH1" s="17" t="s">
        <v>309</v>
      </c>
      <c r="BI1" s="53" t="s">
        <v>321</v>
      </c>
      <c r="BJ1" s="53" t="s">
        <v>298</v>
      </c>
      <c r="BK1" s="53" t="s">
        <v>350</v>
      </c>
      <c r="BL1" s="53" t="s">
        <v>116</v>
      </c>
      <c r="BM1" s="62" t="s">
        <v>351</v>
      </c>
      <c r="BN1" s="9" t="s">
        <v>352</v>
      </c>
      <c r="BO1" s="9" t="s">
        <v>353</v>
      </c>
      <c r="BP1" s="9" t="s">
        <v>357</v>
      </c>
      <c r="BQ1" s="9" t="s">
        <v>354</v>
      </c>
      <c r="BR1" s="9" t="s">
        <v>355</v>
      </c>
      <c r="BS1" s="53" t="s">
        <v>412</v>
      </c>
      <c r="BT1" s="20" t="s">
        <v>435</v>
      </c>
      <c r="BU1" s="9" t="s">
        <v>452</v>
      </c>
      <c r="BV1" s="9" t="s">
        <v>453</v>
      </c>
      <c r="BW1" s="9" t="s">
        <v>454</v>
      </c>
      <c r="BX1" s="9" t="s">
        <v>455</v>
      </c>
      <c r="BY1" s="9" t="s">
        <v>456</v>
      </c>
      <c r="BZ1" s="9" t="s">
        <v>457</v>
      </c>
      <c r="CA1" s="9" t="s">
        <v>458</v>
      </c>
      <c r="CB1" s="9" t="s">
        <v>459</v>
      </c>
      <c r="CC1" s="9" t="s">
        <v>460</v>
      </c>
      <c r="CD1" s="9" t="s">
        <v>461</v>
      </c>
      <c r="CE1" s="9" t="s">
        <v>462</v>
      </c>
      <c r="CF1" s="9" t="s">
        <v>463</v>
      </c>
      <c r="CG1" s="9" t="s">
        <v>464</v>
      </c>
      <c r="CH1" s="9" t="s">
        <v>465</v>
      </c>
      <c r="CI1" s="9" t="s">
        <v>466</v>
      </c>
      <c r="CJ1" s="9" t="s">
        <v>467</v>
      </c>
      <c r="CK1" s="9" t="s">
        <v>468</v>
      </c>
      <c r="CL1" s="9" t="s">
        <v>469</v>
      </c>
      <c r="CM1" s="9" t="s">
        <v>470</v>
      </c>
      <c r="CN1" s="9" t="s">
        <v>482</v>
      </c>
    </row>
    <row r="2" spans="1:92" x14ac:dyDescent="0.3">
      <c r="A2" s="16" t="s">
        <v>48</v>
      </c>
      <c r="B2" s="17" t="s">
        <v>24</v>
      </c>
      <c r="E2" s="30" t="s">
        <v>250</v>
      </c>
      <c r="F2" s="30" t="s">
        <v>249</v>
      </c>
      <c r="G2" s="50" t="s">
        <v>231</v>
      </c>
      <c r="H2" s="41" t="s">
        <v>246</v>
      </c>
      <c r="I2" s="41" t="s">
        <v>244</v>
      </c>
      <c r="J2" s="38" t="s">
        <v>33</v>
      </c>
      <c r="K2" s="31" t="s">
        <v>242</v>
      </c>
      <c r="L2" t="s">
        <v>85</v>
      </c>
      <c r="M2" s="54" t="s">
        <v>241</v>
      </c>
      <c r="N2" t="s">
        <v>412</v>
      </c>
      <c r="O2" s="62" t="s">
        <v>351</v>
      </c>
      <c r="P2" s="62" t="s">
        <v>451</v>
      </c>
      <c r="R2" s="9" t="s">
        <v>482</v>
      </c>
      <c r="Z2" s="17" t="s">
        <v>26</v>
      </c>
      <c r="AA2" s="17" t="s">
        <v>26</v>
      </c>
      <c r="AB2" s="17" t="s">
        <v>26</v>
      </c>
      <c r="AC2" s="17" t="s">
        <v>26</v>
      </c>
      <c r="AD2" s="17" t="s">
        <v>26</v>
      </c>
      <c r="AE2" s="17" t="s">
        <v>26</v>
      </c>
      <c r="AF2" s="17" t="s">
        <v>26</v>
      </c>
      <c r="AG2" s="17" t="s">
        <v>26</v>
      </c>
      <c r="AH2" s="17" t="s">
        <v>26</v>
      </c>
      <c r="AI2" s="17" t="s">
        <v>26</v>
      </c>
      <c r="AJ2" s="17" t="s">
        <v>26</v>
      </c>
      <c r="AK2" s="17" t="s">
        <v>26</v>
      </c>
      <c r="AL2" s="17" t="s">
        <v>26</v>
      </c>
      <c r="AM2" s="17" t="s">
        <v>26</v>
      </c>
      <c r="AN2" s="17" t="s">
        <v>26</v>
      </c>
      <c r="AO2" s="52" t="s">
        <v>26</v>
      </c>
      <c r="AP2" s="17" t="s">
        <v>287</v>
      </c>
      <c r="AQ2" s="17" t="s">
        <v>24</v>
      </c>
      <c r="AR2" s="17" t="s">
        <v>303</v>
      </c>
      <c r="AS2" s="17" t="s">
        <v>303</v>
      </c>
      <c r="AT2" s="17" t="s">
        <v>303</v>
      </c>
      <c r="AU2" s="17" t="s">
        <v>303</v>
      </c>
      <c r="AV2" s="17" t="s">
        <v>303</v>
      </c>
      <c r="AW2" s="17" t="s">
        <v>303</v>
      </c>
      <c r="AX2" s="17" t="s">
        <v>8</v>
      </c>
      <c r="AY2" s="17" t="s">
        <v>303</v>
      </c>
      <c r="AZ2" s="17" t="s">
        <v>303</v>
      </c>
      <c r="BA2" s="17" t="s">
        <v>303</v>
      </c>
      <c r="BB2" t="s">
        <v>176</v>
      </c>
      <c r="BC2" s="17" t="s">
        <v>305</v>
      </c>
      <c r="BD2" s="53" t="s">
        <v>22</v>
      </c>
      <c r="BE2" s="17" t="s">
        <v>24</v>
      </c>
      <c r="BF2" s="53" t="s">
        <v>229</v>
      </c>
      <c r="BG2" s="17" t="s">
        <v>303</v>
      </c>
      <c r="BH2" s="17" t="s">
        <v>303</v>
      </c>
      <c r="BI2" s="17" t="s">
        <v>303</v>
      </c>
      <c r="BJ2" s="17" t="s">
        <v>303</v>
      </c>
      <c r="BK2" s="17" t="s">
        <v>303</v>
      </c>
      <c r="BL2" s="17" t="s">
        <v>24</v>
      </c>
      <c r="BM2" s="17" t="s">
        <v>24</v>
      </c>
      <c r="BN2" s="17" t="s">
        <v>24</v>
      </c>
      <c r="BO2" s="17" t="s">
        <v>24</v>
      </c>
      <c r="BP2" s="17" t="s">
        <v>24</v>
      </c>
      <c r="BQ2" s="17" t="s">
        <v>24</v>
      </c>
      <c r="BR2" s="17" t="s">
        <v>24</v>
      </c>
      <c r="BS2" s="53" t="s">
        <v>46</v>
      </c>
      <c r="BT2" s="53" t="s">
        <v>46</v>
      </c>
      <c r="BU2" s="53" t="s">
        <v>471</v>
      </c>
      <c r="BV2" s="53" t="s">
        <v>471</v>
      </c>
      <c r="BW2" s="53" t="s">
        <v>471</v>
      </c>
      <c r="BX2" s="53" t="s">
        <v>471</v>
      </c>
      <c r="BY2" s="53" t="s">
        <v>471</v>
      </c>
      <c r="BZ2" s="53" t="s">
        <v>471</v>
      </c>
      <c r="CA2" s="53" t="s">
        <v>471</v>
      </c>
      <c r="CB2" s="53" t="s">
        <v>471</v>
      </c>
      <c r="CC2" s="53" t="s">
        <v>471</v>
      </c>
      <c r="CD2" s="53" t="s">
        <v>471</v>
      </c>
      <c r="CE2" s="53" t="s">
        <v>471</v>
      </c>
      <c r="CF2" s="53" t="s">
        <v>476</v>
      </c>
      <c r="CG2" s="53" t="s">
        <v>476</v>
      </c>
      <c r="CH2" s="53" t="s">
        <v>229</v>
      </c>
      <c r="CI2" s="53" t="s">
        <v>229</v>
      </c>
      <c r="CJ2" s="53" t="s">
        <v>229</v>
      </c>
      <c r="CK2" s="53" t="s">
        <v>229</v>
      </c>
      <c r="CL2" s="53" t="s">
        <v>229</v>
      </c>
      <c r="CM2" s="53" t="s">
        <v>229</v>
      </c>
      <c r="CN2" s="53" t="s">
        <v>471</v>
      </c>
    </row>
    <row r="3" spans="1:92" x14ac:dyDescent="0.3">
      <c r="A3" s="16" t="s">
        <v>27</v>
      </c>
      <c r="B3" s="17" t="s">
        <v>25</v>
      </c>
      <c r="E3" s="31" t="s">
        <v>251</v>
      </c>
      <c r="F3" s="31" t="s">
        <v>248</v>
      </c>
      <c r="G3" s="50" t="s">
        <v>278</v>
      </c>
      <c r="H3" s="42" t="s">
        <v>247</v>
      </c>
      <c r="I3" s="42" t="s">
        <v>245</v>
      </c>
      <c r="J3" s="36" t="s">
        <v>243</v>
      </c>
      <c r="K3" s="27" t="s">
        <v>45</v>
      </c>
      <c r="L3" t="s">
        <v>424</v>
      </c>
      <c r="M3" s="60" t="s">
        <v>290</v>
      </c>
      <c r="N3" s="26" t="s">
        <v>416</v>
      </c>
      <c r="O3" s="9" t="s">
        <v>352</v>
      </c>
      <c r="P3" s="37"/>
      <c r="T3" s="9"/>
      <c r="X3" s="17" t="s">
        <v>31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s="17" t="s">
        <v>22</v>
      </c>
      <c r="AH3" s="17" t="s">
        <v>22</v>
      </c>
      <c r="AI3" s="17" t="s">
        <v>22</v>
      </c>
      <c r="AJ3" s="17" t="s">
        <v>22</v>
      </c>
      <c r="AK3" s="17" t="s">
        <v>22</v>
      </c>
      <c r="AL3" s="17" t="s">
        <v>22</v>
      </c>
      <c r="AM3" s="17" t="s">
        <v>22</v>
      </c>
      <c r="AN3" s="17" t="s">
        <v>22</v>
      </c>
      <c r="AO3" s="52" t="s">
        <v>22</v>
      </c>
      <c r="AP3" s="17" t="s">
        <v>288</v>
      </c>
      <c r="AQ3" s="17" t="s">
        <v>229</v>
      </c>
      <c r="AR3" s="17" t="s">
        <v>304</v>
      </c>
      <c r="AS3" s="17" t="s">
        <v>304</v>
      </c>
      <c r="AT3" s="17" t="s">
        <v>304</v>
      </c>
      <c r="AU3" s="17" t="s">
        <v>304</v>
      </c>
      <c r="AV3" s="17" t="s">
        <v>304</v>
      </c>
      <c r="AW3" s="17" t="s">
        <v>304</v>
      </c>
      <c r="AX3" s="17" t="s">
        <v>305</v>
      </c>
      <c r="AY3" s="17" t="s">
        <v>304</v>
      </c>
      <c r="AZ3" s="17" t="s">
        <v>304</v>
      </c>
      <c r="BA3" s="17" t="s">
        <v>304</v>
      </c>
      <c r="BB3" t="s">
        <v>285</v>
      </c>
      <c r="BC3" s="17" t="s">
        <v>306</v>
      </c>
      <c r="BD3" s="53" t="s">
        <v>229</v>
      </c>
      <c r="BE3" s="53" t="s">
        <v>229</v>
      </c>
      <c r="BF3" s="53" t="s">
        <v>8</v>
      </c>
      <c r="BG3" s="17" t="s">
        <v>304</v>
      </c>
      <c r="BH3" s="17" t="s">
        <v>304</v>
      </c>
      <c r="BI3" s="17" t="s">
        <v>304</v>
      </c>
      <c r="BJ3" s="17" t="s">
        <v>304</v>
      </c>
      <c r="BK3" s="17" t="s">
        <v>304</v>
      </c>
      <c r="BL3" s="17" t="s">
        <v>229</v>
      </c>
      <c r="BM3" s="17" t="s">
        <v>229</v>
      </c>
      <c r="BN3" s="53" t="s">
        <v>356</v>
      </c>
      <c r="BO3" s="53" t="s">
        <v>356</v>
      </c>
      <c r="BP3" s="53" t="s">
        <v>356</v>
      </c>
      <c r="BQ3" s="53" t="s">
        <v>235</v>
      </c>
      <c r="BR3" s="53" t="s">
        <v>229</v>
      </c>
      <c r="BS3" s="17" t="s">
        <v>408</v>
      </c>
      <c r="BT3" s="53" t="s">
        <v>400</v>
      </c>
      <c r="BU3" s="53" t="s">
        <v>8</v>
      </c>
      <c r="BV3" s="53" t="s">
        <v>8</v>
      </c>
      <c r="BW3" s="53" t="s">
        <v>8</v>
      </c>
      <c r="BX3" s="53" t="s">
        <v>8</v>
      </c>
      <c r="BY3" s="53" t="s">
        <v>8</v>
      </c>
      <c r="BZ3" s="53" t="s">
        <v>473</v>
      </c>
      <c r="CA3" s="53" t="s">
        <v>473</v>
      </c>
      <c r="CB3" s="53" t="s">
        <v>473</v>
      </c>
      <c r="CC3" s="53" t="s">
        <v>473</v>
      </c>
      <c r="CD3" s="53" t="s">
        <v>473</v>
      </c>
      <c r="CE3" s="53" t="s">
        <v>473</v>
      </c>
      <c r="CF3" s="53" t="s">
        <v>477</v>
      </c>
      <c r="CG3" s="53" t="s">
        <v>477</v>
      </c>
      <c r="CH3" s="3" t="s">
        <v>475</v>
      </c>
      <c r="CI3" s="3" t="s">
        <v>475</v>
      </c>
      <c r="CJ3" s="3" t="s">
        <v>475</v>
      </c>
      <c r="CK3" s="3" t="s">
        <v>475</v>
      </c>
      <c r="CL3" s="3" t="s">
        <v>475</v>
      </c>
      <c r="CM3" s="3" t="s">
        <v>475</v>
      </c>
      <c r="CN3" s="3" t="s">
        <v>24</v>
      </c>
    </row>
    <row r="4" spans="1:92" x14ac:dyDescent="0.3">
      <c r="A4" s="16" t="s">
        <v>23</v>
      </c>
      <c r="B4" s="17" t="s">
        <v>22</v>
      </c>
      <c r="C4" s="3"/>
      <c r="E4" s="30" t="s">
        <v>252</v>
      </c>
      <c r="F4" s="30" t="s">
        <v>322</v>
      </c>
      <c r="G4" s="50" t="s">
        <v>279</v>
      </c>
      <c r="H4" s="41" t="s">
        <v>217</v>
      </c>
      <c r="I4" s="41" t="s">
        <v>221</v>
      </c>
      <c r="J4" s="36" t="s">
        <v>280</v>
      </c>
      <c r="K4" s="27" t="s">
        <v>440</v>
      </c>
      <c r="L4" s="38"/>
      <c r="M4" s="60" t="s">
        <v>291</v>
      </c>
      <c r="N4" s="26" t="s">
        <v>417</v>
      </c>
      <c r="O4" s="9" t="s">
        <v>353</v>
      </c>
      <c r="P4" s="36"/>
      <c r="T4" s="9"/>
      <c r="X4" s="17" t="s">
        <v>32</v>
      </c>
      <c r="Z4" s="17" t="s">
        <v>229</v>
      </c>
      <c r="AA4" s="17" t="s">
        <v>229</v>
      </c>
      <c r="AB4" s="17" t="s">
        <v>229</v>
      </c>
      <c r="AC4" s="17" t="s">
        <v>229</v>
      </c>
      <c r="AD4" s="17" t="s">
        <v>229</v>
      </c>
      <c r="AE4" s="17" t="s">
        <v>229</v>
      </c>
      <c r="AF4" s="17" t="s">
        <v>229</v>
      </c>
      <c r="AG4" s="17" t="s">
        <v>229</v>
      </c>
      <c r="AH4" s="17" t="s">
        <v>229</v>
      </c>
      <c r="AI4" s="17" t="s">
        <v>229</v>
      </c>
      <c r="AJ4" s="17" t="s">
        <v>229</v>
      </c>
      <c r="AK4" s="17" t="s">
        <v>229</v>
      </c>
      <c r="AL4" s="17" t="s">
        <v>229</v>
      </c>
      <c r="AM4" s="17" t="s">
        <v>229</v>
      </c>
      <c r="AN4" s="17" t="s">
        <v>229</v>
      </c>
      <c r="AO4" s="52" t="s">
        <v>229</v>
      </c>
      <c r="AP4" s="17" t="s">
        <v>30</v>
      </c>
      <c r="AQ4" s="17" t="s">
        <v>227</v>
      </c>
      <c r="AR4" s="17" t="s">
        <v>232</v>
      </c>
      <c r="AS4" s="18" t="s">
        <v>46</v>
      </c>
      <c r="AT4" s="17" t="s">
        <v>233</v>
      </c>
      <c r="AU4" s="17" t="s">
        <v>233</v>
      </c>
      <c r="AV4" s="17" t="s">
        <v>235</v>
      </c>
      <c r="AW4" s="17" t="s">
        <v>235</v>
      </c>
      <c r="AX4" s="16"/>
      <c r="AY4" s="17" t="s">
        <v>239</v>
      </c>
      <c r="AZ4" s="17" t="s">
        <v>24</v>
      </c>
      <c r="BA4" s="17" t="s">
        <v>24</v>
      </c>
      <c r="BB4" t="s">
        <v>277</v>
      </c>
      <c r="BC4" s="17" t="s">
        <v>232</v>
      </c>
      <c r="BD4" s="53" t="s">
        <v>268</v>
      </c>
      <c r="BE4" s="17" t="s">
        <v>8</v>
      </c>
      <c r="BG4" s="17" t="s">
        <v>24</v>
      </c>
      <c r="BH4" s="17" t="s">
        <v>24</v>
      </c>
      <c r="BI4" s="17" t="s">
        <v>24</v>
      </c>
      <c r="BJ4" s="17" t="s">
        <v>24</v>
      </c>
      <c r="BK4" s="17" t="s">
        <v>24</v>
      </c>
      <c r="BL4" s="17" t="s">
        <v>70</v>
      </c>
      <c r="BM4" s="53" t="s">
        <v>8</v>
      </c>
      <c r="BN4" s="53" t="s">
        <v>229</v>
      </c>
      <c r="BO4" s="53" t="s">
        <v>229</v>
      </c>
      <c r="BP4" s="53" t="s">
        <v>229</v>
      </c>
      <c r="BQ4" s="53" t="s">
        <v>229</v>
      </c>
      <c r="BR4" s="53" t="s">
        <v>8</v>
      </c>
      <c r="BS4" s="17" t="s">
        <v>382</v>
      </c>
      <c r="BT4" s="17" t="s">
        <v>235</v>
      </c>
      <c r="BU4" s="53" t="s">
        <v>66</v>
      </c>
      <c r="BV4" s="53" t="s">
        <v>66</v>
      </c>
      <c r="BW4" s="53" t="s">
        <v>66</v>
      </c>
      <c r="BX4" s="53" t="s">
        <v>66</v>
      </c>
      <c r="BY4" s="53" t="s">
        <v>66</v>
      </c>
      <c r="BZ4" s="53" t="s">
        <v>229</v>
      </c>
      <c r="CA4" s="53" t="s">
        <v>229</v>
      </c>
      <c r="CB4" s="53" t="s">
        <v>229</v>
      </c>
      <c r="CC4" s="53" t="s">
        <v>229</v>
      </c>
      <c r="CD4" s="53" t="s">
        <v>229</v>
      </c>
      <c r="CE4" s="53" t="s">
        <v>229</v>
      </c>
      <c r="CF4" s="53" t="s">
        <v>229</v>
      </c>
      <c r="CG4" s="53" t="s">
        <v>229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8</v>
      </c>
    </row>
    <row r="5" spans="1:92" x14ac:dyDescent="0.3">
      <c r="A5" s="16" t="s">
        <v>127</v>
      </c>
      <c r="B5" s="17" t="s">
        <v>26</v>
      </c>
      <c r="E5" s="31" t="s">
        <v>253</v>
      </c>
      <c r="F5" s="31"/>
      <c r="G5" s="3" t="s">
        <v>230</v>
      </c>
      <c r="H5" s="41" t="s">
        <v>218</v>
      </c>
      <c r="I5" s="41" t="s">
        <v>222</v>
      </c>
      <c r="J5" s="36" t="s">
        <v>281</v>
      </c>
      <c r="K5" s="16" t="s">
        <v>298</v>
      </c>
      <c r="L5" s="36"/>
      <c r="M5" s="54" t="s">
        <v>292</v>
      </c>
      <c r="N5" s="16" t="s">
        <v>387</v>
      </c>
      <c r="O5" s="9" t="s">
        <v>357</v>
      </c>
      <c r="P5" s="20"/>
      <c r="T5" s="9"/>
      <c r="X5" s="17" t="s">
        <v>6</v>
      </c>
      <c r="Z5" s="17" t="s">
        <v>303</v>
      </c>
      <c r="AA5" s="17" t="s">
        <v>303</v>
      </c>
      <c r="AB5" s="17" t="s">
        <v>303</v>
      </c>
      <c r="AC5" s="17" t="s">
        <v>303</v>
      </c>
      <c r="AD5" s="17" t="s">
        <v>303</v>
      </c>
      <c r="AE5" s="17" t="s">
        <v>303</v>
      </c>
      <c r="AF5" s="17" t="s">
        <v>303</v>
      </c>
      <c r="AG5" s="17" t="s">
        <v>303</v>
      </c>
      <c r="AH5" s="17" t="s">
        <v>303</v>
      </c>
      <c r="AI5" s="17" t="s">
        <v>303</v>
      </c>
      <c r="AJ5" s="17" t="s">
        <v>303</v>
      </c>
      <c r="AK5" s="17" t="s">
        <v>303</v>
      </c>
      <c r="AL5" s="17" t="s">
        <v>303</v>
      </c>
      <c r="AM5" s="17" t="s">
        <v>303</v>
      </c>
      <c r="AN5" s="17" t="s">
        <v>303</v>
      </c>
      <c r="AO5" s="17" t="s">
        <v>303</v>
      </c>
      <c r="AP5" s="17" t="s">
        <v>4</v>
      </c>
      <c r="AQ5" s="16"/>
      <c r="AR5" s="17" t="s">
        <v>26</v>
      </c>
      <c r="AS5" s="17" t="s">
        <v>229</v>
      </c>
      <c r="AT5" s="17" t="s">
        <v>68</v>
      </c>
      <c r="AU5" s="17" t="s">
        <v>68</v>
      </c>
      <c r="AV5" s="17" t="s">
        <v>229</v>
      </c>
      <c r="AW5" s="17" t="s">
        <v>229</v>
      </c>
      <c r="AX5" s="16"/>
      <c r="AY5" s="17" t="s">
        <v>8</v>
      </c>
      <c r="AZ5" s="17" t="s">
        <v>401</v>
      </c>
      <c r="BA5" s="17" t="s">
        <v>401</v>
      </c>
      <c r="BB5" t="s">
        <v>422</v>
      </c>
      <c r="BC5" s="17" t="s">
        <v>26</v>
      </c>
      <c r="BD5" s="53" t="s">
        <v>312</v>
      </c>
      <c r="BE5" s="53" t="s">
        <v>333</v>
      </c>
      <c r="BG5" s="17" t="s">
        <v>402</v>
      </c>
      <c r="BH5" s="17" t="s">
        <v>401</v>
      </c>
      <c r="BI5" s="17" t="s">
        <v>402</v>
      </c>
      <c r="BJ5" s="17" t="s">
        <v>426</v>
      </c>
      <c r="BK5" s="17" t="s">
        <v>347</v>
      </c>
      <c r="BL5" s="17" t="s">
        <v>312</v>
      </c>
      <c r="BM5" s="69" t="s">
        <v>361</v>
      </c>
      <c r="BN5" s="53" t="s">
        <v>8</v>
      </c>
      <c r="BO5" s="53" t="s">
        <v>8</v>
      </c>
      <c r="BP5" s="53" t="s">
        <v>8</v>
      </c>
      <c r="BQ5" s="53" t="s">
        <v>8</v>
      </c>
      <c r="BS5" s="17" t="s">
        <v>229</v>
      </c>
      <c r="BT5" s="17" t="s">
        <v>229</v>
      </c>
      <c r="BU5" s="69" t="s">
        <v>472</v>
      </c>
      <c r="BV5" s="69" t="s">
        <v>472</v>
      </c>
      <c r="BW5" s="69" t="s">
        <v>472</v>
      </c>
      <c r="BX5" s="69" t="s">
        <v>472</v>
      </c>
      <c r="BY5" s="69" t="s">
        <v>472</v>
      </c>
      <c r="BZ5" s="53" t="s">
        <v>8</v>
      </c>
      <c r="CA5" s="53" t="s">
        <v>8</v>
      </c>
      <c r="CB5" s="53" t="s">
        <v>8</v>
      </c>
      <c r="CC5" s="53" t="s">
        <v>8</v>
      </c>
      <c r="CD5" s="3" t="s">
        <v>8</v>
      </c>
      <c r="CE5" s="3" t="s">
        <v>8</v>
      </c>
      <c r="CF5" s="3" t="s">
        <v>8</v>
      </c>
      <c r="CG5" s="3" t="s">
        <v>8</v>
      </c>
      <c r="CN5" s="3" t="s">
        <v>66</v>
      </c>
    </row>
    <row r="6" spans="1:92" x14ac:dyDescent="0.3">
      <c r="A6" s="16"/>
      <c r="B6" s="17" t="s">
        <v>303</v>
      </c>
      <c r="C6" s="4"/>
      <c r="E6" s="30" t="s">
        <v>254</v>
      </c>
      <c r="F6" s="27"/>
      <c r="G6" s="27" t="s">
        <v>275</v>
      </c>
      <c r="H6" s="42" t="s">
        <v>219</v>
      </c>
      <c r="I6" s="42" t="s">
        <v>223</v>
      </c>
      <c r="J6" s="25" t="s">
        <v>238</v>
      </c>
      <c r="K6" s="16" t="s">
        <v>308</v>
      </c>
      <c r="M6" s="54" t="s">
        <v>293</v>
      </c>
      <c r="N6" s="16" t="s">
        <v>388</v>
      </c>
      <c r="O6" s="9" t="s">
        <v>354</v>
      </c>
      <c r="P6" s="20"/>
      <c r="T6" s="9"/>
      <c r="X6" s="19" t="s">
        <v>35</v>
      </c>
      <c r="Z6" s="17" t="s">
        <v>304</v>
      </c>
      <c r="AA6" s="17" t="s">
        <v>304</v>
      </c>
      <c r="AB6" s="17" t="s">
        <v>304</v>
      </c>
      <c r="AC6" s="17" t="s">
        <v>304</v>
      </c>
      <c r="AD6" s="17" t="s">
        <v>304</v>
      </c>
      <c r="AE6" s="17" t="s">
        <v>304</v>
      </c>
      <c r="AF6" s="17" t="s">
        <v>304</v>
      </c>
      <c r="AG6" s="17" t="s">
        <v>304</v>
      </c>
      <c r="AH6" s="17" t="s">
        <v>304</v>
      </c>
      <c r="AI6" s="17" t="s">
        <v>304</v>
      </c>
      <c r="AJ6" s="17" t="s">
        <v>304</v>
      </c>
      <c r="AK6" s="17" t="s">
        <v>304</v>
      </c>
      <c r="AL6" s="17" t="s">
        <v>304</v>
      </c>
      <c r="AM6" s="17" t="s">
        <v>304</v>
      </c>
      <c r="AN6" s="17" t="s">
        <v>304</v>
      </c>
      <c r="AO6" s="17" t="s">
        <v>304</v>
      </c>
      <c r="AP6" s="17" t="s">
        <v>229</v>
      </c>
      <c r="AQ6" s="16"/>
      <c r="AR6" s="18" t="s">
        <v>46</v>
      </c>
      <c r="AS6" s="17" t="s">
        <v>8</v>
      </c>
      <c r="AT6" s="18" t="s">
        <v>46</v>
      </c>
      <c r="AU6" s="18" t="s">
        <v>46</v>
      </c>
      <c r="AV6" s="17" t="s">
        <v>234</v>
      </c>
      <c r="AW6" s="17" t="s">
        <v>234</v>
      </c>
      <c r="AX6" s="16"/>
      <c r="AY6" s="16"/>
      <c r="AZ6" s="19" t="s">
        <v>35</v>
      </c>
      <c r="BA6" s="19" t="s">
        <v>35</v>
      </c>
      <c r="BB6" s="38" t="s">
        <v>429</v>
      </c>
      <c r="BC6" s="18" t="s">
        <v>24</v>
      </c>
      <c r="BE6" s="53" t="s">
        <v>335</v>
      </c>
      <c r="BG6" s="19" t="s">
        <v>35</v>
      </c>
      <c r="BH6" s="17" t="s">
        <v>402</v>
      </c>
      <c r="BI6" s="19" t="s">
        <v>35</v>
      </c>
      <c r="BJ6" s="19" t="s">
        <v>35</v>
      </c>
      <c r="BK6" s="19" t="s">
        <v>20</v>
      </c>
      <c r="BL6" s="19"/>
      <c r="BQ6" s="3" t="s">
        <v>42</v>
      </c>
      <c r="BS6" s="53" t="s">
        <v>400</v>
      </c>
      <c r="BT6" s="17" t="s">
        <v>403</v>
      </c>
      <c r="BU6" s="69" t="s">
        <v>24</v>
      </c>
      <c r="BV6" s="69" t="s">
        <v>24</v>
      </c>
      <c r="BW6" s="69" t="s">
        <v>24</v>
      </c>
      <c r="BX6" s="69" t="s">
        <v>24</v>
      </c>
      <c r="BY6" s="69" t="s">
        <v>24</v>
      </c>
      <c r="BZ6" s="53" t="s">
        <v>66</v>
      </c>
      <c r="CA6" s="53" t="s">
        <v>66</v>
      </c>
      <c r="CB6" s="53" t="s">
        <v>66</v>
      </c>
      <c r="CC6" s="53" t="s">
        <v>66</v>
      </c>
      <c r="CD6" s="3" t="s">
        <v>475</v>
      </c>
      <c r="CE6" s="3" t="s">
        <v>475</v>
      </c>
      <c r="CF6" s="3" t="s">
        <v>475</v>
      </c>
      <c r="CG6" s="3" t="s">
        <v>475</v>
      </c>
    </row>
    <row r="7" spans="1:92" x14ac:dyDescent="0.3">
      <c r="A7" s="16"/>
      <c r="B7" s="17" t="s">
        <v>304</v>
      </c>
      <c r="E7" s="31" t="s">
        <v>264</v>
      </c>
      <c r="F7" s="16"/>
      <c r="G7" s="17" t="s">
        <v>276</v>
      </c>
      <c r="H7" s="42" t="s">
        <v>220</v>
      </c>
      <c r="I7" s="42" t="s">
        <v>224</v>
      </c>
      <c r="J7" s="16" t="s">
        <v>315</v>
      </c>
      <c r="K7" s="16" t="s">
        <v>309</v>
      </c>
      <c r="L7" s="38"/>
      <c r="M7" s="60" t="s">
        <v>207</v>
      </c>
      <c r="N7" s="16" t="s">
        <v>436</v>
      </c>
      <c r="O7" s="9" t="s">
        <v>355</v>
      </c>
      <c r="P7" s="20"/>
      <c r="T7" s="9"/>
      <c r="X7" s="17" t="s">
        <v>41</v>
      </c>
      <c r="Z7" s="17" t="s">
        <v>8</v>
      </c>
      <c r="AA7" s="17" t="s">
        <v>8</v>
      </c>
      <c r="AB7" s="17" t="s">
        <v>8</v>
      </c>
      <c r="AC7" s="17" t="s">
        <v>8</v>
      </c>
      <c r="AD7" s="17" t="s">
        <v>8</v>
      </c>
      <c r="AE7" s="17" t="s">
        <v>8</v>
      </c>
      <c r="AF7" s="17" t="s">
        <v>8</v>
      </c>
      <c r="AG7" s="17" t="s">
        <v>8</v>
      </c>
      <c r="AH7" s="17" t="s">
        <v>8</v>
      </c>
      <c r="AI7" s="17" t="s">
        <v>8</v>
      </c>
      <c r="AJ7" s="17" t="s">
        <v>8</v>
      </c>
      <c r="AK7" s="17" t="s">
        <v>8</v>
      </c>
      <c r="AL7" s="17" t="s">
        <v>8</v>
      </c>
      <c r="AM7" s="17" t="s">
        <v>8</v>
      </c>
      <c r="AN7" s="17" t="s">
        <v>8</v>
      </c>
      <c r="AO7" s="52" t="s">
        <v>8</v>
      </c>
      <c r="AP7" s="17" t="s">
        <v>227</v>
      </c>
      <c r="AQ7" s="16"/>
      <c r="AR7" s="17" t="s">
        <v>22</v>
      </c>
      <c r="AS7" s="20" t="s">
        <v>299</v>
      </c>
      <c r="AT7" s="17" t="s">
        <v>69</v>
      </c>
      <c r="AU7" s="17" t="s">
        <v>69</v>
      </c>
      <c r="AV7" s="17" t="s">
        <v>236</v>
      </c>
      <c r="AW7" s="17" t="s">
        <v>236</v>
      </c>
      <c r="AX7" s="16"/>
      <c r="AY7" s="16"/>
      <c r="AZ7" s="17" t="s">
        <v>229</v>
      </c>
      <c r="BA7" s="17" t="s">
        <v>229</v>
      </c>
      <c r="BB7" s="38" t="s">
        <v>430</v>
      </c>
      <c r="BC7" s="17" t="s">
        <v>22</v>
      </c>
      <c r="BG7" s="17" t="s">
        <v>229</v>
      </c>
      <c r="BH7" s="19" t="s">
        <v>35</v>
      </c>
      <c r="BI7" s="17" t="s">
        <v>229</v>
      </c>
      <c r="BJ7" s="17" t="s">
        <v>229</v>
      </c>
      <c r="BK7" s="17" t="s">
        <v>348</v>
      </c>
      <c r="BL7" s="17"/>
      <c r="BS7" s="17" t="s">
        <v>383</v>
      </c>
      <c r="BT7" s="53" t="s">
        <v>433</v>
      </c>
      <c r="BU7" s="69" t="s">
        <v>229</v>
      </c>
      <c r="BV7" s="69" t="s">
        <v>229</v>
      </c>
      <c r="BW7" s="69" t="s">
        <v>229</v>
      </c>
      <c r="BX7" s="69" t="s">
        <v>229</v>
      </c>
      <c r="BY7" s="69" t="s">
        <v>229</v>
      </c>
      <c r="BZ7" s="69" t="s">
        <v>472</v>
      </c>
      <c r="CA7" s="69" t="s">
        <v>472</v>
      </c>
      <c r="CB7" s="69" t="s">
        <v>472</v>
      </c>
      <c r="CC7" s="69" t="s">
        <v>472</v>
      </c>
      <c r="CD7" s="3" t="s">
        <v>66</v>
      </c>
      <c r="CE7" s="3" t="s">
        <v>66</v>
      </c>
      <c r="CF7" s="3" t="s">
        <v>66</v>
      </c>
      <c r="CG7" s="3" t="s">
        <v>66</v>
      </c>
    </row>
    <row r="8" spans="1:92" x14ac:dyDescent="0.3">
      <c r="A8" s="16"/>
      <c r="B8" s="17" t="s">
        <v>8</v>
      </c>
      <c r="C8" s="4"/>
      <c r="E8" s="30" t="s">
        <v>265</v>
      </c>
      <c r="F8" s="16"/>
      <c r="G8" s="16"/>
      <c r="H8" s="41"/>
      <c r="I8" s="41"/>
      <c r="J8" s="16" t="s">
        <v>317</v>
      </c>
      <c r="K8" s="53" t="s">
        <v>350</v>
      </c>
      <c r="L8" s="36"/>
      <c r="M8" s="54" t="s">
        <v>208</v>
      </c>
      <c r="N8" s="37"/>
      <c r="P8" s="20"/>
      <c r="Q8" s="16"/>
      <c r="S8" s="9"/>
      <c r="T8" s="9"/>
      <c r="X8" s="17" t="s">
        <v>42</v>
      </c>
      <c r="Z8" s="17" t="s">
        <v>24</v>
      </c>
      <c r="AA8" s="17" t="s">
        <v>24</v>
      </c>
      <c r="AB8" s="17" t="s">
        <v>24</v>
      </c>
      <c r="AC8" s="17" t="s">
        <v>24</v>
      </c>
      <c r="AD8" s="17" t="s">
        <v>24</v>
      </c>
      <c r="AE8" s="17" t="s">
        <v>24</v>
      </c>
      <c r="AF8" s="17" t="s">
        <v>24</v>
      </c>
      <c r="AG8" s="17" t="s">
        <v>24</v>
      </c>
      <c r="AH8" s="17" t="s">
        <v>24</v>
      </c>
      <c r="AI8" s="17" t="s">
        <v>24</v>
      </c>
      <c r="AJ8" s="17" t="s">
        <v>24</v>
      </c>
      <c r="AK8" s="17" t="s">
        <v>24</v>
      </c>
      <c r="AL8" s="17" t="s">
        <v>24</v>
      </c>
      <c r="AM8" s="17" t="s">
        <v>24</v>
      </c>
      <c r="AN8" s="17" t="s">
        <v>24</v>
      </c>
      <c r="AO8" s="52" t="s">
        <v>24</v>
      </c>
      <c r="AP8" s="17" t="s">
        <v>228</v>
      </c>
      <c r="AQ8" s="16"/>
      <c r="AR8" s="17" t="s">
        <v>229</v>
      </c>
      <c r="AS8" s="16"/>
      <c r="AT8" s="17" t="s">
        <v>229</v>
      </c>
      <c r="AU8" s="17" t="s">
        <v>229</v>
      </c>
      <c r="AV8" s="17" t="s">
        <v>8</v>
      </c>
      <c r="AW8" s="17" t="s">
        <v>8</v>
      </c>
      <c r="AX8" s="16"/>
      <c r="AY8" s="16"/>
      <c r="AZ8" s="17" t="s">
        <v>8</v>
      </c>
      <c r="BA8" s="17" t="s">
        <v>8</v>
      </c>
      <c r="BB8" s="38" t="s">
        <v>431</v>
      </c>
      <c r="BC8" s="17" t="s">
        <v>229</v>
      </c>
      <c r="BG8" s="17" t="s">
        <v>8</v>
      </c>
      <c r="BH8" s="17" t="s">
        <v>229</v>
      </c>
      <c r="BI8" s="17" t="s">
        <v>8</v>
      </c>
      <c r="BJ8" s="17" t="s">
        <v>8</v>
      </c>
      <c r="BK8" s="17" t="s">
        <v>229</v>
      </c>
      <c r="BL8" s="17"/>
      <c r="BS8" s="19" t="s">
        <v>420</v>
      </c>
      <c r="BT8" s="17" t="s">
        <v>404</v>
      </c>
      <c r="BZ8" s="69" t="s">
        <v>24</v>
      </c>
      <c r="CA8" s="69" t="s">
        <v>24</v>
      </c>
      <c r="CB8" s="69" t="s">
        <v>24</v>
      </c>
      <c r="CC8" s="69" t="s">
        <v>24</v>
      </c>
    </row>
    <row r="9" spans="1:92" ht="15.6" x14ac:dyDescent="0.3">
      <c r="A9" s="16"/>
      <c r="B9" s="17" t="s">
        <v>4</v>
      </c>
      <c r="E9" s="31" t="s">
        <v>255</v>
      </c>
      <c r="F9" s="16"/>
      <c r="G9" s="16"/>
      <c r="H9" s="42"/>
      <c r="I9" s="42"/>
      <c r="J9" s="16" t="s">
        <v>316</v>
      </c>
      <c r="K9" s="16" t="s">
        <v>321</v>
      </c>
      <c r="L9" s="25"/>
      <c r="M9" s="16" t="s">
        <v>319</v>
      </c>
      <c r="N9" s="37"/>
      <c r="P9" s="20"/>
      <c r="Q9" s="16"/>
      <c r="S9" s="9"/>
      <c r="T9" s="9"/>
      <c r="X9" s="17" t="s">
        <v>43</v>
      </c>
      <c r="AP9" s="16"/>
      <c r="AQ9" s="16"/>
      <c r="AR9" s="17" t="s">
        <v>8</v>
      </c>
      <c r="AS9" s="16"/>
      <c r="AT9" s="17" t="s">
        <v>234</v>
      </c>
      <c r="AU9" s="17" t="s">
        <v>234</v>
      </c>
      <c r="AV9" s="17" t="s">
        <v>237</v>
      </c>
      <c r="AW9" s="17" t="s">
        <v>237</v>
      </c>
      <c r="AX9" s="16"/>
      <c r="AY9" s="16"/>
      <c r="AZ9" s="20" t="s">
        <v>299</v>
      </c>
      <c r="BA9" s="20" t="s">
        <v>299</v>
      </c>
      <c r="BB9" s="38" t="s">
        <v>432</v>
      </c>
      <c r="BC9" s="17" t="s">
        <v>8</v>
      </c>
      <c r="BG9" s="20" t="s">
        <v>299</v>
      </c>
      <c r="BH9" s="17" t="s">
        <v>8</v>
      </c>
      <c r="BI9" s="20" t="s">
        <v>299</v>
      </c>
      <c r="BJ9" s="20" t="s">
        <v>299</v>
      </c>
      <c r="BK9" s="20" t="s">
        <v>349</v>
      </c>
      <c r="BL9" s="20"/>
      <c r="BS9" s="20" t="s">
        <v>385</v>
      </c>
      <c r="BT9" s="53" t="s">
        <v>434</v>
      </c>
      <c r="BZ9" s="69" t="s">
        <v>474</v>
      </c>
      <c r="CA9" s="69" t="s">
        <v>474</v>
      </c>
      <c r="CB9" s="69" t="s">
        <v>474</v>
      </c>
      <c r="CC9" s="69" t="s">
        <v>474</v>
      </c>
    </row>
    <row r="10" spans="1:92" x14ac:dyDescent="0.3">
      <c r="A10" s="16"/>
      <c r="B10" s="17" t="s">
        <v>30</v>
      </c>
      <c r="E10" s="30" t="s">
        <v>256</v>
      </c>
      <c r="F10" s="16"/>
      <c r="G10" s="16"/>
      <c r="H10" s="41"/>
      <c r="I10" s="41"/>
      <c r="J10" s="16" t="s">
        <v>389</v>
      </c>
      <c r="K10" s="16" t="s">
        <v>346</v>
      </c>
      <c r="L10" s="16"/>
      <c r="M10" s="16" t="s">
        <v>320</v>
      </c>
      <c r="N10" s="39"/>
      <c r="P10" s="20"/>
      <c r="Q10" s="16"/>
      <c r="S10" s="20"/>
      <c r="X10" s="18" t="s">
        <v>68</v>
      </c>
      <c r="AP10" s="16"/>
      <c r="AQ10" s="16"/>
      <c r="AR10" s="20" t="s">
        <v>299</v>
      </c>
      <c r="AS10" s="16"/>
      <c r="AT10" s="17" t="s">
        <v>8</v>
      </c>
      <c r="AU10" s="17" t="s">
        <v>8</v>
      </c>
      <c r="AV10" s="17" t="s">
        <v>47</v>
      </c>
      <c r="AW10" s="17" t="s">
        <v>47</v>
      </c>
      <c r="AX10" s="16"/>
      <c r="AY10" s="16"/>
      <c r="AZ10" s="16"/>
      <c r="BA10" s="16"/>
      <c r="BB10" s="25" t="s">
        <v>24</v>
      </c>
      <c r="BC10" s="20" t="s">
        <v>299</v>
      </c>
      <c r="BG10" s="16"/>
      <c r="BH10" s="20" t="s">
        <v>299</v>
      </c>
      <c r="BI10" s="16"/>
      <c r="BJ10" s="16"/>
      <c r="BK10" s="53" t="s">
        <v>386</v>
      </c>
      <c r="BL10" s="16"/>
      <c r="BS10" s="20" t="s">
        <v>439</v>
      </c>
      <c r="BT10" s="53" t="s">
        <v>47</v>
      </c>
    </row>
    <row r="11" spans="1:92" ht="15.6" x14ac:dyDescent="0.3">
      <c r="A11" s="16"/>
      <c r="B11" s="17" t="s">
        <v>31</v>
      </c>
      <c r="E11" s="31" t="s">
        <v>257</v>
      </c>
      <c r="F11" s="16"/>
      <c r="G11" s="16"/>
      <c r="H11" s="41"/>
      <c r="I11" s="41"/>
      <c r="J11" s="16" t="s">
        <v>390</v>
      </c>
      <c r="K11" s="16" t="s">
        <v>410</v>
      </c>
      <c r="L11" s="16"/>
      <c r="M11" s="16" t="s">
        <v>330</v>
      </c>
      <c r="N11" s="39"/>
      <c r="P11" s="20"/>
      <c r="X11" s="17" t="s">
        <v>18</v>
      </c>
      <c r="AR11" s="16"/>
      <c r="AS11" s="16"/>
      <c r="AT11" s="17" t="s">
        <v>47</v>
      </c>
      <c r="AU11" s="17" t="s">
        <v>47</v>
      </c>
      <c r="AV11" s="16"/>
      <c r="AW11" s="16"/>
      <c r="BB11" s="16" t="s">
        <v>409</v>
      </c>
      <c r="BH11" s="16"/>
      <c r="BK11" s="53" t="s">
        <v>429</v>
      </c>
      <c r="BS11" s="20" t="s">
        <v>438</v>
      </c>
    </row>
    <row r="12" spans="1:92" x14ac:dyDescent="0.3">
      <c r="A12" s="16"/>
      <c r="B12" s="17" t="s">
        <v>32</v>
      </c>
      <c r="C12" s="3"/>
      <c r="E12" s="30" t="s">
        <v>258</v>
      </c>
      <c r="F12" s="16"/>
      <c r="G12" s="16"/>
      <c r="H12" s="42"/>
      <c r="I12" s="42"/>
      <c r="J12" s="16" t="s">
        <v>391</v>
      </c>
      <c r="K12" s="16" t="s">
        <v>406</v>
      </c>
      <c r="L12" s="16"/>
      <c r="M12" s="16"/>
      <c r="N12" s="39"/>
      <c r="O12" s="16"/>
      <c r="P12" s="16"/>
      <c r="X12" s="18" t="s">
        <v>69</v>
      </c>
      <c r="AT12" s="20" t="s">
        <v>299</v>
      </c>
      <c r="AU12" s="20" t="s">
        <v>299</v>
      </c>
      <c r="BB12" s="16" t="s">
        <v>22</v>
      </c>
      <c r="BK12" s="53" t="s">
        <v>430</v>
      </c>
      <c r="BS12" s="17" t="s">
        <v>421</v>
      </c>
      <c r="BT12" s="17"/>
    </row>
    <row r="13" spans="1:92" x14ac:dyDescent="0.3">
      <c r="A13" s="16"/>
      <c r="B13" s="17" t="s">
        <v>6</v>
      </c>
      <c r="E13" s="31" t="s">
        <v>259</v>
      </c>
      <c r="F13" s="16"/>
      <c r="G13" s="16"/>
      <c r="H13" s="42"/>
      <c r="I13" s="42"/>
      <c r="J13" s="16" t="s">
        <v>392</v>
      </c>
      <c r="K13" s="16" t="s">
        <v>411</v>
      </c>
      <c r="L13" s="16"/>
      <c r="M13" s="16"/>
      <c r="N13" s="39"/>
      <c r="O13" s="16"/>
      <c r="P13" s="16"/>
      <c r="BB13" s="16" t="s">
        <v>423</v>
      </c>
      <c r="BK13" s="53" t="s">
        <v>381</v>
      </c>
      <c r="BS13" s="17" t="s">
        <v>413</v>
      </c>
      <c r="BT13" s="17"/>
    </row>
    <row r="14" spans="1:92" x14ac:dyDescent="0.3">
      <c r="A14" s="16"/>
      <c r="B14" s="19" t="s">
        <v>35</v>
      </c>
      <c r="E14" s="31" t="s">
        <v>284</v>
      </c>
      <c r="F14" s="16"/>
      <c r="G14" s="16"/>
      <c r="H14" s="16"/>
      <c r="I14" s="16"/>
      <c r="J14" s="16" t="s">
        <v>393</v>
      </c>
      <c r="K14" s="16"/>
      <c r="L14" s="16"/>
      <c r="M14" s="16"/>
      <c r="N14" s="39"/>
      <c r="O14" s="16"/>
      <c r="P14" s="16"/>
      <c r="X14" s="18" t="s">
        <v>20</v>
      </c>
      <c r="BK14" s="53" t="s">
        <v>46</v>
      </c>
      <c r="BS14" s="17" t="s">
        <v>384</v>
      </c>
    </row>
    <row r="15" spans="1:92" x14ac:dyDescent="0.3">
      <c r="A15" s="16"/>
      <c r="B15" s="17" t="s">
        <v>41</v>
      </c>
      <c r="C15" s="3"/>
      <c r="E15" s="30" t="s">
        <v>260</v>
      </c>
      <c r="F15" s="16"/>
      <c r="G15" s="16"/>
      <c r="H15" s="16"/>
      <c r="I15" s="16"/>
      <c r="J15" s="16" t="s">
        <v>394</v>
      </c>
      <c r="K15" s="16"/>
      <c r="L15" s="16"/>
      <c r="M15" s="16"/>
      <c r="N15" s="20"/>
      <c r="O15" s="16"/>
      <c r="P15" s="16"/>
      <c r="Q15" s="16"/>
      <c r="X15" s="18" t="s">
        <v>47</v>
      </c>
      <c r="BK15" s="53" t="s">
        <v>407</v>
      </c>
      <c r="BS15" s="53" t="s">
        <v>414</v>
      </c>
    </row>
    <row r="16" spans="1:92" x14ac:dyDescent="0.3">
      <c r="A16" s="16"/>
      <c r="B16" s="17" t="s">
        <v>42</v>
      </c>
      <c r="C16" s="3"/>
      <c r="E16" s="31" t="s">
        <v>261</v>
      </c>
      <c r="F16" s="16"/>
      <c r="G16" s="16"/>
      <c r="H16" s="16"/>
      <c r="I16" s="16"/>
      <c r="J16" s="16" t="s">
        <v>395</v>
      </c>
      <c r="K16" s="16"/>
      <c r="L16" s="16"/>
      <c r="M16" s="16"/>
      <c r="N16" s="16"/>
      <c r="O16" s="16"/>
      <c r="P16" s="16"/>
      <c r="Q16" s="16"/>
      <c r="R16" s="16"/>
      <c r="S16" s="16"/>
      <c r="X16" s="17" t="s">
        <v>70</v>
      </c>
      <c r="BS16" s="53" t="s">
        <v>47</v>
      </c>
    </row>
    <row r="17" spans="1:71" x14ac:dyDescent="0.3">
      <c r="A17" s="16"/>
      <c r="B17" s="17" t="s">
        <v>43</v>
      </c>
      <c r="E17" s="30" t="s">
        <v>262</v>
      </c>
      <c r="F17" s="16"/>
      <c r="G17" s="16"/>
      <c r="H17" s="16"/>
      <c r="I17" s="16"/>
      <c r="J17" s="16" t="s">
        <v>396</v>
      </c>
      <c r="K17" s="16"/>
      <c r="L17" s="16"/>
      <c r="M17" s="16"/>
      <c r="N17" s="16"/>
      <c r="O17" s="16"/>
      <c r="P17" s="16"/>
      <c r="Q17" s="16"/>
      <c r="R17" s="16"/>
      <c r="S17" s="16"/>
      <c r="X17" s="19" t="s">
        <v>21</v>
      </c>
      <c r="BS17" s="17" t="s">
        <v>419</v>
      </c>
    </row>
    <row r="18" spans="1:71" x14ac:dyDescent="0.3">
      <c r="A18" s="16"/>
      <c r="B18" s="18" t="s">
        <v>68</v>
      </c>
      <c r="E18" s="17" t="s">
        <v>263</v>
      </c>
      <c r="J18" s="16" t="s">
        <v>398</v>
      </c>
      <c r="K18" s="16"/>
      <c r="X18" s="17" t="s">
        <v>66</v>
      </c>
      <c r="BS18" s="53" t="s">
        <v>415</v>
      </c>
    </row>
    <row r="19" spans="1:71" x14ac:dyDescent="0.3">
      <c r="A19" s="16"/>
      <c r="B19" s="17" t="s">
        <v>18</v>
      </c>
      <c r="Q19" s="140"/>
      <c r="R19" s="140"/>
      <c r="S19" s="140"/>
      <c r="T19" s="140"/>
      <c r="U19" s="140"/>
      <c r="V19" s="140"/>
      <c r="W19" s="140"/>
    </row>
    <row r="20" spans="1:71" x14ac:dyDescent="0.3">
      <c r="A20" s="16"/>
      <c r="B20" s="18" t="s">
        <v>69</v>
      </c>
      <c r="Q20" s="14"/>
      <c r="R20" s="14"/>
      <c r="S20" s="14"/>
      <c r="T20" s="14"/>
      <c r="U20" s="14"/>
      <c r="V20" s="14"/>
      <c r="W20" s="14"/>
    </row>
    <row r="21" spans="1:71" x14ac:dyDescent="0.3">
      <c r="A21" s="16"/>
      <c r="B21" s="18" t="s">
        <v>46</v>
      </c>
      <c r="Q21" s="21"/>
      <c r="R21" s="21"/>
      <c r="S21" s="21"/>
      <c r="T21" s="21"/>
      <c r="U21" s="16"/>
      <c r="V21" s="16"/>
      <c r="W21" s="16"/>
    </row>
    <row r="22" spans="1:71" x14ac:dyDescent="0.3">
      <c r="A22" s="16"/>
      <c r="B22" s="18" t="s">
        <v>20</v>
      </c>
      <c r="E22" s="22" t="s">
        <v>57</v>
      </c>
      <c r="F22" t="s">
        <v>159</v>
      </c>
      <c r="G22" t="s">
        <v>204</v>
      </c>
      <c r="H22" t="s">
        <v>66</v>
      </c>
      <c r="J22" t="s">
        <v>66</v>
      </c>
      <c r="L22" t="s">
        <v>209</v>
      </c>
      <c r="Q22" s="21"/>
      <c r="R22" s="21"/>
      <c r="S22" s="16"/>
      <c r="T22" s="21"/>
      <c r="U22" s="16"/>
      <c r="V22" s="16"/>
      <c r="W22" s="16"/>
    </row>
    <row r="23" spans="1:71" x14ac:dyDescent="0.3">
      <c r="A23" s="16"/>
      <c r="B23" s="18" t="s">
        <v>47</v>
      </c>
      <c r="E23" s="23" t="s">
        <v>117</v>
      </c>
      <c r="F23" t="s">
        <v>160</v>
      </c>
      <c r="G23" t="s">
        <v>65</v>
      </c>
      <c r="H23" t="s">
        <v>18</v>
      </c>
      <c r="J23" t="s">
        <v>50</v>
      </c>
      <c r="K23" t="s">
        <v>18</v>
      </c>
      <c r="L23" t="s">
        <v>145</v>
      </c>
      <c r="Q23" s="21"/>
      <c r="R23" s="21"/>
      <c r="S23" s="21"/>
      <c r="T23" s="16"/>
      <c r="U23" s="21"/>
      <c r="V23" s="21"/>
      <c r="W23" s="21"/>
    </row>
    <row r="24" spans="1:71" x14ac:dyDescent="0.3">
      <c r="A24" s="16"/>
      <c r="B24" s="17" t="s">
        <v>70</v>
      </c>
      <c r="E24" s="23" t="s">
        <v>153</v>
      </c>
      <c r="F24" t="s">
        <v>161</v>
      </c>
      <c r="G24" t="s">
        <v>64</v>
      </c>
      <c r="H24" t="s">
        <v>209</v>
      </c>
      <c r="J24" t="s">
        <v>17</v>
      </c>
      <c r="K24" t="s">
        <v>145</v>
      </c>
      <c r="L24" t="s">
        <v>50</v>
      </c>
      <c r="Q24" s="21"/>
      <c r="R24" s="21"/>
      <c r="S24" s="16"/>
      <c r="T24" s="16"/>
      <c r="U24" s="21"/>
      <c r="V24" s="16"/>
      <c r="W24" s="21"/>
    </row>
    <row r="25" spans="1:71" x14ac:dyDescent="0.3">
      <c r="A25" s="16"/>
      <c r="B25" s="19" t="s">
        <v>21</v>
      </c>
      <c r="E25" s="23" t="s">
        <v>154</v>
      </c>
      <c r="F25" t="s">
        <v>162</v>
      </c>
      <c r="G25" t="s">
        <v>289</v>
      </c>
      <c r="J25" t="s">
        <v>114</v>
      </c>
      <c r="K25" t="s">
        <v>119</v>
      </c>
      <c r="L25" t="s">
        <v>205</v>
      </c>
    </row>
    <row r="26" spans="1:71" x14ac:dyDescent="0.3">
      <c r="B26" s="17" t="s">
        <v>66</v>
      </c>
      <c r="E26" s="23" t="s">
        <v>155</v>
      </c>
      <c r="F26" t="s">
        <v>380</v>
      </c>
      <c r="G26" t="s">
        <v>334</v>
      </c>
      <c r="J26" t="s">
        <v>205</v>
      </c>
      <c r="K26" t="s">
        <v>146</v>
      </c>
      <c r="L26" t="s">
        <v>146</v>
      </c>
    </row>
    <row r="27" spans="1:71" x14ac:dyDescent="0.3">
      <c r="E27" s="23" t="s">
        <v>118</v>
      </c>
      <c r="F27" t="s">
        <v>427</v>
      </c>
      <c r="J27" t="s">
        <v>300</v>
      </c>
      <c r="K27" t="s">
        <v>116</v>
      </c>
      <c r="L27" t="s">
        <v>119</v>
      </c>
    </row>
    <row r="28" spans="1:71" x14ac:dyDescent="0.3">
      <c r="E28" s="23" t="s">
        <v>156</v>
      </c>
      <c r="F28" t="s">
        <v>428</v>
      </c>
      <c r="J28" t="s">
        <v>345</v>
      </c>
      <c r="K28" t="s">
        <v>358</v>
      </c>
      <c r="L28" t="s">
        <v>297</v>
      </c>
      <c r="Q28" s="15" t="s">
        <v>34</v>
      </c>
      <c r="R28" s="14" t="s">
        <v>33</v>
      </c>
      <c r="S28" s="14" t="s">
        <v>126</v>
      </c>
      <c r="T28" s="14" t="s">
        <v>114</v>
      </c>
      <c r="U28" s="14" t="s">
        <v>124</v>
      </c>
      <c r="V28" s="51" t="s">
        <v>300</v>
      </c>
      <c r="W28" s="51"/>
      <c r="X28" s="51"/>
      <c r="Y28" s="51"/>
    </row>
    <row r="29" spans="1:71" x14ac:dyDescent="0.3">
      <c r="E29" s="23" t="s">
        <v>418</v>
      </c>
      <c r="F29" t="s">
        <v>441</v>
      </c>
      <c r="J29" t="s">
        <v>297</v>
      </c>
      <c r="L29" t="s">
        <v>116</v>
      </c>
      <c r="Q29" s="19" t="s">
        <v>36</v>
      </c>
      <c r="R29" s="19" t="s">
        <v>109</v>
      </c>
      <c r="S29" s="19" t="s">
        <v>109</v>
      </c>
      <c r="T29" s="19" t="s">
        <v>128</v>
      </c>
      <c r="U29" s="19" t="s">
        <v>129</v>
      </c>
      <c r="V29" s="51"/>
      <c r="W29" s="51"/>
      <c r="Y29" s="51"/>
    </row>
    <row r="30" spans="1:71" x14ac:dyDescent="0.3">
      <c r="E30" s="23" t="s">
        <v>448</v>
      </c>
      <c r="F30" t="s">
        <v>442</v>
      </c>
      <c r="L30" t="s">
        <v>124</v>
      </c>
      <c r="Q30" s="19" t="s">
        <v>37</v>
      </c>
      <c r="R30" s="19" t="s">
        <v>110</v>
      </c>
      <c r="S30" s="19" t="s">
        <v>110</v>
      </c>
      <c r="T30" s="19" t="s">
        <v>130</v>
      </c>
      <c r="U30" s="20" t="s">
        <v>131</v>
      </c>
      <c r="V30" s="51"/>
      <c r="W30" s="51"/>
      <c r="Y30" s="51"/>
    </row>
    <row r="31" spans="1:71" x14ac:dyDescent="0.3">
      <c r="E31" s="23" t="s">
        <v>157</v>
      </c>
      <c r="L31" t="s">
        <v>300</v>
      </c>
      <c r="Q31" s="19" t="s">
        <v>38</v>
      </c>
      <c r="R31" s="19" t="s">
        <v>111</v>
      </c>
      <c r="S31" s="19" t="s">
        <v>111</v>
      </c>
      <c r="T31" s="19" t="s">
        <v>132</v>
      </c>
      <c r="U31" s="19" t="s">
        <v>240</v>
      </c>
      <c r="V31" s="51"/>
      <c r="W31" s="51"/>
      <c r="Y31" s="51"/>
    </row>
    <row r="32" spans="1:71" x14ac:dyDescent="0.3">
      <c r="E32" s="23" t="s">
        <v>158</v>
      </c>
      <c r="G32" t="s">
        <v>301</v>
      </c>
      <c r="L32" t="s">
        <v>114</v>
      </c>
      <c r="Q32" s="19" t="s">
        <v>39</v>
      </c>
      <c r="R32" s="19" t="s">
        <v>112</v>
      </c>
      <c r="S32" s="19" t="s">
        <v>112</v>
      </c>
      <c r="T32" s="19" t="s">
        <v>133</v>
      </c>
      <c r="U32" s="20" t="s">
        <v>134</v>
      </c>
      <c r="V32" s="51"/>
      <c r="W32" s="51"/>
      <c r="Y32" s="51"/>
    </row>
    <row r="33" spans="5:25" x14ac:dyDescent="0.3">
      <c r="E33" s="23" t="s">
        <v>449</v>
      </c>
      <c r="G33" s="29" t="s">
        <v>145</v>
      </c>
      <c r="I33" s="29" t="s">
        <v>145</v>
      </c>
      <c r="L33" t="s">
        <v>17</v>
      </c>
      <c r="Q33" s="19" t="s">
        <v>40</v>
      </c>
      <c r="R33" s="19" t="s">
        <v>113</v>
      </c>
      <c r="S33" s="19" t="s">
        <v>113</v>
      </c>
      <c r="T33" s="19" t="s">
        <v>136</v>
      </c>
      <c r="U33" s="20" t="s">
        <v>137</v>
      </c>
      <c r="V33" s="51"/>
      <c r="W33" s="51"/>
      <c r="Y33" s="51"/>
    </row>
    <row r="34" spans="5:25" x14ac:dyDescent="0.3">
      <c r="E34" s="23" t="s">
        <v>425</v>
      </c>
      <c r="G34" s="29" t="s">
        <v>3</v>
      </c>
      <c r="I34" s="29" t="s">
        <v>3</v>
      </c>
      <c r="L34" t="s">
        <v>345</v>
      </c>
      <c r="Q34" s="19" t="s">
        <v>81</v>
      </c>
      <c r="R34" s="19" t="s">
        <v>86</v>
      </c>
      <c r="S34" s="19" t="s">
        <v>98</v>
      </c>
      <c r="T34" s="19" t="s">
        <v>138</v>
      </c>
      <c r="U34" s="20" t="s">
        <v>139</v>
      </c>
      <c r="V34" s="51"/>
      <c r="W34" s="51"/>
      <c r="Y34" s="51"/>
    </row>
    <row r="35" spans="5:25" x14ac:dyDescent="0.3">
      <c r="E35" s="23" t="s">
        <v>443</v>
      </c>
      <c r="G35" s="29" t="s">
        <v>266</v>
      </c>
      <c r="I35" s="29" t="s">
        <v>50</v>
      </c>
      <c r="L35" t="s">
        <v>397</v>
      </c>
      <c r="Q35" s="19"/>
      <c r="R35" s="19" t="s">
        <v>87</v>
      </c>
      <c r="S35" s="19" t="s">
        <v>99</v>
      </c>
      <c r="T35" s="19" t="s">
        <v>140</v>
      </c>
      <c r="U35" s="20" t="s">
        <v>141</v>
      </c>
      <c r="V35" s="51"/>
      <c r="W35" s="51"/>
      <c r="Y35" s="51"/>
    </row>
    <row r="36" spans="5:25" x14ac:dyDescent="0.3">
      <c r="E36" s="23" t="s">
        <v>399</v>
      </c>
      <c r="G36" s="40" t="s">
        <v>225</v>
      </c>
      <c r="I36" s="40" t="s">
        <v>225</v>
      </c>
      <c r="Q36" s="19"/>
      <c r="R36" s="19" t="s">
        <v>88</v>
      </c>
      <c r="S36" s="19" t="s">
        <v>100</v>
      </c>
      <c r="T36" s="16"/>
      <c r="U36" s="20" t="s">
        <v>142</v>
      </c>
      <c r="V36" s="51"/>
      <c r="W36" s="51"/>
      <c r="Y36" s="51"/>
    </row>
    <row r="37" spans="5:25" x14ac:dyDescent="0.3">
      <c r="E37" s="23" t="s">
        <v>216</v>
      </c>
      <c r="G37" s="40" t="s">
        <v>226</v>
      </c>
      <c r="I37" s="40" t="s">
        <v>226</v>
      </c>
      <c r="Q37" s="19"/>
      <c r="R37" s="19" t="s">
        <v>89</v>
      </c>
      <c r="S37" s="19" t="s">
        <v>101</v>
      </c>
      <c r="T37" s="16"/>
      <c r="U37" s="20" t="s">
        <v>143</v>
      </c>
      <c r="V37" s="51"/>
      <c r="W37" s="51"/>
      <c r="Y37" s="51"/>
    </row>
    <row r="38" spans="5:25" x14ac:dyDescent="0.3">
      <c r="E38" s="23" t="s">
        <v>286</v>
      </c>
      <c r="G38" s="29" t="s">
        <v>120</v>
      </c>
      <c r="I38" s="29" t="s">
        <v>120</v>
      </c>
      <c r="Q38" s="19"/>
      <c r="R38" s="19" t="s">
        <v>90</v>
      </c>
      <c r="S38" s="19" t="s">
        <v>102</v>
      </c>
      <c r="T38" s="16"/>
      <c r="U38" s="20" t="s">
        <v>144</v>
      </c>
      <c r="V38" s="51"/>
      <c r="W38" s="51"/>
      <c r="Y38" s="51"/>
    </row>
    <row r="39" spans="5:25" x14ac:dyDescent="0.3">
      <c r="E39" s="23" t="s">
        <v>269</v>
      </c>
      <c r="G39" s="29" t="s">
        <v>17</v>
      </c>
      <c r="I39" s="29" t="s">
        <v>17</v>
      </c>
      <c r="Q39" s="19"/>
      <c r="R39" s="19" t="s">
        <v>91</v>
      </c>
      <c r="S39" s="19" t="s">
        <v>103</v>
      </c>
      <c r="T39" s="16"/>
      <c r="U39" s="20" t="s">
        <v>323</v>
      </c>
    </row>
    <row r="40" spans="5:25" x14ac:dyDescent="0.3">
      <c r="E40" s="23" t="s">
        <v>447</v>
      </c>
      <c r="G40" s="29" t="s">
        <v>211</v>
      </c>
      <c r="I40" s="29" t="s">
        <v>146</v>
      </c>
      <c r="Q40" s="19"/>
      <c r="R40" s="19" t="s">
        <v>92</v>
      </c>
      <c r="S40" s="19" t="s">
        <v>104</v>
      </c>
      <c r="T40" s="16"/>
      <c r="U40" s="20" t="s">
        <v>324</v>
      </c>
    </row>
    <row r="41" spans="5:25" x14ac:dyDescent="0.3">
      <c r="E41" s="23" t="s">
        <v>307</v>
      </c>
      <c r="G41" s="55" t="s">
        <v>85</v>
      </c>
      <c r="I41" s="29" t="s">
        <v>121</v>
      </c>
      <c r="Q41" s="16"/>
      <c r="R41" s="19" t="s">
        <v>93</v>
      </c>
      <c r="S41" s="19" t="s">
        <v>105</v>
      </c>
      <c r="T41" s="16"/>
      <c r="U41" s="16"/>
    </row>
    <row r="42" spans="5:25" x14ac:dyDescent="0.3">
      <c r="E42" s="23" t="s">
        <v>302</v>
      </c>
      <c r="G42" s="32" t="s">
        <v>116</v>
      </c>
      <c r="I42" s="55" t="s">
        <v>214</v>
      </c>
      <c r="Q42" s="16"/>
      <c r="R42" s="19" t="s">
        <v>94</v>
      </c>
      <c r="S42" s="19" t="s">
        <v>106</v>
      </c>
      <c r="T42" s="16"/>
      <c r="U42" s="16"/>
    </row>
    <row r="43" spans="5:25" x14ac:dyDescent="0.3">
      <c r="E43" s="23" t="s">
        <v>446</v>
      </c>
      <c r="G43" s="33" t="s">
        <v>205</v>
      </c>
      <c r="I43" s="33" t="s">
        <v>205</v>
      </c>
      <c r="Q43" s="16"/>
      <c r="R43" s="19" t="s">
        <v>95</v>
      </c>
      <c r="S43" s="19" t="s">
        <v>107</v>
      </c>
      <c r="T43" s="16"/>
      <c r="U43" s="16"/>
    </row>
    <row r="44" spans="5:25" x14ac:dyDescent="0.3">
      <c r="E44" s="23" t="s">
        <v>445</v>
      </c>
      <c r="G44" s="55" t="s">
        <v>119</v>
      </c>
      <c r="I44" s="55" t="s">
        <v>119</v>
      </c>
      <c r="Q44" s="16"/>
      <c r="R44" s="19" t="s">
        <v>96</v>
      </c>
      <c r="S44" s="19" t="s">
        <v>108</v>
      </c>
      <c r="T44" s="16"/>
      <c r="U44" s="16"/>
    </row>
    <row r="45" spans="5:25" x14ac:dyDescent="0.3">
      <c r="E45" s="23" t="s">
        <v>450</v>
      </c>
      <c r="G45" s="55" t="s">
        <v>274</v>
      </c>
      <c r="I45" s="55" t="s">
        <v>274</v>
      </c>
      <c r="Q45" s="16"/>
      <c r="R45" s="19" t="s">
        <v>97</v>
      </c>
      <c r="S45" s="19" t="s">
        <v>86</v>
      </c>
      <c r="T45" s="16"/>
      <c r="U45" s="16"/>
    </row>
    <row r="46" spans="5:25" x14ac:dyDescent="0.3">
      <c r="E46" s="23" t="s">
        <v>379</v>
      </c>
      <c r="G46" s="55" t="s">
        <v>124</v>
      </c>
      <c r="I46" s="55" t="s">
        <v>124</v>
      </c>
      <c r="Q46" s="16"/>
      <c r="R46" s="16"/>
      <c r="S46" s="19" t="s">
        <v>87</v>
      </c>
      <c r="T46" s="16"/>
      <c r="U46" s="16"/>
    </row>
    <row r="47" spans="5:25" x14ac:dyDescent="0.3">
      <c r="E47" s="23" t="s">
        <v>444</v>
      </c>
      <c r="G47" s="55" t="s">
        <v>214</v>
      </c>
      <c r="I47" s="55" t="s">
        <v>297</v>
      </c>
      <c r="Q47" s="16"/>
      <c r="R47" s="16"/>
      <c r="S47" s="19" t="s">
        <v>88</v>
      </c>
      <c r="T47" s="16"/>
      <c r="U47" s="16"/>
    </row>
    <row r="48" spans="5:25" x14ac:dyDescent="0.3">
      <c r="E48" s="23"/>
      <c r="G48" s="55" t="s">
        <v>296</v>
      </c>
      <c r="I48" s="55" t="s">
        <v>300</v>
      </c>
      <c r="Q48" s="16"/>
      <c r="R48" s="16"/>
      <c r="S48" s="19" t="s">
        <v>89</v>
      </c>
      <c r="T48" s="16"/>
      <c r="U48" s="16"/>
    </row>
    <row r="49" spans="5:21" x14ac:dyDescent="0.3">
      <c r="E49" s="23"/>
      <c r="G49" s="55" t="s">
        <v>297</v>
      </c>
      <c r="Q49" s="16"/>
      <c r="R49" s="16"/>
      <c r="S49" s="19" t="s">
        <v>90</v>
      </c>
      <c r="T49" s="16"/>
      <c r="U49" s="16"/>
    </row>
    <row r="50" spans="5:21" x14ac:dyDescent="0.3">
      <c r="E50" s="23"/>
      <c r="G50" s="55" t="s">
        <v>300</v>
      </c>
      <c r="Q50" s="16"/>
      <c r="R50" s="16"/>
      <c r="S50" s="19" t="s">
        <v>91</v>
      </c>
      <c r="T50" s="16"/>
      <c r="U50" s="16"/>
    </row>
    <row r="51" spans="5:21" x14ac:dyDescent="0.3">
      <c r="E51" s="23"/>
      <c r="G51" s="55" t="s">
        <v>344</v>
      </c>
      <c r="Q51" s="16"/>
      <c r="R51" s="16"/>
      <c r="S51" s="19" t="s">
        <v>92</v>
      </c>
      <c r="T51" s="16"/>
      <c r="U51" s="16"/>
    </row>
    <row r="52" spans="5:21" x14ac:dyDescent="0.3">
      <c r="E52" s="23"/>
      <c r="G52" s="55" t="s">
        <v>345</v>
      </c>
      <c r="Q52" s="16"/>
      <c r="R52" s="16"/>
      <c r="S52" s="19" t="s">
        <v>93</v>
      </c>
      <c r="T52" s="16"/>
      <c r="U52" s="16"/>
    </row>
    <row r="53" spans="5:21" x14ac:dyDescent="0.3">
      <c r="E53" s="23"/>
      <c r="Q53" s="16"/>
      <c r="R53" s="16"/>
      <c r="S53" s="19" t="s">
        <v>94</v>
      </c>
      <c r="T53" s="16"/>
      <c r="U53" s="16"/>
    </row>
    <row r="54" spans="5:21" x14ac:dyDescent="0.3">
      <c r="Q54" s="16"/>
      <c r="R54" s="16"/>
      <c r="S54" s="19" t="s">
        <v>95</v>
      </c>
      <c r="T54" s="16"/>
      <c r="U54" s="16"/>
    </row>
    <row r="55" spans="5:21" x14ac:dyDescent="0.3">
      <c r="Q55" s="16"/>
      <c r="R55" s="16"/>
      <c r="S55" s="19" t="s">
        <v>96</v>
      </c>
      <c r="T55" s="16"/>
      <c r="U55" s="16"/>
    </row>
    <row r="56" spans="5:21" x14ac:dyDescent="0.3">
      <c r="Q56" s="16"/>
      <c r="R56" s="16"/>
      <c r="S56" s="19" t="s">
        <v>97</v>
      </c>
      <c r="T56" s="16"/>
      <c r="U56" s="16"/>
    </row>
    <row r="59" spans="5:21" x14ac:dyDescent="0.3">
      <c r="F59" s="29" t="s">
        <v>3</v>
      </c>
      <c r="G59" s="29" t="s">
        <v>266</v>
      </c>
      <c r="H59" s="40" t="s">
        <v>19</v>
      </c>
      <c r="I59" s="29" t="s">
        <v>210</v>
      </c>
      <c r="J59" s="29" t="s">
        <v>17</v>
      </c>
      <c r="L59" s="29" t="s">
        <v>212</v>
      </c>
      <c r="M59" s="29" t="s">
        <v>213</v>
      </c>
      <c r="N59" s="35" t="s">
        <v>274</v>
      </c>
      <c r="O59" s="35" t="s">
        <v>124</v>
      </c>
      <c r="P59" s="44" t="s">
        <v>128</v>
      </c>
      <c r="Q59" s="45" t="s">
        <v>205</v>
      </c>
      <c r="R59" s="65" t="s">
        <v>300</v>
      </c>
      <c r="S59" s="4"/>
    </row>
    <row r="60" spans="5:21" x14ac:dyDescent="0.3">
      <c r="F60" s="30" t="s">
        <v>29</v>
      </c>
      <c r="G60" s="30" t="s">
        <v>165</v>
      </c>
      <c r="H60" s="41" t="s">
        <v>270</v>
      </c>
      <c r="I60" s="36" t="s">
        <v>166</v>
      </c>
      <c r="J60" s="30" t="s">
        <v>45</v>
      </c>
      <c r="K60" s="29" t="s">
        <v>211</v>
      </c>
      <c r="L60" s="36" t="s">
        <v>122</v>
      </c>
      <c r="M60" s="36" t="s">
        <v>177</v>
      </c>
      <c r="N60" s="83" t="s">
        <v>455</v>
      </c>
      <c r="O60" s="9" t="s">
        <v>462</v>
      </c>
      <c r="P60" s="46" t="s">
        <v>200</v>
      </c>
      <c r="Q60" s="28" t="s">
        <v>206</v>
      </c>
      <c r="R60" s="9" t="s">
        <v>363</v>
      </c>
      <c r="S60" s="4"/>
    </row>
    <row r="61" spans="5:21" x14ac:dyDescent="0.3">
      <c r="F61" s="31" t="s">
        <v>5</v>
      </c>
      <c r="G61" s="31" t="s">
        <v>164</v>
      </c>
      <c r="H61" s="42" t="s">
        <v>271</v>
      </c>
      <c r="I61" s="38" t="s">
        <v>167</v>
      </c>
      <c r="J61" s="17" t="s">
        <v>44</v>
      </c>
      <c r="K61" s="36" t="s">
        <v>49</v>
      </c>
      <c r="L61" s="38" t="s">
        <v>123</v>
      </c>
      <c r="M61" s="38" t="s">
        <v>178</v>
      </c>
      <c r="N61" s="83" t="s">
        <v>456</v>
      </c>
      <c r="O61" s="37" t="s">
        <v>194</v>
      </c>
      <c r="P61" s="47" t="s">
        <v>201</v>
      </c>
      <c r="Q61" s="34" t="s">
        <v>207</v>
      </c>
      <c r="R61" s="4" t="s">
        <v>364</v>
      </c>
      <c r="S61" s="4"/>
    </row>
    <row r="62" spans="5:21" x14ac:dyDescent="0.3">
      <c r="F62" s="30" t="s">
        <v>78</v>
      </c>
      <c r="G62" s="27" t="s">
        <v>51</v>
      </c>
      <c r="H62" s="41" t="s">
        <v>272</v>
      </c>
      <c r="I62" s="36" t="s">
        <v>168</v>
      </c>
      <c r="J62" s="16"/>
      <c r="K62" s="38" t="s">
        <v>82</v>
      </c>
      <c r="L62" s="16" t="s">
        <v>85</v>
      </c>
      <c r="M62" s="36" t="s">
        <v>179</v>
      </c>
      <c r="N62" s="83" t="s">
        <v>454</v>
      </c>
      <c r="O62" s="39" t="s">
        <v>195</v>
      </c>
      <c r="P62" s="46" t="s">
        <v>202</v>
      </c>
      <c r="Q62" s="28" t="s">
        <v>208</v>
      </c>
      <c r="R62" s="9" t="s">
        <v>365</v>
      </c>
      <c r="S62" s="4"/>
    </row>
    <row r="63" spans="5:21" x14ac:dyDescent="0.3">
      <c r="F63" s="31" t="s">
        <v>79</v>
      </c>
      <c r="G63" s="16"/>
      <c r="H63" s="42" t="s">
        <v>273</v>
      </c>
      <c r="I63" s="38" t="s">
        <v>169</v>
      </c>
      <c r="J63" s="16"/>
      <c r="K63" s="36" t="s">
        <v>172</v>
      </c>
      <c r="M63" s="38" t="s">
        <v>180</v>
      </c>
      <c r="N63" s="86" t="s">
        <v>452</v>
      </c>
      <c r="O63" s="9" t="s">
        <v>461</v>
      </c>
      <c r="P63" s="47" t="s">
        <v>203</v>
      </c>
      <c r="Q63" s="34"/>
      <c r="R63" s="4" t="s">
        <v>366</v>
      </c>
    </row>
    <row r="64" spans="5:21" x14ac:dyDescent="0.3">
      <c r="F64" s="27" t="s">
        <v>80</v>
      </c>
      <c r="G64" s="16"/>
      <c r="H64" s="41"/>
      <c r="I64" s="36" t="s">
        <v>170</v>
      </c>
      <c r="J64" s="16"/>
      <c r="K64" s="38" t="s">
        <v>173</v>
      </c>
      <c r="L64" s="16"/>
      <c r="M64" s="39" t="s">
        <v>147</v>
      </c>
      <c r="N64" s="86" t="s">
        <v>453</v>
      </c>
      <c r="O64" s="38" t="s">
        <v>196</v>
      </c>
      <c r="P64" s="48" t="s">
        <v>163</v>
      </c>
      <c r="Q64" s="49"/>
      <c r="R64" s="9" t="s">
        <v>367</v>
      </c>
    </row>
    <row r="65" spans="5:18" x14ac:dyDescent="0.3">
      <c r="F65" s="16"/>
      <c r="G65" s="16"/>
      <c r="H65" s="42"/>
      <c r="I65" s="19" t="s">
        <v>171</v>
      </c>
      <c r="J65" s="16"/>
      <c r="K65" s="36" t="s">
        <v>83</v>
      </c>
      <c r="L65" s="16"/>
      <c r="M65" s="37" t="s">
        <v>148</v>
      </c>
      <c r="N65" s="89" t="s">
        <v>459</v>
      </c>
      <c r="O65" s="36" t="s">
        <v>197</v>
      </c>
      <c r="P65" s="24" t="s">
        <v>342</v>
      </c>
      <c r="R65" s="9" t="s">
        <v>368</v>
      </c>
    </row>
    <row r="66" spans="5:18" x14ac:dyDescent="0.3">
      <c r="E66" s="29" t="s">
        <v>145</v>
      </c>
      <c r="F66" s="16"/>
      <c r="G66" s="16"/>
      <c r="H66" s="41"/>
      <c r="I66" s="16"/>
      <c r="J66" s="16"/>
      <c r="K66" s="38" t="s">
        <v>84</v>
      </c>
      <c r="L66" s="16"/>
      <c r="M66" s="39" t="s">
        <v>181</v>
      </c>
      <c r="N66" s="89" t="s">
        <v>460</v>
      </c>
      <c r="O66" s="9" t="s">
        <v>464</v>
      </c>
      <c r="P66" s="24" t="s">
        <v>343</v>
      </c>
      <c r="R66" s="9" t="s">
        <v>369</v>
      </c>
    </row>
    <row r="67" spans="5:18" x14ac:dyDescent="0.3">
      <c r="E67" s="30" t="s">
        <v>7</v>
      </c>
      <c r="F67" s="16"/>
      <c r="G67" s="16"/>
      <c r="H67" s="42"/>
      <c r="I67" s="16"/>
      <c r="J67" s="16"/>
      <c r="K67" s="36" t="s">
        <v>125</v>
      </c>
      <c r="L67" s="16"/>
      <c r="M67" s="37" t="s">
        <v>152</v>
      </c>
      <c r="N67" s="89" t="s">
        <v>458</v>
      </c>
      <c r="O67" s="37" t="s">
        <v>198</v>
      </c>
      <c r="P67" s="24" t="s">
        <v>362</v>
      </c>
      <c r="R67" s="9" t="s">
        <v>370</v>
      </c>
    </row>
    <row r="68" spans="5:18" x14ac:dyDescent="0.3">
      <c r="E68" s="31" t="s">
        <v>15</v>
      </c>
      <c r="F68" s="16"/>
      <c r="G68" s="16"/>
      <c r="H68" s="41"/>
      <c r="I68" s="16"/>
      <c r="J68" s="16"/>
      <c r="K68" s="38" t="s">
        <v>174</v>
      </c>
      <c r="L68" s="16"/>
      <c r="M68" s="37" t="s">
        <v>149</v>
      </c>
      <c r="N68" s="88" t="s">
        <v>457</v>
      </c>
      <c r="O68" s="43" t="s">
        <v>199</v>
      </c>
      <c r="R68" s="9" t="s">
        <v>373</v>
      </c>
    </row>
    <row r="69" spans="5:18" x14ac:dyDescent="0.3">
      <c r="E69" s="30" t="s">
        <v>9</v>
      </c>
      <c r="F69" s="16"/>
      <c r="G69" s="16"/>
      <c r="H69" s="42"/>
      <c r="I69" s="16"/>
      <c r="J69" s="16"/>
      <c r="K69" s="25" t="s">
        <v>175</v>
      </c>
      <c r="L69" s="16"/>
      <c r="M69" s="39" t="s">
        <v>150</v>
      </c>
      <c r="N69" s="83" t="s">
        <v>182</v>
      </c>
      <c r="O69" s="9" t="s">
        <v>463</v>
      </c>
      <c r="R69" s="9" t="s">
        <v>374</v>
      </c>
    </row>
    <row r="70" spans="5:18" x14ac:dyDescent="0.3">
      <c r="E70" s="31" t="s">
        <v>11</v>
      </c>
      <c r="F70" s="16"/>
      <c r="G70" s="16"/>
      <c r="H70" s="41"/>
      <c r="I70" s="16"/>
      <c r="J70" s="16"/>
      <c r="K70" s="16" t="s">
        <v>312</v>
      </c>
      <c r="L70" s="16"/>
      <c r="M70" s="20" t="s">
        <v>151</v>
      </c>
      <c r="N70" s="84" t="s">
        <v>183</v>
      </c>
      <c r="O70" s="9" t="s">
        <v>465</v>
      </c>
      <c r="R70" s="9" t="s">
        <v>371</v>
      </c>
    </row>
    <row r="71" spans="5:18" x14ac:dyDescent="0.3">
      <c r="E71" s="30" t="s">
        <v>71</v>
      </c>
      <c r="F71" s="16"/>
      <c r="G71" s="16"/>
      <c r="H71" s="18"/>
      <c r="I71" s="16"/>
      <c r="J71" s="16"/>
      <c r="K71" s="16" t="s">
        <v>24</v>
      </c>
      <c r="L71" s="16"/>
      <c r="M71" s="61" t="s">
        <v>294</v>
      </c>
      <c r="N71" s="83" t="s">
        <v>184</v>
      </c>
      <c r="O71" s="9" t="s">
        <v>466</v>
      </c>
      <c r="R71" s="9" t="s">
        <v>372</v>
      </c>
    </row>
    <row r="72" spans="5:18" x14ac:dyDescent="0.3">
      <c r="E72" s="31" t="s">
        <v>14</v>
      </c>
      <c r="F72" s="16"/>
      <c r="G72" s="16"/>
      <c r="H72" s="16"/>
      <c r="I72" s="16"/>
      <c r="J72" s="16"/>
      <c r="K72" s="16" t="s">
        <v>229</v>
      </c>
      <c r="L72" s="16"/>
      <c r="M72" s="20" t="s">
        <v>295</v>
      </c>
      <c r="N72" s="84" t="s">
        <v>185</v>
      </c>
      <c r="O72" s="9" t="s">
        <v>467</v>
      </c>
      <c r="R72" s="9" t="s">
        <v>375</v>
      </c>
    </row>
    <row r="73" spans="5:18" x14ac:dyDescent="0.3">
      <c r="E73" s="30" t="s">
        <v>28</v>
      </c>
      <c r="F73" s="16"/>
      <c r="G73" s="16"/>
      <c r="H73" s="16"/>
      <c r="I73" s="16"/>
      <c r="J73" s="16"/>
      <c r="K73" s="16" t="s">
        <v>21</v>
      </c>
      <c r="L73" s="16"/>
      <c r="M73" s="61" t="s">
        <v>135</v>
      </c>
      <c r="N73" s="83" t="s">
        <v>186</v>
      </c>
      <c r="O73" s="9" t="s">
        <v>468</v>
      </c>
      <c r="R73" s="9" t="s">
        <v>376</v>
      </c>
    </row>
    <row r="74" spans="5:18" x14ac:dyDescent="0.3">
      <c r="E74" s="31" t="s">
        <v>10</v>
      </c>
      <c r="F74" s="16"/>
      <c r="G74" s="16"/>
      <c r="H74" s="16"/>
      <c r="I74" s="16"/>
      <c r="J74" s="16"/>
      <c r="K74" s="16"/>
      <c r="L74" s="16"/>
      <c r="M74" s="16" t="s">
        <v>310</v>
      </c>
      <c r="N74" s="84" t="s">
        <v>187</v>
      </c>
      <c r="O74" s="9" t="s">
        <v>469</v>
      </c>
      <c r="P74" s="16"/>
      <c r="Q74" s="16"/>
      <c r="R74" s="9" t="s">
        <v>377</v>
      </c>
    </row>
    <row r="75" spans="5:18" x14ac:dyDescent="0.3">
      <c r="E75" s="30" t="s">
        <v>13</v>
      </c>
      <c r="F75" s="16"/>
      <c r="G75" s="16"/>
      <c r="H75" s="16"/>
      <c r="I75" s="16"/>
      <c r="J75" s="16"/>
      <c r="K75" s="16"/>
      <c r="L75" s="16"/>
      <c r="M75" s="16" t="s">
        <v>311</v>
      </c>
      <c r="N75" s="85" t="s">
        <v>478</v>
      </c>
      <c r="O75" s="9" t="s">
        <v>470</v>
      </c>
      <c r="P75" s="16"/>
      <c r="Q75" s="16"/>
      <c r="R75" s="9" t="s">
        <v>378</v>
      </c>
    </row>
    <row r="76" spans="5:18" x14ac:dyDescent="0.3">
      <c r="E76" s="31" t="s">
        <v>12</v>
      </c>
      <c r="K76" s="16"/>
      <c r="N76" s="86" t="s">
        <v>479</v>
      </c>
      <c r="O76" s="20" t="s">
        <v>325</v>
      </c>
    </row>
    <row r="77" spans="5:18" x14ac:dyDescent="0.3">
      <c r="E77" s="30" t="s">
        <v>72</v>
      </c>
      <c r="N77" s="85" t="s">
        <v>480</v>
      </c>
      <c r="O77" s="20" t="s">
        <v>326</v>
      </c>
    </row>
    <row r="78" spans="5:18" x14ac:dyDescent="0.3">
      <c r="E78" s="31" t="s">
        <v>73</v>
      </c>
      <c r="N78" s="86" t="s">
        <v>481</v>
      </c>
      <c r="O78" s="20" t="s">
        <v>327</v>
      </c>
    </row>
    <row r="79" spans="5:18" x14ac:dyDescent="0.3">
      <c r="E79" s="30" t="s">
        <v>74</v>
      </c>
      <c r="N79" s="88" t="s">
        <v>331</v>
      </c>
      <c r="O79" s="20" t="s">
        <v>328</v>
      </c>
    </row>
    <row r="80" spans="5:18" x14ac:dyDescent="0.3">
      <c r="E80" s="31" t="s">
        <v>75</v>
      </c>
      <c r="N80" s="88" t="s">
        <v>332</v>
      </c>
      <c r="O80" s="16" t="s">
        <v>329</v>
      </c>
    </row>
    <row r="81" spans="5:15" x14ac:dyDescent="0.3">
      <c r="E81" s="30" t="s">
        <v>76</v>
      </c>
      <c r="N81" s="89" t="s">
        <v>188</v>
      </c>
      <c r="O81" s="16" t="s">
        <v>336</v>
      </c>
    </row>
    <row r="82" spans="5:15" x14ac:dyDescent="0.3">
      <c r="E82" s="17" t="s">
        <v>77</v>
      </c>
      <c r="N82" s="87" t="s">
        <v>189</v>
      </c>
      <c r="O82" s="20" t="s">
        <v>337</v>
      </c>
    </row>
    <row r="83" spans="5:15" x14ac:dyDescent="0.3">
      <c r="E83" s="4"/>
      <c r="N83" s="89" t="s">
        <v>190</v>
      </c>
      <c r="O83" s="20" t="s">
        <v>338</v>
      </c>
    </row>
    <row r="84" spans="5:15" x14ac:dyDescent="0.3">
      <c r="E84" s="4"/>
      <c r="N84" s="87" t="s">
        <v>191</v>
      </c>
      <c r="O84" s="20" t="s">
        <v>339</v>
      </c>
    </row>
    <row r="85" spans="5:15" x14ac:dyDescent="0.3">
      <c r="E85" s="4"/>
      <c r="N85" s="89" t="s">
        <v>192</v>
      </c>
      <c r="O85" s="61" t="s">
        <v>359</v>
      </c>
    </row>
    <row r="86" spans="5:15" x14ac:dyDescent="0.3">
      <c r="E86" s="4"/>
      <c r="N86" s="87" t="s">
        <v>193</v>
      </c>
      <c r="O86" s="61" t="s">
        <v>360</v>
      </c>
    </row>
    <row r="87" spans="5:15" x14ac:dyDescent="0.3">
      <c r="N87" s="88" t="s">
        <v>482</v>
      </c>
    </row>
    <row r="91" spans="5:15" x14ac:dyDescent="0.3">
      <c r="N91" s="67"/>
    </row>
    <row r="92" spans="5:15" x14ac:dyDescent="0.3">
      <c r="E92" s="4"/>
      <c r="N92" s="67"/>
    </row>
    <row r="93" spans="5:15" x14ac:dyDescent="0.3">
      <c r="N93" s="67"/>
    </row>
    <row r="94" spans="5:15" x14ac:dyDescent="0.3">
      <c r="N94" s="67"/>
    </row>
    <row r="95" spans="5:15" x14ac:dyDescent="0.3">
      <c r="N95" s="67"/>
    </row>
    <row r="96" spans="5:15" x14ac:dyDescent="0.3">
      <c r="N96" s="67"/>
    </row>
    <row r="97" spans="14:14" x14ac:dyDescent="0.3">
      <c r="N97" s="67"/>
    </row>
    <row r="98" spans="14:14" x14ac:dyDescent="0.3">
      <c r="N98" s="67"/>
    </row>
    <row r="99" spans="14:14" x14ac:dyDescent="0.3">
      <c r="N99" s="67"/>
    </row>
    <row r="100" spans="14:14" x14ac:dyDescent="0.3">
      <c r="N100" s="67"/>
    </row>
    <row r="101" spans="14:14" x14ac:dyDescent="0.3">
      <c r="N101" s="67"/>
    </row>
    <row r="102" spans="14:14" x14ac:dyDescent="0.3">
      <c r="N102" s="67"/>
    </row>
  </sheetData>
  <sortState ref="N2:N15">
    <sortCondition ref="N2:N15"/>
  </sortState>
  <customSheetViews>
    <customSheetView guid="{E9B94D60-4254-4BF3-8F79-B99F0E126B03}" scale="85" state="hidden" topLeftCell="K64">
      <selection activeCell="M89" sqref="M89"/>
      <pageMargins left="0.7" right="0.7" top="0.75" bottom="0.75" header="0.3" footer="0.3"/>
      <pageSetup paperSize="9" orientation="portrait" verticalDpi="300" r:id="rId1"/>
    </customSheetView>
  </customSheetViews>
  <mergeCells count="1">
    <mergeCell ref="Q19:W19"/>
  </mergeCells>
  <phoneticPr fontId="26" type="noConversion"/>
  <pageMargins left="0.7" right="0.7" top="0.75" bottom="0.75" header="0.3" footer="0.3"/>
  <pageSetup paperSize="9" orientation="portrait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M10"/>
  <sheetViews>
    <sheetView workbookViewId="0">
      <selection activeCell="C8" sqref="C8"/>
    </sheetView>
  </sheetViews>
  <sheetFormatPr defaultRowHeight="14.4" x14ac:dyDescent="0.3"/>
  <cols>
    <col min="8" max="8" width="6" customWidth="1"/>
    <col min="9" max="9" width="25.109375" customWidth="1"/>
  </cols>
  <sheetData>
    <row r="3" spans="1:13" ht="36.6" x14ac:dyDescent="0.7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ht="36.6" x14ac:dyDescent="0.7">
      <c r="B4" s="73"/>
      <c r="C4" s="73"/>
      <c r="D4" s="73"/>
      <c r="E4" s="73"/>
      <c r="F4" s="73"/>
      <c r="G4" s="71"/>
      <c r="H4" s="71"/>
      <c r="I4" s="71"/>
      <c r="J4" s="71"/>
      <c r="K4" s="71"/>
      <c r="L4" s="71"/>
      <c r="M4" s="71"/>
    </row>
    <row r="8" spans="1:13" ht="46.2" x14ac:dyDescent="0.85">
      <c r="B8" s="74"/>
      <c r="C8" s="74"/>
      <c r="D8" s="74"/>
    </row>
    <row r="9" spans="1:13" ht="46.2" x14ac:dyDescent="0.85">
      <c r="B9" s="74"/>
      <c r="C9" s="74"/>
      <c r="D9" s="74"/>
    </row>
    <row r="10" spans="1:13" ht="46.2" x14ac:dyDescent="0.85">
      <c r="B10" s="74"/>
      <c r="C10" s="74"/>
      <c r="D10" s="74"/>
    </row>
  </sheetData>
  <customSheetViews>
    <customSheetView guid="{E9B94D60-4254-4BF3-8F79-B99F0E126B03}">
      <selection activeCell="C8" sqref="C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topLeftCell="A10" workbookViewId="0"/>
  </sheetViews>
  <sheetFormatPr defaultRowHeight="14.4" x14ac:dyDescent="0.3"/>
  <sheetData/>
  <customSheetViews>
    <customSheetView guid="{E9B94D60-4254-4BF3-8F79-B99F0E126B03}" topLeftCell="A10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108" baseType="lpstr">
      <vt:lpstr>Assembly_Main</vt:lpstr>
      <vt:lpstr>Report_Assy_Main</vt:lpstr>
      <vt:lpstr>Report_Productivity</vt:lpstr>
      <vt:lpstr>SMT</vt:lpstr>
      <vt:lpstr>AOI</vt:lpstr>
      <vt:lpstr>WAVE_INSERT_CONF</vt:lpstr>
      <vt:lpstr>Assembly_Others</vt:lpstr>
      <vt:lpstr>Report_Others</vt:lpstr>
      <vt:lpstr>Sheet1</vt:lpstr>
      <vt:lpstr>Sheet2</vt:lpstr>
      <vt:lpstr>Sheet3</vt:lpstr>
      <vt:lpstr>Chart1</vt:lpstr>
      <vt:lpstr>AP30_11</vt:lpstr>
      <vt:lpstr>AP30_13</vt:lpstr>
      <vt:lpstr>AP30_25</vt:lpstr>
      <vt:lpstr>AP30_31</vt:lpstr>
      <vt:lpstr>AP30_33</vt:lpstr>
      <vt:lpstr>APFC</vt:lpstr>
      <vt:lpstr>AQ30_11</vt:lpstr>
      <vt:lpstr>AQ30_13</vt:lpstr>
      <vt:lpstr>AQ30_25</vt:lpstr>
      <vt:lpstr>AQ30_33</vt:lpstr>
      <vt:lpstr>AW_30</vt:lpstr>
      <vt:lpstr>Bajaj_ETB</vt:lpstr>
      <vt:lpstr>BAROMETER</vt:lpstr>
      <vt:lpstr>Assembly_Main!Bigtech</vt:lpstr>
      <vt:lpstr>BMW</vt:lpstr>
      <vt:lpstr>BW_30</vt:lpstr>
      <vt:lpstr>Cap_sense</vt:lpstr>
      <vt:lpstr>Conformal</vt:lpstr>
      <vt:lpstr>Control_card</vt:lpstr>
      <vt:lpstr>Assembly_Main!Controller</vt:lpstr>
      <vt:lpstr>Controller_144</vt:lpstr>
      <vt:lpstr>Controller_96</vt:lpstr>
      <vt:lpstr>ControlPrint</vt:lpstr>
      <vt:lpstr>CP</vt:lpstr>
      <vt:lpstr>D1_100</vt:lpstr>
      <vt:lpstr>D1_32</vt:lpstr>
      <vt:lpstr>D1_50</vt:lpstr>
      <vt:lpstr>D1_62</vt:lpstr>
      <vt:lpstr>D1_80</vt:lpstr>
      <vt:lpstr>D3_100</vt:lpstr>
      <vt:lpstr>D3_50</vt:lpstr>
      <vt:lpstr>D3_62</vt:lpstr>
      <vt:lpstr>D3_80</vt:lpstr>
      <vt:lpstr>Danlaw</vt:lpstr>
      <vt:lpstr>Dellorto</vt:lpstr>
      <vt:lpstr>Diesel</vt:lpstr>
      <vt:lpstr>DRP</vt:lpstr>
      <vt:lpstr>Dura</vt:lpstr>
      <vt:lpstr>EMERALD</vt:lpstr>
      <vt:lpstr>EOLR</vt:lpstr>
      <vt:lpstr>FP</vt:lpstr>
      <vt:lpstr>Gasoline</vt:lpstr>
      <vt:lpstr>Godrej</vt:lpstr>
      <vt:lpstr>IJL230B</vt:lpstr>
      <vt:lpstr>IJL660A</vt:lpstr>
      <vt:lpstr>Illumination</vt:lpstr>
      <vt:lpstr>Insertion</vt:lpstr>
      <vt:lpstr>IR_sensor</vt:lpstr>
      <vt:lpstr>KA</vt:lpstr>
      <vt:lpstr>Kongsberg</vt:lpstr>
      <vt:lpstr>Lamp_LED</vt:lpstr>
      <vt:lpstr>LED</vt:lpstr>
      <vt:lpstr>LEDs</vt:lpstr>
      <vt:lpstr>LH_230B</vt:lpstr>
      <vt:lpstr>LH_660A</vt:lpstr>
      <vt:lpstr>Assembly_Main!Logger_4G</vt:lpstr>
      <vt:lpstr>Main_Board</vt:lpstr>
      <vt:lpstr>Minuto</vt:lpstr>
      <vt:lpstr>Modbus</vt:lpstr>
      <vt:lpstr>MOLBIO</vt:lpstr>
      <vt:lpstr>Neutral_4P</vt:lpstr>
      <vt:lpstr>NM20_74</vt:lpstr>
      <vt:lpstr>NM20_76</vt:lpstr>
      <vt:lpstr>NP20_76</vt:lpstr>
      <vt:lpstr>NP30_76</vt:lpstr>
      <vt:lpstr>NQ30_76</vt:lpstr>
      <vt:lpstr>P_202</vt:lpstr>
      <vt:lpstr>P_33</vt:lpstr>
      <vt:lpstr>PS_144</vt:lpstr>
      <vt:lpstr>PS_96</vt:lpstr>
      <vt:lpstr>RE_Amber</vt:lpstr>
      <vt:lpstr>Relay_12step</vt:lpstr>
      <vt:lpstr>Relay_14step</vt:lpstr>
      <vt:lpstr>Relay_16step</vt:lpstr>
      <vt:lpstr>Relay_4step</vt:lpstr>
      <vt:lpstr>Relay_6step</vt:lpstr>
      <vt:lpstr>Relay_8step</vt:lpstr>
      <vt:lpstr>Renault</vt:lpstr>
      <vt:lpstr>RH_230B</vt:lpstr>
      <vt:lpstr>RH_660A</vt:lpstr>
      <vt:lpstr>S3RP</vt:lpstr>
      <vt:lpstr>Sensor</vt:lpstr>
      <vt:lpstr>Sensor_3_in_1</vt:lpstr>
      <vt:lpstr>SG_1</vt:lpstr>
      <vt:lpstr>SMT!Tata</vt:lpstr>
      <vt:lpstr>Tata</vt:lpstr>
      <vt:lpstr>Truenat</vt:lpstr>
      <vt:lpstr>Tulip</vt:lpstr>
      <vt:lpstr>Tyco</vt:lpstr>
      <vt:lpstr>USB</vt:lpstr>
      <vt:lpstr>Vavye</vt:lpstr>
      <vt:lpstr>Vayve</vt:lpstr>
      <vt:lpstr>VDP</vt:lpstr>
      <vt:lpstr>Volvo</vt:lpstr>
      <vt:lpstr>Wave</vt:lpstr>
      <vt:lpstr>Wideband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LENOVO</cp:lastModifiedBy>
  <cp:lastPrinted>2020-01-10T03:46:34Z</cp:lastPrinted>
  <dcterms:created xsi:type="dcterms:W3CDTF">2017-04-25T15:19:03Z</dcterms:created>
  <dcterms:modified xsi:type="dcterms:W3CDTF">2023-07-09T14:48:09Z</dcterms:modified>
</cp:coreProperties>
</file>