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queryTables/queryTable1.xml" ContentType="application/vnd.openxmlformats-officedocument.spreadsheetml.query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sraj\Desktop\Acadgild students projects\projwct1 data\data for MySQL\project1 submission\"/>
    </mc:Choice>
  </mc:AlternateContent>
  <xr:revisionPtr revIDLastSave="0" documentId="13_ncr:1_{93D05025-89E3-4CFF-9973-BC7D155C8A6E}" xr6:coauthVersionLast="38" xr6:coauthVersionMax="38" xr10:uidLastSave="{00000000-0000-0000-0000-000000000000}"/>
  <bookViews>
    <workbookView xWindow="0" yWindow="0" windowWidth="20490" windowHeight="7545" firstSheet="1" activeTab="5" xr2:uid="{00000000-000D-0000-FFFF-FFFF00000000}"/>
  </bookViews>
  <sheets>
    <sheet name="Fe2011Engdipl" sheetId="14" r:id="rId1"/>
    <sheet name="Data5R2numcy " sheetId="10" r:id="rId2"/>
    <sheet name="Data5R1 numcy " sheetId="9" r:id="rId3"/>
    <sheet name="Data3R1 EngD" sheetId="7" r:id="rId4"/>
    <sheet name="Data4R2 EngD" sheetId="8" r:id="rId5"/>
    <sheet name="Accuracy" sheetId="11" r:id="rId6"/>
    <sheet name="2011 data" sheetId="15" r:id="rId7"/>
    <sheet name="Rand()" sheetId="1" r:id="rId8"/>
    <sheet name="Rand test Fe2011" sheetId="18" r:id="rId9"/>
    <sheet name="Rand3 test" sheetId="5" r:id="rId10"/>
    <sheet name="Rand2 Fe2011" sheetId="17" r:id="rId11"/>
    <sheet name="Rand2" sheetId="4" r:id="rId12"/>
    <sheet name="Rand1 Fe2011" sheetId="16" r:id="rId13"/>
    <sheet name="Rand1" sheetId="3" r:id="rId14"/>
    <sheet name="Numcyl data" sheetId="2" r:id="rId15"/>
    <sheet name="EngDis data" sheetId="6" r:id="rId16"/>
  </sheets>
  <definedNames>
    <definedName name="_xlnm._FilterDatabase" localSheetId="7" hidden="1">'Rand()'!$A$1:$N$1</definedName>
    <definedName name="FE2011_" localSheetId="7">'Rand()'!$A$1:$J$246</definedName>
    <definedName name="solver_eng" localSheetId="7" hidden="1">1</definedName>
    <definedName name="solver_neg" localSheetId="7" hidden="1">1</definedName>
    <definedName name="solver_num" localSheetId="7" hidden="1">0</definedName>
    <definedName name="solver_opt" localSheetId="7" hidden="1">'Rand()'!$A$1</definedName>
    <definedName name="solver_typ" localSheetId="7" hidden="1">1</definedName>
    <definedName name="solver_val" localSheetId="7" hidden="1">0</definedName>
    <definedName name="solver_ver" localSheetId="7" hidden="1">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59" i="6" l="1"/>
  <c r="C256" i="6"/>
  <c r="C255" i="6"/>
  <c r="C254" i="6"/>
  <c r="C253" i="6"/>
  <c r="C251" i="6"/>
  <c r="O248" i="6"/>
  <c r="N248" i="6"/>
  <c r="M248" i="6"/>
  <c r="G248" i="6"/>
  <c r="E248" i="6"/>
  <c r="B248" i="6"/>
  <c r="O247" i="6"/>
  <c r="N247" i="6"/>
  <c r="M247" i="6"/>
  <c r="G247" i="6"/>
  <c r="F247" i="6"/>
  <c r="E247" i="6"/>
  <c r="D247" i="6"/>
  <c r="C247" i="6"/>
  <c r="O246" i="6"/>
  <c r="N246" i="6"/>
  <c r="M246" i="6"/>
  <c r="G246" i="6"/>
  <c r="F246" i="6"/>
  <c r="E246" i="6"/>
  <c r="D246" i="6"/>
  <c r="C246" i="6"/>
  <c r="O245" i="6"/>
  <c r="N245" i="6"/>
  <c r="M245" i="6"/>
  <c r="G245" i="6"/>
  <c r="F245" i="6"/>
  <c r="E245" i="6"/>
  <c r="D245" i="6"/>
  <c r="C245" i="6"/>
  <c r="O244" i="6"/>
  <c r="N244" i="6"/>
  <c r="M244" i="6"/>
  <c r="G244" i="6"/>
  <c r="F244" i="6"/>
  <c r="E244" i="6"/>
  <c r="D244" i="6"/>
  <c r="C244" i="6"/>
  <c r="O243" i="6"/>
  <c r="N243" i="6"/>
  <c r="M243" i="6"/>
  <c r="G243" i="6"/>
  <c r="F243" i="6"/>
  <c r="E243" i="6"/>
  <c r="D243" i="6"/>
  <c r="C243" i="6"/>
  <c r="O242" i="6"/>
  <c r="N242" i="6"/>
  <c r="M242" i="6"/>
  <c r="G242" i="6"/>
  <c r="F242" i="6"/>
  <c r="E242" i="6"/>
  <c r="D242" i="6"/>
  <c r="C242" i="6"/>
  <c r="O241" i="6"/>
  <c r="N241" i="6"/>
  <c r="M241" i="6"/>
  <c r="G241" i="6"/>
  <c r="F241" i="6"/>
  <c r="E241" i="6"/>
  <c r="D241" i="6"/>
  <c r="C241" i="6"/>
  <c r="O240" i="6"/>
  <c r="N240" i="6"/>
  <c r="M240" i="6"/>
  <c r="G240" i="6"/>
  <c r="F240" i="6"/>
  <c r="E240" i="6"/>
  <c r="D240" i="6"/>
  <c r="C240" i="6"/>
  <c r="O239" i="6"/>
  <c r="N239" i="6"/>
  <c r="M239" i="6"/>
  <c r="G239" i="6"/>
  <c r="F239" i="6"/>
  <c r="E239" i="6"/>
  <c r="D239" i="6"/>
  <c r="C239" i="6"/>
  <c r="O238" i="6"/>
  <c r="N238" i="6"/>
  <c r="M238" i="6"/>
  <c r="G238" i="6"/>
  <c r="F238" i="6"/>
  <c r="E238" i="6"/>
  <c r="D238" i="6"/>
  <c r="C238" i="6"/>
  <c r="O237" i="6"/>
  <c r="N237" i="6"/>
  <c r="M237" i="6"/>
  <c r="G237" i="6"/>
  <c r="F237" i="6"/>
  <c r="E237" i="6"/>
  <c r="D237" i="6"/>
  <c r="C237" i="6"/>
  <c r="O236" i="6"/>
  <c r="N236" i="6"/>
  <c r="M236" i="6"/>
  <c r="G236" i="6"/>
  <c r="F236" i="6"/>
  <c r="E236" i="6"/>
  <c r="D236" i="6"/>
  <c r="C236" i="6"/>
  <c r="O235" i="6"/>
  <c r="N235" i="6"/>
  <c r="M235" i="6"/>
  <c r="G235" i="6"/>
  <c r="F235" i="6"/>
  <c r="E235" i="6"/>
  <c r="D235" i="6"/>
  <c r="C235" i="6"/>
  <c r="O234" i="6"/>
  <c r="N234" i="6"/>
  <c r="M234" i="6"/>
  <c r="G234" i="6"/>
  <c r="F234" i="6"/>
  <c r="E234" i="6"/>
  <c r="D234" i="6"/>
  <c r="C234" i="6"/>
  <c r="O233" i="6"/>
  <c r="N233" i="6"/>
  <c r="M233" i="6"/>
  <c r="G233" i="6"/>
  <c r="F233" i="6"/>
  <c r="E233" i="6"/>
  <c r="D233" i="6"/>
  <c r="C233" i="6"/>
  <c r="O232" i="6"/>
  <c r="N232" i="6"/>
  <c r="M232" i="6"/>
  <c r="G232" i="6"/>
  <c r="F232" i="6"/>
  <c r="E232" i="6"/>
  <c r="D232" i="6"/>
  <c r="C232" i="6"/>
  <c r="O231" i="6"/>
  <c r="N231" i="6"/>
  <c r="M231" i="6"/>
  <c r="G231" i="6"/>
  <c r="F231" i="6"/>
  <c r="E231" i="6"/>
  <c r="D231" i="6"/>
  <c r="C231" i="6"/>
  <c r="O230" i="6"/>
  <c r="N230" i="6"/>
  <c r="M230" i="6"/>
  <c r="G230" i="6"/>
  <c r="F230" i="6"/>
  <c r="E230" i="6"/>
  <c r="D230" i="6"/>
  <c r="C230" i="6"/>
  <c r="O229" i="6"/>
  <c r="N229" i="6"/>
  <c r="M229" i="6"/>
  <c r="G229" i="6"/>
  <c r="F229" i="6"/>
  <c r="E229" i="6"/>
  <c r="D229" i="6"/>
  <c r="C229" i="6"/>
  <c r="O228" i="6"/>
  <c r="N228" i="6"/>
  <c r="M228" i="6"/>
  <c r="G228" i="6"/>
  <c r="F228" i="6"/>
  <c r="E228" i="6"/>
  <c r="D228" i="6"/>
  <c r="C228" i="6"/>
  <c r="O227" i="6"/>
  <c r="N227" i="6"/>
  <c r="M227" i="6"/>
  <c r="G227" i="6"/>
  <c r="F227" i="6"/>
  <c r="E227" i="6"/>
  <c r="D227" i="6"/>
  <c r="C227" i="6"/>
  <c r="O226" i="6"/>
  <c r="N226" i="6"/>
  <c r="M226" i="6"/>
  <c r="G226" i="6"/>
  <c r="F226" i="6"/>
  <c r="E226" i="6"/>
  <c r="D226" i="6"/>
  <c r="C226" i="6"/>
  <c r="O225" i="6"/>
  <c r="N225" i="6"/>
  <c r="M225" i="6"/>
  <c r="G225" i="6"/>
  <c r="F225" i="6"/>
  <c r="E225" i="6"/>
  <c r="D225" i="6"/>
  <c r="C225" i="6"/>
  <c r="O224" i="6"/>
  <c r="N224" i="6"/>
  <c r="M224" i="6"/>
  <c r="G224" i="6"/>
  <c r="F224" i="6"/>
  <c r="E224" i="6"/>
  <c r="D224" i="6"/>
  <c r="C224" i="6"/>
  <c r="O223" i="6"/>
  <c r="N223" i="6"/>
  <c r="M223" i="6"/>
  <c r="G223" i="6"/>
  <c r="F223" i="6"/>
  <c r="E223" i="6"/>
  <c r="D223" i="6"/>
  <c r="C223" i="6"/>
  <c r="O222" i="6"/>
  <c r="N222" i="6"/>
  <c r="M222" i="6"/>
  <c r="G222" i="6"/>
  <c r="F222" i="6"/>
  <c r="E222" i="6"/>
  <c r="D222" i="6"/>
  <c r="C222" i="6"/>
  <c r="O221" i="6"/>
  <c r="N221" i="6"/>
  <c r="M221" i="6"/>
  <c r="G221" i="6"/>
  <c r="F221" i="6"/>
  <c r="E221" i="6"/>
  <c r="D221" i="6"/>
  <c r="C221" i="6"/>
  <c r="O220" i="6"/>
  <c r="N220" i="6"/>
  <c r="M220" i="6"/>
  <c r="G220" i="6"/>
  <c r="F220" i="6"/>
  <c r="E220" i="6"/>
  <c r="D220" i="6"/>
  <c r="C220" i="6"/>
  <c r="O219" i="6"/>
  <c r="N219" i="6"/>
  <c r="M219" i="6"/>
  <c r="G219" i="6"/>
  <c r="F219" i="6"/>
  <c r="E219" i="6"/>
  <c r="D219" i="6"/>
  <c r="C219" i="6"/>
  <c r="O218" i="6"/>
  <c r="N218" i="6"/>
  <c r="M218" i="6"/>
  <c r="G218" i="6"/>
  <c r="F218" i="6"/>
  <c r="E218" i="6"/>
  <c r="D218" i="6"/>
  <c r="C218" i="6"/>
  <c r="O217" i="6"/>
  <c r="N217" i="6"/>
  <c r="M217" i="6"/>
  <c r="G217" i="6"/>
  <c r="F217" i="6"/>
  <c r="E217" i="6"/>
  <c r="D217" i="6"/>
  <c r="C217" i="6"/>
  <c r="O216" i="6"/>
  <c r="N216" i="6"/>
  <c r="M216" i="6"/>
  <c r="G216" i="6"/>
  <c r="F216" i="6"/>
  <c r="E216" i="6"/>
  <c r="D216" i="6"/>
  <c r="C216" i="6"/>
  <c r="O215" i="6"/>
  <c r="N215" i="6"/>
  <c r="M215" i="6"/>
  <c r="G215" i="6"/>
  <c r="F215" i="6"/>
  <c r="E215" i="6"/>
  <c r="D215" i="6"/>
  <c r="C215" i="6"/>
  <c r="O214" i="6"/>
  <c r="N214" i="6"/>
  <c r="M214" i="6"/>
  <c r="G214" i="6"/>
  <c r="F214" i="6"/>
  <c r="E214" i="6"/>
  <c r="D214" i="6"/>
  <c r="C214" i="6"/>
  <c r="O213" i="6"/>
  <c r="N213" i="6"/>
  <c r="M213" i="6"/>
  <c r="G213" i="6"/>
  <c r="F213" i="6"/>
  <c r="E213" i="6"/>
  <c r="D213" i="6"/>
  <c r="C213" i="6"/>
  <c r="O212" i="6"/>
  <c r="N212" i="6"/>
  <c r="M212" i="6"/>
  <c r="G212" i="6"/>
  <c r="F212" i="6"/>
  <c r="E212" i="6"/>
  <c r="D212" i="6"/>
  <c r="C212" i="6"/>
  <c r="O211" i="6"/>
  <c r="N211" i="6"/>
  <c r="M211" i="6"/>
  <c r="G211" i="6"/>
  <c r="F211" i="6"/>
  <c r="E211" i="6"/>
  <c r="D211" i="6"/>
  <c r="C211" i="6"/>
  <c r="O210" i="6"/>
  <c r="N210" i="6"/>
  <c r="M210" i="6"/>
  <c r="G210" i="6"/>
  <c r="F210" i="6"/>
  <c r="E210" i="6"/>
  <c r="D210" i="6"/>
  <c r="C210" i="6"/>
  <c r="O209" i="6"/>
  <c r="N209" i="6"/>
  <c r="M209" i="6"/>
  <c r="G209" i="6"/>
  <c r="F209" i="6"/>
  <c r="E209" i="6"/>
  <c r="D209" i="6"/>
  <c r="C209" i="6"/>
  <c r="O208" i="6"/>
  <c r="N208" i="6"/>
  <c r="M208" i="6"/>
  <c r="G208" i="6"/>
  <c r="F208" i="6"/>
  <c r="E208" i="6"/>
  <c r="D208" i="6"/>
  <c r="C208" i="6"/>
  <c r="O207" i="6"/>
  <c r="N207" i="6"/>
  <c r="M207" i="6"/>
  <c r="G207" i="6"/>
  <c r="F207" i="6"/>
  <c r="E207" i="6"/>
  <c r="D207" i="6"/>
  <c r="C207" i="6"/>
  <c r="O206" i="6"/>
  <c r="N206" i="6"/>
  <c r="M206" i="6"/>
  <c r="G206" i="6"/>
  <c r="F206" i="6"/>
  <c r="E206" i="6"/>
  <c r="D206" i="6"/>
  <c r="C206" i="6"/>
  <c r="O205" i="6"/>
  <c r="N205" i="6"/>
  <c r="M205" i="6"/>
  <c r="G205" i="6"/>
  <c r="F205" i="6"/>
  <c r="E205" i="6"/>
  <c r="D205" i="6"/>
  <c r="C205" i="6"/>
  <c r="O204" i="6"/>
  <c r="N204" i="6"/>
  <c r="M204" i="6"/>
  <c r="G204" i="6"/>
  <c r="F204" i="6"/>
  <c r="E204" i="6"/>
  <c r="D204" i="6"/>
  <c r="C204" i="6"/>
  <c r="O203" i="6"/>
  <c r="N203" i="6"/>
  <c r="M203" i="6"/>
  <c r="G203" i="6"/>
  <c r="F203" i="6"/>
  <c r="E203" i="6"/>
  <c r="D203" i="6"/>
  <c r="C203" i="6"/>
  <c r="O202" i="6"/>
  <c r="N202" i="6"/>
  <c r="M202" i="6"/>
  <c r="G202" i="6"/>
  <c r="F202" i="6"/>
  <c r="E202" i="6"/>
  <c r="D202" i="6"/>
  <c r="C202" i="6"/>
  <c r="O201" i="6"/>
  <c r="N201" i="6"/>
  <c r="M201" i="6"/>
  <c r="G201" i="6"/>
  <c r="F201" i="6"/>
  <c r="E201" i="6"/>
  <c r="D201" i="6"/>
  <c r="C201" i="6"/>
  <c r="O200" i="6"/>
  <c r="N200" i="6"/>
  <c r="M200" i="6"/>
  <c r="G200" i="6"/>
  <c r="F200" i="6"/>
  <c r="E200" i="6"/>
  <c r="D200" i="6"/>
  <c r="C200" i="6"/>
  <c r="O199" i="6"/>
  <c r="N199" i="6"/>
  <c r="M199" i="6"/>
  <c r="G199" i="6"/>
  <c r="F199" i="6"/>
  <c r="E199" i="6"/>
  <c r="D199" i="6"/>
  <c r="C199" i="6"/>
  <c r="O198" i="6"/>
  <c r="N198" i="6"/>
  <c r="M198" i="6"/>
  <c r="G198" i="6"/>
  <c r="F198" i="6"/>
  <c r="E198" i="6"/>
  <c r="D198" i="6"/>
  <c r="C198" i="6"/>
  <c r="O197" i="6"/>
  <c r="N197" i="6"/>
  <c r="M197" i="6"/>
  <c r="G197" i="6"/>
  <c r="F197" i="6"/>
  <c r="E197" i="6"/>
  <c r="D197" i="6"/>
  <c r="C197" i="6"/>
  <c r="O196" i="6"/>
  <c r="N196" i="6"/>
  <c r="M196" i="6"/>
  <c r="G196" i="6"/>
  <c r="F196" i="6"/>
  <c r="E196" i="6"/>
  <c r="D196" i="6"/>
  <c r="C196" i="6"/>
  <c r="O195" i="6"/>
  <c r="N195" i="6"/>
  <c r="M195" i="6"/>
  <c r="G195" i="6"/>
  <c r="F195" i="6"/>
  <c r="E195" i="6"/>
  <c r="D195" i="6"/>
  <c r="C195" i="6"/>
  <c r="O194" i="6"/>
  <c r="N194" i="6"/>
  <c r="M194" i="6"/>
  <c r="G194" i="6"/>
  <c r="F194" i="6"/>
  <c r="E194" i="6"/>
  <c r="D194" i="6"/>
  <c r="C194" i="6"/>
  <c r="O193" i="6"/>
  <c r="N193" i="6"/>
  <c r="M193" i="6"/>
  <c r="G193" i="6"/>
  <c r="F193" i="6"/>
  <c r="E193" i="6"/>
  <c r="D193" i="6"/>
  <c r="C193" i="6"/>
  <c r="O192" i="6"/>
  <c r="N192" i="6"/>
  <c r="M192" i="6"/>
  <c r="G192" i="6"/>
  <c r="F192" i="6"/>
  <c r="E192" i="6"/>
  <c r="D192" i="6"/>
  <c r="C192" i="6"/>
  <c r="O191" i="6"/>
  <c r="N191" i="6"/>
  <c r="M191" i="6"/>
  <c r="G191" i="6"/>
  <c r="F191" i="6"/>
  <c r="E191" i="6"/>
  <c r="D191" i="6"/>
  <c r="C191" i="6"/>
  <c r="O190" i="6"/>
  <c r="N190" i="6"/>
  <c r="M190" i="6"/>
  <c r="G190" i="6"/>
  <c r="F190" i="6"/>
  <c r="E190" i="6"/>
  <c r="D190" i="6"/>
  <c r="C190" i="6"/>
  <c r="O189" i="6"/>
  <c r="N189" i="6"/>
  <c r="M189" i="6"/>
  <c r="G189" i="6"/>
  <c r="F189" i="6"/>
  <c r="E189" i="6"/>
  <c r="D189" i="6"/>
  <c r="C189" i="6"/>
  <c r="O188" i="6"/>
  <c r="N188" i="6"/>
  <c r="M188" i="6"/>
  <c r="G188" i="6"/>
  <c r="F188" i="6"/>
  <c r="E188" i="6"/>
  <c r="D188" i="6"/>
  <c r="C188" i="6"/>
  <c r="O187" i="6"/>
  <c r="N187" i="6"/>
  <c r="M187" i="6"/>
  <c r="G187" i="6"/>
  <c r="F187" i="6"/>
  <c r="E187" i="6"/>
  <c r="D187" i="6"/>
  <c r="C187" i="6"/>
  <c r="O186" i="6"/>
  <c r="N186" i="6"/>
  <c r="M186" i="6"/>
  <c r="G186" i="6"/>
  <c r="F186" i="6"/>
  <c r="E186" i="6"/>
  <c r="D186" i="6"/>
  <c r="C186" i="6"/>
  <c r="O185" i="6"/>
  <c r="N185" i="6"/>
  <c r="M185" i="6"/>
  <c r="G185" i="6"/>
  <c r="F185" i="6"/>
  <c r="E185" i="6"/>
  <c r="D185" i="6"/>
  <c r="C185" i="6"/>
  <c r="O184" i="6"/>
  <c r="N184" i="6"/>
  <c r="M184" i="6"/>
  <c r="G184" i="6"/>
  <c r="F184" i="6"/>
  <c r="E184" i="6"/>
  <c r="D184" i="6"/>
  <c r="C184" i="6"/>
  <c r="O183" i="6"/>
  <c r="N183" i="6"/>
  <c r="M183" i="6"/>
  <c r="G183" i="6"/>
  <c r="F183" i="6"/>
  <c r="E183" i="6"/>
  <c r="D183" i="6"/>
  <c r="C183" i="6"/>
  <c r="O182" i="6"/>
  <c r="N182" i="6"/>
  <c r="M182" i="6"/>
  <c r="G182" i="6"/>
  <c r="F182" i="6"/>
  <c r="E182" i="6"/>
  <c r="D182" i="6"/>
  <c r="C182" i="6"/>
  <c r="O181" i="6"/>
  <c r="N181" i="6"/>
  <c r="M181" i="6"/>
  <c r="G181" i="6"/>
  <c r="F181" i="6"/>
  <c r="E181" i="6"/>
  <c r="D181" i="6"/>
  <c r="C181" i="6"/>
  <c r="O180" i="6"/>
  <c r="N180" i="6"/>
  <c r="M180" i="6"/>
  <c r="G180" i="6"/>
  <c r="F180" i="6"/>
  <c r="E180" i="6"/>
  <c r="D180" i="6"/>
  <c r="C180" i="6"/>
  <c r="O179" i="6"/>
  <c r="N179" i="6"/>
  <c r="M179" i="6"/>
  <c r="G179" i="6"/>
  <c r="F179" i="6"/>
  <c r="E179" i="6"/>
  <c r="D179" i="6"/>
  <c r="C179" i="6"/>
  <c r="O178" i="6"/>
  <c r="N178" i="6"/>
  <c r="M178" i="6"/>
  <c r="G178" i="6"/>
  <c r="F178" i="6"/>
  <c r="E178" i="6"/>
  <c r="D178" i="6"/>
  <c r="C178" i="6"/>
  <c r="O177" i="6"/>
  <c r="N177" i="6"/>
  <c r="M177" i="6"/>
  <c r="G177" i="6"/>
  <c r="F177" i="6"/>
  <c r="E177" i="6"/>
  <c r="D177" i="6"/>
  <c r="C177" i="6"/>
  <c r="O176" i="6"/>
  <c r="N176" i="6"/>
  <c r="M176" i="6"/>
  <c r="G176" i="6"/>
  <c r="F176" i="6"/>
  <c r="E176" i="6"/>
  <c r="D176" i="6"/>
  <c r="C176" i="6"/>
  <c r="O175" i="6"/>
  <c r="N175" i="6"/>
  <c r="M175" i="6"/>
  <c r="G175" i="6"/>
  <c r="F175" i="6"/>
  <c r="E175" i="6"/>
  <c r="D175" i="6"/>
  <c r="C175" i="6"/>
  <c r="O174" i="6"/>
  <c r="N174" i="6"/>
  <c r="M174" i="6"/>
  <c r="G174" i="6"/>
  <c r="F174" i="6"/>
  <c r="E174" i="6"/>
  <c r="D174" i="6"/>
  <c r="C174" i="6"/>
  <c r="O173" i="6"/>
  <c r="N173" i="6"/>
  <c r="M173" i="6"/>
  <c r="G173" i="6"/>
  <c r="F173" i="6"/>
  <c r="E173" i="6"/>
  <c r="D173" i="6"/>
  <c r="C173" i="6"/>
  <c r="O172" i="6"/>
  <c r="N172" i="6"/>
  <c r="M172" i="6"/>
  <c r="G172" i="6"/>
  <c r="F172" i="6"/>
  <c r="E172" i="6"/>
  <c r="D172" i="6"/>
  <c r="C172" i="6"/>
  <c r="O171" i="6"/>
  <c r="N171" i="6"/>
  <c r="M171" i="6"/>
  <c r="G171" i="6"/>
  <c r="F171" i="6"/>
  <c r="E171" i="6"/>
  <c r="D171" i="6"/>
  <c r="C171" i="6"/>
  <c r="O170" i="6"/>
  <c r="N170" i="6"/>
  <c r="M170" i="6"/>
  <c r="G170" i="6"/>
  <c r="F170" i="6"/>
  <c r="E170" i="6"/>
  <c r="D170" i="6"/>
  <c r="C170" i="6"/>
  <c r="O169" i="6"/>
  <c r="N169" i="6"/>
  <c r="M169" i="6"/>
  <c r="G169" i="6"/>
  <c r="F169" i="6"/>
  <c r="E169" i="6"/>
  <c r="D169" i="6"/>
  <c r="C169" i="6"/>
  <c r="O168" i="6"/>
  <c r="N168" i="6"/>
  <c r="M168" i="6"/>
  <c r="G168" i="6"/>
  <c r="F168" i="6"/>
  <c r="E168" i="6"/>
  <c r="D168" i="6"/>
  <c r="C168" i="6"/>
  <c r="O167" i="6"/>
  <c r="N167" i="6"/>
  <c r="M167" i="6"/>
  <c r="G167" i="6"/>
  <c r="F167" i="6"/>
  <c r="E167" i="6"/>
  <c r="D167" i="6"/>
  <c r="C167" i="6"/>
  <c r="O166" i="6"/>
  <c r="N166" i="6"/>
  <c r="M166" i="6"/>
  <c r="G166" i="6"/>
  <c r="F166" i="6"/>
  <c r="E166" i="6"/>
  <c r="D166" i="6"/>
  <c r="C166" i="6"/>
  <c r="O165" i="6"/>
  <c r="N165" i="6"/>
  <c r="M165" i="6"/>
  <c r="G165" i="6"/>
  <c r="F165" i="6"/>
  <c r="E165" i="6"/>
  <c r="D165" i="6"/>
  <c r="C165" i="6"/>
  <c r="O164" i="6"/>
  <c r="N164" i="6"/>
  <c r="M164" i="6"/>
  <c r="G164" i="6"/>
  <c r="F164" i="6"/>
  <c r="E164" i="6"/>
  <c r="D164" i="6"/>
  <c r="C164" i="6"/>
  <c r="O163" i="6"/>
  <c r="N163" i="6"/>
  <c r="M163" i="6"/>
  <c r="G163" i="6"/>
  <c r="F163" i="6"/>
  <c r="E163" i="6"/>
  <c r="D163" i="6"/>
  <c r="C163" i="6"/>
  <c r="O162" i="6"/>
  <c r="N162" i="6"/>
  <c r="M162" i="6"/>
  <c r="G162" i="6"/>
  <c r="F162" i="6"/>
  <c r="E162" i="6"/>
  <c r="D162" i="6"/>
  <c r="C162" i="6"/>
  <c r="O161" i="6"/>
  <c r="N161" i="6"/>
  <c r="M161" i="6"/>
  <c r="G161" i="6"/>
  <c r="F161" i="6"/>
  <c r="E161" i="6"/>
  <c r="D161" i="6"/>
  <c r="C161" i="6"/>
  <c r="O160" i="6"/>
  <c r="N160" i="6"/>
  <c r="M160" i="6"/>
  <c r="G160" i="6"/>
  <c r="F160" i="6"/>
  <c r="E160" i="6"/>
  <c r="D160" i="6"/>
  <c r="C160" i="6"/>
  <c r="O159" i="6"/>
  <c r="N159" i="6"/>
  <c r="M159" i="6"/>
  <c r="G159" i="6"/>
  <c r="F159" i="6"/>
  <c r="E159" i="6"/>
  <c r="D159" i="6"/>
  <c r="C159" i="6"/>
  <c r="O158" i="6"/>
  <c r="N158" i="6"/>
  <c r="M158" i="6"/>
  <c r="G158" i="6"/>
  <c r="F158" i="6"/>
  <c r="E158" i="6"/>
  <c r="D158" i="6"/>
  <c r="C158" i="6"/>
  <c r="O157" i="6"/>
  <c r="N157" i="6"/>
  <c r="M157" i="6"/>
  <c r="G157" i="6"/>
  <c r="F157" i="6"/>
  <c r="E157" i="6"/>
  <c r="D157" i="6"/>
  <c r="C157" i="6"/>
  <c r="O156" i="6"/>
  <c r="N156" i="6"/>
  <c r="M156" i="6"/>
  <c r="G156" i="6"/>
  <c r="F156" i="6"/>
  <c r="E156" i="6"/>
  <c r="D156" i="6"/>
  <c r="C156" i="6"/>
  <c r="O155" i="6"/>
  <c r="N155" i="6"/>
  <c r="M155" i="6"/>
  <c r="G155" i="6"/>
  <c r="F155" i="6"/>
  <c r="E155" i="6"/>
  <c r="D155" i="6"/>
  <c r="C155" i="6"/>
  <c r="O154" i="6"/>
  <c r="N154" i="6"/>
  <c r="M154" i="6"/>
  <c r="G154" i="6"/>
  <c r="F154" i="6"/>
  <c r="E154" i="6"/>
  <c r="D154" i="6"/>
  <c r="C154" i="6"/>
  <c r="O153" i="6"/>
  <c r="N153" i="6"/>
  <c r="M153" i="6"/>
  <c r="G153" i="6"/>
  <c r="F153" i="6"/>
  <c r="E153" i="6"/>
  <c r="D153" i="6"/>
  <c r="C153" i="6"/>
  <c r="O152" i="6"/>
  <c r="N152" i="6"/>
  <c r="M152" i="6"/>
  <c r="G152" i="6"/>
  <c r="F152" i="6"/>
  <c r="E152" i="6"/>
  <c r="D152" i="6"/>
  <c r="C152" i="6"/>
  <c r="O151" i="6"/>
  <c r="N151" i="6"/>
  <c r="M151" i="6"/>
  <c r="G151" i="6"/>
  <c r="F151" i="6"/>
  <c r="E151" i="6"/>
  <c r="D151" i="6"/>
  <c r="C151" i="6"/>
  <c r="O150" i="6"/>
  <c r="N150" i="6"/>
  <c r="M150" i="6"/>
  <c r="G150" i="6"/>
  <c r="F150" i="6"/>
  <c r="E150" i="6"/>
  <c r="D150" i="6"/>
  <c r="C150" i="6"/>
  <c r="O149" i="6"/>
  <c r="N149" i="6"/>
  <c r="M149" i="6"/>
  <c r="G149" i="6"/>
  <c r="F149" i="6"/>
  <c r="E149" i="6"/>
  <c r="D149" i="6"/>
  <c r="C149" i="6"/>
  <c r="O148" i="6"/>
  <c r="N148" i="6"/>
  <c r="M148" i="6"/>
  <c r="G148" i="6"/>
  <c r="F148" i="6"/>
  <c r="E148" i="6"/>
  <c r="D148" i="6"/>
  <c r="C148" i="6"/>
  <c r="O147" i="6"/>
  <c r="N147" i="6"/>
  <c r="M147" i="6"/>
  <c r="G147" i="6"/>
  <c r="F147" i="6"/>
  <c r="E147" i="6"/>
  <c r="D147" i="6"/>
  <c r="C147" i="6"/>
  <c r="O146" i="6"/>
  <c r="N146" i="6"/>
  <c r="M146" i="6"/>
  <c r="G146" i="6"/>
  <c r="F146" i="6"/>
  <c r="E146" i="6"/>
  <c r="D146" i="6"/>
  <c r="C146" i="6"/>
  <c r="O145" i="6"/>
  <c r="N145" i="6"/>
  <c r="M145" i="6"/>
  <c r="G145" i="6"/>
  <c r="F145" i="6"/>
  <c r="E145" i="6"/>
  <c r="D145" i="6"/>
  <c r="C145" i="6"/>
  <c r="O144" i="6"/>
  <c r="N144" i="6"/>
  <c r="M144" i="6"/>
  <c r="G144" i="6"/>
  <c r="F144" i="6"/>
  <c r="E144" i="6"/>
  <c r="D144" i="6"/>
  <c r="C144" i="6"/>
  <c r="O143" i="6"/>
  <c r="N143" i="6"/>
  <c r="M143" i="6"/>
  <c r="G143" i="6"/>
  <c r="F143" i="6"/>
  <c r="E143" i="6"/>
  <c r="D143" i="6"/>
  <c r="C143" i="6"/>
  <c r="O142" i="6"/>
  <c r="N142" i="6"/>
  <c r="M142" i="6"/>
  <c r="G142" i="6"/>
  <c r="F142" i="6"/>
  <c r="E142" i="6"/>
  <c r="D142" i="6"/>
  <c r="C142" i="6"/>
  <c r="O141" i="6"/>
  <c r="N141" i="6"/>
  <c r="M141" i="6"/>
  <c r="G141" i="6"/>
  <c r="F141" i="6"/>
  <c r="E141" i="6"/>
  <c r="D141" i="6"/>
  <c r="C141" i="6"/>
  <c r="O140" i="6"/>
  <c r="N140" i="6"/>
  <c r="M140" i="6"/>
  <c r="G140" i="6"/>
  <c r="F140" i="6"/>
  <c r="E140" i="6"/>
  <c r="D140" i="6"/>
  <c r="C140" i="6"/>
  <c r="O139" i="6"/>
  <c r="N139" i="6"/>
  <c r="M139" i="6"/>
  <c r="G139" i="6"/>
  <c r="F139" i="6"/>
  <c r="E139" i="6"/>
  <c r="D139" i="6"/>
  <c r="C139" i="6"/>
  <c r="O138" i="6"/>
  <c r="N138" i="6"/>
  <c r="M138" i="6"/>
  <c r="G138" i="6"/>
  <c r="F138" i="6"/>
  <c r="E138" i="6"/>
  <c r="D138" i="6"/>
  <c r="C138" i="6"/>
  <c r="O137" i="6"/>
  <c r="N137" i="6"/>
  <c r="M137" i="6"/>
  <c r="G137" i="6"/>
  <c r="F137" i="6"/>
  <c r="E137" i="6"/>
  <c r="D137" i="6"/>
  <c r="C137" i="6"/>
  <c r="O136" i="6"/>
  <c r="N136" i="6"/>
  <c r="M136" i="6"/>
  <c r="G136" i="6"/>
  <c r="F136" i="6"/>
  <c r="E136" i="6"/>
  <c r="D136" i="6"/>
  <c r="C136" i="6"/>
  <c r="O135" i="6"/>
  <c r="N135" i="6"/>
  <c r="M135" i="6"/>
  <c r="G135" i="6"/>
  <c r="F135" i="6"/>
  <c r="E135" i="6"/>
  <c r="D135" i="6"/>
  <c r="C135" i="6"/>
  <c r="O134" i="6"/>
  <c r="N134" i="6"/>
  <c r="M134" i="6"/>
  <c r="G134" i="6"/>
  <c r="F134" i="6"/>
  <c r="E134" i="6"/>
  <c r="D134" i="6"/>
  <c r="C134" i="6"/>
  <c r="O133" i="6"/>
  <c r="N133" i="6"/>
  <c r="M133" i="6"/>
  <c r="G133" i="6"/>
  <c r="F133" i="6"/>
  <c r="E133" i="6"/>
  <c r="D133" i="6"/>
  <c r="C133" i="6"/>
  <c r="O132" i="6"/>
  <c r="N132" i="6"/>
  <c r="M132" i="6"/>
  <c r="G132" i="6"/>
  <c r="F132" i="6"/>
  <c r="E132" i="6"/>
  <c r="D132" i="6"/>
  <c r="C132" i="6"/>
  <c r="O131" i="6"/>
  <c r="N131" i="6"/>
  <c r="M131" i="6"/>
  <c r="G131" i="6"/>
  <c r="F131" i="6"/>
  <c r="E131" i="6"/>
  <c r="D131" i="6"/>
  <c r="C131" i="6"/>
  <c r="O130" i="6"/>
  <c r="N130" i="6"/>
  <c r="M130" i="6"/>
  <c r="G130" i="6"/>
  <c r="F130" i="6"/>
  <c r="E130" i="6"/>
  <c r="D130" i="6"/>
  <c r="C130" i="6"/>
  <c r="O129" i="6"/>
  <c r="N129" i="6"/>
  <c r="M129" i="6"/>
  <c r="G129" i="6"/>
  <c r="F129" i="6"/>
  <c r="E129" i="6"/>
  <c r="D129" i="6"/>
  <c r="C129" i="6"/>
  <c r="O128" i="6"/>
  <c r="N128" i="6"/>
  <c r="M128" i="6"/>
  <c r="G128" i="6"/>
  <c r="F128" i="6"/>
  <c r="E128" i="6"/>
  <c r="D128" i="6"/>
  <c r="C128" i="6"/>
  <c r="O127" i="6"/>
  <c r="N127" i="6"/>
  <c r="M127" i="6"/>
  <c r="G127" i="6"/>
  <c r="F127" i="6"/>
  <c r="E127" i="6"/>
  <c r="D127" i="6"/>
  <c r="C127" i="6"/>
  <c r="O126" i="6"/>
  <c r="N126" i="6"/>
  <c r="M126" i="6"/>
  <c r="G126" i="6"/>
  <c r="F126" i="6"/>
  <c r="E126" i="6"/>
  <c r="D126" i="6"/>
  <c r="C126" i="6"/>
  <c r="O125" i="6"/>
  <c r="N125" i="6"/>
  <c r="M125" i="6"/>
  <c r="G125" i="6"/>
  <c r="F125" i="6"/>
  <c r="E125" i="6"/>
  <c r="D125" i="6"/>
  <c r="C125" i="6"/>
  <c r="O124" i="6"/>
  <c r="N124" i="6"/>
  <c r="M124" i="6"/>
  <c r="G124" i="6"/>
  <c r="F124" i="6"/>
  <c r="E124" i="6"/>
  <c r="D124" i="6"/>
  <c r="C124" i="6"/>
  <c r="O123" i="6"/>
  <c r="N123" i="6"/>
  <c r="M123" i="6"/>
  <c r="G123" i="6"/>
  <c r="F123" i="6"/>
  <c r="E123" i="6"/>
  <c r="D123" i="6"/>
  <c r="C123" i="6"/>
  <c r="O122" i="6"/>
  <c r="N122" i="6"/>
  <c r="M122" i="6"/>
  <c r="G122" i="6"/>
  <c r="F122" i="6"/>
  <c r="E122" i="6"/>
  <c r="D122" i="6"/>
  <c r="C122" i="6"/>
  <c r="O121" i="6"/>
  <c r="N121" i="6"/>
  <c r="M121" i="6"/>
  <c r="G121" i="6"/>
  <c r="F121" i="6"/>
  <c r="E121" i="6"/>
  <c r="D121" i="6"/>
  <c r="C121" i="6"/>
  <c r="O120" i="6"/>
  <c r="N120" i="6"/>
  <c r="M120" i="6"/>
  <c r="G120" i="6"/>
  <c r="F120" i="6"/>
  <c r="E120" i="6"/>
  <c r="D120" i="6"/>
  <c r="C120" i="6"/>
  <c r="O119" i="6"/>
  <c r="N119" i="6"/>
  <c r="M119" i="6"/>
  <c r="G119" i="6"/>
  <c r="F119" i="6"/>
  <c r="E119" i="6"/>
  <c r="D119" i="6"/>
  <c r="C119" i="6"/>
  <c r="O118" i="6"/>
  <c r="N118" i="6"/>
  <c r="M118" i="6"/>
  <c r="G118" i="6"/>
  <c r="F118" i="6"/>
  <c r="E118" i="6"/>
  <c r="D118" i="6"/>
  <c r="C118" i="6"/>
  <c r="O117" i="6"/>
  <c r="N117" i="6"/>
  <c r="M117" i="6"/>
  <c r="G117" i="6"/>
  <c r="F117" i="6"/>
  <c r="E117" i="6"/>
  <c r="D117" i="6"/>
  <c r="C117" i="6"/>
  <c r="O116" i="6"/>
  <c r="N116" i="6"/>
  <c r="M116" i="6"/>
  <c r="G116" i="6"/>
  <c r="F116" i="6"/>
  <c r="E116" i="6"/>
  <c r="D116" i="6"/>
  <c r="C116" i="6"/>
  <c r="O115" i="6"/>
  <c r="N115" i="6"/>
  <c r="M115" i="6"/>
  <c r="G115" i="6"/>
  <c r="F115" i="6"/>
  <c r="E115" i="6"/>
  <c r="D115" i="6"/>
  <c r="C115" i="6"/>
  <c r="O114" i="6"/>
  <c r="N114" i="6"/>
  <c r="M114" i="6"/>
  <c r="G114" i="6"/>
  <c r="F114" i="6"/>
  <c r="E114" i="6"/>
  <c r="D114" i="6"/>
  <c r="C114" i="6"/>
  <c r="O113" i="6"/>
  <c r="N113" i="6"/>
  <c r="M113" i="6"/>
  <c r="G113" i="6"/>
  <c r="F113" i="6"/>
  <c r="E113" i="6"/>
  <c r="D113" i="6"/>
  <c r="C113" i="6"/>
  <c r="O112" i="6"/>
  <c r="N112" i="6"/>
  <c r="M112" i="6"/>
  <c r="G112" i="6"/>
  <c r="F112" i="6"/>
  <c r="E112" i="6"/>
  <c r="D112" i="6"/>
  <c r="C112" i="6"/>
  <c r="O111" i="6"/>
  <c r="N111" i="6"/>
  <c r="M111" i="6"/>
  <c r="G111" i="6"/>
  <c r="F111" i="6"/>
  <c r="E111" i="6"/>
  <c r="D111" i="6"/>
  <c r="C111" i="6"/>
  <c r="O110" i="6"/>
  <c r="N110" i="6"/>
  <c r="M110" i="6"/>
  <c r="G110" i="6"/>
  <c r="F110" i="6"/>
  <c r="E110" i="6"/>
  <c r="D110" i="6"/>
  <c r="C110" i="6"/>
  <c r="O109" i="6"/>
  <c r="N109" i="6"/>
  <c r="M109" i="6"/>
  <c r="G109" i="6"/>
  <c r="F109" i="6"/>
  <c r="E109" i="6"/>
  <c r="D109" i="6"/>
  <c r="C109" i="6"/>
  <c r="O108" i="6"/>
  <c r="N108" i="6"/>
  <c r="M108" i="6"/>
  <c r="G108" i="6"/>
  <c r="F108" i="6"/>
  <c r="E108" i="6"/>
  <c r="D108" i="6"/>
  <c r="C108" i="6"/>
  <c r="O107" i="6"/>
  <c r="N107" i="6"/>
  <c r="M107" i="6"/>
  <c r="G107" i="6"/>
  <c r="F107" i="6"/>
  <c r="E107" i="6"/>
  <c r="D107" i="6"/>
  <c r="C107" i="6"/>
  <c r="O106" i="6"/>
  <c r="N106" i="6"/>
  <c r="M106" i="6"/>
  <c r="G106" i="6"/>
  <c r="F106" i="6"/>
  <c r="E106" i="6"/>
  <c r="D106" i="6"/>
  <c r="C106" i="6"/>
  <c r="O105" i="6"/>
  <c r="N105" i="6"/>
  <c r="M105" i="6"/>
  <c r="G105" i="6"/>
  <c r="F105" i="6"/>
  <c r="E105" i="6"/>
  <c r="D105" i="6"/>
  <c r="C105" i="6"/>
  <c r="O104" i="6"/>
  <c r="N104" i="6"/>
  <c r="M104" i="6"/>
  <c r="G104" i="6"/>
  <c r="F104" i="6"/>
  <c r="E104" i="6"/>
  <c r="D104" i="6"/>
  <c r="C104" i="6"/>
  <c r="O103" i="6"/>
  <c r="N103" i="6"/>
  <c r="M103" i="6"/>
  <c r="G103" i="6"/>
  <c r="F103" i="6"/>
  <c r="E103" i="6"/>
  <c r="D103" i="6"/>
  <c r="C103" i="6"/>
  <c r="O102" i="6"/>
  <c r="N102" i="6"/>
  <c r="M102" i="6"/>
  <c r="G102" i="6"/>
  <c r="F102" i="6"/>
  <c r="E102" i="6"/>
  <c r="D102" i="6"/>
  <c r="C102" i="6"/>
  <c r="O101" i="6"/>
  <c r="N101" i="6"/>
  <c r="M101" i="6"/>
  <c r="G101" i="6"/>
  <c r="F101" i="6"/>
  <c r="E101" i="6"/>
  <c r="D101" i="6"/>
  <c r="C101" i="6"/>
  <c r="O100" i="6"/>
  <c r="N100" i="6"/>
  <c r="M100" i="6"/>
  <c r="G100" i="6"/>
  <c r="F100" i="6"/>
  <c r="E100" i="6"/>
  <c r="D100" i="6"/>
  <c r="C100" i="6"/>
  <c r="O99" i="6"/>
  <c r="N99" i="6"/>
  <c r="M99" i="6"/>
  <c r="G99" i="6"/>
  <c r="F99" i="6"/>
  <c r="E99" i="6"/>
  <c r="D99" i="6"/>
  <c r="C99" i="6"/>
  <c r="O98" i="6"/>
  <c r="N98" i="6"/>
  <c r="M98" i="6"/>
  <c r="G98" i="6"/>
  <c r="F98" i="6"/>
  <c r="E98" i="6"/>
  <c r="D98" i="6"/>
  <c r="C98" i="6"/>
  <c r="O97" i="6"/>
  <c r="N97" i="6"/>
  <c r="M97" i="6"/>
  <c r="G97" i="6"/>
  <c r="F97" i="6"/>
  <c r="E97" i="6"/>
  <c r="D97" i="6"/>
  <c r="C97" i="6"/>
  <c r="O96" i="6"/>
  <c r="N96" i="6"/>
  <c r="M96" i="6"/>
  <c r="G96" i="6"/>
  <c r="F96" i="6"/>
  <c r="E96" i="6"/>
  <c r="D96" i="6"/>
  <c r="C96" i="6"/>
  <c r="O95" i="6"/>
  <c r="N95" i="6"/>
  <c r="M95" i="6"/>
  <c r="G95" i="6"/>
  <c r="F95" i="6"/>
  <c r="E95" i="6"/>
  <c r="D95" i="6"/>
  <c r="C95" i="6"/>
  <c r="O94" i="6"/>
  <c r="N94" i="6"/>
  <c r="M94" i="6"/>
  <c r="G94" i="6"/>
  <c r="F94" i="6"/>
  <c r="E94" i="6"/>
  <c r="D94" i="6"/>
  <c r="C94" i="6"/>
  <c r="O93" i="6"/>
  <c r="N93" i="6"/>
  <c r="M93" i="6"/>
  <c r="G93" i="6"/>
  <c r="F93" i="6"/>
  <c r="E93" i="6"/>
  <c r="D93" i="6"/>
  <c r="C93" i="6"/>
  <c r="O92" i="6"/>
  <c r="N92" i="6"/>
  <c r="M92" i="6"/>
  <c r="G92" i="6"/>
  <c r="F92" i="6"/>
  <c r="E92" i="6"/>
  <c r="D92" i="6"/>
  <c r="C92" i="6"/>
  <c r="O91" i="6"/>
  <c r="N91" i="6"/>
  <c r="M91" i="6"/>
  <c r="G91" i="6"/>
  <c r="F91" i="6"/>
  <c r="E91" i="6"/>
  <c r="D91" i="6"/>
  <c r="C91" i="6"/>
  <c r="O90" i="6"/>
  <c r="N90" i="6"/>
  <c r="M90" i="6"/>
  <c r="G90" i="6"/>
  <c r="F90" i="6"/>
  <c r="E90" i="6"/>
  <c r="D90" i="6"/>
  <c r="C90" i="6"/>
  <c r="O89" i="6"/>
  <c r="N89" i="6"/>
  <c r="M89" i="6"/>
  <c r="G89" i="6"/>
  <c r="F89" i="6"/>
  <c r="E89" i="6"/>
  <c r="D89" i="6"/>
  <c r="C89" i="6"/>
  <c r="O88" i="6"/>
  <c r="N88" i="6"/>
  <c r="M88" i="6"/>
  <c r="G88" i="6"/>
  <c r="F88" i="6"/>
  <c r="E88" i="6"/>
  <c r="D88" i="6"/>
  <c r="C88" i="6"/>
  <c r="O87" i="6"/>
  <c r="N87" i="6"/>
  <c r="M87" i="6"/>
  <c r="G87" i="6"/>
  <c r="F87" i="6"/>
  <c r="E87" i="6"/>
  <c r="D87" i="6"/>
  <c r="C87" i="6"/>
  <c r="O86" i="6"/>
  <c r="N86" i="6"/>
  <c r="M86" i="6"/>
  <c r="G86" i="6"/>
  <c r="F86" i="6"/>
  <c r="E86" i="6"/>
  <c r="D86" i="6"/>
  <c r="C86" i="6"/>
  <c r="O85" i="6"/>
  <c r="N85" i="6"/>
  <c r="M85" i="6"/>
  <c r="G85" i="6"/>
  <c r="F85" i="6"/>
  <c r="E85" i="6"/>
  <c r="D85" i="6"/>
  <c r="C85" i="6"/>
  <c r="O84" i="6"/>
  <c r="N84" i="6"/>
  <c r="M84" i="6"/>
  <c r="G84" i="6"/>
  <c r="F84" i="6"/>
  <c r="E84" i="6"/>
  <c r="D84" i="6"/>
  <c r="C84" i="6"/>
  <c r="O83" i="6"/>
  <c r="N83" i="6"/>
  <c r="M83" i="6"/>
  <c r="G83" i="6"/>
  <c r="F83" i="6"/>
  <c r="E83" i="6"/>
  <c r="D83" i="6"/>
  <c r="C83" i="6"/>
  <c r="O82" i="6"/>
  <c r="N82" i="6"/>
  <c r="M82" i="6"/>
  <c r="G82" i="6"/>
  <c r="F82" i="6"/>
  <c r="E82" i="6"/>
  <c r="D82" i="6"/>
  <c r="C82" i="6"/>
  <c r="O81" i="6"/>
  <c r="N81" i="6"/>
  <c r="M81" i="6"/>
  <c r="G81" i="6"/>
  <c r="F81" i="6"/>
  <c r="E81" i="6"/>
  <c r="D81" i="6"/>
  <c r="C81" i="6"/>
  <c r="O80" i="6"/>
  <c r="N80" i="6"/>
  <c r="M80" i="6"/>
  <c r="G80" i="6"/>
  <c r="F80" i="6"/>
  <c r="E80" i="6"/>
  <c r="D80" i="6"/>
  <c r="C80" i="6"/>
  <c r="O79" i="6"/>
  <c r="N79" i="6"/>
  <c r="M79" i="6"/>
  <c r="G79" i="6"/>
  <c r="F79" i="6"/>
  <c r="E79" i="6"/>
  <c r="D79" i="6"/>
  <c r="C79" i="6"/>
  <c r="O78" i="6"/>
  <c r="N78" i="6"/>
  <c r="M78" i="6"/>
  <c r="G78" i="6"/>
  <c r="F78" i="6"/>
  <c r="E78" i="6"/>
  <c r="D78" i="6"/>
  <c r="C78" i="6"/>
  <c r="O77" i="6"/>
  <c r="N77" i="6"/>
  <c r="M77" i="6"/>
  <c r="G77" i="6"/>
  <c r="F77" i="6"/>
  <c r="E77" i="6"/>
  <c r="D77" i="6"/>
  <c r="C77" i="6"/>
  <c r="O76" i="6"/>
  <c r="N76" i="6"/>
  <c r="M76" i="6"/>
  <c r="G76" i="6"/>
  <c r="F76" i="6"/>
  <c r="E76" i="6"/>
  <c r="D76" i="6"/>
  <c r="C76" i="6"/>
  <c r="O75" i="6"/>
  <c r="N75" i="6"/>
  <c r="M75" i="6"/>
  <c r="G75" i="6"/>
  <c r="F75" i="6"/>
  <c r="E75" i="6"/>
  <c r="D75" i="6"/>
  <c r="C75" i="6"/>
  <c r="O74" i="6"/>
  <c r="N74" i="6"/>
  <c r="M74" i="6"/>
  <c r="G74" i="6"/>
  <c r="F74" i="6"/>
  <c r="E74" i="6"/>
  <c r="D74" i="6"/>
  <c r="C74" i="6"/>
  <c r="O73" i="6"/>
  <c r="N73" i="6"/>
  <c r="M73" i="6"/>
  <c r="G73" i="6"/>
  <c r="F73" i="6"/>
  <c r="E73" i="6"/>
  <c r="D73" i="6"/>
  <c r="C73" i="6"/>
  <c r="O72" i="6"/>
  <c r="N72" i="6"/>
  <c r="M72" i="6"/>
  <c r="G72" i="6"/>
  <c r="F72" i="6"/>
  <c r="E72" i="6"/>
  <c r="D72" i="6"/>
  <c r="C72" i="6"/>
  <c r="O71" i="6"/>
  <c r="N71" i="6"/>
  <c r="M71" i="6"/>
  <c r="G71" i="6"/>
  <c r="F71" i="6"/>
  <c r="E71" i="6"/>
  <c r="D71" i="6"/>
  <c r="C71" i="6"/>
  <c r="O70" i="6"/>
  <c r="N70" i="6"/>
  <c r="M70" i="6"/>
  <c r="G70" i="6"/>
  <c r="F70" i="6"/>
  <c r="E70" i="6"/>
  <c r="D70" i="6"/>
  <c r="C70" i="6"/>
  <c r="O69" i="6"/>
  <c r="N69" i="6"/>
  <c r="M69" i="6"/>
  <c r="G69" i="6"/>
  <c r="F69" i="6"/>
  <c r="E69" i="6"/>
  <c r="D69" i="6"/>
  <c r="C69" i="6"/>
  <c r="O68" i="6"/>
  <c r="N68" i="6"/>
  <c r="M68" i="6"/>
  <c r="G68" i="6"/>
  <c r="F68" i="6"/>
  <c r="E68" i="6"/>
  <c r="D68" i="6"/>
  <c r="C68" i="6"/>
  <c r="O67" i="6"/>
  <c r="N67" i="6"/>
  <c r="M67" i="6"/>
  <c r="G67" i="6"/>
  <c r="F67" i="6"/>
  <c r="E67" i="6"/>
  <c r="D67" i="6"/>
  <c r="C67" i="6"/>
  <c r="O66" i="6"/>
  <c r="N66" i="6"/>
  <c r="M66" i="6"/>
  <c r="G66" i="6"/>
  <c r="F66" i="6"/>
  <c r="E66" i="6"/>
  <c r="D66" i="6"/>
  <c r="C66" i="6"/>
  <c r="O65" i="6"/>
  <c r="N65" i="6"/>
  <c r="M65" i="6"/>
  <c r="G65" i="6"/>
  <c r="F65" i="6"/>
  <c r="E65" i="6"/>
  <c r="D65" i="6"/>
  <c r="C65" i="6"/>
  <c r="O64" i="6"/>
  <c r="N64" i="6"/>
  <c r="M64" i="6"/>
  <c r="G64" i="6"/>
  <c r="F64" i="6"/>
  <c r="E64" i="6"/>
  <c r="D64" i="6"/>
  <c r="C64" i="6"/>
  <c r="O63" i="6"/>
  <c r="N63" i="6"/>
  <c r="M63" i="6"/>
  <c r="G63" i="6"/>
  <c r="F63" i="6"/>
  <c r="E63" i="6"/>
  <c r="D63" i="6"/>
  <c r="C63" i="6"/>
  <c r="O62" i="6"/>
  <c r="N62" i="6"/>
  <c r="M62" i="6"/>
  <c r="G62" i="6"/>
  <c r="F62" i="6"/>
  <c r="E62" i="6"/>
  <c r="D62" i="6"/>
  <c r="C62" i="6"/>
  <c r="O61" i="6"/>
  <c r="N61" i="6"/>
  <c r="M61" i="6"/>
  <c r="G61" i="6"/>
  <c r="F61" i="6"/>
  <c r="E61" i="6"/>
  <c r="D61" i="6"/>
  <c r="C61" i="6"/>
  <c r="O60" i="6"/>
  <c r="N60" i="6"/>
  <c r="M60" i="6"/>
  <c r="G60" i="6"/>
  <c r="F60" i="6"/>
  <c r="E60" i="6"/>
  <c r="D60" i="6"/>
  <c r="C60" i="6"/>
  <c r="O59" i="6"/>
  <c r="N59" i="6"/>
  <c r="M59" i="6"/>
  <c r="G59" i="6"/>
  <c r="F59" i="6"/>
  <c r="E59" i="6"/>
  <c r="D59" i="6"/>
  <c r="C59" i="6"/>
  <c r="O58" i="6"/>
  <c r="N58" i="6"/>
  <c r="M58" i="6"/>
  <c r="G58" i="6"/>
  <c r="F58" i="6"/>
  <c r="E58" i="6"/>
  <c r="D58" i="6"/>
  <c r="C58" i="6"/>
  <c r="O57" i="6"/>
  <c r="N57" i="6"/>
  <c r="M57" i="6"/>
  <c r="G57" i="6"/>
  <c r="F57" i="6"/>
  <c r="E57" i="6"/>
  <c r="D57" i="6"/>
  <c r="C57" i="6"/>
  <c r="O56" i="6"/>
  <c r="N56" i="6"/>
  <c r="M56" i="6"/>
  <c r="G56" i="6"/>
  <c r="F56" i="6"/>
  <c r="E56" i="6"/>
  <c r="D56" i="6"/>
  <c r="C56" i="6"/>
  <c r="O55" i="6"/>
  <c r="N55" i="6"/>
  <c r="M55" i="6"/>
  <c r="G55" i="6"/>
  <c r="F55" i="6"/>
  <c r="E55" i="6"/>
  <c r="D55" i="6"/>
  <c r="C55" i="6"/>
  <c r="O54" i="6"/>
  <c r="N54" i="6"/>
  <c r="M54" i="6"/>
  <c r="G54" i="6"/>
  <c r="F54" i="6"/>
  <c r="E54" i="6"/>
  <c r="D54" i="6"/>
  <c r="C54" i="6"/>
  <c r="O53" i="6"/>
  <c r="N53" i="6"/>
  <c r="M53" i="6"/>
  <c r="G53" i="6"/>
  <c r="F53" i="6"/>
  <c r="E53" i="6"/>
  <c r="D53" i="6"/>
  <c r="C53" i="6"/>
  <c r="O52" i="6"/>
  <c r="N52" i="6"/>
  <c r="M52" i="6"/>
  <c r="G52" i="6"/>
  <c r="F52" i="6"/>
  <c r="E52" i="6"/>
  <c r="D52" i="6"/>
  <c r="C52" i="6"/>
  <c r="O51" i="6"/>
  <c r="N51" i="6"/>
  <c r="M51" i="6"/>
  <c r="G51" i="6"/>
  <c r="F51" i="6"/>
  <c r="E51" i="6"/>
  <c r="D51" i="6"/>
  <c r="C51" i="6"/>
  <c r="O50" i="6"/>
  <c r="N50" i="6"/>
  <c r="M50" i="6"/>
  <c r="G50" i="6"/>
  <c r="F50" i="6"/>
  <c r="E50" i="6"/>
  <c r="D50" i="6"/>
  <c r="C50" i="6"/>
  <c r="O49" i="6"/>
  <c r="N49" i="6"/>
  <c r="M49" i="6"/>
  <c r="G49" i="6"/>
  <c r="F49" i="6"/>
  <c r="E49" i="6"/>
  <c r="D49" i="6"/>
  <c r="C49" i="6"/>
  <c r="O48" i="6"/>
  <c r="N48" i="6"/>
  <c r="M48" i="6"/>
  <c r="G48" i="6"/>
  <c r="F48" i="6"/>
  <c r="E48" i="6"/>
  <c r="D48" i="6"/>
  <c r="C48" i="6"/>
  <c r="O47" i="6"/>
  <c r="N47" i="6"/>
  <c r="M47" i="6"/>
  <c r="G47" i="6"/>
  <c r="F47" i="6"/>
  <c r="E47" i="6"/>
  <c r="D47" i="6"/>
  <c r="C47" i="6"/>
  <c r="O46" i="6"/>
  <c r="N46" i="6"/>
  <c r="M46" i="6"/>
  <c r="G46" i="6"/>
  <c r="F46" i="6"/>
  <c r="E46" i="6"/>
  <c r="D46" i="6"/>
  <c r="C46" i="6"/>
  <c r="O45" i="6"/>
  <c r="N45" i="6"/>
  <c r="M45" i="6"/>
  <c r="G45" i="6"/>
  <c r="F45" i="6"/>
  <c r="E45" i="6"/>
  <c r="D45" i="6"/>
  <c r="C45" i="6"/>
  <c r="O44" i="6"/>
  <c r="N44" i="6"/>
  <c r="M44" i="6"/>
  <c r="G44" i="6"/>
  <c r="F44" i="6"/>
  <c r="E44" i="6"/>
  <c r="D44" i="6"/>
  <c r="C44" i="6"/>
  <c r="O43" i="6"/>
  <c r="N43" i="6"/>
  <c r="M43" i="6"/>
  <c r="G43" i="6"/>
  <c r="F43" i="6"/>
  <c r="E43" i="6"/>
  <c r="D43" i="6"/>
  <c r="C43" i="6"/>
  <c r="O42" i="6"/>
  <c r="N42" i="6"/>
  <c r="M42" i="6"/>
  <c r="G42" i="6"/>
  <c r="F42" i="6"/>
  <c r="E42" i="6"/>
  <c r="D42" i="6"/>
  <c r="C42" i="6"/>
  <c r="O41" i="6"/>
  <c r="N41" i="6"/>
  <c r="M41" i="6"/>
  <c r="G41" i="6"/>
  <c r="F41" i="6"/>
  <c r="E41" i="6"/>
  <c r="D41" i="6"/>
  <c r="C41" i="6"/>
  <c r="O40" i="6"/>
  <c r="N40" i="6"/>
  <c r="M40" i="6"/>
  <c r="G40" i="6"/>
  <c r="F40" i="6"/>
  <c r="E40" i="6"/>
  <c r="D40" i="6"/>
  <c r="C40" i="6"/>
  <c r="O39" i="6"/>
  <c r="N39" i="6"/>
  <c r="M39" i="6"/>
  <c r="G39" i="6"/>
  <c r="F39" i="6"/>
  <c r="E39" i="6"/>
  <c r="D39" i="6"/>
  <c r="C39" i="6"/>
  <c r="O38" i="6"/>
  <c r="N38" i="6"/>
  <c r="M38" i="6"/>
  <c r="G38" i="6"/>
  <c r="F38" i="6"/>
  <c r="E38" i="6"/>
  <c r="D38" i="6"/>
  <c r="C38" i="6"/>
  <c r="O37" i="6"/>
  <c r="N37" i="6"/>
  <c r="M37" i="6"/>
  <c r="G37" i="6"/>
  <c r="F37" i="6"/>
  <c r="E37" i="6"/>
  <c r="D37" i="6"/>
  <c r="C37" i="6"/>
  <c r="O36" i="6"/>
  <c r="N36" i="6"/>
  <c r="M36" i="6"/>
  <c r="G36" i="6"/>
  <c r="F36" i="6"/>
  <c r="E36" i="6"/>
  <c r="D36" i="6"/>
  <c r="C36" i="6"/>
  <c r="O35" i="6"/>
  <c r="N35" i="6"/>
  <c r="M35" i="6"/>
  <c r="G35" i="6"/>
  <c r="F35" i="6"/>
  <c r="E35" i="6"/>
  <c r="D35" i="6"/>
  <c r="C35" i="6"/>
  <c r="O34" i="6"/>
  <c r="N34" i="6"/>
  <c r="M34" i="6"/>
  <c r="G34" i="6"/>
  <c r="F34" i="6"/>
  <c r="E34" i="6"/>
  <c r="D34" i="6"/>
  <c r="C34" i="6"/>
  <c r="O33" i="6"/>
  <c r="N33" i="6"/>
  <c r="M33" i="6"/>
  <c r="G33" i="6"/>
  <c r="F33" i="6"/>
  <c r="E33" i="6"/>
  <c r="D33" i="6"/>
  <c r="C33" i="6"/>
  <c r="O32" i="6"/>
  <c r="N32" i="6"/>
  <c r="M32" i="6"/>
  <c r="G32" i="6"/>
  <c r="F32" i="6"/>
  <c r="E32" i="6"/>
  <c r="D32" i="6"/>
  <c r="C32" i="6"/>
  <c r="O31" i="6"/>
  <c r="N31" i="6"/>
  <c r="M31" i="6"/>
  <c r="G31" i="6"/>
  <c r="F31" i="6"/>
  <c r="E31" i="6"/>
  <c r="D31" i="6"/>
  <c r="C31" i="6"/>
  <c r="O30" i="6"/>
  <c r="N30" i="6"/>
  <c r="M30" i="6"/>
  <c r="G30" i="6"/>
  <c r="F30" i="6"/>
  <c r="E30" i="6"/>
  <c r="D30" i="6"/>
  <c r="C30" i="6"/>
  <c r="O29" i="6"/>
  <c r="N29" i="6"/>
  <c r="M29" i="6"/>
  <c r="G29" i="6"/>
  <c r="F29" i="6"/>
  <c r="E29" i="6"/>
  <c r="D29" i="6"/>
  <c r="C29" i="6"/>
  <c r="O28" i="6"/>
  <c r="N28" i="6"/>
  <c r="M28" i="6"/>
  <c r="G28" i="6"/>
  <c r="F28" i="6"/>
  <c r="E28" i="6"/>
  <c r="D28" i="6"/>
  <c r="C28" i="6"/>
  <c r="O27" i="6"/>
  <c r="N27" i="6"/>
  <c r="M27" i="6"/>
  <c r="G27" i="6"/>
  <c r="F27" i="6"/>
  <c r="E27" i="6"/>
  <c r="D27" i="6"/>
  <c r="C27" i="6"/>
  <c r="O26" i="6"/>
  <c r="N26" i="6"/>
  <c r="M26" i="6"/>
  <c r="G26" i="6"/>
  <c r="F26" i="6"/>
  <c r="E26" i="6"/>
  <c r="D26" i="6"/>
  <c r="C26" i="6"/>
  <c r="O25" i="6"/>
  <c r="N25" i="6"/>
  <c r="M25" i="6"/>
  <c r="G25" i="6"/>
  <c r="F25" i="6"/>
  <c r="E25" i="6"/>
  <c r="D25" i="6"/>
  <c r="C25" i="6"/>
  <c r="O24" i="6"/>
  <c r="N24" i="6"/>
  <c r="M24" i="6"/>
  <c r="G24" i="6"/>
  <c r="F24" i="6"/>
  <c r="E24" i="6"/>
  <c r="D24" i="6"/>
  <c r="C24" i="6"/>
  <c r="O23" i="6"/>
  <c r="N23" i="6"/>
  <c r="M23" i="6"/>
  <c r="G23" i="6"/>
  <c r="F23" i="6"/>
  <c r="E23" i="6"/>
  <c r="D23" i="6"/>
  <c r="C23" i="6"/>
  <c r="O22" i="6"/>
  <c r="N22" i="6"/>
  <c r="M22" i="6"/>
  <c r="G22" i="6"/>
  <c r="F22" i="6"/>
  <c r="E22" i="6"/>
  <c r="D22" i="6"/>
  <c r="C22" i="6"/>
  <c r="O21" i="6"/>
  <c r="N21" i="6"/>
  <c r="M21" i="6"/>
  <c r="G21" i="6"/>
  <c r="F21" i="6"/>
  <c r="E21" i="6"/>
  <c r="D21" i="6"/>
  <c r="C21" i="6"/>
  <c r="O20" i="6"/>
  <c r="N20" i="6"/>
  <c r="M20" i="6"/>
  <c r="G20" i="6"/>
  <c r="F20" i="6"/>
  <c r="E20" i="6"/>
  <c r="D20" i="6"/>
  <c r="C20" i="6"/>
  <c r="O19" i="6"/>
  <c r="N19" i="6"/>
  <c r="M19" i="6"/>
  <c r="G19" i="6"/>
  <c r="F19" i="6"/>
  <c r="E19" i="6"/>
  <c r="D19" i="6"/>
  <c r="C19" i="6"/>
  <c r="O18" i="6"/>
  <c r="N18" i="6"/>
  <c r="M18" i="6"/>
  <c r="G18" i="6"/>
  <c r="F18" i="6"/>
  <c r="E18" i="6"/>
  <c r="D18" i="6"/>
  <c r="C18" i="6"/>
  <c r="O17" i="6"/>
  <c r="N17" i="6"/>
  <c r="M17" i="6"/>
  <c r="G17" i="6"/>
  <c r="F17" i="6"/>
  <c r="E17" i="6"/>
  <c r="D17" i="6"/>
  <c r="C17" i="6"/>
  <c r="O16" i="6"/>
  <c r="N16" i="6"/>
  <c r="M16" i="6"/>
  <c r="G16" i="6"/>
  <c r="F16" i="6"/>
  <c r="E16" i="6"/>
  <c r="D16" i="6"/>
  <c r="C16" i="6"/>
  <c r="O15" i="6"/>
  <c r="N15" i="6"/>
  <c r="M15" i="6"/>
  <c r="G15" i="6"/>
  <c r="F15" i="6"/>
  <c r="E15" i="6"/>
  <c r="D15" i="6"/>
  <c r="C15" i="6"/>
  <c r="O14" i="6"/>
  <c r="N14" i="6"/>
  <c r="M14" i="6"/>
  <c r="G14" i="6"/>
  <c r="F14" i="6"/>
  <c r="E14" i="6"/>
  <c r="D14" i="6"/>
  <c r="C14" i="6"/>
  <c r="O13" i="6"/>
  <c r="N13" i="6"/>
  <c r="M13" i="6"/>
  <c r="G13" i="6"/>
  <c r="F13" i="6"/>
  <c r="E13" i="6"/>
  <c r="D13" i="6"/>
  <c r="C13" i="6"/>
  <c r="O12" i="6"/>
  <c r="N12" i="6"/>
  <c r="M12" i="6"/>
  <c r="G12" i="6"/>
  <c r="F12" i="6"/>
  <c r="E12" i="6"/>
  <c r="D12" i="6"/>
  <c r="C12" i="6"/>
  <c r="O11" i="6"/>
  <c r="N11" i="6"/>
  <c r="M11" i="6"/>
  <c r="G11" i="6"/>
  <c r="F11" i="6"/>
  <c r="E11" i="6"/>
  <c r="D11" i="6"/>
  <c r="C11" i="6"/>
  <c r="O10" i="6"/>
  <c r="N10" i="6"/>
  <c r="M10" i="6"/>
  <c r="G10" i="6"/>
  <c r="F10" i="6"/>
  <c r="E10" i="6"/>
  <c r="D10" i="6"/>
  <c r="C10" i="6"/>
  <c r="O9" i="6"/>
  <c r="N9" i="6"/>
  <c r="M9" i="6"/>
  <c r="G9" i="6"/>
  <c r="F9" i="6"/>
  <c r="E9" i="6"/>
  <c r="D9" i="6"/>
  <c r="C9" i="6"/>
  <c r="O8" i="6"/>
  <c r="N8" i="6"/>
  <c r="M8" i="6"/>
  <c r="G8" i="6"/>
  <c r="F8" i="6"/>
  <c r="E8" i="6"/>
  <c r="D8" i="6"/>
  <c r="C8" i="6"/>
  <c r="O7" i="6"/>
  <c r="N7" i="6"/>
  <c r="M7" i="6"/>
  <c r="G7" i="6"/>
  <c r="F7" i="6"/>
  <c r="E7" i="6"/>
  <c r="D7" i="6"/>
  <c r="C7" i="6"/>
  <c r="O6" i="6"/>
  <c r="N6" i="6"/>
  <c r="M6" i="6"/>
  <c r="G6" i="6"/>
  <c r="F6" i="6"/>
  <c r="E6" i="6"/>
  <c r="D6" i="6"/>
  <c r="C6" i="6"/>
  <c r="O5" i="6"/>
  <c r="N5" i="6"/>
  <c r="M5" i="6"/>
  <c r="G5" i="6"/>
  <c r="F5" i="6"/>
  <c r="E5" i="6"/>
  <c r="D5" i="6"/>
  <c r="C5" i="6"/>
  <c r="O4" i="6"/>
  <c r="N4" i="6"/>
  <c r="M4" i="6"/>
  <c r="G4" i="6"/>
  <c r="F4" i="6"/>
  <c r="E4" i="6"/>
  <c r="D4" i="6"/>
  <c r="C4" i="6"/>
  <c r="O3" i="6"/>
  <c r="N3" i="6"/>
  <c r="M3" i="6"/>
  <c r="G3" i="6"/>
  <c r="F3" i="6"/>
  <c r="E3" i="6"/>
  <c r="D3" i="6"/>
  <c r="C3" i="6"/>
  <c r="A258" i="2"/>
  <c r="C255" i="2"/>
  <c r="C254" i="2"/>
  <c r="C253" i="2"/>
  <c r="C252" i="2"/>
  <c r="C250" i="2"/>
  <c r="M248" i="2"/>
  <c r="L248" i="2"/>
  <c r="K248" i="2"/>
  <c r="G248" i="2"/>
  <c r="E248" i="2"/>
  <c r="B248" i="2"/>
  <c r="M247" i="2"/>
  <c r="L247" i="2"/>
  <c r="K247" i="2"/>
  <c r="G247" i="2"/>
  <c r="F247" i="2"/>
  <c r="E247" i="2"/>
  <c r="D247" i="2"/>
  <c r="C247" i="2"/>
  <c r="M246" i="2"/>
  <c r="L246" i="2"/>
  <c r="K246" i="2"/>
  <c r="G246" i="2"/>
  <c r="F246" i="2"/>
  <c r="E246" i="2"/>
  <c r="D246" i="2"/>
  <c r="C246" i="2"/>
  <c r="M245" i="2"/>
  <c r="L245" i="2"/>
  <c r="K245" i="2"/>
  <c r="G245" i="2"/>
  <c r="F245" i="2"/>
  <c r="E245" i="2"/>
  <c r="D245" i="2"/>
  <c r="C245" i="2"/>
  <c r="M244" i="2"/>
  <c r="L244" i="2"/>
  <c r="K244" i="2"/>
  <c r="G244" i="2"/>
  <c r="F244" i="2"/>
  <c r="E244" i="2"/>
  <c r="D244" i="2"/>
  <c r="C244" i="2"/>
  <c r="M243" i="2"/>
  <c r="L243" i="2"/>
  <c r="K243" i="2"/>
  <c r="G243" i="2"/>
  <c r="F243" i="2"/>
  <c r="E243" i="2"/>
  <c r="D243" i="2"/>
  <c r="C243" i="2"/>
  <c r="M242" i="2"/>
  <c r="L242" i="2"/>
  <c r="K242" i="2"/>
  <c r="G242" i="2"/>
  <c r="F242" i="2"/>
  <c r="E242" i="2"/>
  <c r="D242" i="2"/>
  <c r="C242" i="2"/>
  <c r="M241" i="2"/>
  <c r="L241" i="2"/>
  <c r="K241" i="2"/>
  <c r="G241" i="2"/>
  <c r="F241" i="2"/>
  <c r="E241" i="2"/>
  <c r="D241" i="2"/>
  <c r="C241" i="2"/>
  <c r="M240" i="2"/>
  <c r="L240" i="2"/>
  <c r="K240" i="2"/>
  <c r="G240" i="2"/>
  <c r="F240" i="2"/>
  <c r="E240" i="2"/>
  <c r="D240" i="2"/>
  <c r="C240" i="2"/>
  <c r="M239" i="2"/>
  <c r="L239" i="2"/>
  <c r="K239" i="2"/>
  <c r="G239" i="2"/>
  <c r="F239" i="2"/>
  <c r="E239" i="2"/>
  <c r="D239" i="2"/>
  <c r="C239" i="2"/>
  <c r="M238" i="2"/>
  <c r="L238" i="2"/>
  <c r="K238" i="2"/>
  <c r="G238" i="2"/>
  <c r="F238" i="2"/>
  <c r="E238" i="2"/>
  <c r="D238" i="2"/>
  <c r="C238" i="2"/>
  <c r="M237" i="2"/>
  <c r="L237" i="2"/>
  <c r="K237" i="2"/>
  <c r="G237" i="2"/>
  <c r="F237" i="2"/>
  <c r="E237" i="2"/>
  <c r="D237" i="2"/>
  <c r="C237" i="2"/>
  <c r="M236" i="2"/>
  <c r="L236" i="2"/>
  <c r="K236" i="2"/>
  <c r="G236" i="2"/>
  <c r="F236" i="2"/>
  <c r="E236" i="2"/>
  <c r="D236" i="2"/>
  <c r="C236" i="2"/>
  <c r="M235" i="2"/>
  <c r="L235" i="2"/>
  <c r="K235" i="2"/>
  <c r="G235" i="2"/>
  <c r="F235" i="2"/>
  <c r="E235" i="2"/>
  <c r="D235" i="2"/>
  <c r="C235" i="2"/>
  <c r="M234" i="2"/>
  <c r="L234" i="2"/>
  <c r="K234" i="2"/>
  <c r="G234" i="2"/>
  <c r="F234" i="2"/>
  <c r="E234" i="2"/>
  <c r="D234" i="2"/>
  <c r="C234" i="2"/>
  <c r="M233" i="2"/>
  <c r="L233" i="2"/>
  <c r="K233" i="2"/>
  <c r="G233" i="2"/>
  <c r="F233" i="2"/>
  <c r="E233" i="2"/>
  <c r="D233" i="2"/>
  <c r="C233" i="2"/>
  <c r="M232" i="2"/>
  <c r="L232" i="2"/>
  <c r="K232" i="2"/>
  <c r="G232" i="2"/>
  <c r="F232" i="2"/>
  <c r="E232" i="2"/>
  <c r="D232" i="2"/>
  <c r="C232" i="2"/>
  <c r="M231" i="2"/>
  <c r="L231" i="2"/>
  <c r="K231" i="2"/>
  <c r="G231" i="2"/>
  <c r="F231" i="2"/>
  <c r="E231" i="2"/>
  <c r="D231" i="2"/>
  <c r="C231" i="2"/>
  <c r="M230" i="2"/>
  <c r="L230" i="2"/>
  <c r="K230" i="2"/>
  <c r="G230" i="2"/>
  <c r="F230" i="2"/>
  <c r="E230" i="2"/>
  <c r="D230" i="2"/>
  <c r="C230" i="2"/>
  <c r="M229" i="2"/>
  <c r="L229" i="2"/>
  <c r="K229" i="2"/>
  <c r="G229" i="2"/>
  <c r="F229" i="2"/>
  <c r="E229" i="2"/>
  <c r="D229" i="2"/>
  <c r="C229" i="2"/>
  <c r="M228" i="2"/>
  <c r="L228" i="2"/>
  <c r="K228" i="2"/>
  <c r="G228" i="2"/>
  <c r="F228" i="2"/>
  <c r="E228" i="2"/>
  <c r="D228" i="2"/>
  <c r="C228" i="2"/>
  <c r="M227" i="2"/>
  <c r="L227" i="2"/>
  <c r="K227" i="2"/>
  <c r="G227" i="2"/>
  <c r="F227" i="2"/>
  <c r="E227" i="2"/>
  <c r="D227" i="2"/>
  <c r="C227" i="2"/>
  <c r="M226" i="2"/>
  <c r="L226" i="2"/>
  <c r="K226" i="2"/>
  <c r="G226" i="2"/>
  <c r="F226" i="2"/>
  <c r="E226" i="2"/>
  <c r="D226" i="2"/>
  <c r="C226" i="2"/>
  <c r="M225" i="2"/>
  <c r="L225" i="2"/>
  <c r="K225" i="2"/>
  <c r="G225" i="2"/>
  <c r="F225" i="2"/>
  <c r="E225" i="2"/>
  <c r="D225" i="2"/>
  <c r="C225" i="2"/>
  <c r="M224" i="2"/>
  <c r="L224" i="2"/>
  <c r="K224" i="2"/>
  <c r="G224" i="2"/>
  <c r="F224" i="2"/>
  <c r="E224" i="2"/>
  <c r="D224" i="2"/>
  <c r="C224" i="2"/>
  <c r="M223" i="2"/>
  <c r="L223" i="2"/>
  <c r="K223" i="2"/>
  <c r="G223" i="2"/>
  <c r="F223" i="2"/>
  <c r="E223" i="2"/>
  <c r="D223" i="2"/>
  <c r="C223" i="2"/>
  <c r="M222" i="2"/>
  <c r="L222" i="2"/>
  <c r="K222" i="2"/>
  <c r="G222" i="2"/>
  <c r="F222" i="2"/>
  <c r="E222" i="2"/>
  <c r="D222" i="2"/>
  <c r="C222" i="2"/>
  <c r="M221" i="2"/>
  <c r="L221" i="2"/>
  <c r="K221" i="2"/>
  <c r="G221" i="2"/>
  <c r="F221" i="2"/>
  <c r="E221" i="2"/>
  <c r="D221" i="2"/>
  <c r="C221" i="2"/>
  <c r="M220" i="2"/>
  <c r="L220" i="2"/>
  <c r="K220" i="2"/>
  <c r="G220" i="2"/>
  <c r="F220" i="2"/>
  <c r="E220" i="2"/>
  <c r="D220" i="2"/>
  <c r="C220" i="2"/>
  <c r="M219" i="2"/>
  <c r="L219" i="2"/>
  <c r="K219" i="2"/>
  <c r="G219" i="2"/>
  <c r="F219" i="2"/>
  <c r="E219" i="2"/>
  <c r="D219" i="2"/>
  <c r="C219" i="2"/>
  <c r="M218" i="2"/>
  <c r="L218" i="2"/>
  <c r="K218" i="2"/>
  <c r="G218" i="2"/>
  <c r="F218" i="2"/>
  <c r="E218" i="2"/>
  <c r="D218" i="2"/>
  <c r="C218" i="2"/>
  <c r="M217" i="2"/>
  <c r="L217" i="2"/>
  <c r="K217" i="2"/>
  <c r="G217" i="2"/>
  <c r="F217" i="2"/>
  <c r="E217" i="2"/>
  <c r="D217" i="2"/>
  <c r="C217" i="2"/>
  <c r="M216" i="2"/>
  <c r="L216" i="2"/>
  <c r="K216" i="2"/>
  <c r="G216" i="2"/>
  <c r="F216" i="2"/>
  <c r="E216" i="2"/>
  <c r="D216" i="2"/>
  <c r="C216" i="2"/>
  <c r="M215" i="2"/>
  <c r="L215" i="2"/>
  <c r="K215" i="2"/>
  <c r="G215" i="2"/>
  <c r="F215" i="2"/>
  <c r="E215" i="2"/>
  <c r="D215" i="2"/>
  <c r="C215" i="2"/>
  <c r="M214" i="2"/>
  <c r="L214" i="2"/>
  <c r="K214" i="2"/>
  <c r="G214" i="2"/>
  <c r="F214" i="2"/>
  <c r="E214" i="2"/>
  <c r="D214" i="2"/>
  <c r="C214" i="2"/>
  <c r="M213" i="2"/>
  <c r="L213" i="2"/>
  <c r="K213" i="2"/>
  <c r="G213" i="2"/>
  <c r="F213" i="2"/>
  <c r="E213" i="2"/>
  <c r="D213" i="2"/>
  <c r="C213" i="2"/>
  <c r="M212" i="2"/>
  <c r="L212" i="2"/>
  <c r="K212" i="2"/>
  <c r="G212" i="2"/>
  <c r="F212" i="2"/>
  <c r="E212" i="2"/>
  <c r="D212" i="2"/>
  <c r="C212" i="2"/>
  <c r="M211" i="2"/>
  <c r="L211" i="2"/>
  <c r="K211" i="2"/>
  <c r="G211" i="2"/>
  <c r="F211" i="2"/>
  <c r="E211" i="2"/>
  <c r="D211" i="2"/>
  <c r="C211" i="2"/>
  <c r="M210" i="2"/>
  <c r="L210" i="2"/>
  <c r="K210" i="2"/>
  <c r="G210" i="2"/>
  <c r="F210" i="2"/>
  <c r="E210" i="2"/>
  <c r="D210" i="2"/>
  <c r="C210" i="2"/>
  <c r="M209" i="2"/>
  <c r="L209" i="2"/>
  <c r="K209" i="2"/>
  <c r="G209" i="2"/>
  <c r="F209" i="2"/>
  <c r="E209" i="2"/>
  <c r="D209" i="2"/>
  <c r="C209" i="2"/>
  <c r="M208" i="2"/>
  <c r="L208" i="2"/>
  <c r="K208" i="2"/>
  <c r="G208" i="2"/>
  <c r="F208" i="2"/>
  <c r="E208" i="2"/>
  <c r="D208" i="2"/>
  <c r="C208" i="2"/>
  <c r="M207" i="2"/>
  <c r="L207" i="2"/>
  <c r="K207" i="2"/>
  <c r="G207" i="2"/>
  <c r="F207" i="2"/>
  <c r="E207" i="2"/>
  <c r="D207" i="2"/>
  <c r="C207" i="2"/>
  <c r="M206" i="2"/>
  <c r="L206" i="2"/>
  <c r="K206" i="2"/>
  <c r="G206" i="2"/>
  <c r="F206" i="2"/>
  <c r="E206" i="2"/>
  <c r="D206" i="2"/>
  <c r="C206" i="2"/>
  <c r="M205" i="2"/>
  <c r="L205" i="2"/>
  <c r="K205" i="2"/>
  <c r="G205" i="2"/>
  <c r="F205" i="2"/>
  <c r="E205" i="2"/>
  <c r="D205" i="2"/>
  <c r="C205" i="2"/>
  <c r="M204" i="2"/>
  <c r="L204" i="2"/>
  <c r="K204" i="2"/>
  <c r="G204" i="2"/>
  <c r="F204" i="2"/>
  <c r="E204" i="2"/>
  <c r="D204" i="2"/>
  <c r="C204" i="2"/>
  <c r="M203" i="2"/>
  <c r="L203" i="2"/>
  <c r="K203" i="2"/>
  <c r="G203" i="2"/>
  <c r="F203" i="2"/>
  <c r="E203" i="2"/>
  <c r="D203" i="2"/>
  <c r="C203" i="2"/>
  <c r="M202" i="2"/>
  <c r="L202" i="2"/>
  <c r="K202" i="2"/>
  <c r="G202" i="2"/>
  <c r="F202" i="2"/>
  <c r="E202" i="2"/>
  <c r="D202" i="2"/>
  <c r="C202" i="2"/>
  <c r="M201" i="2"/>
  <c r="L201" i="2"/>
  <c r="K201" i="2"/>
  <c r="G201" i="2"/>
  <c r="F201" i="2"/>
  <c r="E201" i="2"/>
  <c r="D201" i="2"/>
  <c r="C201" i="2"/>
  <c r="M200" i="2"/>
  <c r="L200" i="2"/>
  <c r="K200" i="2"/>
  <c r="G200" i="2"/>
  <c r="F200" i="2"/>
  <c r="E200" i="2"/>
  <c r="D200" i="2"/>
  <c r="C200" i="2"/>
  <c r="M199" i="2"/>
  <c r="L199" i="2"/>
  <c r="K199" i="2"/>
  <c r="G199" i="2"/>
  <c r="F199" i="2"/>
  <c r="E199" i="2"/>
  <c r="D199" i="2"/>
  <c r="C199" i="2"/>
  <c r="M198" i="2"/>
  <c r="L198" i="2"/>
  <c r="K198" i="2"/>
  <c r="G198" i="2"/>
  <c r="F198" i="2"/>
  <c r="E198" i="2"/>
  <c r="D198" i="2"/>
  <c r="C198" i="2"/>
  <c r="M197" i="2"/>
  <c r="L197" i="2"/>
  <c r="K197" i="2"/>
  <c r="G197" i="2"/>
  <c r="F197" i="2"/>
  <c r="E197" i="2"/>
  <c r="D197" i="2"/>
  <c r="C197" i="2"/>
  <c r="M196" i="2"/>
  <c r="L196" i="2"/>
  <c r="K196" i="2"/>
  <c r="G196" i="2"/>
  <c r="F196" i="2"/>
  <c r="E196" i="2"/>
  <c r="D196" i="2"/>
  <c r="C196" i="2"/>
  <c r="M195" i="2"/>
  <c r="L195" i="2"/>
  <c r="K195" i="2"/>
  <c r="G195" i="2"/>
  <c r="F195" i="2"/>
  <c r="E195" i="2"/>
  <c r="D195" i="2"/>
  <c r="C195" i="2"/>
  <c r="M194" i="2"/>
  <c r="L194" i="2"/>
  <c r="K194" i="2"/>
  <c r="G194" i="2"/>
  <c r="F194" i="2"/>
  <c r="E194" i="2"/>
  <c r="D194" i="2"/>
  <c r="C194" i="2"/>
  <c r="M193" i="2"/>
  <c r="L193" i="2"/>
  <c r="K193" i="2"/>
  <c r="G193" i="2"/>
  <c r="F193" i="2"/>
  <c r="E193" i="2"/>
  <c r="D193" i="2"/>
  <c r="C193" i="2"/>
  <c r="M192" i="2"/>
  <c r="L192" i="2"/>
  <c r="K192" i="2"/>
  <c r="G192" i="2"/>
  <c r="F192" i="2"/>
  <c r="E192" i="2"/>
  <c r="D192" i="2"/>
  <c r="C192" i="2"/>
  <c r="M191" i="2"/>
  <c r="L191" i="2"/>
  <c r="K191" i="2"/>
  <c r="G191" i="2"/>
  <c r="F191" i="2"/>
  <c r="E191" i="2"/>
  <c r="D191" i="2"/>
  <c r="C191" i="2"/>
  <c r="M190" i="2"/>
  <c r="L190" i="2"/>
  <c r="K190" i="2"/>
  <c r="G190" i="2"/>
  <c r="F190" i="2"/>
  <c r="E190" i="2"/>
  <c r="D190" i="2"/>
  <c r="C190" i="2"/>
  <c r="M189" i="2"/>
  <c r="L189" i="2"/>
  <c r="K189" i="2"/>
  <c r="G189" i="2"/>
  <c r="F189" i="2"/>
  <c r="E189" i="2"/>
  <c r="D189" i="2"/>
  <c r="C189" i="2"/>
  <c r="M188" i="2"/>
  <c r="L188" i="2"/>
  <c r="K188" i="2"/>
  <c r="G188" i="2"/>
  <c r="F188" i="2"/>
  <c r="E188" i="2"/>
  <c r="D188" i="2"/>
  <c r="C188" i="2"/>
  <c r="M187" i="2"/>
  <c r="L187" i="2"/>
  <c r="K187" i="2"/>
  <c r="G187" i="2"/>
  <c r="F187" i="2"/>
  <c r="E187" i="2"/>
  <c r="D187" i="2"/>
  <c r="C187" i="2"/>
  <c r="M186" i="2"/>
  <c r="L186" i="2"/>
  <c r="K186" i="2"/>
  <c r="G186" i="2"/>
  <c r="F186" i="2"/>
  <c r="E186" i="2"/>
  <c r="D186" i="2"/>
  <c r="C186" i="2"/>
  <c r="M185" i="2"/>
  <c r="L185" i="2"/>
  <c r="K185" i="2"/>
  <c r="G185" i="2"/>
  <c r="F185" i="2"/>
  <c r="E185" i="2"/>
  <c r="D185" i="2"/>
  <c r="C185" i="2"/>
  <c r="M184" i="2"/>
  <c r="L184" i="2"/>
  <c r="K184" i="2"/>
  <c r="G184" i="2"/>
  <c r="F184" i="2"/>
  <c r="E184" i="2"/>
  <c r="D184" i="2"/>
  <c r="C184" i="2"/>
  <c r="M183" i="2"/>
  <c r="L183" i="2"/>
  <c r="K183" i="2"/>
  <c r="G183" i="2"/>
  <c r="F183" i="2"/>
  <c r="E183" i="2"/>
  <c r="D183" i="2"/>
  <c r="C183" i="2"/>
  <c r="M182" i="2"/>
  <c r="L182" i="2"/>
  <c r="K182" i="2"/>
  <c r="G182" i="2"/>
  <c r="F182" i="2"/>
  <c r="E182" i="2"/>
  <c r="D182" i="2"/>
  <c r="C182" i="2"/>
  <c r="M181" i="2"/>
  <c r="L181" i="2"/>
  <c r="K181" i="2"/>
  <c r="G181" i="2"/>
  <c r="F181" i="2"/>
  <c r="E181" i="2"/>
  <c r="D181" i="2"/>
  <c r="C181" i="2"/>
  <c r="M180" i="2"/>
  <c r="L180" i="2"/>
  <c r="K180" i="2"/>
  <c r="G180" i="2"/>
  <c r="F180" i="2"/>
  <c r="E180" i="2"/>
  <c r="D180" i="2"/>
  <c r="C180" i="2"/>
  <c r="M179" i="2"/>
  <c r="L179" i="2"/>
  <c r="K179" i="2"/>
  <c r="G179" i="2"/>
  <c r="F179" i="2"/>
  <c r="E179" i="2"/>
  <c r="D179" i="2"/>
  <c r="C179" i="2"/>
  <c r="M178" i="2"/>
  <c r="L178" i="2"/>
  <c r="K178" i="2"/>
  <c r="G178" i="2"/>
  <c r="F178" i="2"/>
  <c r="E178" i="2"/>
  <c r="D178" i="2"/>
  <c r="C178" i="2"/>
  <c r="M177" i="2"/>
  <c r="L177" i="2"/>
  <c r="K177" i="2"/>
  <c r="G177" i="2"/>
  <c r="F177" i="2"/>
  <c r="E177" i="2"/>
  <c r="D177" i="2"/>
  <c r="C177" i="2"/>
  <c r="M176" i="2"/>
  <c r="L176" i="2"/>
  <c r="K176" i="2"/>
  <c r="G176" i="2"/>
  <c r="F176" i="2"/>
  <c r="E176" i="2"/>
  <c r="D176" i="2"/>
  <c r="C176" i="2"/>
  <c r="M175" i="2"/>
  <c r="L175" i="2"/>
  <c r="K175" i="2"/>
  <c r="G175" i="2"/>
  <c r="F175" i="2"/>
  <c r="E175" i="2"/>
  <c r="D175" i="2"/>
  <c r="C175" i="2"/>
  <c r="M174" i="2"/>
  <c r="L174" i="2"/>
  <c r="K174" i="2"/>
  <c r="G174" i="2"/>
  <c r="F174" i="2"/>
  <c r="E174" i="2"/>
  <c r="D174" i="2"/>
  <c r="C174" i="2"/>
  <c r="M173" i="2"/>
  <c r="L173" i="2"/>
  <c r="K173" i="2"/>
  <c r="G173" i="2"/>
  <c r="F173" i="2"/>
  <c r="E173" i="2"/>
  <c r="D173" i="2"/>
  <c r="C173" i="2"/>
  <c r="M172" i="2"/>
  <c r="L172" i="2"/>
  <c r="K172" i="2"/>
  <c r="G172" i="2"/>
  <c r="F172" i="2"/>
  <c r="E172" i="2"/>
  <c r="D172" i="2"/>
  <c r="C172" i="2"/>
  <c r="M171" i="2"/>
  <c r="L171" i="2"/>
  <c r="K171" i="2"/>
  <c r="G171" i="2"/>
  <c r="F171" i="2"/>
  <c r="E171" i="2"/>
  <c r="D171" i="2"/>
  <c r="C171" i="2"/>
  <c r="M170" i="2"/>
  <c r="L170" i="2"/>
  <c r="K170" i="2"/>
  <c r="G170" i="2"/>
  <c r="F170" i="2"/>
  <c r="E170" i="2"/>
  <c r="D170" i="2"/>
  <c r="C170" i="2"/>
  <c r="M169" i="2"/>
  <c r="L169" i="2"/>
  <c r="K169" i="2"/>
  <c r="G169" i="2"/>
  <c r="F169" i="2"/>
  <c r="E169" i="2"/>
  <c r="D169" i="2"/>
  <c r="C169" i="2"/>
  <c r="M168" i="2"/>
  <c r="L168" i="2"/>
  <c r="K168" i="2"/>
  <c r="G168" i="2"/>
  <c r="F168" i="2"/>
  <c r="E168" i="2"/>
  <c r="D168" i="2"/>
  <c r="C168" i="2"/>
  <c r="M167" i="2"/>
  <c r="L167" i="2"/>
  <c r="K167" i="2"/>
  <c r="G167" i="2"/>
  <c r="F167" i="2"/>
  <c r="E167" i="2"/>
  <c r="D167" i="2"/>
  <c r="C167" i="2"/>
  <c r="M166" i="2"/>
  <c r="L166" i="2"/>
  <c r="K166" i="2"/>
  <c r="G166" i="2"/>
  <c r="F166" i="2"/>
  <c r="E166" i="2"/>
  <c r="D166" i="2"/>
  <c r="C166" i="2"/>
  <c r="M165" i="2"/>
  <c r="L165" i="2"/>
  <c r="K165" i="2"/>
  <c r="G165" i="2"/>
  <c r="F165" i="2"/>
  <c r="E165" i="2"/>
  <c r="D165" i="2"/>
  <c r="C165" i="2"/>
  <c r="M164" i="2"/>
  <c r="L164" i="2"/>
  <c r="K164" i="2"/>
  <c r="G164" i="2"/>
  <c r="F164" i="2"/>
  <c r="E164" i="2"/>
  <c r="D164" i="2"/>
  <c r="C164" i="2"/>
  <c r="M163" i="2"/>
  <c r="L163" i="2"/>
  <c r="K163" i="2"/>
  <c r="G163" i="2"/>
  <c r="F163" i="2"/>
  <c r="E163" i="2"/>
  <c r="D163" i="2"/>
  <c r="C163" i="2"/>
  <c r="M162" i="2"/>
  <c r="L162" i="2"/>
  <c r="K162" i="2"/>
  <c r="G162" i="2"/>
  <c r="F162" i="2"/>
  <c r="E162" i="2"/>
  <c r="D162" i="2"/>
  <c r="C162" i="2"/>
  <c r="M161" i="2"/>
  <c r="L161" i="2"/>
  <c r="K161" i="2"/>
  <c r="G161" i="2"/>
  <c r="F161" i="2"/>
  <c r="E161" i="2"/>
  <c r="D161" i="2"/>
  <c r="C161" i="2"/>
  <c r="M160" i="2"/>
  <c r="L160" i="2"/>
  <c r="K160" i="2"/>
  <c r="G160" i="2"/>
  <c r="F160" i="2"/>
  <c r="E160" i="2"/>
  <c r="D160" i="2"/>
  <c r="C160" i="2"/>
  <c r="M159" i="2"/>
  <c r="L159" i="2"/>
  <c r="K159" i="2"/>
  <c r="G159" i="2"/>
  <c r="F159" i="2"/>
  <c r="E159" i="2"/>
  <c r="D159" i="2"/>
  <c r="C159" i="2"/>
  <c r="M158" i="2"/>
  <c r="L158" i="2"/>
  <c r="K158" i="2"/>
  <c r="G158" i="2"/>
  <c r="F158" i="2"/>
  <c r="E158" i="2"/>
  <c r="D158" i="2"/>
  <c r="C158" i="2"/>
  <c r="M157" i="2"/>
  <c r="L157" i="2"/>
  <c r="K157" i="2"/>
  <c r="G157" i="2"/>
  <c r="F157" i="2"/>
  <c r="E157" i="2"/>
  <c r="D157" i="2"/>
  <c r="C157" i="2"/>
  <c r="M156" i="2"/>
  <c r="L156" i="2"/>
  <c r="K156" i="2"/>
  <c r="G156" i="2"/>
  <c r="F156" i="2"/>
  <c r="E156" i="2"/>
  <c r="D156" i="2"/>
  <c r="C156" i="2"/>
  <c r="M155" i="2"/>
  <c r="L155" i="2"/>
  <c r="K155" i="2"/>
  <c r="G155" i="2"/>
  <c r="F155" i="2"/>
  <c r="E155" i="2"/>
  <c r="D155" i="2"/>
  <c r="C155" i="2"/>
  <c r="M154" i="2"/>
  <c r="L154" i="2"/>
  <c r="K154" i="2"/>
  <c r="G154" i="2"/>
  <c r="F154" i="2"/>
  <c r="E154" i="2"/>
  <c r="D154" i="2"/>
  <c r="C154" i="2"/>
  <c r="M153" i="2"/>
  <c r="L153" i="2"/>
  <c r="K153" i="2"/>
  <c r="G153" i="2"/>
  <c r="F153" i="2"/>
  <c r="E153" i="2"/>
  <c r="D153" i="2"/>
  <c r="C153" i="2"/>
  <c r="M152" i="2"/>
  <c r="L152" i="2"/>
  <c r="K152" i="2"/>
  <c r="G152" i="2"/>
  <c r="F152" i="2"/>
  <c r="E152" i="2"/>
  <c r="D152" i="2"/>
  <c r="C152" i="2"/>
  <c r="M151" i="2"/>
  <c r="L151" i="2"/>
  <c r="K151" i="2"/>
  <c r="G151" i="2"/>
  <c r="F151" i="2"/>
  <c r="E151" i="2"/>
  <c r="D151" i="2"/>
  <c r="C151" i="2"/>
  <c r="M150" i="2"/>
  <c r="L150" i="2"/>
  <c r="K150" i="2"/>
  <c r="G150" i="2"/>
  <c r="F150" i="2"/>
  <c r="E150" i="2"/>
  <c r="D150" i="2"/>
  <c r="C150" i="2"/>
  <c r="M149" i="2"/>
  <c r="L149" i="2"/>
  <c r="K149" i="2"/>
  <c r="G149" i="2"/>
  <c r="F149" i="2"/>
  <c r="E149" i="2"/>
  <c r="D149" i="2"/>
  <c r="C149" i="2"/>
  <c r="M148" i="2"/>
  <c r="L148" i="2"/>
  <c r="K148" i="2"/>
  <c r="G148" i="2"/>
  <c r="F148" i="2"/>
  <c r="E148" i="2"/>
  <c r="D148" i="2"/>
  <c r="C148" i="2"/>
  <c r="M147" i="2"/>
  <c r="L147" i="2"/>
  <c r="K147" i="2"/>
  <c r="G147" i="2"/>
  <c r="F147" i="2"/>
  <c r="E147" i="2"/>
  <c r="D147" i="2"/>
  <c r="C147" i="2"/>
  <c r="M146" i="2"/>
  <c r="L146" i="2"/>
  <c r="K146" i="2"/>
  <c r="G146" i="2"/>
  <c r="F146" i="2"/>
  <c r="E146" i="2"/>
  <c r="D146" i="2"/>
  <c r="C146" i="2"/>
  <c r="M145" i="2"/>
  <c r="L145" i="2"/>
  <c r="K145" i="2"/>
  <c r="G145" i="2"/>
  <c r="F145" i="2"/>
  <c r="E145" i="2"/>
  <c r="D145" i="2"/>
  <c r="C145" i="2"/>
  <c r="M144" i="2"/>
  <c r="L144" i="2"/>
  <c r="K144" i="2"/>
  <c r="G144" i="2"/>
  <c r="F144" i="2"/>
  <c r="E144" i="2"/>
  <c r="D144" i="2"/>
  <c r="C144" i="2"/>
  <c r="M143" i="2"/>
  <c r="L143" i="2"/>
  <c r="K143" i="2"/>
  <c r="G143" i="2"/>
  <c r="F143" i="2"/>
  <c r="E143" i="2"/>
  <c r="D143" i="2"/>
  <c r="C143" i="2"/>
  <c r="M142" i="2"/>
  <c r="L142" i="2"/>
  <c r="K142" i="2"/>
  <c r="G142" i="2"/>
  <c r="F142" i="2"/>
  <c r="E142" i="2"/>
  <c r="D142" i="2"/>
  <c r="C142" i="2"/>
  <c r="M141" i="2"/>
  <c r="L141" i="2"/>
  <c r="K141" i="2"/>
  <c r="G141" i="2"/>
  <c r="F141" i="2"/>
  <c r="E141" i="2"/>
  <c r="D141" i="2"/>
  <c r="C141" i="2"/>
  <c r="M140" i="2"/>
  <c r="L140" i="2"/>
  <c r="K140" i="2"/>
  <c r="G140" i="2"/>
  <c r="F140" i="2"/>
  <c r="E140" i="2"/>
  <c r="D140" i="2"/>
  <c r="C140" i="2"/>
  <c r="M139" i="2"/>
  <c r="L139" i="2"/>
  <c r="K139" i="2"/>
  <c r="G139" i="2"/>
  <c r="F139" i="2"/>
  <c r="E139" i="2"/>
  <c r="D139" i="2"/>
  <c r="C139" i="2"/>
  <c r="M138" i="2"/>
  <c r="L138" i="2"/>
  <c r="K138" i="2"/>
  <c r="G138" i="2"/>
  <c r="F138" i="2"/>
  <c r="E138" i="2"/>
  <c r="D138" i="2"/>
  <c r="C138" i="2"/>
  <c r="M137" i="2"/>
  <c r="L137" i="2"/>
  <c r="K137" i="2"/>
  <c r="G137" i="2"/>
  <c r="F137" i="2"/>
  <c r="E137" i="2"/>
  <c r="D137" i="2"/>
  <c r="C137" i="2"/>
  <c r="M136" i="2"/>
  <c r="L136" i="2"/>
  <c r="K136" i="2"/>
  <c r="G136" i="2"/>
  <c r="F136" i="2"/>
  <c r="E136" i="2"/>
  <c r="D136" i="2"/>
  <c r="C136" i="2"/>
  <c r="M135" i="2"/>
  <c r="L135" i="2"/>
  <c r="K135" i="2"/>
  <c r="G135" i="2"/>
  <c r="F135" i="2"/>
  <c r="E135" i="2"/>
  <c r="D135" i="2"/>
  <c r="C135" i="2"/>
  <c r="M134" i="2"/>
  <c r="L134" i="2"/>
  <c r="K134" i="2"/>
  <c r="G134" i="2"/>
  <c r="F134" i="2"/>
  <c r="E134" i="2"/>
  <c r="D134" i="2"/>
  <c r="C134" i="2"/>
  <c r="M133" i="2"/>
  <c r="L133" i="2"/>
  <c r="K133" i="2"/>
  <c r="G133" i="2"/>
  <c r="F133" i="2"/>
  <c r="E133" i="2"/>
  <c r="D133" i="2"/>
  <c r="C133" i="2"/>
  <c r="M132" i="2"/>
  <c r="L132" i="2"/>
  <c r="K132" i="2"/>
  <c r="G132" i="2"/>
  <c r="F132" i="2"/>
  <c r="E132" i="2"/>
  <c r="D132" i="2"/>
  <c r="C132" i="2"/>
  <c r="M131" i="2"/>
  <c r="L131" i="2"/>
  <c r="K131" i="2"/>
  <c r="G131" i="2"/>
  <c r="F131" i="2"/>
  <c r="E131" i="2"/>
  <c r="D131" i="2"/>
  <c r="C131" i="2"/>
  <c r="M130" i="2"/>
  <c r="L130" i="2"/>
  <c r="K130" i="2"/>
  <c r="G130" i="2"/>
  <c r="F130" i="2"/>
  <c r="E130" i="2"/>
  <c r="D130" i="2"/>
  <c r="C130" i="2"/>
  <c r="M129" i="2"/>
  <c r="L129" i="2"/>
  <c r="K129" i="2"/>
  <c r="G129" i="2"/>
  <c r="F129" i="2"/>
  <c r="E129" i="2"/>
  <c r="D129" i="2"/>
  <c r="C129" i="2"/>
  <c r="M128" i="2"/>
  <c r="L128" i="2"/>
  <c r="K128" i="2"/>
  <c r="G128" i="2"/>
  <c r="F128" i="2"/>
  <c r="E128" i="2"/>
  <c r="D128" i="2"/>
  <c r="C128" i="2"/>
  <c r="M127" i="2"/>
  <c r="L127" i="2"/>
  <c r="K127" i="2"/>
  <c r="G127" i="2"/>
  <c r="F127" i="2"/>
  <c r="E127" i="2"/>
  <c r="D127" i="2"/>
  <c r="C127" i="2"/>
  <c r="M126" i="2"/>
  <c r="L126" i="2"/>
  <c r="K126" i="2"/>
  <c r="G126" i="2"/>
  <c r="F126" i="2"/>
  <c r="E126" i="2"/>
  <c r="D126" i="2"/>
  <c r="C126" i="2"/>
  <c r="M125" i="2"/>
  <c r="L125" i="2"/>
  <c r="K125" i="2"/>
  <c r="G125" i="2"/>
  <c r="F125" i="2"/>
  <c r="E125" i="2"/>
  <c r="D125" i="2"/>
  <c r="C125" i="2"/>
  <c r="M124" i="2"/>
  <c r="L124" i="2"/>
  <c r="K124" i="2"/>
  <c r="G124" i="2"/>
  <c r="F124" i="2"/>
  <c r="E124" i="2"/>
  <c r="D124" i="2"/>
  <c r="C124" i="2"/>
  <c r="M123" i="2"/>
  <c r="L123" i="2"/>
  <c r="K123" i="2"/>
  <c r="G123" i="2"/>
  <c r="F123" i="2"/>
  <c r="E123" i="2"/>
  <c r="D123" i="2"/>
  <c r="C123" i="2"/>
  <c r="M122" i="2"/>
  <c r="L122" i="2"/>
  <c r="K122" i="2"/>
  <c r="G122" i="2"/>
  <c r="F122" i="2"/>
  <c r="E122" i="2"/>
  <c r="D122" i="2"/>
  <c r="C122" i="2"/>
  <c r="M121" i="2"/>
  <c r="L121" i="2"/>
  <c r="K121" i="2"/>
  <c r="G121" i="2"/>
  <c r="F121" i="2"/>
  <c r="E121" i="2"/>
  <c r="D121" i="2"/>
  <c r="C121" i="2"/>
  <c r="M120" i="2"/>
  <c r="L120" i="2"/>
  <c r="K120" i="2"/>
  <c r="G120" i="2"/>
  <c r="F120" i="2"/>
  <c r="E120" i="2"/>
  <c r="D120" i="2"/>
  <c r="C120" i="2"/>
  <c r="M119" i="2"/>
  <c r="L119" i="2"/>
  <c r="K119" i="2"/>
  <c r="G119" i="2"/>
  <c r="F119" i="2"/>
  <c r="E119" i="2"/>
  <c r="D119" i="2"/>
  <c r="C119" i="2"/>
  <c r="M118" i="2"/>
  <c r="L118" i="2"/>
  <c r="K118" i="2"/>
  <c r="G118" i="2"/>
  <c r="F118" i="2"/>
  <c r="E118" i="2"/>
  <c r="D118" i="2"/>
  <c r="C118" i="2"/>
  <c r="M117" i="2"/>
  <c r="L117" i="2"/>
  <c r="K117" i="2"/>
  <c r="G117" i="2"/>
  <c r="F117" i="2"/>
  <c r="E117" i="2"/>
  <c r="D117" i="2"/>
  <c r="C117" i="2"/>
  <c r="M116" i="2"/>
  <c r="L116" i="2"/>
  <c r="K116" i="2"/>
  <c r="G116" i="2"/>
  <c r="F116" i="2"/>
  <c r="E116" i="2"/>
  <c r="D116" i="2"/>
  <c r="C116" i="2"/>
  <c r="M115" i="2"/>
  <c r="L115" i="2"/>
  <c r="K115" i="2"/>
  <c r="G115" i="2"/>
  <c r="F115" i="2"/>
  <c r="E115" i="2"/>
  <c r="D115" i="2"/>
  <c r="C115" i="2"/>
  <c r="M114" i="2"/>
  <c r="L114" i="2"/>
  <c r="K114" i="2"/>
  <c r="G114" i="2"/>
  <c r="F114" i="2"/>
  <c r="E114" i="2"/>
  <c r="D114" i="2"/>
  <c r="C114" i="2"/>
  <c r="M113" i="2"/>
  <c r="L113" i="2"/>
  <c r="K113" i="2"/>
  <c r="G113" i="2"/>
  <c r="F113" i="2"/>
  <c r="E113" i="2"/>
  <c r="D113" i="2"/>
  <c r="C113" i="2"/>
  <c r="M112" i="2"/>
  <c r="L112" i="2"/>
  <c r="K112" i="2"/>
  <c r="G112" i="2"/>
  <c r="F112" i="2"/>
  <c r="E112" i="2"/>
  <c r="D112" i="2"/>
  <c r="C112" i="2"/>
  <c r="M111" i="2"/>
  <c r="L111" i="2"/>
  <c r="K111" i="2"/>
  <c r="G111" i="2"/>
  <c r="F111" i="2"/>
  <c r="E111" i="2"/>
  <c r="D111" i="2"/>
  <c r="C111" i="2"/>
  <c r="M110" i="2"/>
  <c r="L110" i="2"/>
  <c r="K110" i="2"/>
  <c r="G110" i="2"/>
  <c r="F110" i="2"/>
  <c r="E110" i="2"/>
  <c r="D110" i="2"/>
  <c r="C110" i="2"/>
  <c r="M109" i="2"/>
  <c r="L109" i="2"/>
  <c r="K109" i="2"/>
  <c r="G109" i="2"/>
  <c r="F109" i="2"/>
  <c r="E109" i="2"/>
  <c r="D109" i="2"/>
  <c r="C109" i="2"/>
  <c r="M108" i="2"/>
  <c r="L108" i="2"/>
  <c r="K108" i="2"/>
  <c r="G108" i="2"/>
  <c r="F108" i="2"/>
  <c r="E108" i="2"/>
  <c r="D108" i="2"/>
  <c r="C108" i="2"/>
  <c r="M107" i="2"/>
  <c r="L107" i="2"/>
  <c r="K107" i="2"/>
  <c r="G107" i="2"/>
  <c r="F107" i="2"/>
  <c r="E107" i="2"/>
  <c r="D107" i="2"/>
  <c r="C107" i="2"/>
  <c r="M106" i="2"/>
  <c r="L106" i="2"/>
  <c r="K106" i="2"/>
  <c r="G106" i="2"/>
  <c r="F106" i="2"/>
  <c r="E106" i="2"/>
  <c r="D106" i="2"/>
  <c r="C106" i="2"/>
  <c r="M105" i="2"/>
  <c r="L105" i="2"/>
  <c r="K105" i="2"/>
  <c r="G105" i="2"/>
  <c r="F105" i="2"/>
  <c r="E105" i="2"/>
  <c r="D105" i="2"/>
  <c r="C105" i="2"/>
  <c r="M104" i="2"/>
  <c r="L104" i="2"/>
  <c r="K104" i="2"/>
  <c r="G104" i="2"/>
  <c r="F104" i="2"/>
  <c r="E104" i="2"/>
  <c r="D104" i="2"/>
  <c r="C104" i="2"/>
  <c r="M103" i="2"/>
  <c r="L103" i="2"/>
  <c r="K103" i="2"/>
  <c r="G103" i="2"/>
  <c r="F103" i="2"/>
  <c r="E103" i="2"/>
  <c r="D103" i="2"/>
  <c r="C103" i="2"/>
  <c r="M102" i="2"/>
  <c r="L102" i="2"/>
  <c r="K102" i="2"/>
  <c r="G102" i="2"/>
  <c r="F102" i="2"/>
  <c r="E102" i="2"/>
  <c r="D102" i="2"/>
  <c r="C102" i="2"/>
  <c r="M101" i="2"/>
  <c r="L101" i="2"/>
  <c r="K101" i="2"/>
  <c r="G101" i="2"/>
  <c r="F101" i="2"/>
  <c r="E101" i="2"/>
  <c r="D101" i="2"/>
  <c r="C101" i="2"/>
  <c r="M100" i="2"/>
  <c r="L100" i="2"/>
  <c r="K100" i="2"/>
  <c r="G100" i="2"/>
  <c r="F100" i="2"/>
  <c r="E100" i="2"/>
  <c r="D100" i="2"/>
  <c r="C100" i="2"/>
  <c r="M99" i="2"/>
  <c r="L99" i="2"/>
  <c r="K99" i="2"/>
  <c r="G99" i="2"/>
  <c r="F99" i="2"/>
  <c r="E99" i="2"/>
  <c r="D99" i="2"/>
  <c r="C99" i="2"/>
  <c r="M98" i="2"/>
  <c r="L98" i="2"/>
  <c r="K98" i="2"/>
  <c r="G98" i="2"/>
  <c r="F98" i="2"/>
  <c r="E98" i="2"/>
  <c r="D98" i="2"/>
  <c r="C98" i="2"/>
  <c r="M97" i="2"/>
  <c r="L97" i="2"/>
  <c r="K97" i="2"/>
  <c r="G97" i="2"/>
  <c r="F97" i="2"/>
  <c r="E97" i="2"/>
  <c r="D97" i="2"/>
  <c r="C97" i="2"/>
  <c r="M96" i="2"/>
  <c r="L96" i="2"/>
  <c r="K96" i="2"/>
  <c r="G96" i="2"/>
  <c r="F96" i="2"/>
  <c r="E96" i="2"/>
  <c r="D96" i="2"/>
  <c r="C96" i="2"/>
  <c r="M95" i="2"/>
  <c r="L95" i="2"/>
  <c r="K95" i="2"/>
  <c r="G95" i="2"/>
  <c r="F95" i="2"/>
  <c r="E95" i="2"/>
  <c r="D95" i="2"/>
  <c r="C95" i="2"/>
  <c r="M94" i="2"/>
  <c r="L94" i="2"/>
  <c r="K94" i="2"/>
  <c r="G94" i="2"/>
  <c r="F94" i="2"/>
  <c r="E94" i="2"/>
  <c r="D94" i="2"/>
  <c r="C94" i="2"/>
  <c r="M93" i="2"/>
  <c r="L93" i="2"/>
  <c r="K93" i="2"/>
  <c r="G93" i="2"/>
  <c r="F93" i="2"/>
  <c r="E93" i="2"/>
  <c r="D93" i="2"/>
  <c r="C93" i="2"/>
  <c r="M92" i="2"/>
  <c r="L92" i="2"/>
  <c r="K92" i="2"/>
  <c r="G92" i="2"/>
  <c r="F92" i="2"/>
  <c r="E92" i="2"/>
  <c r="D92" i="2"/>
  <c r="C92" i="2"/>
  <c r="M91" i="2"/>
  <c r="L91" i="2"/>
  <c r="K91" i="2"/>
  <c r="G91" i="2"/>
  <c r="F91" i="2"/>
  <c r="E91" i="2"/>
  <c r="D91" i="2"/>
  <c r="C91" i="2"/>
  <c r="M90" i="2"/>
  <c r="L90" i="2"/>
  <c r="K90" i="2"/>
  <c r="G90" i="2"/>
  <c r="F90" i="2"/>
  <c r="E90" i="2"/>
  <c r="D90" i="2"/>
  <c r="C90" i="2"/>
  <c r="M89" i="2"/>
  <c r="L89" i="2"/>
  <c r="K89" i="2"/>
  <c r="G89" i="2"/>
  <c r="F89" i="2"/>
  <c r="E89" i="2"/>
  <c r="D89" i="2"/>
  <c r="C89" i="2"/>
  <c r="M88" i="2"/>
  <c r="L88" i="2"/>
  <c r="K88" i="2"/>
  <c r="G88" i="2"/>
  <c r="F88" i="2"/>
  <c r="E88" i="2"/>
  <c r="D88" i="2"/>
  <c r="C88" i="2"/>
  <c r="M87" i="2"/>
  <c r="L87" i="2"/>
  <c r="K87" i="2"/>
  <c r="G87" i="2"/>
  <c r="F87" i="2"/>
  <c r="E87" i="2"/>
  <c r="D87" i="2"/>
  <c r="C87" i="2"/>
  <c r="M86" i="2"/>
  <c r="L86" i="2"/>
  <c r="K86" i="2"/>
  <c r="G86" i="2"/>
  <c r="F86" i="2"/>
  <c r="E86" i="2"/>
  <c r="D86" i="2"/>
  <c r="C86" i="2"/>
  <c r="M85" i="2"/>
  <c r="L85" i="2"/>
  <c r="K85" i="2"/>
  <c r="G85" i="2"/>
  <c r="F85" i="2"/>
  <c r="E85" i="2"/>
  <c r="D85" i="2"/>
  <c r="C85" i="2"/>
  <c r="M84" i="2"/>
  <c r="L84" i="2"/>
  <c r="K84" i="2"/>
  <c r="G84" i="2"/>
  <c r="F84" i="2"/>
  <c r="E84" i="2"/>
  <c r="D84" i="2"/>
  <c r="C84" i="2"/>
  <c r="M83" i="2"/>
  <c r="L83" i="2"/>
  <c r="K83" i="2"/>
  <c r="G83" i="2"/>
  <c r="F83" i="2"/>
  <c r="E83" i="2"/>
  <c r="D83" i="2"/>
  <c r="C83" i="2"/>
  <c r="M82" i="2"/>
  <c r="L82" i="2"/>
  <c r="K82" i="2"/>
  <c r="G82" i="2"/>
  <c r="F82" i="2"/>
  <c r="E82" i="2"/>
  <c r="D82" i="2"/>
  <c r="C82" i="2"/>
  <c r="M81" i="2"/>
  <c r="L81" i="2"/>
  <c r="K81" i="2"/>
  <c r="G81" i="2"/>
  <c r="F81" i="2"/>
  <c r="E81" i="2"/>
  <c r="D81" i="2"/>
  <c r="C81" i="2"/>
  <c r="M80" i="2"/>
  <c r="L80" i="2"/>
  <c r="K80" i="2"/>
  <c r="G80" i="2"/>
  <c r="F80" i="2"/>
  <c r="E80" i="2"/>
  <c r="D80" i="2"/>
  <c r="C80" i="2"/>
  <c r="M79" i="2"/>
  <c r="L79" i="2"/>
  <c r="K79" i="2"/>
  <c r="G79" i="2"/>
  <c r="F79" i="2"/>
  <c r="E79" i="2"/>
  <c r="D79" i="2"/>
  <c r="C79" i="2"/>
  <c r="M78" i="2"/>
  <c r="L78" i="2"/>
  <c r="K78" i="2"/>
  <c r="G78" i="2"/>
  <c r="F78" i="2"/>
  <c r="E78" i="2"/>
  <c r="D78" i="2"/>
  <c r="C78" i="2"/>
  <c r="M77" i="2"/>
  <c r="L77" i="2"/>
  <c r="K77" i="2"/>
  <c r="G77" i="2"/>
  <c r="F77" i="2"/>
  <c r="E77" i="2"/>
  <c r="D77" i="2"/>
  <c r="C77" i="2"/>
  <c r="M76" i="2"/>
  <c r="L76" i="2"/>
  <c r="K76" i="2"/>
  <c r="G76" i="2"/>
  <c r="F76" i="2"/>
  <c r="E76" i="2"/>
  <c r="D76" i="2"/>
  <c r="C76" i="2"/>
  <c r="M75" i="2"/>
  <c r="L75" i="2"/>
  <c r="K75" i="2"/>
  <c r="G75" i="2"/>
  <c r="F75" i="2"/>
  <c r="E75" i="2"/>
  <c r="D75" i="2"/>
  <c r="C75" i="2"/>
  <c r="M74" i="2"/>
  <c r="L74" i="2"/>
  <c r="K74" i="2"/>
  <c r="G74" i="2"/>
  <c r="F74" i="2"/>
  <c r="E74" i="2"/>
  <c r="D74" i="2"/>
  <c r="C74" i="2"/>
  <c r="M73" i="2"/>
  <c r="L73" i="2"/>
  <c r="K73" i="2"/>
  <c r="G73" i="2"/>
  <c r="F73" i="2"/>
  <c r="E73" i="2"/>
  <c r="D73" i="2"/>
  <c r="C73" i="2"/>
  <c r="M72" i="2"/>
  <c r="L72" i="2"/>
  <c r="K72" i="2"/>
  <c r="G72" i="2"/>
  <c r="F72" i="2"/>
  <c r="E72" i="2"/>
  <c r="D72" i="2"/>
  <c r="C72" i="2"/>
  <c r="M71" i="2"/>
  <c r="L71" i="2"/>
  <c r="K71" i="2"/>
  <c r="G71" i="2"/>
  <c r="F71" i="2"/>
  <c r="E71" i="2"/>
  <c r="D71" i="2"/>
  <c r="C71" i="2"/>
  <c r="M70" i="2"/>
  <c r="L70" i="2"/>
  <c r="K70" i="2"/>
  <c r="G70" i="2"/>
  <c r="F70" i="2"/>
  <c r="E70" i="2"/>
  <c r="D70" i="2"/>
  <c r="C70" i="2"/>
  <c r="M69" i="2"/>
  <c r="L69" i="2"/>
  <c r="K69" i="2"/>
  <c r="G69" i="2"/>
  <c r="F69" i="2"/>
  <c r="E69" i="2"/>
  <c r="D69" i="2"/>
  <c r="C69" i="2"/>
  <c r="M68" i="2"/>
  <c r="L68" i="2"/>
  <c r="K68" i="2"/>
  <c r="G68" i="2"/>
  <c r="F68" i="2"/>
  <c r="E68" i="2"/>
  <c r="D68" i="2"/>
  <c r="C68" i="2"/>
  <c r="M67" i="2"/>
  <c r="L67" i="2"/>
  <c r="K67" i="2"/>
  <c r="G67" i="2"/>
  <c r="F67" i="2"/>
  <c r="E67" i="2"/>
  <c r="D67" i="2"/>
  <c r="C67" i="2"/>
  <c r="M66" i="2"/>
  <c r="L66" i="2"/>
  <c r="K66" i="2"/>
  <c r="G66" i="2"/>
  <c r="F66" i="2"/>
  <c r="E66" i="2"/>
  <c r="D66" i="2"/>
  <c r="C66" i="2"/>
  <c r="M65" i="2"/>
  <c r="L65" i="2"/>
  <c r="K65" i="2"/>
  <c r="G65" i="2"/>
  <c r="F65" i="2"/>
  <c r="E65" i="2"/>
  <c r="D65" i="2"/>
  <c r="C65" i="2"/>
  <c r="M64" i="2"/>
  <c r="L64" i="2"/>
  <c r="K64" i="2"/>
  <c r="G64" i="2"/>
  <c r="F64" i="2"/>
  <c r="E64" i="2"/>
  <c r="D64" i="2"/>
  <c r="C64" i="2"/>
  <c r="M63" i="2"/>
  <c r="L63" i="2"/>
  <c r="K63" i="2"/>
  <c r="G63" i="2"/>
  <c r="F63" i="2"/>
  <c r="E63" i="2"/>
  <c r="D63" i="2"/>
  <c r="C63" i="2"/>
  <c r="M62" i="2"/>
  <c r="L62" i="2"/>
  <c r="K62" i="2"/>
  <c r="G62" i="2"/>
  <c r="F62" i="2"/>
  <c r="E62" i="2"/>
  <c r="D62" i="2"/>
  <c r="C62" i="2"/>
  <c r="M61" i="2"/>
  <c r="L61" i="2"/>
  <c r="K61" i="2"/>
  <c r="G61" i="2"/>
  <c r="F61" i="2"/>
  <c r="E61" i="2"/>
  <c r="D61" i="2"/>
  <c r="C61" i="2"/>
  <c r="M60" i="2"/>
  <c r="L60" i="2"/>
  <c r="K60" i="2"/>
  <c r="G60" i="2"/>
  <c r="F60" i="2"/>
  <c r="E60" i="2"/>
  <c r="D60" i="2"/>
  <c r="C60" i="2"/>
  <c r="M59" i="2"/>
  <c r="L59" i="2"/>
  <c r="K59" i="2"/>
  <c r="G59" i="2"/>
  <c r="F59" i="2"/>
  <c r="E59" i="2"/>
  <c r="D59" i="2"/>
  <c r="C59" i="2"/>
  <c r="M58" i="2"/>
  <c r="L58" i="2"/>
  <c r="K58" i="2"/>
  <c r="G58" i="2"/>
  <c r="F58" i="2"/>
  <c r="E58" i="2"/>
  <c r="D58" i="2"/>
  <c r="C58" i="2"/>
  <c r="M57" i="2"/>
  <c r="L57" i="2"/>
  <c r="K57" i="2"/>
  <c r="G57" i="2"/>
  <c r="F57" i="2"/>
  <c r="E57" i="2"/>
  <c r="D57" i="2"/>
  <c r="C57" i="2"/>
  <c r="M56" i="2"/>
  <c r="L56" i="2"/>
  <c r="K56" i="2"/>
  <c r="G56" i="2"/>
  <c r="F56" i="2"/>
  <c r="E56" i="2"/>
  <c r="D56" i="2"/>
  <c r="C56" i="2"/>
  <c r="M55" i="2"/>
  <c r="L55" i="2"/>
  <c r="K55" i="2"/>
  <c r="G55" i="2"/>
  <c r="F55" i="2"/>
  <c r="E55" i="2"/>
  <c r="D55" i="2"/>
  <c r="C55" i="2"/>
  <c r="M54" i="2"/>
  <c r="L54" i="2"/>
  <c r="K54" i="2"/>
  <c r="G54" i="2"/>
  <c r="F54" i="2"/>
  <c r="E54" i="2"/>
  <c r="D54" i="2"/>
  <c r="C54" i="2"/>
  <c r="M53" i="2"/>
  <c r="L53" i="2"/>
  <c r="K53" i="2"/>
  <c r="G53" i="2"/>
  <c r="F53" i="2"/>
  <c r="E53" i="2"/>
  <c r="D53" i="2"/>
  <c r="C53" i="2"/>
  <c r="M52" i="2"/>
  <c r="L52" i="2"/>
  <c r="K52" i="2"/>
  <c r="G52" i="2"/>
  <c r="F52" i="2"/>
  <c r="E52" i="2"/>
  <c r="D52" i="2"/>
  <c r="C52" i="2"/>
  <c r="M51" i="2"/>
  <c r="L51" i="2"/>
  <c r="K51" i="2"/>
  <c r="G51" i="2"/>
  <c r="F51" i="2"/>
  <c r="E51" i="2"/>
  <c r="D51" i="2"/>
  <c r="C51" i="2"/>
  <c r="M50" i="2"/>
  <c r="L50" i="2"/>
  <c r="K50" i="2"/>
  <c r="G50" i="2"/>
  <c r="F50" i="2"/>
  <c r="E50" i="2"/>
  <c r="D50" i="2"/>
  <c r="C50" i="2"/>
  <c r="M49" i="2"/>
  <c r="L49" i="2"/>
  <c r="K49" i="2"/>
  <c r="G49" i="2"/>
  <c r="F49" i="2"/>
  <c r="E49" i="2"/>
  <c r="D49" i="2"/>
  <c r="C49" i="2"/>
  <c r="M48" i="2"/>
  <c r="L48" i="2"/>
  <c r="K48" i="2"/>
  <c r="G48" i="2"/>
  <c r="F48" i="2"/>
  <c r="E48" i="2"/>
  <c r="D48" i="2"/>
  <c r="C48" i="2"/>
  <c r="M47" i="2"/>
  <c r="L47" i="2"/>
  <c r="K47" i="2"/>
  <c r="G47" i="2"/>
  <c r="F47" i="2"/>
  <c r="E47" i="2"/>
  <c r="D47" i="2"/>
  <c r="C47" i="2"/>
  <c r="M46" i="2"/>
  <c r="L46" i="2"/>
  <c r="K46" i="2"/>
  <c r="G46" i="2"/>
  <c r="F46" i="2"/>
  <c r="E46" i="2"/>
  <c r="D46" i="2"/>
  <c r="C46" i="2"/>
  <c r="M45" i="2"/>
  <c r="L45" i="2"/>
  <c r="K45" i="2"/>
  <c r="G45" i="2"/>
  <c r="F45" i="2"/>
  <c r="E45" i="2"/>
  <c r="D45" i="2"/>
  <c r="C45" i="2"/>
  <c r="M44" i="2"/>
  <c r="L44" i="2"/>
  <c r="K44" i="2"/>
  <c r="G44" i="2"/>
  <c r="F44" i="2"/>
  <c r="E44" i="2"/>
  <c r="D44" i="2"/>
  <c r="C44" i="2"/>
  <c r="M43" i="2"/>
  <c r="L43" i="2"/>
  <c r="K43" i="2"/>
  <c r="G43" i="2"/>
  <c r="F43" i="2"/>
  <c r="E43" i="2"/>
  <c r="D43" i="2"/>
  <c r="C43" i="2"/>
  <c r="M42" i="2"/>
  <c r="L42" i="2"/>
  <c r="K42" i="2"/>
  <c r="G42" i="2"/>
  <c r="F42" i="2"/>
  <c r="E42" i="2"/>
  <c r="D42" i="2"/>
  <c r="C42" i="2"/>
  <c r="M41" i="2"/>
  <c r="L41" i="2"/>
  <c r="K41" i="2"/>
  <c r="G41" i="2"/>
  <c r="F41" i="2"/>
  <c r="E41" i="2"/>
  <c r="D41" i="2"/>
  <c r="C41" i="2"/>
  <c r="M40" i="2"/>
  <c r="L40" i="2"/>
  <c r="K40" i="2"/>
  <c r="G40" i="2"/>
  <c r="F40" i="2"/>
  <c r="E40" i="2"/>
  <c r="D40" i="2"/>
  <c r="C40" i="2"/>
  <c r="M39" i="2"/>
  <c r="L39" i="2"/>
  <c r="K39" i="2"/>
  <c r="G39" i="2"/>
  <c r="F39" i="2"/>
  <c r="E39" i="2"/>
  <c r="D39" i="2"/>
  <c r="C39" i="2"/>
  <c r="M38" i="2"/>
  <c r="L38" i="2"/>
  <c r="K38" i="2"/>
  <c r="G38" i="2"/>
  <c r="F38" i="2"/>
  <c r="E38" i="2"/>
  <c r="D38" i="2"/>
  <c r="C38" i="2"/>
  <c r="M37" i="2"/>
  <c r="L37" i="2"/>
  <c r="K37" i="2"/>
  <c r="G37" i="2"/>
  <c r="F37" i="2"/>
  <c r="E37" i="2"/>
  <c r="D37" i="2"/>
  <c r="C37" i="2"/>
  <c r="M36" i="2"/>
  <c r="L36" i="2"/>
  <c r="K36" i="2"/>
  <c r="G36" i="2"/>
  <c r="F36" i="2"/>
  <c r="E36" i="2"/>
  <c r="D36" i="2"/>
  <c r="C36" i="2"/>
  <c r="M35" i="2"/>
  <c r="L35" i="2"/>
  <c r="K35" i="2"/>
  <c r="G35" i="2"/>
  <c r="F35" i="2"/>
  <c r="E35" i="2"/>
  <c r="D35" i="2"/>
  <c r="C35" i="2"/>
  <c r="M34" i="2"/>
  <c r="L34" i="2"/>
  <c r="K34" i="2"/>
  <c r="G34" i="2"/>
  <c r="F34" i="2"/>
  <c r="E34" i="2"/>
  <c r="D34" i="2"/>
  <c r="C34" i="2"/>
  <c r="M33" i="2"/>
  <c r="L33" i="2"/>
  <c r="K33" i="2"/>
  <c r="G33" i="2"/>
  <c r="F33" i="2"/>
  <c r="E33" i="2"/>
  <c r="D33" i="2"/>
  <c r="C33" i="2"/>
  <c r="M32" i="2"/>
  <c r="L32" i="2"/>
  <c r="K32" i="2"/>
  <c r="G32" i="2"/>
  <c r="F32" i="2"/>
  <c r="E32" i="2"/>
  <c r="D32" i="2"/>
  <c r="C32" i="2"/>
  <c r="M31" i="2"/>
  <c r="L31" i="2"/>
  <c r="K31" i="2"/>
  <c r="G31" i="2"/>
  <c r="F31" i="2"/>
  <c r="E31" i="2"/>
  <c r="D31" i="2"/>
  <c r="C31" i="2"/>
  <c r="M30" i="2"/>
  <c r="L30" i="2"/>
  <c r="K30" i="2"/>
  <c r="G30" i="2"/>
  <c r="F30" i="2"/>
  <c r="E30" i="2"/>
  <c r="D30" i="2"/>
  <c r="C30" i="2"/>
  <c r="M29" i="2"/>
  <c r="L29" i="2"/>
  <c r="K29" i="2"/>
  <c r="G29" i="2"/>
  <c r="F29" i="2"/>
  <c r="E29" i="2"/>
  <c r="D29" i="2"/>
  <c r="C29" i="2"/>
  <c r="M28" i="2"/>
  <c r="L28" i="2"/>
  <c r="K28" i="2"/>
  <c r="G28" i="2"/>
  <c r="F28" i="2"/>
  <c r="E28" i="2"/>
  <c r="D28" i="2"/>
  <c r="C28" i="2"/>
  <c r="M27" i="2"/>
  <c r="L27" i="2"/>
  <c r="K27" i="2"/>
  <c r="G27" i="2"/>
  <c r="F27" i="2"/>
  <c r="E27" i="2"/>
  <c r="D27" i="2"/>
  <c r="C27" i="2"/>
  <c r="M26" i="2"/>
  <c r="L26" i="2"/>
  <c r="K26" i="2"/>
  <c r="G26" i="2"/>
  <c r="F26" i="2"/>
  <c r="E26" i="2"/>
  <c r="D26" i="2"/>
  <c r="C26" i="2"/>
  <c r="M25" i="2"/>
  <c r="L25" i="2"/>
  <c r="K25" i="2"/>
  <c r="G25" i="2"/>
  <c r="F25" i="2"/>
  <c r="E25" i="2"/>
  <c r="D25" i="2"/>
  <c r="C25" i="2"/>
  <c r="M24" i="2"/>
  <c r="L24" i="2"/>
  <c r="K24" i="2"/>
  <c r="G24" i="2"/>
  <c r="F24" i="2"/>
  <c r="E24" i="2"/>
  <c r="D24" i="2"/>
  <c r="C24" i="2"/>
  <c r="M23" i="2"/>
  <c r="L23" i="2"/>
  <c r="K23" i="2"/>
  <c r="G23" i="2"/>
  <c r="F23" i="2"/>
  <c r="E23" i="2"/>
  <c r="D23" i="2"/>
  <c r="C23" i="2"/>
  <c r="M22" i="2"/>
  <c r="L22" i="2"/>
  <c r="K22" i="2"/>
  <c r="G22" i="2"/>
  <c r="F22" i="2"/>
  <c r="E22" i="2"/>
  <c r="D22" i="2"/>
  <c r="C22" i="2"/>
  <c r="M21" i="2"/>
  <c r="L21" i="2"/>
  <c r="K21" i="2"/>
  <c r="G21" i="2"/>
  <c r="F21" i="2"/>
  <c r="E21" i="2"/>
  <c r="D21" i="2"/>
  <c r="C21" i="2"/>
  <c r="M20" i="2"/>
  <c r="L20" i="2"/>
  <c r="K20" i="2"/>
  <c r="G20" i="2"/>
  <c r="F20" i="2"/>
  <c r="E20" i="2"/>
  <c r="D20" i="2"/>
  <c r="C20" i="2"/>
  <c r="M19" i="2"/>
  <c r="L19" i="2"/>
  <c r="K19" i="2"/>
  <c r="G19" i="2"/>
  <c r="F19" i="2"/>
  <c r="E19" i="2"/>
  <c r="D19" i="2"/>
  <c r="C19" i="2"/>
  <c r="M18" i="2"/>
  <c r="L18" i="2"/>
  <c r="K18" i="2"/>
  <c r="G18" i="2"/>
  <c r="F18" i="2"/>
  <c r="E18" i="2"/>
  <c r="D18" i="2"/>
  <c r="C18" i="2"/>
  <c r="M17" i="2"/>
  <c r="L17" i="2"/>
  <c r="K17" i="2"/>
  <c r="G17" i="2"/>
  <c r="F17" i="2"/>
  <c r="E17" i="2"/>
  <c r="D17" i="2"/>
  <c r="C17" i="2"/>
  <c r="M16" i="2"/>
  <c r="L16" i="2"/>
  <c r="K16" i="2"/>
  <c r="G16" i="2"/>
  <c r="F16" i="2"/>
  <c r="E16" i="2"/>
  <c r="D16" i="2"/>
  <c r="C16" i="2"/>
  <c r="M15" i="2"/>
  <c r="L15" i="2"/>
  <c r="K15" i="2"/>
  <c r="G15" i="2"/>
  <c r="F15" i="2"/>
  <c r="E15" i="2"/>
  <c r="D15" i="2"/>
  <c r="C15" i="2"/>
  <c r="M14" i="2"/>
  <c r="L14" i="2"/>
  <c r="K14" i="2"/>
  <c r="G14" i="2"/>
  <c r="F14" i="2"/>
  <c r="E14" i="2"/>
  <c r="D14" i="2"/>
  <c r="C14" i="2"/>
  <c r="M13" i="2"/>
  <c r="L13" i="2"/>
  <c r="K13" i="2"/>
  <c r="G13" i="2"/>
  <c r="F13" i="2"/>
  <c r="E13" i="2"/>
  <c r="D13" i="2"/>
  <c r="C13" i="2"/>
  <c r="M12" i="2"/>
  <c r="L12" i="2"/>
  <c r="K12" i="2"/>
  <c r="G12" i="2"/>
  <c r="F12" i="2"/>
  <c r="E12" i="2"/>
  <c r="D12" i="2"/>
  <c r="C12" i="2"/>
  <c r="M11" i="2"/>
  <c r="L11" i="2"/>
  <c r="K11" i="2"/>
  <c r="G11" i="2"/>
  <c r="F11" i="2"/>
  <c r="E11" i="2"/>
  <c r="D11" i="2"/>
  <c r="C11" i="2"/>
  <c r="M10" i="2"/>
  <c r="L10" i="2"/>
  <c r="K10" i="2"/>
  <c r="G10" i="2"/>
  <c r="F10" i="2"/>
  <c r="E10" i="2"/>
  <c r="D10" i="2"/>
  <c r="C10" i="2"/>
  <c r="M9" i="2"/>
  <c r="L9" i="2"/>
  <c r="K9" i="2"/>
  <c r="G9" i="2"/>
  <c r="F9" i="2"/>
  <c r="E9" i="2"/>
  <c r="D9" i="2"/>
  <c r="C9" i="2"/>
  <c r="M8" i="2"/>
  <c r="L8" i="2"/>
  <c r="K8" i="2"/>
  <c r="G8" i="2"/>
  <c r="F8" i="2"/>
  <c r="E8" i="2"/>
  <c r="D8" i="2"/>
  <c r="C8" i="2"/>
  <c r="M7" i="2"/>
  <c r="L7" i="2"/>
  <c r="K7" i="2"/>
  <c r="G7" i="2"/>
  <c r="F7" i="2"/>
  <c r="E7" i="2"/>
  <c r="D7" i="2"/>
  <c r="C7" i="2"/>
  <c r="M6" i="2"/>
  <c r="L6" i="2"/>
  <c r="K6" i="2"/>
  <c r="G6" i="2"/>
  <c r="F6" i="2"/>
  <c r="E6" i="2"/>
  <c r="D6" i="2"/>
  <c r="C6" i="2"/>
  <c r="M5" i="2"/>
  <c r="L5" i="2"/>
  <c r="K5" i="2"/>
  <c r="G5" i="2"/>
  <c r="F5" i="2"/>
  <c r="E5" i="2"/>
  <c r="D5" i="2"/>
  <c r="C5" i="2"/>
  <c r="M4" i="2"/>
  <c r="L4" i="2"/>
  <c r="K4" i="2"/>
  <c r="G4" i="2"/>
  <c r="F4" i="2"/>
  <c r="E4" i="2"/>
  <c r="D4" i="2"/>
  <c r="C4" i="2"/>
  <c r="M3" i="2"/>
  <c r="L3" i="2"/>
  <c r="K3" i="2"/>
  <c r="I3" i="2"/>
  <c r="G3" i="2"/>
  <c r="F3" i="2"/>
  <c r="E3" i="2"/>
  <c r="D3" i="2"/>
  <c r="C3" i="2"/>
  <c r="P19" i="3"/>
  <c r="P18" i="3"/>
  <c r="Q17" i="3"/>
  <c r="P17" i="3"/>
  <c r="Q16" i="3"/>
  <c r="P16" i="3"/>
  <c r="P11" i="3"/>
  <c r="P10" i="3"/>
  <c r="Q9" i="3"/>
  <c r="P9" i="3"/>
  <c r="Q8" i="3"/>
  <c r="P8" i="3"/>
  <c r="O18" i="4"/>
  <c r="O17" i="4"/>
  <c r="P16" i="4"/>
  <c r="O16" i="4"/>
  <c r="P15" i="4"/>
  <c r="O15" i="4"/>
  <c r="O11" i="4"/>
  <c r="O10" i="4"/>
  <c r="P9" i="4"/>
  <c r="O9" i="4"/>
  <c r="P8" i="4"/>
  <c r="O8" i="4"/>
  <c r="O16" i="5"/>
  <c r="O15" i="5"/>
  <c r="P14" i="5"/>
  <c r="O14" i="5"/>
  <c r="P13" i="5"/>
  <c r="O13" i="5"/>
  <c r="O9" i="5"/>
  <c r="O8" i="5"/>
  <c r="P7" i="5"/>
  <c r="O7" i="5"/>
  <c r="P6" i="5"/>
  <c r="O6" i="5"/>
  <c r="N2" i="1"/>
  <c r="S10" i="11"/>
  <c r="P10" i="11"/>
  <c r="L10" i="11"/>
  <c r="H10" i="11"/>
  <c r="D10" i="11"/>
  <c r="S9" i="11"/>
  <c r="S8" i="11"/>
  <c r="S7" i="11"/>
  <c r="S6" i="11"/>
  <c r="D96" i="8"/>
  <c r="C94" i="8"/>
  <c r="C93" i="8"/>
  <c r="C92" i="8"/>
  <c r="P91" i="8"/>
  <c r="C91" i="8"/>
  <c r="P89" i="8"/>
  <c r="C89" i="8"/>
  <c r="O85" i="8"/>
  <c r="N85" i="8"/>
  <c r="M85" i="8"/>
  <c r="G85" i="8"/>
  <c r="E85" i="8"/>
  <c r="D85" i="8"/>
  <c r="B85" i="8"/>
  <c r="P84" i="8"/>
  <c r="O84" i="8"/>
  <c r="N84" i="8"/>
  <c r="M84" i="8"/>
  <c r="G84" i="8"/>
  <c r="F84" i="8"/>
  <c r="E84" i="8"/>
  <c r="D84" i="8"/>
  <c r="C84" i="8"/>
  <c r="P83" i="8"/>
  <c r="O83" i="8"/>
  <c r="N83" i="8"/>
  <c r="M83" i="8"/>
  <c r="G83" i="8"/>
  <c r="F83" i="8"/>
  <c r="E83" i="8"/>
  <c r="D83" i="8"/>
  <c r="C83" i="8"/>
  <c r="P82" i="8"/>
  <c r="O82" i="8"/>
  <c r="N82" i="8"/>
  <c r="M82" i="8"/>
  <c r="G82" i="8"/>
  <c r="F82" i="8"/>
  <c r="E82" i="8"/>
  <c r="D82" i="8"/>
  <c r="C82" i="8"/>
  <c r="P81" i="8"/>
  <c r="O81" i="8"/>
  <c r="N81" i="8"/>
  <c r="M81" i="8"/>
  <c r="G81" i="8"/>
  <c r="F81" i="8"/>
  <c r="E81" i="8"/>
  <c r="D81" i="8"/>
  <c r="C81" i="8"/>
  <c r="P80" i="8"/>
  <c r="O80" i="8"/>
  <c r="N80" i="8"/>
  <c r="M80" i="8"/>
  <c r="G80" i="8"/>
  <c r="F80" i="8"/>
  <c r="E80" i="8"/>
  <c r="D80" i="8"/>
  <c r="C80" i="8"/>
  <c r="P79" i="8"/>
  <c r="O79" i="8"/>
  <c r="N79" i="8"/>
  <c r="M79" i="8"/>
  <c r="G79" i="8"/>
  <c r="F79" i="8"/>
  <c r="E79" i="8"/>
  <c r="D79" i="8"/>
  <c r="C79" i="8"/>
  <c r="P78" i="8"/>
  <c r="O78" i="8"/>
  <c r="N78" i="8"/>
  <c r="M78" i="8"/>
  <c r="G78" i="8"/>
  <c r="F78" i="8"/>
  <c r="E78" i="8"/>
  <c r="D78" i="8"/>
  <c r="C78" i="8"/>
  <c r="P77" i="8"/>
  <c r="O77" i="8"/>
  <c r="N77" i="8"/>
  <c r="M77" i="8"/>
  <c r="G77" i="8"/>
  <c r="F77" i="8"/>
  <c r="E77" i="8"/>
  <c r="D77" i="8"/>
  <c r="C77" i="8"/>
  <c r="P76" i="8"/>
  <c r="O76" i="8"/>
  <c r="N76" i="8"/>
  <c r="M76" i="8"/>
  <c r="G76" i="8"/>
  <c r="F76" i="8"/>
  <c r="E76" i="8"/>
  <c r="D76" i="8"/>
  <c r="C76" i="8"/>
  <c r="P75" i="8"/>
  <c r="O75" i="8"/>
  <c r="N75" i="8"/>
  <c r="M75" i="8"/>
  <c r="G75" i="8"/>
  <c r="F75" i="8"/>
  <c r="E75" i="8"/>
  <c r="D75" i="8"/>
  <c r="C75" i="8"/>
  <c r="P74" i="8"/>
  <c r="O74" i="8"/>
  <c r="N74" i="8"/>
  <c r="M74" i="8"/>
  <c r="G74" i="8"/>
  <c r="F74" i="8"/>
  <c r="E74" i="8"/>
  <c r="D74" i="8"/>
  <c r="C74" i="8"/>
  <c r="P73" i="8"/>
  <c r="O73" i="8"/>
  <c r="N73" i="8"/>
  <c r="M73" i="8"/>
  <c r="G73" i="8"/>
  <c r="F73" i="8"/>
  <c r="E73" i="8"/>
  <c r="D73" i="8"/>
  <c r="C73" i="8"/>
  <c r="P72" i="8"/>
  <c r="O72" i="8"/>
  <c r="N72" i="8"/>
  <c r="M72" i="8"/>
  <c r="G72" i="8"/>
  <c r="F72" i="8"/>
  <c r="E72" i="8"/>
  <c r="D72" i="8"/>
  <c r="C72" i="8"/>
  <c r="P71" i="8"/>
  <c r="O71" i="8"/>
  <c r="N71" i="8"/>
  <c r="M71" i="8"/>
  <c r="G71" i="8"/>
  <c r="F71" i="8"/>
  <c r="E71" i="8"/>
  <c r="D71" i="8"/>
  <c r="C71" i="8"/>
  <c r="P70" i="8"/>
  <c r="O70" i="8"/>
  <c r="N70" i="8"/>
  <c r="M70" i="8"/>
  <c r="G70" i="8"/>
  <c r="F70" i="8"/>
  <c r="E70" i="8"/>
  <c r="D70" i="8"/>
  <c r="C70" i="8"/>
  <c r="P69" i="8"/>
  <c r="O69" i="8"/>
  <c r="N69" i="8"/>
  <c r="M69" i="8"/>
  <c r="G69" i="8"/>
  <c r="F69" i="8"/>
  <c r="E69" i="8"/>
  <c r="D69" i="8"/>
  <c r="C69" i="8"/>
  <c r="P68" i="8"/>
  <c r="O68" i="8"/>
  <c r="N68" i="8"/>
  <c r="M68" i="8"/>
  <c r="G68" i="8"/>
  <c r="F68" i="8"/>
  <c r="E68" i="8"/>
  <c r="D68" i="8"/>
  <c r="C68" i="8"/>
  <c r="P67" i="8"/>
  <c r="O67" i="8"/>
  <c r="N67" i="8"/>
  <c r="M67" i="8"/>
  <c r="G67" i="8"/>
  <c r="F67" i="8"/>
  <c r="E67" i="8"/>
  <c r="D67" i="8"/>
  <c r="C67" i="8"/>
  <c r="P66" i="8"/>
  <c r="O66" i="8"/>
  <c r="N66" i="8"/>
  <c r="M66" i="8"/>
  <c r="G66" i="8"/>
  <c r="F66" i="8"/>
  <c r="E66" i="8"/>
  <c r="D66" i="8"/>
  <c r="C66" i="8"/>
  <c r="P65" i="8"/>
  <c r="O65" i="8"/>
  <c r="N65" i="8"/>
  <c r="M65" i="8"/>
  <c r="G65" i="8"/>
  <c r="F65" i="8"/>
  <c r="E65" i="8"/>
  <c r="D65" i="8"/>
  <c r="C65" i="8"/>
  <c r="P64" i="8"/>
  <c r="O64" i="8"/>
  <c r="N64" i="8"/>
  <c r="M64" i="8"/>
  <c r="G64" i="8"/>
  <c r="F64" i="8"/>
  <c r="E64" i="8"/>
  <c r="D64" i="8"/>
  <c r="C64" i="8"/>
  <c r="P63" i="8"/>
  <c r="O63" i="8"/>
  <c r="N63" i="8"/>
  <c r="M63" i="8"/>
  <c r="G63" i="8"/>
  <c r="F63" i="8"/>
  <c r="E63" i="8"/>
  <c r="D63" i="8"/>
  <c r="C63" i="8"/>
  <c r="P62" i="8"/>
  <c r="O62" i="8"/>
  <c r="N62" i="8"/>
  <c r="M62" i="8"/>
  <c r="G62" i="8"/>
  <c r="F62" i="8"/>
  <c r="E62" i="8"/>
  <c r="D62" i="8"/>
  <c r="C62" i="8"/>
  <c r="P61" i="8"/>
  <c r="O61" i="8"/>
  <c r="N61" i="8"/>
  <c r="M61" i="8"/>
  <c r="G61" i="8"/>
  <c r="F61" i="8"/>
  <c r="E61" i="8"/>
  <c r="D61" i="8"/>
  <c r="C61" i="8"/>
  <c r="P60" i="8"/>
  <c r="O60" i="8"/>
  <c r="N60" i="8"/>
  <c r="M60" i="8"/>
  <c r="G60" i="8"/>
  <c r="F60" i="8"/>
  <c r="E60" i="8"/>
  <c r="D60" i="8"/>
  <c r="C60" i="8"/>
  <c r="P59" i="8"/>
  <c r="O59" i="8"/>
  <c r="N59" i="8"/>
  <c r="M59" i="8"/>
  <c r="G59" i="8"/>
  <c r="F59" i="8"/>
  <c r="E59" i="8"/>
  <c r="D59" i="8"/>
  <c r="C59" i="8"/>
  <c r="P58" i="8"/>
  <c r="O58" i="8"/>
  <c r="N58" i="8"/>
  <c r="M58" i="8"/>
  <c r="G58" i="8"/>
  <c r="F58" i="8"/>
  <c r="E58" i="8"/>
  <c r="D58" i="8"/>
  <c r="C58" i="8"/>
  <c r="P57" i="8"/>
  <c r="O57" i="8"/>
  <c r="N57" i="8"/>
  <c r="M57" i="8"/>
  <c r="G57" i="8"/>
  <c r="F57" i="8"/>
  <c r="E57" i="8"/>
  <c r="D57" i="8"/>
  <c r="C57" i="8"/>
  <c r="P56" i="8"/>
  <c r="O56" i="8"/>
  <c r="N56" i="8"/>
  <c r="M56" i="8"/>
  <c r="G56" i="8"/>
  <c r="F56" i="8"/>
  <c r="E56" i="8"/>
  <c r="D56" i="8"/>
  <c r="C56" i="8"/>
  <c r="P55" i="8"/>
  <c r="O55" i="8"/>
  <c r="N55" i="8"/>
  <c r="M55" i="8"/>
  <c r="G55" i="8"/>
  <c r="F55" i="8"/>
  <c r="E55" i="8"/>
  <c r="D55" i="8"/>
  <c r="C55" i="8"/>
  <c r="P54" i="8"/>
  <c r="O54" i="8"/>
  <c r="N54" i="8"/>
  <c r="M54" i="8"/>
  <c r="G54" i="8"/>
  <c r="F54" i="8"/>
  <c r="E54" i="8"/>
  <c r="D54" i="8"/>
  <c r="C54" i="8"/>
  <c r="P53" i="8"/>
  <c r="O53" i="8"/>
  <c r="N53" i="8"/>
  <c r="M53" i="8"/>
  <c r="G53" i="8"/>
  <c r="F53" i="8"/>
  <c r="E53" i="8"/>
  <c r="D53" i="8"/>
  <c r="C53" i="8"/>
  <c r="P52" i="8"/>
  <c r="O52" i="8"/>
  <c r="N52" i="8"/>
  <c r="M52" i="8"/>
  <c r="G52" i="8"/>
  <c r="F52" i="8"/>
  <c r="E52" i="8"/>
  <c r="D52" i="8"/>
  <c r="C52" i="8"/>
  <c r="P51" i="8"/>
  <c r="O51" i="8"/>
  <c r="N51" i="8"/>
  <c r="M51" i="8"/>
  <c r="G51" i="8"/>
  <c r="F51" i="8"/>
  <c r="E51" i="8"/>
  <c r="D51" i="8"/>
  <c r="C51" i="8"/>
  <c r="P50" i="8"/>
  <c r="O50" i="8"/>
  <c r="N50" i="8"/>
  <c r="M50" i="8"/>
  <c r="G50" i="8"/>
  <c r="F50" i="8"/>
  <c r="E50" i="8"/>
  <c r="D50" i="8"/>
  <c r="C50" i="8"/>
  <c r="P49" i="8"/>
  <c r="O49" i="8"/>
  <c r="N49" i="8"/>
  <c r="M49" i="8"/>
  <c r="G49" i="8"/>
  <c r="F49" i="8"/>
  <c r="E49" i="8"/>
  <c r="D49" i="8"/>
  <c r="C49" i="8"/>
  <c r="P48" i="8"/>
  <c r="O48" i="8"/>
  <c r="N48" i="8"/>
  <c r="M48" i="8"/>
  <c r="G48" i="8"/>
  <c r="F48" i="8"/>
  <c r="E48" i="8"/>
  <c r="D48" i="8"/>
  <c r="C48" i="8"/>
  <c r="P47" i="8"/>
  <c r="O47" i="8"/>
  <c r="N47" i="8"/>
  <c r="M47" i="8"/>
  <c r="G47" i="8"/>
  <c r="F47" i="8"/>
  <c r="E47" i="8"/>
  <c r="D47" i="8"/>
  <c r="C47" i="8"/>
  <c r="P46" i="8"/>
  <c r="O46" i="8"/>
  <c r="N46" i="8"/>
  <c r="M46" i="8"/>
  <c r="G46" i="8"/>
  <c r="F46" i="8"/>
  <c r="E46" i="8"/>
  <c r="D46" i="8"/>
  <c r="C46" i="8"/>
  <c r="P45" i="8"/>
  <c r="O45" i="8"/>
  <c r="N45" i="8"/>
  <c r="M45" i="8"/>
  <c r="G45" i="8"/>
  <c r="F45" i="8"/>
  <c r="E45" i="8"/>
  <c r="D45" i="8"/>
  <c r="C45" i="8"/>
  <c r="P44" i="8"/>
  <c r="O44" i="8"/>
  <c r="N44" i="8"/>
  <c r="M44" i="8"/>
  <c r="G44" i="8"/>
  <c r="F44" i="8"/>
  <c r="E44" i="8"/>
  <c r="D44" i="8"/>
  <c r="C44" i="8"/>
  <c r="P43" i="8"/>
  <c r="O43" i="8"/>
  <c r="N43" i="8"/>
  <c r="M43" i="8"/>
  <c r="G43" i="8"/>
  <c r="F43" i="8"/>
  <c r="E43" i="8"/>
  <c r="D43" i="8"/>
  <c r="C43" i="8"/>
  <c r="P42" i="8"/>
  <c r="O42" i="8"/>
  <c r="N42" i="8"/>
  <c r="M42" i="8"/>
  <c r="G42" i="8"/>
  <c r="F42" i="8"/>
  <c r="E42" i="8"/>
  <c r="D42" i="8"/>
  <c r="C42" i="8"/>
  <c r="P41" i="8"/>
  <c r="O41" i="8"/>
  <c r="N41" i="8"/>
  <c r="M41" i="8"/>
  <c r="G41" i="8"/>
  <c r="F41" i="8"/>
  <c r="E41" i="8"/>
  <c r="D41" i="8"/>
  <c r="C41" i="8"/>
  <c r="P40" i="8"/>
  <c r="O40" i="8"/>
  <c r="N40" i="8"/>
  <c r="M40" i="8"/>
  <c r="G40" i="8"/>
  <c r="F40" i="8"/>
  <c r="E40" i="8"/>
  <c r="D40" i="8"/>
  <c r="C40" i="8"/>
  <c r="P39" i="8"/>
  <c r="O39" i="8"/>
  <c r="N39" i="8"/>
  <c r="M39" i="8"/>
  <c r="G39" i="8"/>
  <c r="F39" i="8"/>
  <c r="E39" i="8"/>
  <c r="D39" i="8"/>
  <c r="C39" i="8"/>
  <c r="P38" i="8"/>
  <c r="O38" i="8"/>
  <c r="N38" i="8"/>
  <c r="M38" i="8"/>
  <c r="G38" i="8"/>
  <c r="F38" i="8"/>
  <c r="E38" i="8"/>
  <c r="D38" i="8"/>
  <c r="C38" i="8"/>
  <c r="P37" i="8"/>
  <c r="O37" i="8"/>
  <c r="N37" i="8"/>
  <c r="M37" i="8"/>
  <c r="G37" i="8"/>
  <c r="F37" i="8"/>
  <c r="E37" i="8"/>
  <c r="D37" i="8"/>
  <c r="C37" i="8"/>
  <c r="P36" i="8"/>
  <c r="O36" i="8"/>
  <c r="N36" i="8"/>
  <c r="M36" i="8"/>
  <c r="G36" i="8"/>
  <c r="F36" i="8"/>
  <c r="E36" i="8"/>
  <c r="D36" i="8"/>
  <c r="C36" i="8"/>
  <c r="P35" i="8"/>
  <c r="O35" i="8"/>
  <c r="N35" i="8"/>
  <c r="M35" i="8"/>
  <c r="G35" i="8"/>
  <c r="F35" i="8"/>
  <c r="E35" i="8"/>
  <c r="D35" i="8"/>
  <c r="C35" i="8"/>
  <c r="P34" i="8"/>
  <c r="O34" i="8"/>
  <c r="N34" i="8"/>
  <c r="M34" i="8"/>
  <c r="G34" i="8"/>
  <c r="F34" i="8"/>
  <c r="E34" i="8"/>
  <c r="D34" i="8"/>
  <c r="C34" i="8"/>
  <c r="P33" i="8"/>
  <c r="O33" i="8"/>
  <c r="N33" i="8"/>
  <c r="M33" i="8"/>
  <c r="G33" i="8"/>
  <c r="F33" i="8"/>
  <c r="E33" i="8"/>
  <c r="D33" i="8"/>
  <c r="C33" i="8"/>
  <c r="P32" i="8"/>
  <c r="O32" i="8"/>
  <c r="N32" i="8"/>
  <c r="M32" i="8"/>
  <c r="G32" i="8"/>
  <c r="F32" i="8"/>
  <c r="E32" i="8"/>
  <c r="D32" i="8"/>
  <c r="C32" i="8"/>
  <c r="P31" i="8"/>
  <c r="O31" i="8"/>
  <c r="N31" i="8"/>
  <c r="M31" i="8"/>
  <c r="G31" i="8"/>
  <c r="F31" i="8"/>
  <c r="E31" i="8"/>
  <c r="D31" i="8"/>
  <c r="C31" i="8"/>
  <c r="P30" i="8"/>
  <c r="O30" i="8"/>
  <c r="N30" i="8"/>
  <c r="M30" i="8"/>
  <c r="G30" i="8"/>
  <c r="F30" i="8"/>
  <c r="E30" i="8"/>
  <c r="D30" i="8"/>
  <c r="C30" i="8"/>
  <c r="P29" i="8"/>
  <c r="O29" i="8"/>
  <c r="N29" i="8"/>
  <c r="M29" i="8"/>
  <c r="G29" i="8"/>
  <c r="F29" i="8"/>
  <c r="E29" i="8"/>
  <c r="D29" i="8"/>
  <c r="C29" i="8"/>
  <c r="P28" i="8"/>
  <c r="O28" i="8"/>
  <c r="N28" i="8"/>
  <c r="M28" i="8"/>
  <c r="G28" i="8"/>
  <c r="F28" i="8"/>
  <c r="E28" i="8"/>
  <c r="D28" i="8"/>
  <c r="C28" i="8"/>
  <c r="P27" i="8"/>
  <c r="O27" i="8"/>
  <c r="N27" i="8"/>
  <c r="M27" i="8"/>
  <c r="G27" i="8"/>
  <c r="F27" i="8"/>
  <c r="E27" i="8"/>
  <c r="D27" i="8"/>
  <c r="C27" i="8"/>
  <c r="P26" i="8"/>
  <c r="O26" i="8"/>
  <c r="N26" i="8"/>
  <c r="M26" i="8"/>
  <c r="G26" i="8"/>
  <c r="F26" i="8"/>
  <c r="E26" i="8"/>
  <c r="D26" i="8"/>
  <c r="C26" i="8"/>
  <c r="P25" i="8"/>
  <c r="O25" i="8"/>
  <c r="N25" i="8"/>
  <c r="M25" i="8"/>
  <c r="G25" i="8"/>
  <c r="F25" i="8"/>
  <c r="E25" i="8"/>
  <c r="D25" i="8"/>
  <c r="C25" i="8"/>
  <c r="P24" i="8"/>
  <c r="O24" i="8"/>
  <c r="N24" i="8"/>
  <c r="M24" i="8"/>
  <c r="G24" i="8"/>
  <c r="F24" i="8"/>
  <c r="E24" i="8"/>
  <c r="D24" i="8"/>
  <c r="C24" i="8"/>
  <c r="P23" i="8"/>
  <c r="O23" i="8"/>
  <c r="N23" i="8"/>
  <c r="M23" i="8"/>
  <c r="G23" i="8"/>
  <c r="F23" i="8"/>
  <c r="E23" i="8"/>
  <c r="D23" i="8"/>
  <c r="C23" i="8"/>
  <c r="P22" i="8"/>
  <c r="O22" i="8"/>
  <c r="N22" i="8"/>
  <c r="M22" i="8"/>
  <c r="G22" i="8"/>
  <c r="F22" i="8"/>
  <c r="E22" i="8"/>
  <c r="D22" i="8"/>
  <c r="C22" i="8"/>
  <c r="P21" i="8"/>
  <c r="O21" i="8"/>
  <c r="N21" i="8"/>
  <c r="M21" i="8"/>
  <c r="G21" i="8"/>
  <c r="F21" i="8"/>
  <c r="E21" i="8"/>
  <c r="D21" i="8"/>
  <c r="C21" i="8"/>
  <c r="P20" i="8"/>
  <c r="O20" i="8"/>
  <c r="N20" i="8"/>
  <c r="M20" i="8"/>
  <c r="G20" i="8"/>
  <c r="F20" i="8"/>
  <c r="E20" i="8"/>
  <c r="D20" i="8"/>
  <c r="C20" i="8"/>
  <c r="P19" i="8"/>
  <c r="O19" i="8"/>
  <c r="N19" i="8"/>
  <c r="M19" i="8"/>
  <c r="G19" i="8"/>
  <c r="F19" i="8"/>
  <c r="E19" i="8"/>
  <c r="D19" i="8"/>
  <c r="C19" i="8"/>
  <c r="P18" i="8"/>
  <c r="O18" i="8"/>
  <c r="N18" i="8"/>
  <c r="M18" i="8"/>
  <c r="G18" i="8"/>
  <c r="F18" i="8"/>
  <c r="E18" i="8"/>
  <c r="D18" i="8"/>
  <c r="C18" i="8"/>
  <c r="P17" i="8"/>
  <c r="O17" i="8"/>
  <c r="N17" i="8"/>
  <c r="M17" i="8"/>
  <c r="G17" i="8"/>
  <c r="F17" i="8"/>
  <c r="E17" i="8"/>
  <c r="D17" i="8"/>
  <c r="C17" i="8"/>
  <c r="P16" i="8"/>
  <c r="O16" i="8"/>
  <c r="N16" i="8"/>
  <c r="M16" i="8"/>
  <c r="G16" i="8"/>
  <c r="F16" i="8"/>
  <c r="E16" i="8"/>
  <c r="D16" i="8"/>
  <c r="C16" i="8"/>
  <c r="P15" i="8"/>
  <c r="O15" i="8"/>
  <c r="N15" i="8"/>
  <c r="M15" i="8"/>
  <c r="G15" i="8"/>
  <c r="F15" i="8"/>
  <c r="E15" i="8"/>
  <c r="D15" i="8"/>
  <c r="C15" i="8"/>
  <c r="P14" i="8"/>
  <c r="O14" i="8"/>
  <c r="N14" i="8"/>
  <c r="M14" i="8"/>
  <c r="G14" i="8"/>
  <c r="F14" i="8"/>
  <c r="E14" i="8"/>
  <c r="D14" i="8"/>
  <c r="C14" i="8"/>
  <c r="P13" i="8"/>
  <c r="O13" i="8"/>
  <c r="N13" i="8"/>
  <c r="M13" i="8"/>
  <c r="G13" i="8"/>
  <c r="F13" i="8"/>
  <c r="E13" i="8"/>
  <c r="D13" i="8"/>
  <c r="C13" i="8"/>
  <c r="P12" i="8"/>
  <c r="O12" i="8"/>
  <c r="N12" i="8"/>
  <c r="M12" i="8"/>
  <c r="G12" i="8"/>
  <c r="F12" i="8"/>
  <c r="E12" i="8"/>
  <c r="D12" i="8"/>
  <c r="C12" i="8"/>
  <c r="P11" i="8"/>
  <c r="O11" i="8"/>
  <c r="N11" i="8"/>
  <c r="M11" i="8"/>
  <c r="G11" i="8"/>
  <c r="F11" i="8"/>
  <c r="E11" i="8"/>
  <c r="D11" i="8"/>
  <c r="C11" i="8"/>
  <c r="P10" i="8"/>
  <c r="O10" i="8"/>
  <c r="N10" i="8"/>
  <c r="M10" i="8"/>
  <c r="G10" i="8"/>
  <c r="F10" i="8"/>
  <c r="E10" i="8"/>
  <c r="D10" i="8"/>
  <c r="C10" i="8"/>
  <c r="P9" i="8"/>
  <c r="O9" i="8"/>
  <c r="N9" i="8"/>
  <c r="M9" i="8"/>
  <c r="I9" i="8"/>
  <c r="G9" i="8"/>
  <c r="F9" i="8"/>
  <c r="E9" i="8"/>
  <c r="D9" i="8"/>
  <c r="C9" i="8"/>
  <c r="P8" i="8"/>
  <c r="O8" i="8"/>
  <c r="N8" i="8"/>
  <c r="M8" i="8"/>
  <c r="I8" i="8"/>
  <c r="G8" i="8"/>
  <c r="F8" i="8"/>
  <c r="E8" i="8"/>
  <c r="D8" i="8"/>
  <c r="C8" i="8"/>
  <c r="P7" i="8"/>
  <c r="O7" i="8"/>
  <c r="N7" i="8"/>
  <c r="M7" i="8"/>
  <c r="J7" i="8"/>
  <c r="I7" i="8"/>
  <c r="G7" i="8"/>
  <c r="F7" i="8"/>
  <c r="E7" i="8"/>
  <c r="D7" i="8"/>
  <c r="C7" i="8"/>
  <c r="P6" i="8"/>
  <c r="O6" i="8"/>
  <c r="N6" i="8"/>
  <c r="M6" i="8"/>
  <c r="J6" i="8"/>
  <c r="I6" i="8"/>
  <c r="G6" i="8"/>
  <c r="F6" i="8"/>
  <c r="E6" i="8"/>
  <c r="D6" i="8"/>
  <c r="C6" i="8"/>
  <c r="P5" i="8"/>
  <c r="O5" i="8"/>
  <c r="N5" i="8"/>
  <c r="M5" i="8"/>
  <c r="G5" i="8"/>
  <c r="F5" i="8"/>
  <c r="E5" i="8"/>
  <c r="D5" i="8"/>
  <c r="C5" i="8"/>
  <c r="P4" i="8"/>
  <c r="O4" i="8"/>
  <c r="N4" i="8"/>
  <c r="M4" i="8"/>
  <c r="G4" i="8"/>
  <c r="F4" i="8"/>
  <c r="E4" i="8"/>
  <c r="D4" i="8"/>
  <c r="C4" i="8"/>
  <c r="P3" i="8"/>
  <c r="O3" i="8"/>
  <c r="N3" i="8"/>
  <c r="M3" i="8"/>
  <c r="I3" i="8"/>
  <c r="G3" i="8"/>
  <c r="F3" i="8"/>
  <c r="E3" i="8"/>
  <c r="D3" i="8"/>
  <c r="C3" i="8"/>
  <c r="D94" i="7"/>
  <c r="C92" i="7"/>
  <c r="C91" i="7"/>
  <c r="C90" i="7"/>
  <c r="P89" i="7"/>
  <c r="C89" i="7"/>
  <c r="P87" i="7"/>
  <c r="C87" i="7"/>
  <c r="O85" i="7"/>
  <c r="N85" i="7"/>
  <c r="M85" i="7"/>
  <c r="G85" i="7"/>
  <c r="E85" i="7"/>
  <c r="D85" i="7"/>
  <c r="B85" i="7"/>
  <c r="P84" i="7"/>
  <c r="O84" i="7"/>
  <c r="N84" i="7"/>
  <c r="M84" i="7"/>
  <c r="G84" i="7"/>
  <c r="F84" i="7"/>
  <c r="E84" i="7"/>
  <c r="D84" i="7"/>
  <c r="C84" i="7"/>
  <c r="P83" i="7"/>
  <c r="O83" i="7"/>
  <c r="N83" i="7"/>
  <c r="M83" i="7"/>
  <c r="G83" i="7"/>
  <c r="F83" i="7"/>
  <c r="E83" i="7"/>
  <c r="D83" i="7"/>
  <c r="C83" i="7"/>
  <c r="P82" i="7"/>
  <c r="O82" i="7"/>
  <c r="N82" i="7"/>
  <c r="M82" i="7"/>
  <c r="G82" i="7"/>
  <c r="F82" i="7"/>
  <c r="E82" i="7"/>
  <c r="D82" i="7"/>
  <c r="C82" i="7"/>
  <c r="P81" i="7"/>
  <c r="O81" i="7"/>
  <c r="N81" i="7"/>
  <c r="M81" i="7"/>
  <c r="G81" i="7"/>
  <c r="F81" i="7"/>
  <c r="E81" i="7"/>
  <c r="D81" i="7"/>
  <c r="C81" i="7"/>
  <c r="P80" i="7"/>
  <c r="O80" i="7"/>
  <c r="N80" i="7"/>
  <c r="M80" i="7"/>
  <c r="G80" i="7"/>
  <c r="F80" i="7"/>
  <c r="E80" i="7"/>
  <c r="D80" i="7"/>
  <c r="C80" i="7"/>
  <c r="P79" i="7"/>
  <c r="O79" i="7"/>
  <c r="N79" i="7"/>
  <c r="M79" i="7"/>
  <c r="G79" i="7"/>
  <c r="F79" i="7"/>
  <c r="E79" i="7"/>
  <c r="D79" i="7"/>
  <c r="C79" i="7"/>
  <c r="P78" i="7"/>
  <c r="O78" i="7"/>
  <c r="N78" i="7"/>
  <c r="M78" i="7"/>
  <c r="G78" i="7"/>
  <c r="F78" i="7"/>
  <c r="E78" i="7"/>
  <c r="D78" i="7"/>
  <c r="C78" i="7"/>
  <c r="P77" i="7"/>
  <c r="O77" i="7"/>
  <c r="N77" i="7"/>
  <c r="M77" i="7"/>
  <c r="G77" i="7"/>
  <c r="F77" i="7"/>
  <c r="E77" i="7"/>
  <c r="D77" i="7"/>
  <c r="C77" i="7"/>
  <c r="P76" i="7"/>
  <c r="O76" i="7"/>
  <c r="N76" i="7"/>
  <c r="M76" i="7"/>
  <c r="G76" i="7"/>
  <c r="F76" i="7"/>
  <c r="E76" i="7"/>
  <c r="D76" i="7"/>
  <c r="C76" i="7"/>
  <c r="P75" i="7"/>
  <c r="O75" i="7"/>
  <c r="N75" i="7"/>
  <c r="M75" i="7"/>
  <c r="G75" i="7"/>
  <c r="F75" i="7"/>
  <c r="E75" i="7"/>
  <c r="D75" i="7"/>
  <c r="C75" i="7"/>
  <c r="P74" i="7"/>
  <c r="O74" i="7"/>
  <c r="N74" i="7"/>
  <c r="M74" i="7"/>
  <c r="G74" i="7"/>
  <c r="F74" i="7"/>
  <c r="E74" i="7"/>
  <c r="D74" i="7"/>
  <c r="C74" i="7"/>
  <c r="P73" i="7"/>
  <c r="O73" i="7"/>
  <c r="N73" i="7"/>
  <c r="M73" i="7"/>
  <c r="G73" i="7"/>
  <c r="F73" i="7"/>
  <c r="E73" i="7"/>
  <c r="D73" i="7"/>
  <c r="C73" i="7"/>
  <c r="P72" i="7"/>
  <c r="O72" i="7"/>
  <c r="N72" i="7"/>
  <c r="M72" i="7"/>
  <c r="G72" i="7"/>
  <c r="F72" i="7"/>
  <c r="E72" i="7"/>
  <c r="D72" i="7"/>
  <c r="C72" i="7"/>
  <c r="P71" i="7"/>
  <c r="O71" i="7"/>
  <c r="N71" i="7"/>
  <c r="M71" i="7"/>
  <c r="G71" i="7"/>
  <c r="F71" i="7"/>
  <c r="E71" i="7"/>
  <c r="D71" i="7"/>
  <c r="C71" i="7"/>
  <c r="P70" i="7"/>
  <c r="O70" i="7"/>
  <c r="N70" i="7"/>
  <c r="M70" i="7"/>
  <c r="G70" i="7"/>
  <c r="F70" i="7"/>
  <c r="E70" i="7"/>
  <c r="D70" i="7"/>
  <c r="C70" i="7"/>
  <c r="P69" i="7"/>
  <c r="O69" i="7"/>
  <c r="N69" i="7"/>
  <c r="M69" i="7"/>
  <c r="G69" i="7"/>
  <c r="F69" i="7"/>
  <c r="E69" i="7"/>
  <c r="D69" i="7"/>
  <c r="C69" i="7"/>
  <c r="P68" i="7"/>
  <c r="O68" i="7"/>
  <c r="N68" i="7"/>
  <c r="M68" i="7"/>
  <c r="G68" i="7"/>
  <c r="F68" i="7"/>
  <c r="E68" i="7"/>
  <c r="D68" i="7"/>
  <c r="C68" i="7"/>
  <c r="P67" i="7"/>
  <c r="O67" i="7"/>
  <c r="N67" i="7"/>
  <c r="M67" i="7"/>
  <c r="G67" i="7"/>
  <c r="F67" i="7"/>
  <c r="E67" i="7"/>
  <c r="D67" i="7"/>
  <c r="C67" i="7"/>
  <c r="P66" i="7"/>
  <c r="O66" i="7"/>
  <c r="N66" i="7"/>
  <c r="M66" i="7"/>
  <c r="G66" i="7"/>
  <c r="F66" i="7"/>
  <c r="E66" i="7"/>
  <c r="D66" i="7"/>
  <c r="C66" i="7"/>
  <c r="P65" i="7"/>
  <c r="O65" i="7"/>
  <c r="N65" i="7"/>
  <c r="M65" i="7"/>
  <c r="G65" i="7"/>
  <c r="F65" i="7"/>
  <c r="E65" i="7"/>
  <c r="D65" i="7"/>
  <c r="C65" i="7"/>
  <c r="P64" i="7"/>
  <c r="O64" i="7"/>
  <c r="N64" i="7"/>
  <c r="M64" i="7"/>
  <c r="G64" i="7"/>
  <c r="F64" i="7"/>
  <c r="E64" i="7"/>
  <c r="D64" i="7"/>
  <c r="C64" i="7"/>
  <c r="P63" i="7"/>
  <c r="O63" i="7"/>
  <c r="N63" i="7"/>
  <c r="M63" i="7"/>
  <c r="G63" i="7"/>
  <c r="F63" i="7"/>
  <c r="E63" i="7"/>
  <c r="D63" i="7"/>
  <c r="C63" i="7"/>
  <c r="P62" i="7"/>
  <c r="O62" i="7"/>
  <c r="N62" i="7"/>
  <c r="M62" i="7"/>
  <c r="G62" i="7"/>
  <c r="F62" i="7"/>
  <c r="E62" i="7"/>
  <c r="D62" i="7"/>
  <c r="C62" i="7"/>
  <c r="P61" i="7"/>
  <c r="O61" i="7"/>
  <c r="N61" i="7"/>
  <c r="M61" i="7"/>
  <c r="G61" i="7"/>
  <c r="F61" i="7"/>
  <c r="E61" i="7"/>
  <c r="D61" i="7"/>
  <c r="C61" i="7"/>
  <c r="P60" i="7"/>
  <c r="O60" i="7"/>
  <c r="N60" i="7"/>
  <c r="M60" i="7"/>
  <c r="G60" i="7"/>
  <c r="F60" i="7"/>
  <c r="E60" i="7"/>
  <c r="D60" i="7"/>
  <c r="C60" i="7"/>
  <c r="P59" i="7"/>
  <c r="O59" i="7"/>
  <c r="N59" i="7"/>
  <c r="M59" i="7"/>
  <c r="G59" i="7"/>
  <c r="F59" i="7"/>
  <c r="E59" i="7"/>
  <c r="D59" i="7"/>
  <c r="C59" i="7"/>
  <c r="P58" i="7"/>
  <c r="O58" i="7"/>
  <c r="N58" i="7"/>
  <c r="M58" i="7"/>
  <c r="G58" i="7"/>
  <c r="F58" i="7"/>
  <c r="E58" i="7"/>
  <c r="D58" i="7"/>
  <c r="C58" i="7"/>
  <c r="P57" i="7"/>
  <c r="O57" i="7"/>
  <c r="N57" i="7"/>
  <c r="M57" i="7"/>
  <c r="G57" i="7"/>
  <c r="F57" i="7"/>
  <c r="E57" i="7"/>
  <c r="D57" i="7"/>
  <c r="C57" i="7"/>
  <c r="P56" i="7"/>
  <c r="O56" i="7"/>
  <c r="N56" i="7"/>
  <c r="M56" i="7"/>
  <c r="G56" i="7"/>
  <c r="F56" i="7"/>
  <c r="E56" i="7"/>
  <c r="D56" i="7"/>
  <c r="C56" i="7"/>
  <c r="P55" i="7"/>
  <c r="O55" i="7"/>
  <c r="N55" i="7"/>
  <c r="M55" i="7"/>
  <c r="G55" i="7"/>
  <c r="F55" i="7"/>
  <c r="E55" i="7"/>
  <c r="D55" i="7"/>
  <c r="C55" i="7"/>
  <c r="P54" i="7"/>
  <c r="O54" i="7"/>
  <c r="N54" i="7"/>
  <c r="M54" i="7"/>
  <c r="G54" i="7"/>
  <c r="F54" i="7"/>
  <c r="E54" i="7"/>
  <c r="D54" i="7"/>
  <c r="C54" i="7"/>
  <c r="P53" i="7"/>
  <c r="O53" i="7"/>
  <c r="N53" i="7"/>
  <c r="M53" i="7"/>
  <c r="G53" i="7"/>
  <c r="F53" i="7"/>
  <c r="E53" i="7"/>
  <c r="D53" i="7"/>
  <c r="C53" i="7"/>
  <c r="P52" i="7"/>
  <c r="O52" i="7"/>
  <c r="N52" i="7"/>
  <c r="M52" i="7"/>
  <c r="G52" i="7"/>
  <c r="F52" i="7"/>
  <c r="E52" i="7"/>
  <c r="D52" i="7"/>
  <c r="C52" i="7"/>
  <c r="P51" i="7"/>
  <c r="O51" i="7"/>
  <c r="N51" i="7"/>
  <c r="M51" i="7"/>
  <c r="G51" i="7"/>
  <c r="F51" i="7"/>
  <c r="E51" i="7"/>
  <c r="D51" i="7"/>
  <c r="C51" i="7"/>
  <c r="P50" i="7"/>
  <c r="O50" i="7"/>
  <c r="N50" i="7"/>
  <c r="M50" i="7"/>
  <c r="G50" i="7"/>
  <c r="F50" i="7"/>
  <c r="E50" i="7"/>
  <c r="D50" i="7"/>
  <c r="C50" i="7"/>
  <c r="P49" i="7"/>
  <c r="O49" i="7"/>
  <c r="N49" i="7"/>
  <c r="M49" i="7"/>
  <c r="G49" i="7"/>
  <c r="F49" i="7"/>
  <c r="E49" i="7"/>
  <c r="D49" i="7"/>
  <c r="C49" i="7"/>
  <c r="P48" i="7"/>
  <c r="O48" i="7"/>
  <c r="N48" i="7"/>
  <c r="M48" i="7"/>
  <c r="G48" i="7"/>
  <c r="F48" i="7"/>
  <c r="E48" i="7"/>
  <c r="D48" i="7"/>
  <c r="C48" i="7"/>
  <c r="P47" i="7"/>
  <c r="O47" i="7"/>
  <c r="N47" i="7"/>
  <c r="M47" i="7"/>
  <c r="G47" i="7"/>
  <c r="F47" i="7"/>
  <c r="E47" i="7"/>
  <c r="D47" i="7"/>
  <c r="C47" i="7"/>
  <c r="P46" i="7"/>
  <c r="O46" i="7"/>
  <c r="N46" i="7"/>
  <c r="M46" i="7"/>
  <c r="G46" i="7"/>
  <c r="F46" i="7"/>
  <c r="E46" i="7"/>
  <c r="D46" i="7"/>
  <c r="C46" i="7"/>
  <c r="P45" i="7"/>
  <c r="O45" i="7"/>
  <c r="N45" i="7"/>
  <c r="M45" i="7"/>
  <c r="G45" i="7"/>
  <c r="F45" i="7"/>
  <c r="E45" i="7"/>
  <c r="D45" i="7"/>
  <c r="C45" i="7"/>
  <c r="P44" i="7"/>
  <c r="O44" i="7"/>
  <c r="N44" i="7"/>
  <c r="M44" i="7"/>
  <c r="G44" i="7"/>
  <c r="F44" i="7"/>
  <c r="E44" i="7"/>
  <c r="D44" i="7"/>
  <c r="C44" i="7"/>
  <c r="P43" i="7"/>
  <c r="O43" i="7"/>
  <c r="N43" i="7"/>
  <c r="M43" i="7"/>
  <c r="G43" i="7"/>
  <c r="F43" i="7"/>
  <c r="E43" i="7"/>
  <c r="D43" i="7"/>
  <c r="C43" i="7"/>
  <c r="P42" i="7"/>
  <c r="O42" i="7"/>
  <c r="N42" i="7"/>
  <c r="M42" i="7"/>
  <c r="G42" i="7"/>
  <c r="F42" i="7"/>
  <c r="E42" i="7"/>
  <c r="D42" i="7"/>
  <c r="C42" i="7"/>
  <c r="P41" i="7"/>
  <c r="O41" i="7"/>
  <c r="N41" i="7"/>
  <c r="M41" i="7"/>
  <c r="G41" i="7"/>
  <c r="F41" i="7"/>
  <c r="E41" i="7"/>
  <c r="D41" i="7"/>
  <c r="C41" i="7"/>
  <c r="P40" i="7"/>
  <c r="O40" i="7"/>
  <c r="N40" i="7"/>
  <c r="M40" i="7"/>
  <c r="G40" i="7"/>
  <c r="F40" i="7"/>
  <c r="E40" i="7"/>
  <c r="D40" i="7"/>
  <c r="C40" i="7"/>
  <c r="P39" i="7"/>
  <c r="O39" i="7"/>
  <c r="N39" i="7"/>
  <c r="M39" i="7"/>
  <c r="G39" i="7"/>
  <c r="F39" i="7"/>
  <c r="E39" i="7"/>
  <c r="D39" i="7"/>
  <c r="C39" i="7"/>
  <c r="P38" i="7"/>
  <c r="O38" i="7"/>
  <c r="N38" i="7"/>
  <c r="M38" i="7"/>
  <c r="G38" i="7"/>
  <c r="F38" i="7"/>
  <c r="E38" i="7"/>
  <c r="D38" i="7"/>
  <c r="C38" i="7"/>
  <c r="P37" i="7"/>
  <c r="O37" i="7"/>
  <c r="N37" i="7"/>
  <c r="M37" i="7"/>
  <c r="G37" i="7"/>
  <c r="F37" i="7"/>
  <c r="E37" i="7"/>
  <c r="D37" i="7"/>
  <c r="C37" i="7"/>
  <c r="P36" i="7"/>
  <c r="O36" i="7"/>
  <c r="N36" i="7"/>
  <c r="M36" i="7"/>
  <c r="G36" i="7"/>
  <c r="F36" i="7"/>
  <c r="E36" i="7"/>
  <c r="D36" i="7"/>
  <c r="C36" i="7"/>
  <c r="P35" i="7"/>
  <c r="O35" i="7"/>
  <c r="N35" i="7"/>
  <c r="M35" i="7"/>
  <c r="G35" i="7"/>
  <c r="F35" i="7"/>
  <c r="E35" i="7"/>
  <c r="D35" i="7"/>
  <c r="C35" i="7"/>
  <c r="P34" i="7"/>
  <c r="O34" i="7"/>
  <c r="N34" i="7"/>
  <c r="M34" i="7"/>
  <c r="G34" i="7"/>
  <c r="F34" i="7"/>
  <c r="E34" i="7"/>
  <c r="D34" i="7"/>
  <c r="C34" i="7"/>
  <c r="P33" i="7"/>
  <c r="O33" i="7"/>
  <c r="N33" i="7"/>
  <c r="M33" i="7"/>
  <c r="G33" i="7"/>
  <c r="F33" i="7"/>
  <c r="E33" i="7"/>
  <c r="D33" i="7"/>
  <c r="C33" i="7"/>
  <c r="P32" i="7"/>
  <c r="O32" i="7"/>
  <c r="N32" i="7"/>
  <c r="M32" i="7"/>
  <c r="G32" i="7"/>
  <c r="F32" i="7"/>
  <c r="E32" i="7"/>
  <c r="D32" i="7"/>
  <c r="C32" i="7"/>
  <c r="P31" i="7"/>
  <c r="O31" i="7"/>
  <c r="N31" i="7"/>
  <c r="M31" i="7"/>
  <c r="G31" i="7"/>
  <c r="F31" i="7"/>
  <c r="E31" i="7"/>
  <c r="D31" i="7"/>
  <c r="C31" i="7"/>
  <c r="P30" i="7"/>
  <c r="O30" i="7"/>
  <c r="N30" i="7"/>
  <c r="M30" i="7"/>
  <c r="G30" i="7"/>
  <c r="F30" i="7"/>
  <c r="E30" i="7"/>
  <c r="D30" i="7"/>
  <c r="C30" i="7"/>
  <c r="P29" i="7"/>
  <c r="O29" i="7"/>
  <c r="N29" i="7"/>
  <c r="M29" i="7"/>
  <c r="G29" i="7"/>
  <c r="F29" i="7"/>
  <c r="E29" i="7"/>
  <c r="D29" i="7"/>
  <c r="C29" i="7"/>
  <c r="P28" i="7"/>
  <c r="O28" i="7"/>
  <c r="N28" i="7"/>
  <c r="M28" i="7"/>
  <c r="G28" i="7"/>
  <c r="F28" i="7"/>
  <c r="E28" i="7"/>
  <c r="D28" i="7"/>
  <c r="C28" i="7"/>
  <c r="P27" i="7"/>
  <c r="O27" i="7"/>
  <c r="N27" i="7"/>
  <c r="M27" i="7"/>
  <c r="G27" i="7"/>
  <c r="F27" i="7"/>
  <c r="E27" i="7"/>
  <c r="D27" i="7"/>
  <c r="C27" i="7"/>
  <c r="P26" i="7"/>
  <c r="O26" i="7"/>
  <c r="N26" i="7"/>
  <c r="M26" i="7"/>
  <c r="G26" i="7"/>
  <c r="F26" i="7"/>
  <c r="E26" i="7"/>
  <c r="D26" i="7"/>
  <c r="C26" i="7"/>
  <c r="P25" i="7"/>
  <c r="O25" i="7"/>
  <c r="N25" i="7"/>
  <c r="M25" i="7"/>
  <c r="G25" i="7"/>
  <c r="F25" i="7"/>
  <c r="E25" i="7"/>
  <c r="D25" i="7"/>
  <c r="C25" i="7"/>
  <c r="P24" i="7"/>
  <c r="O24" i="7"/>
  <c r="N24" i="7"/>
  <c r="M24" i="7"/>
  <c r="G24" i="7"/>
  <c r="F24" i="7"/>
  <c r="E24" i="7"/>
  <c r="D24" i="7"/>
  <c r="C24" i="7"/>
  <c r="P23" i="7"/>
  <c r="O23" i="7"/>
  <c r="N23" i="7"/>
  <c r="M23" i="7"/>
  <c r="G23" i="7"/>
  <c r="F23" i="7"/>
  <c r="E23" i="7"/>
  <c r="D23" i="7"/>
  <c r="C23" i="7"/>
  <c r="P22" i="7"/>
  <c r="O22" i="7"/>
  <c r="N22" i="7"/>
  <c r="M22" i="7"/>
  <c r="G22" i="7"/>
  <c r="F22" i="7"/>
  <c r="E22" i="7"/>
  <c r="D22" i="7"/>
  <c r="C22" i="7"/>
  <c r="P21" i="7"/>
  <c r="O21" i="7"/>
  <c r="N21" i="7"/>
  <c r="M21" i="7"/>
  <c r="G21" i="7"/>
  <c r="F21" i="7"/>
  <c r="E21" i="7"/>
  <c r="D21" i="7"/>
  <c r="C21" i="7"/>
  <c r="P20" i="7"/>
  <c r="O20" i="7"/>
  <c r="N20" i="7"/>
  <c r="M20" i="7"/>
  <c r="G20" i="7"/>
  <c r="F20" i="7"/>
  <c r="E20" i="7"/>
  <c r="D20" i="7"/>
  <c r="C20" i="7"/>
  <c r="P19" i="7"/>
  <c r="O19" i="7"/>
  <c r="N19" i="7"/>
  <c r="M19" i="7"/>
  <c r="G19" i="7"/>
  <c r="F19" i="7"/>
  <c r="E19" i="7"/>
  <c r="D19" i="7"/>
  <c r="C19" i="7"/>
  <c r="P18" i="7"/>
  <c r="O18" i="7"/>
  <c r="N18" i="7"/>
  <c r="M18" i="7"/>
  <c r="G18" i="7"/>
  <c r="F18" i="7"/>
  <c r="E18" i="7"/>
  <c r="D18" i="7"/>
  <c r="C18" i="7"/>
  <c r="P17" i="7"/>
  <c r="O17" i="7"/>
  <c r="N17" i="7"/>
  <c r="M17" i="7"/>
  <c r="G17" i="7"/>
  <c r="F17" i="7"/>
  <c r="E17" i="7"/>
  <c r="D17" i="7"/>
  <c r="C17" i="7"/>
  <c r="P16" i="7"/>
  <c r="O16" i="7"/>
  <c r="N16" i="7"/>
  <c r="M16" i="7"/>
  <c r="G16" i="7"/>
  <c r="F16" i="7"/>
  <c r="E16" i="7"/>
  <c r="D16" i="7"/>
  <c r="C16" i="7"/>
  <c r="P15" i="7"/>
  <c r="O15" i="7"/>
  <c r="N15" i="7"/>
  <c r="M15" i="7"/>
  <c r="G15" i="7"/>
  <c r="F15" i="7"/>
  <c r="E15" i="7"/>
  <c r="D15" i="7"/>
  <c r="C15" i="7"/>
  <c r="P14" i="7"/>
  <c r="O14" i="7"/>
  <c r="N14" i="7"/>
  <c r="M14" i="7"/>
  <c r="G14" i="7"/>
  <c r="F14" i="7"/>
  <c r="E14" i="7"/>
  <c r="D14" i="7"/>
  <c r="C14" i="7"/>
  <c r="P13" i="7"/>
  <c r="O13" i="7"/>
  <c r="N13" i="7"/>
  <c r="M13" i="7"/>
  <c r="G13" i="7"/>
  <c r="F13" i="7"/>
  <c r="E13" i="7"/>
  <c r="D13" i="7"/>
  <c r="C13" i="7"/>
  <c r="P12" i="7"/>
  <c r="O12" i="7"/>
  <c r="N12" i="7"/>
  <c r="M12" i="7"/>
  <c r="G12" i="7"/>
  <c r="F12" i="7"/>
  <c r="E12" i="7"/>
  <c r="D12" i="7"/>
  <c r="C12" i="7"/>
  <c r="P11" i="7"/>
  <c r="O11" i="7"/>
  <c r="N11" i="7"/>
  <c r="M11" i="7"/>
  <c r="G11" i="7"/>
  <c r="F11" i="7"/>
  <c r="E11" i="7"/>
  <c r="D11" i="7"/>
  <c r="C11" i="7"/>
  <c r="P10" i="7"/>
  <c r="O10" i="7"/>
  <c r="N10" i="7"/>
  <c r="M10" i="7"/>
  <c r="G10" i="7"/>
  <c r="F10" i="7"/>
  <c r="E10" i="7"/>
  <c r="D10" i="7"/>
  <c r="C10" i="7"/>
  <c r="P9" i="7"/>
  <c r="O9" i="7"/>
  <c r="N9" i="7"/>
  <c r="M9" i="7"/>
  <c r="I9" i="7"/>
  <c r="G9" i="7"/>
  <c r="F9" i="7"/>
  <c r="E9" i="7"/>
  <c r="D9" i="7"/>
  <c r="C9" i="7"/>
  <c r="P8" i="7"/>
  <c r="O8" i="7"/>
  <c r="N8" i="7"/>
  <c r="M8" i="7"/>
  <c r="I8" i="7"/>
  <c r="G8" i="7"/>
  <c r="F8" i="7"/>
  <c r="E8" i="7"/>
  <c r="D8" i="7"/>
  <c r="C8" i="7"/>
  <c r="P7" i="7"/>
  <c r="O7" i="7"/>
  <c r="N7" i="7"/>
  <c r="M7" i="7"/>
  <c r="J7" i="7"/>
  <c r="I7" i="7"/>
  <c r="G7" i="7"/>
  <c r="F7" i="7"/>
  <c r="E7" i="7"/>
  <c r="D7" i="7"/>
  <c r="C7" i="7"/>
  <c r="P6" i="7"/>
  <c r="O6" i="7"/>
  <c r="N6" i="7"/>
  <c r="M6" i="7"/>
  <c r="J6" i="7"/>
  <c r="I6" i="7"/>
  <c r="G6" i="7"/>
  <c r="F6" i="7"/>
  <c r="E6" i="7"/>
  <c r="D6" i="7"/>
  <c r="C6" i="7"/>
  <c r="P5" i="7"/>
  <c r="O5" i="7"/>
  <c r="N5" i="7"/>
  <c r="M5" i="7"/>
  <c r="G5" i="7"/>
  <c r="F5" i="7"/>
  <c r="E5" i="7"/>
  <c r="D5" i="7"/>
  <c r="C5" i="7"/>
  <c r="P4" i="7"/>
  <c r="O4" i="7"/>
  <c r="N4" i="7"/>
  <c r="M4" i="7"/>
  <c r="G4" i="7"/>
  <c r="F4" i="7"/>
  <c r="E4" i="7"/>
  <c r="D4" i="7"/>
  <c r="C4" i="7"/>
  <c r="P3" i="7"/>
  <c r="O3" i="7"/>
  <c r="N3" i="7"/>
  <c r="M3" i="7"/>
  <c r="I3" i="7"/>
  <c r="G3" i="7"/>
  <c r="F3" i="7"/>
  <c r="E3" i="7"/>
  <c r="D3" i="7"/>
  <c r="C3" i="7"/>
  <c r="D94" i="9"/>
  <c r="C92" i="9"/>
  <c r="C91" i="9"/>
  <c r="C90" i="9"/>
  <c r="C89" i="9"/>
  <c r="P88" i="9"/>
  <c r="C87" i="9"/>
  <c r="P86" i="9"/>
  <c r="O85" i="9"/>
  <c r="N85" i="9"/>
  <c r="M85" i="9"/>
  <c r="G85" i="9"/>
  <c r="E85" i="9"/>
  <c r="D85" i="9"/>
  <c r="B85" i="9"/>
  <c r="P84" i="9"/>
  <c r="O84" i="9"/>
  <c r="N84" i="9"/>
  <c r="M84" i="9"/>
  <c r="G84" i="9"/>
  <c r="F84" i="9"/>
  <c r="E84" i="9"/>
  <c r="D84" i="9"/>
  <c r="C84" i="9"/>
  <c r="P83" i="9"/>
  <c r="O83" i="9"/>
  <c r="N83" i="9"/>
  <c r="M83" i="9"/>
  <c r="G83" i="9"/>
  <c r="F83" i="9"/>
  <c r="E83" i="9"/>
  <c r="D83" i="9"/>
  <c r="C83" i="9"/>
  <c r="P82" i="9"/>
  <c r="O82" i="9"/>
  <c r="N82" i="9"/>
  <c r="M82" i="9"/>
  <c r="G82" i="9"/>
  <c r="F82" i="9"/>
  <c r="E82" i="9"/>
  <c r="D82" i="9"/>
  <c r="C82" i="9"/>
  <c r="P81" i="9"/>
  <c r="O81" i="9"/>
  <c r="N81" i="9"/>
  <c r="M81" i="9"/>
  <c r="G81" i="9"/>
  <c r="F81" i="9"/>
  <c r="E81" i="9"/>
  <c r="D81" i="9"/>
  <c r="C81" i="9"/>
  <c r="P80" i="9"/>
  <c r="O80" i="9"/>
  <c r="N80" i="9"/>
  <c r="M80" i="9"/>
  <c r="G80" i="9"/>
  <c r="F80" i="9"/>
  <c r="E80" i="9"/>
  <c r="D80" i="9"/>
  <c r="C80" i="9"/>
  <c r="P79" i="9"/>
  <c r="O79" i="9"/>
  <c r="N79" i="9"/>
  <c r="M79" i="9"/>
  <c r="G79" i="9"/>
  <c r="F79" i="9"/>
  <c r="E79" i="9"/>
  <c r="D79" i="9"/>
  <c r="C79" i="9"/>
  <c r="P78" i="9"/>
  <c r="O78" i="9"/>
  <c r="N78" i="9"/>
  <c r="M78" i="9"/>
  <c r="G78" i="9"/>
  <c r="F78" i="9"/>
  <c r="E78" i="9"/>
  <c r="D78" i="9"/>
  <c r="C78" i="9"/>
  <c r="P77" i="9"/>
  <c r="O77" i="9"/>
  <c r="N77" i="9"/>
  <c r="M77" i="9"/>
  <c r="G77" i="9"/>
  <c r="F77" i="9"/>
  <c r="E77" i="9"/>
  <c r="D77" i="9"/>
  <c r="C77" i="9"/>
  <c r="P76" i="9"/>
  <c r="O76" i="9"/>
  <c r="N76" i="9"/>
  <c r="M76" i="9"/>
  <c r="G76" i="9"/>
  <c r="F76" i="9"/>
  <c r="E76" i="9"/>
  <c r="D76" i="9"/>
  <c r="C76" i="9"/>
  <c r="P75" i="9"/>
  <c r="O75" i="9"/>
  <c r="N75" i="9"/>
  <c r="M75" i="9"/>
  <c r="G75" i="9"/>
  <c r="F75" i="9"/>
  <c r="E75" i="9"/>
  <c r="D75" i="9"/>
  <c r="C75" i="9"/>
  <c r="P74" i="9"/>
  <c r="O74" i="9"/>
  <c r="N74" i="9"/>
  <c r="M74" i="9"/>
  <c r="G74" i="9"/>
  <c r="F74" i="9"/>
  <c r="E74" i="9"/>
  <c r="D74" i="9"/>
  <c r="C74" i="9"/>
  <c r="P73" i="9"/>
  <c r="O73" i="9"/>
  <c r="N73" i="9"/>
  <c r="M73" i="9"/>
  <c r="G73" i="9"/>
  <c r="F73" i="9"/>
  <c r="E73" i="9"/>
  <c r="D73" i="9"/>
  <c r="C73" i="9"/>
  <c r="P72" i="9"/>
  <c r="O72" i="9"/>
  <c r="N72" i="9"/>
  <c r="M72" i="9"/>
  <c r="G72" i="9"/>
  <c r="F72" i="9"/>
  <c r="E72" i="9"/>
  <c r="D72" i="9"/>
  <c r="C72" i="9"/>
  <c r="P71" i="9"/>
  <c r="O71" i="9"/>
  <c r="N71" i="9"/>
  <c r="M71" i="9"/>
  <c r="G71" i="9"/>
  <c r="F71" i="9"/>
  <c r="E71" i="9"/>
  <c r="D71" i="9"/>
  <c r="C71" i="9"/>
  <c r="P70" i="9"/>
  <c r="O70" i="9"/>
  <c r="N70" i="9"/>
  <c r="M70" i="9"/>
  <c r="G70" i="9"/>
  <c r="F70" i="9"/>
  <c r="E70" i="9"/>
  <c r="D70" i="9"/>
  <c r="C70" i="9"/>
  <c r="P69" i="9"/>
  <c r="O69" i="9"/>
  <c r="N69" i="9"/>
  <c r="M69" i="9"/>
  <c r="G69" i="9"/>
  <c r="F69" i="9"/>
  <c r="E69" i="9"/>
  <c r="D69" i="9"/>
  <c r="C69" i="9"/>
  <c r="P68" i="9"/>
  <c r="O68" i="9"/>
  <c r="N68" i="9"/>
  <c r="M68" i="9"/>
  <c r="G68" i="9"/>
  <c r="F68" i="9"/>
  <c r="E68" i="9"/>
  <c r="D68" i="9"/>
  <c r="C68" i="9"/>
  <c r="P67" i="9"/>
  <c r="O67" i="9"/>
  <c r="N67" i="9"/>
  <c r="M67" i="9"/>
  <c r="G67" i="9"/>
  <c r="F67" i="9"/>
  <c r="E67" i="9"/>
  <c r="D67" i="9"/>
  <c r="C67" i="9"/>
  <c r="P66" i="9"/>
  <c r="O66" i="9"/>
  <c r="N66" i="9"/>
  <c r="M66" i="9"/>
  <c r="G66" i="9"/>
  <c r="F66" i="9"/>
  <c r="E66" i="9"/>
  <c r="D66" i="9"/>
  <c r="C66" i="9"/>
  <c r="P65" i="9"/>
  <c r="O65" i="9"/>
  <c r="N65" i="9"/>
  <c r="M65" i="9"/>
  <c r="G65" i="9"/>
  <c r="F65" i="9"/>
  <c r="E65" i="9"/>
  <c r="D65" i="9"/>
  <c r="C65" i="9"/>
  <c r="P64" i="9"/>
  <c r="O64" i="9"/>
  <c r="N64" i="9"/>
  <c r="M64" i="9"/>
  <c r="G64" i="9"/>
  <c r="F64" i="9"/>
  <c r="E64" i="9"/>
  <c r="D64" i="9"/>
  <c r="C64" i="9"/>
  <c r="P63" i="9"/>
  <c r="O63" i="9"/>
  <c r="N63" i="9"/>
  <c r="M63" i="9"/>
  <c r="G63" i="9"/>
  <c r="F63" i="9"/>
  <c r="E63" i="9"/>
  <c r="D63" i="9"/>
  <c r="C63" i="9"/>
  <c r="P62" i="9"/>
  <c r="O62" i="9"/>
  <c r="N62" i="9"/>
  <c r="M62" i="9"/>
  <c r="G62" i="9"/>
  <c r="F62" i="9"/>
  <c r="E62" i="9"/>
  <c r="D62" i="9"/>
  <c r="C62" i="9"/>
  <c r="P61" i="9"/>
  <c r="O61" i="9"/>
  <c r="N61" i="9"/>
  <c r="M61" i="9"/>
  <c r="G61" i="9"/>
  <c r="F61" i="9"/>
  <c r="E61" i="9"/>
  <c r="D61" i="9"/>
  <c r="C61" i="9"/>
  <c r="P60" i="9"/>
  <c r="O60" i="9"/>
  <c r="N60" i="9"/>
  <c r="M60" i="9"/>
  <c r="G60" i="9"/>
  <c r="F60" i="9"/>
  <c r="E60" i="9"/>
  <c r="D60" i="9"/>
  <c r="C60" i="9"/>
  <c r="P59" i="9"/>
  <c r="O59" i="9"/>
  <c r="N59" i="9"/>
  <c r="M59" i="9"/>
  <c r="G59" i="9"/>
  <c r="F59" i="9"/>
  <c r="E59" i="9"/>
  <c r="D59" i="9"/>
  <c r="C59" i="9"/>
  <c r="P58" i="9"/>
  <c r="O58" i="9"/>
  <c r="N58" i="9"/>
  <c r="M58" i="9"/>
  <c r="G58" i="9"/>
  <c r="F58" i="9"/>
  <c r="E58" i="9"/>
  <c r="D58" i="9"/>
  <c r="C58" i="9"/>
  <c r="P57" i="9"/>
  <c r="O57" i="9"/>
  <c r="N57" i="9"/>
  <c r="M57" i="9"/>
  <c r="G57" i="9"/>
  <c r="F57" i="9"/>
  <c r="E57" i="9"/>
  <c r="D57" i="9"/>
  <c r="C57" i="9"/>
  <c r="P56" i="9"/>
  <c r="O56" i="9"/>
  <c r="N56" i="9"/>
  <c r="M56" i="9"/>
  <c r="G56" i="9"/>
  <c r="F56" i="9"/>
  <c r="E56" i="9"/>
  <c r="D56" i="9"/>
  <c r="C56" i="9"/>
  <c r="P55" i="9"/>
  <c r="O55" i="9"/>
  <c r="N55" i="9"/>
  <c r="M55" i="9"/>
  <c r="G55" i="9"/>
  <c r="F55" i="9"/>
  <c r="E55" i="9"/>
  <c r="D55" i="9"/>
  <c r="C55" i="9"/>
  <c r="P54" i="9"/>
  <c r="O54" i="9"/>
  <c r="N54" i="9"/>
  <c r="M54" i="9"/>
  <c r="G54" i="9"/>
  <c r="F54" i="9"/>
  <c r="E54" i="9"/>
  <c r="D54" i="9"/>
  <c r="C54" i="9"/>
  <c r="P53" i="9"/>
  <c r="O53" i="9"/>
  <c r="N53" i="9"/>
  <c r="M53" i="9"/>
  <c r="G53" i="9"/>
  <c r="F53" i="9"/>
  <c r="E53" i="9"/>
  <c r="D53" i="9"/>
  <c r="C53" i="9"/>
  <c r="P52" i="9"/>
  <c r="O52" i="9"/>
  <c r="N52" i="9"/>
  <c r="M52" i="9"/>
  <c r="G52" i="9"/>
  <c r="F52" i="9"/>
  <c r="E52" i="9"/>
  <c r="D52" i="9"/>
  <c r="C52" i="9"/>
  <c r="P51" i="9"/>
  <c r="O51" i="9"/>
  <c r="N51" i="9"/>
  <c r="M51" i="9"/>
  <c r="G51" i="9"/>
  <c r="F51" i="9"/>
  <c r="E51" i="9"/>
  <c r="D51" i="9"/>
  <c r="C51" i="9"/>
  <c r="P50" i="9"/>
  <c r="O50" i="9"/>
  <c r="N50" i="9"/>
  <c r="M50" i="9"/>
  <c r="G50" i="9"/>
  <c r="F50" i="9"/>
  <c r="E50" i="9"/>
  <c r="D50" i="9"/>
  <c r="C50" i="9"/>
  <c r="P49" i="9"/>
  <c r="O49" i="9"/>
  <c r="N49" i="9"/>
  <c r="M49" i="9"/>
  <c r="G49" i="9"/>
  <c r="F49" i="9"/>
  <c r="E49" i="9"/>
  <c r="D49" i="9"/>
  <c r="C49" i="9"/>
  <c r="P48" i="9"/>
  <c r="O48" i="9"/>
  <c r="N48" i="9"/>
  <c r="M48" i="9"/>
  <c r="G48" i="9"/>
  <c r="F48" i="9"/>
  <c r="E48" i="9"/>
  <c r="D48" i="9"/>
  <c r="C48" i="9"/>
  <c r="P47" i="9"/>
  <c r="O47" i="9"/>
  <c r="N47" i="9"/>
  <c r="M47" i="9"/>
  <c r="G47" i="9"/>
  <c r="F47" i="9"/>
  <c r="E47" i="9"/>
  <c r="D47" i="9"/>
  <c r="C47" i="9"/>
  <c r="P46" i="9"/>
  <c r="O46" i="9"/>
  <c r="N46" i="9"/>
  <c r="M46" i="9"/>
  <c r="G46" i="9"/>
  <c r="F46" i="9"/>
  <c r="E46" i="9"/>
  <c r="D46" i="9"/>
  <c r="C46" i="9"/>
  <c r="P45" i="9"/>
  <c r="O45" i="9"/>
  <c r="N45" i="9"/>
  <c r="M45" i="9"/>
  <c r="G45" i="9"/>
  <c r="F45" i="9"/>
  <c r="E45" i="9"/>
  <c r="D45" i="9"/>
  <c r="C45" i="9"/>
  <c r="P44" i="9"/>
  <c r="O44" i="9"/>
  <c r="N44" i="9"/>
  <c r="M44" i="9"/>
  <c r="G44" i="9"/>
  <c r="F44" i="9"/>
  <c r="E44" i="9"/>
  <c r="D44" i="9"/>
  <c r="C44" i="9"/>
  <c r="P43" i="9"/>
  <c r="O43" i="9"/>
  <c r="N43" i="9"/>
  <c r="M43" i="9"/>
  <c r="G43" i="9"/>
  <c r="F43" i="9"/>
  <c r="E43" i="9"/>
  <c r="D43" i="9"/>
  <c r="C43" i="9"/>
  <c r="P42" i="9"/>
  <c r="O42" i="9"/>
  <c r="N42" i="9"/>
  <c r="M42" i="9"/>
  <c r="G42" i="9"/>
  <c r="F42" i="9"/>
  <c r="E42" i="9"/>
  <c r="D42" i="9"/>
  <c r="C42" i="9"/>
  <c r="P41" i="9"/>
  <c r="O41" i="9"/>
  <c r="N41" i="9"/>
  <c r="M41" i="9"/>
  <c r="G41" i="9"/>
  <c r="F41" i="9"/>
  <c r="E41" i="9"/>
  <c r="D41" i="9"/>
  <c r="C41" i="9"/>
  <c r="P40" i="9"/>
  <c r="O40" i="9"/>
  <c r="N40" i="9"/>
  <c r="M40" i="9"/>
  <c r="G40" i="9"/>
  <c r="F40" i="9"/>
  <c r="E40" i="9"/>
  <c r="D40" i="9"/>
  <c r="C40" i="9"/>
  <c r="P39" i="9"/>
  <c r="O39" i="9"/>
  <c r="N39" i="9"/>
  <c r="M39" i="9"/>
  <c r="G39" i="9"/>
  <c r="F39" i="9"/>
  <c r="E39" i="9"/>
  <c r="D39" i="9"/>
  <c r="C39" i="9"/>
  <c r="P38" i="9"/>
  <c r="O38" i="9"/>
  <c r="N38" i="9"/>
  <c r="M38" i="9"/>
  <c r="G38" i="9"/>
  <c r="F38" i="9"/>
  <c r="E38" i="9"/>
  <c r="D38" i="9"/>
  <c r="C38" i="9"/>
  <c r="P37" i="9"/>
  <c r="O37" i="9"/>
  <c r="N37" i="9"/>
  <c r="M37" i="9"/>
  <c r="G37" i="9"/>
  <c r="F37" i="9"/>
  <c r="E37" i="9"/>
  <c r="D37" i="9"/>
  <c r="C37" i="9"/>
  <c r="P36" i="9"/>
  <c r="O36" i="9"/>
  <c r="N36" i="9"/>
  <c r="M36" i="9"/>
  <c r="G36" i="9"/>
  <c r="F36" i="9"/>
  <c r="E36" i="9"/>
  <c r="D36" i="9"/>
  <c r="C36" i="9"/>
  <c r="P35" i="9"/>
  <c r="O35" i="9"/>
  <c r="N35" i="9"/>
  <c r="M35" i="9"/>
  <c r="G35" i="9"/>
  <c r="F35" i="9"/>
  <c r="E35" i="9"/>
  <c r="D35" i="9"/>
  <c r="C35" i="9"/>
  <c r="P34" i="9"/>
  <c r="O34" i="9"/>
  <c r="N34" i="9"/>
  <c r="M34" i="9"/>
  <c r="G34" i="9"/>
  <c r="F34" i="9"/>
  <c r="E34" i="9"/>
  <c r="D34" i="9"/>
  <c r="C34" i="9"/>
  <c r="P33" i="9"/>
  <c r="O33" i="9"/>
  <c r="N33" i="9"/>
  <c r="M33" i="9"/>
  <c r="G33" i="9"/>
  <c r="F33" i="9"/>
  <c r="E33" i="9"/>
  <c r="D33" i="9"/>
  <c r="C33" i="9"/>
  <c r="P32" i="9"/>
  <c r="O32" i="9"/>
  <c r="N32" i="9"/>
  <c r="M32" i="9"/>
  <c r="G32" i="9"/>
  <c r="F32" i="9"/>
  <c r="E32" i="9"/>
  <c r="D32" i="9"/>
  <c r="C32" i="9"/>
  <c r="P31" i="9"/>
  <c r="O31" i="9"/>
  <c r="N31" i="9"/>
  <c r="M31" i="9"/>
  <c r="G31" i="9"/>
  <c r="F31" i="9"/>
  <c r="E31" i="9"/>
  <c r="D31" i="9"/>
  <c r="C31" i="9"/>
  <c r="P30" i="9"/>
  <c r="O30" i="9"/>
  <c r="N30" i="9"/>
  <c r="M30" i="9"/>
  <c r="G30" i="9"/>
  <c r="F30" i="9"/>
  <c r="E30" i="9"/>
  <c r="D30" i="9"/>
  <c r="C30" i="9"/>
  <c r="P29" i="9"/>
  <c r="O29" i="9"/>
  <c r="N29" i="9"/>
  <c r="M29" i="9"/>
  <c r="G29" i="9"/>
  <c r="F29" i="9"/>
  <c r="E29" i="9"/>
  <c r="D29" i="9"/>
  <c r="C29" i="9"/>
  <c r="P28" i="9"/>
  <c r="O28" i="9"/>
  <c r="N28" i="9"/>
  <c r="M28" i="9"/>
  <c r="G28" i="9"/>
  <c r="F28" i="9"/>
  <c r="E28" i="9"/>
  <c r="D28" i="9"/>
  <c r="C28" i="9"/>
  <c r="P27" i="9"/>
  <c r="O27" i="9"/>
  <c r="N27" i="9"/>
  <c r="M27" i="9"/>
  <c r="G27" i="9"/>
  <c r="F27" i="9"/>
  <c r="E27" i="9"/>
  <c r="D27" i="9"/>
  <c r="C27" i="9"/>
  <c r="P26" i="9"/>
  <c r="O26" i="9"/>
  <c r="N26" i="9"/>
  <c r="M26" i="9"/>
  <c r="G26" i="9"/>
  <c r="F26" i="9"/>
  <c r="E26" i="9"/>
  <c r="D26" i="9"/>
  <c r="C26" i="9"/>
  <c r="P25" i="9"/>
  <c r="O25" i="9"/>
  <c r="N25" i="9"/>
  <c r="M25" i="9"/>
  <c r="G25" i="9"/>
  <c r="F25" i="9"/>
  <c r="E25" i="9"/>
  <c r="D25" i="9"/>
  <c r="C25" i="9"/>
  <c r="P24" i="9"/>
  <c r="O24" i="9"/>
  <c r="N24" i="9"/>
  <c r="M24" i="9"/>
  <c r="G24" i="9"/>
  <c r="F24" i="9"/>
  <c r="E24" i="9"/>
  <c r="D24" i="9"/>
  <c r="C24" i="9"/>
  <c r="P23" i="9"/>
  <c r="O23" i="9"/>
  <c r="N23" i="9"/>
  <c r="M23" i="9"/>
  <c r="G23" i="9"/>
  <c r="F23" i="9"/>
  <c r="E23" i="9"/>
  <c r="D23" i="9"/>
  <c r="C23" i="9"/>
  <c r="P22" i="9"/>
  <c r="O22" i="9"/>
  <c r="N22" i="9"/>
  <c r="M22" i="9"/>
  <c r="G22" i="9"/>
  <c r="F22" i="9"/>
  <c r="E22" i="9"/>
  <c r="D22" i="9"/>
  <c r="C22" i="9"/>
  <c r="P21" i="9"/>
  <c r="O21" i="9"/>
  <c r="N21" i="9"/>
  <c r="M21" i="9"/>
  <c r="G21" i="9"/>
  <c r="F21" i="9"/>
  <c r="E21" i="9"/>
  <c r="D21" i="9"/>
  <c r="C21" i="9"/>
  <c r="P20" i="9"/>
  <c r="O20" i="9"/>
  <c r="N20" i="9"/>
  <c r="M20" i="9"/>
  <c r="G20" i="9"/>
  <c r="F20" i="9"/>
  <c r="E20" i="9"/>
  <c r="D20" i="9"/>
  <c r="C20" i="9"/>
  <c r="P19" i="9"/>
  <c r="O19" i="9"/>
  <c r="N19" i="9"/>
  <c r="M19" i="9"/>
  <c r="G19" i="9"/>
  <c r="F19" i="9"/>
  <c r="E19" i="9"/>
  <c r="D19" i="9"/>
  <c r="C19" i="9"/>
  <c r="P18" i="9"/>
  <c r="O18" i="9"/>
  <c r="N18" i="9"/>
  <c r="M18" i="9"/>
  <c r="G18" i="9"/>
  <c r="F18" i="9"/>
  <c r="E18" i="9"/>
  <c r="D18" i="9"/>
  <c r="C18" i="9"/>
  <c r="P17" i="9"/>
  <c r="O17" i="9"/>
  <c r="N17" i="9"/>
  <c r="M17" i="9"/>
  <c r="G17" i="9"/>
  <c r="F17" i="9"/>
  <c r="E17" i="9"/>
  <c r="D17" i="9"/>
  <c r="C17" i="9"/>
  <c r="P16" i="9"/>
  <c r="O16" i="9"/>
  <c r="N16" i="9"/>
  <c r="M16" i="9"/>
  <c r="G16" i="9"/>
  <c r="F16" i="9"/>
  <c r="E16" i="9"/>
  <c r="D16" i="9"/>
  <c r="C16" i="9"/>
  <c r="P15" i="9"/>
  <c r="O15" i="9"/>
  <c r="N15" i="9"/>
  <c r="M15" i="9"/>
  <c r="G15" i="9"/>
  <c r="F15" i="9"/>
  <c r="E15" i="9"/>
  <c r="D15" i="9"/>
  <c r="C15" i="9"/>
  <c r="P14" i="9"/>
  <c r="O14" i="9"/>
  <c r="N14" i="9"/>
  <c r="M14" i="9"/>
  <c r="G14" i="9"/>
  <c r="F14" i="9"/>
  <c r="E14" i="9"/>
  <c r="D14" i="9"/>
  <c r="C14" i="9"/>
  <c r="P13" i="9"/>
  <c r="O13" i="9"/>
  <c r="N13" i="9"/>
  <c r="M13" i="9"/>
  <c r="G13" i="9"/>
  <c r="F13" i="9"/>
  <c r="E13" i="9"/>
  <c r="D13" i="9"/>
  <c r="C13" i="9"/>
  <c r="P12" i="9"/>
  <c r="O12" i="9"/>
  <c r="N12" i="9"/>
  <c r="M12" i="9"/>
  <c r="G12" i="9"/>
  <c r="F12" i="9"/>
  <c r="E12" i="9"/>
  <c r="D12" i="9"/>
  <c r="C12" i="9"/>
  <c r="P11" i="9"/>
  <c r="O11" i="9"/>
  <c r="N11" i="9"/>
  <c r="M11" i="9"/>
  <c r="G11" i="9"/>
  <c r="F11" i="9"/>
  <c r="E11" i="9"/>
  <c r="D11" i="9"/>
  <c r="C11" i="9"/>
  <c r="P10" i="9"/>
  <c r="O10" i="9"/>
  <c r="N10" i="9"/>
  <c r="M10" i="9"/>
  <c r="G10" i="9"/>
  <c r="F10" i="9"/>
  <c r="E10" i="9"/>
  <c r="D10" i="9"/>
  <c r="C10" i="9"/>
  <c r="P9" i="9"/>
  <c r="O9" i="9"/>
  <c r="N9" i="9"/>
  <c r="M9" i="9"/>
  <c r="I9" i="9"/>
  <c r="G9" i="9"/>
  <c r="F9" i="9"/>
  <c r="E9" i="9"/>
  <c r="D9" i="9"/>
  <c r="C9" i="9"/>
  <c r="P8" i="9"/>
  <c r="O8" i="9"/>
  <c r="N8" i="9"/>
  <c r="M8" i="9"/>
  <c r="I8" i="9"/>
  <c r="G8" i="9"/>
  <c r="F8" i="9"/>
  <c r="E8" i="9"/>
  <c r="D8" i="9"/>
  <c r="C8" i="9"/>
  <c r="P7" i="9"/>
  <c r="O7" i="9"/>
  <c r="N7" i="9"/>
  <c r="M7" i="9"/>
  <c r="J7" i="9"/>
  <c r="I7" i="9"/>
  <c r="G7" i="9"/>
  <c r="F7" i="9"/>
  <c r="E7" i="9"/>
  <c r="D7" i="9"/>
  <c r="C7" i="9"/>
  <c r="P6" i="9"/>
  <c r="O6" i="9"/>
  <c r="N6" i="9"/>
  <c r="M6" i="9"/>
  <c r="J6" i="9"/>
  <c r="I6" i="9"/>
  <c r="G6" i="9"/>
  <c r="F6" i="9"/>
  <c r="E6" i="9"/>
  <c r="D6" i="9"/>
  <c r="C6" i="9"/>
  <c r="P5" i="9"/>
  <c r="O5" i="9"/>
  <c r="N5" i="9"/>
  <c r="M5" i="9"/>
  <c r="G5" i="9"/>
  <c r="F5" i="9"/>
  <c r="E5" i="9"/>
  <c r="D5" i="9"/>
  <c r="C5" i="9"/>
  <c r="P4" i="9"/>
  <c r="O4" i="9"/>
  <c r="N4" i="9"/>
  <c r="M4" i="9"/>
  <c r="G4" i="9"/>
  <c r="F4" i="9"/>
  <c r="E4" i="9"/>
  <c r="D4" i="9"/>
  <c r="C4" i="9"/>
  <c r="P3" i="9"/>
  <c r="O3" i="9"/>
  <c r="N3" i="9"/>
  <c r="M3" i="9"/>
  <c r="I3" i="9"/>
  <c r="G3" i="9"/>
  <c r="F3" i="9"/>
  <c r="E3" i="9"/>
  <c r="D3" i="9"/>
  <c r="C3" i="9"/>
  <c r="D94" i="10"/>
  <c r="J92" i="10"/>
  <c r="C92" i="10"/>
  <c r="C91" i="10"/>
  <c r="C90" i="10"/>
  <c r="C89" i="10"/>
  <c r="P87" i="10"/>
  <c r="C87" i="10"/>
  <c r="P85" i="10"/>
  <c r="O85" i="10"/>
  <c r="N85" i="10"/>
  <c r="M85" i="10"/>
  <c r="G85" i="10"/>
  <c r="E85" i="10"/>
  <c r="D85" i="10"/>
  <c r="B85" i="10"/>
  <c r="P84" i="10"/>
  <c r="O84" i="10"/>
  <c r="N84" i="10"/>
  <c r="M84" i="10"/>
  <c r="G84" i="10"/>
  <c r="F84" i="10"/>
  <c r="E84" i="10"/>
  <c r="D84" i="10"/>
  <c r="C84" i="10"/>
  <c r="P83" i="10"/>
  <c r="O83" i="10"/>
  <c r="N83" i="10"/>
  <c r="M83" i="10"/>
  <c r="G83" i="10"/>
  <c r="F83" i="10"/>
  <c r="E83" i="10"/>
  <c r="D83" i="10"/>
  <c r="C83" i="10"/>
  <c r="P82" i="10"/>
  <c r="O82" i="10"/>
  <c r="N82" i="10"/>
  <c r="M82" i="10"/>
  <c r="G82" i="10"/>
  <c r="F82" i="10"/>
  <c r="E82" i="10"/>
  <c r="D82" i="10"/>
  <c r="C82" i="10"/>
  <c r="P81" i="10"/>
  <c r="O81" i="10"/>
  <c r="N81" i="10"/>
  <c r="M81" i="10"/>
  <c r="G81" i="10"/>
  <c r="F81" i="10"/>
  <c r="E81" i="10"/>
  <c r="D81" i="10"/>
  <c r="C81" i="10"/>
  <c r="P80" i="10"/>
  <c r="O80" i="10"/>
  <c r="N80" i="10"/>
  <c r="M80" i="10"/>
  <c r="G80" i="10"/>
  <c r="F80" i="10"/>
  <c r="E80" i="10"/>
  <c r="D80" i="10"/>
  <c r="C80" i="10"/>
  <c r="P79" i="10"/>
  <c r="O79" i="10"/>
  <c r="N79" i="10"/>
  <c r="M79" i="10"/>
  <c r="G79" i="10"/>
  <c r="F79" i="10"/>
  <c r="E79" i="10"/>
  <c r="D79" i="10"/>
  <c r="C79" i="10"/>
  <c r="P78" i="10"/>
  <c r="O78" i="10"/>
  <c r="N78" i="10"/>
  <c r="M78" i="10"/>
  <c r="G78" i="10"/>
  <c r="F78" i="10"/>
  <c r="E78" i="10"/>
  <c r="D78" i="10"/>
  <c r="C78" i="10"/>
  <c r="P77" i="10"/>
  <c r="O77" i="10"/>
  <c r="N77" i="10"/>
  <c r="M77" i="10"/>
  <c r="G77" i="10"/>
  <c r="F77" i="10"/>
  <c r="E77" i="10"/>
  <c r="D77" i="10"/>
  <c r="C77" i="10"/>
  <c r="P76" i="10"/>
  <c r="O76" i="10"/>
  <c r="N76" i="10"/>
  <c r="M76" i="10"/>
  <c r="G76" i="10"/>
  <c r="F76" i="10"/>
  <c r="E76" i="10"/>
  <c r="D76" i="10"/>
  <c r="C76" i="10"/>
  <c r="P75" i="10"/>
  <c r="O75" i="10"/>
  <c r="N75" i="10"/>
  <c r="M75" i="10"/>
  <c r="G75" i="10"/>
  <c r="F75" i="10"/>
  <c r="E75" i="10"/>
  <c r="D75" i="10"/>
  <c r="C75" i="10"/>
  <c r="P74" i="10"/>
  <c r="O74" i="10"/>
  <c r="N74" i="10"/>
  <c r="M74" i="10"/>
  <c r="G74" i="10"/>
  <c r="F74" i="10"/>
  <c r="E74" i="10"/>
  <c r="D74" i="10"/>
  <c r="C74" i="10"/>
  <c r="P73" i="10"/>
  <c r="O73" i="10"/>
  <c r="N73" i="10"/>
  <c r="M73" i="10"/>
  <c r="G73" i="10"/>
  <c r="F73" i="10"/>
  <c r="E73" i="10"/>
  <c r="D73" i="10"/>
  <c r="C73" i="10"/>
  <c r="P72" i="10"/>
  <c r="O72" i="10"/>
  <c r="N72" i="10"/>
  <c r="M72" i="10"/>
  <c r="G72" i="10"/>
  <c r="F72" i="10"/>
  <c r="E72" i="10"/>
  <c r="D72" i="10"/>
  <c r="C72" i="10"/>
  <c r="P71" i="10"/>
  <c r="O71" i="10"/>
  <c r="N71" i="10"/>
  <c r="M71" i="10"/>
  <c r="G71" i="10"/>
  <c r="F71" i="10"/>
  <c r="E71" i="10"/>
  <c r="D71" i="10"/>
  <c r="C71" i="10"/>
  <c r="P70" i="10"/>
  <c r="O70" i="10"/>
  <c r="N70" i="10"/>
  <c r="M70" i="10"/>
  <c r="G70" i="10"/>
  <c r="F70" i="10"/>
  <c r="E70" i="10"/>
  <c r="D70" i="10"/>
  <c r="C70" i="10"/>
  <c r="P69" i="10"/>
  <c r="O69" i="10"/>
  <c r="N69" i="10"/>
  <c r="M69" i="10"/>
  <c r="G69" i="10"/>
  <c r="F69" i="10"/>
  <c r="E69" i="10"/>
  <c r="D69" i="10"/>
  <c r="C69" i="10"/>
  <c r="P68" i="10"/>
  <c r="O68" i="10"/>
  <c r="N68" i="10"/>
  <c r="M68" i="10"/>
  <c r="G68" i="10"/>
  <c r="F68" i="10"/>
  <c r="E68" i="10"/>
  <c r="D68" i="10"/>
  <c r="C68" i="10"/>
  <c r="P67" i="10"/>
  <c r="O67" i="10"/>
  <c r="N67" i="10"/>
  <c r="M67" i="10"/>
  <c r="G67" i="10"/>
  <c r="F67" i="10"/>
  <c r="E67" i="10"/>
  <c r="D67" i="10"/>
  <c r="C67" i="10"/>
  <c r="P66" i="10"/>
  <c r="O66" i="10"/>
  <c r="N66" i="10"/>
  <c r="M66" i="10"/>
  <c r="G66" i="10"/>
  <c r="F66" i="10"/>
  <c r="E66" i="10"/>
  <c r="D66" i="10"/>
  <c r="C66" i="10"/>
  <c r="P65" i="10"/>
  <c r="O65" i="10"/>
  <c r="N65" i="10"/>
  <c r="M65" i="10"/>
  <c r="G65" i="10"/>
  <c r="F65" i="10"/>
  <c r="E65" i="10"/>
  <c r="D65" i="10"/>
  <c r="C65" i="10"/>
  <c r="P64" i="10"/>
  <c r="O64" i="10"/>
  <c r="N64" i="10"/>
  <c r="M64" i="10"/>
  <c r="G64" i="10"/>
  <c r="F64" i="10"/>
  <c r="E64" i="10"/>
  <c r="D64" i="10"/>
  <c r="C64" i="10"/>
  <c r="P63" i="10"/>
  <c r="O63" i="10"/>
  <c r="N63" i="10"/>
  <c r="M63" i="10"/>
  <c r="G63" i="10"/>
  <c r="F63" i="10"/>
  <c r="E63" i="10"/>
  <c r="D63" i="10"/>
  <c r="C63" i="10"/>
  <c r="P62" i="10"/>
  <c r="O62" i="10"/>
  <c r="N62" i="10"/>
  <c r="M62" i="10"/>
  <c r="G62" i="10"/>
  <c r="F62" i="10"/>
  <c r="E62" i="10"/>
  <c r="D62" i="10"/>
  <c r="C62" i="10"/>
  <c r="P61" i="10"/>
  <c r="O61" i="10"/>
  <c r="N61" i="10"/>
  <c r="M61" i="10"/>
  <c r="G61" i="10"/>
  <c r="F61" i="10"/>
  <c r="E61" i="10"/>
  <c r="D61" i="10"/>
  <c r="C61" i="10"/>
  <c r="P60" i="10"/>
  <c r="O60" i="10"/>
  <c r="N60" i="10"/>
  <c r="M60" i="10"/>
  <c r="G60" i="10"/>
  <c r="F60" i="10"/>
  <c r="E60" i="10"/>
  <c r="D60" i="10"/>
  <c r="C60" i="10"/>
  <c r="P59" i="10"/>
  <c r="O59" i="10"/>
  <c r="N59" i="10"/>
  <c r="M59" i="10"/>
  <c r="G59" i="10"/>
  <c r="F59" i="10"/>
  <c r="E59" i="10"/>
  <c r="D59" i="10"/>
  <c r="C59" i="10"/>
  <c r="P58" i="10"/>
  <c r="O58" i="10"/>
  <c r="N58" i="10"/>
  <c r="M58" i="10"/>
  <c r="G58" i="10"/>
  <c r="F58" i="10"/>
  <c r="E58" i="10"/>
  <c r="D58" i="10"/>
  <c r="C58" i="10"/>
  <c r="P57" i="10"/>
  <c r="O57" i="10"/>
  <c r="N57" i="10"/>
  <c r="M57" i="10"/>
  <c r="G57" i="10"/>
  <c r="F57" i="10"/>
  <c r="E57" i="10"/>
  <c r="D57" i="10"/>
  <c r="C57" i="10"/>
  <c r="P56" i="10"/>
  <c r="O56" i="10"/>
  <c r="N56" i="10"/>
  <c r="M56" i="10"/>
  <c r="G56" i="10"/>
  <c r="F56" i="10"/>
  <c r="E56" i="10"/>
  <c r="D56" i="10"/>
  <c r="C56" i="10"/>
  <c r="P55" i="10"/>
  <c r="O55" i="10"/>
  <c r="N55" i="10"/>
  <c r="M55" i="10"/>
  <c r="G55" i="10"/>
  <c r="F55" i="10"/>
  <c r="E55" i="10"/>
  <c r="D55" i="10"/>
  <c r="C55" i="10"/>
  <c r="P54" i="10"/>
  <c r="O54" i="10"/>
  <c r="N54" i="10"/>
  <c r="M54" i="10"/>
  <c r="G54" i="10"/>
  <c r="F54" i="10"/>
  <c r="E54" i="10"/>
  <c r="D54" i="10"/>
  <c r="C54" i="10"/>
  <c r="P53" i="10"/>
  <c r="O53" i="10"/>
  <c r="N53" i="10"/>
  <c r="M53" i="10"/>
  <c r="G53" i="10"/>
  <c r="F53" i="10"/>
  <c r="E53" i="10"/>
  <c r="D53" i="10"/>
  <c r="C53" i="10"/>
  <c r="P52" i="10"/>
  <c r="O52" i="10"/>
  <c r="N52" i="10"/>
  <c r="M52" i="10"/>
  <c r="G52" i="10"/>
  <c r="F52" i="10"/>
  <c r="E52" i="10"/>
  <c r="D52" i="10"/>
  <c r="C52" i="10"/>
  <c r="P51" i="10"/>
  <c r="O51" i="10"/>
  <c r="N51" i="10"/>
  <c r="M51" i="10"/>
  <c r="G51" i="10"/>
  <c r="F51" i="10"/>
  <c r="E51" i="10"/>
  <c r="D51" i="10"/>
  <c r="C51" i="10"/>
  <c r="P50" i="10"/>
  <c r="O50" i="10"/>
  <c r="N50" i="10"/>
  <c r="M50" i="10"/>
  <c r="G50" i="10"/>
  <c r="F50" i="10"/>
  <c r="E50" i="10"/>
  <c r="D50" i="10"/>
  <c r="C50" i="10"/>
  <c r="P49" i="10"/>
  <c r="O49" i="10"/>
  <c r="N49" i="10"/>
  <c r="M49" i="10"/>
  <c r="G49" i="10"/>
  <c r="F49" i="10"/>
  <c r="E49" i="10"/>
  <c r="D49" i="10"/>
  <c r="C49" i="10"/>
  <c r="P48" i="10"/>
  <c r="O48" i="10"/>
  <c r="N48" i="10"/>
  <c r="M48" i="10"/>
  <c r="G48" i="10"/>
  <c r="F48" i="10"/>
  <c r="E48" i="10"/>
  <c r="D48" i="10"/>
  <c r="C48" i="10"/>
  <c r="P47" i="10"/>
  <c r="O47" i="10"/>
  <c r="N47" i="10"/>
  <c r="M47" i="10"/>
  <c r="G47" i="10"/>
  <c r="F47" i="10"/>
  <c r="E47" i="10"/>
  <c r="D47" i="10"/>
  <c r="C47" i="10"/>
  <c r="P46" i="10"/>
  <c r="O46" i="10"/>
  <c r="N46" i="10"/>
  <c r="M46" i="10"/>
  <c r="G46" i="10"/>
  <c r="F46" i="10"/>
  <c r="E46" i="10"/>
  <c r="D46" i="10"/>
  <c r="C46" i="10"/>
  <c r="P45" i="10"/>
  <c r="O45" i="10"/>
  <c r="N45" i="10"/>
  <c r="M45" i="10"/>
  <c r="G45" i="10"/>
  <c r="F45" i="10"/>
  <c r="E45" i="10"/>
  <c r="D45" i="10"/>
  <c r="C45" i="10"/>
  <c r="P44" i="10"/>
  <c r="O44" i="10"/>
  <c r="N44" i="10"/>
  <c r="M44" i="10"/>
  <c r="G44" i="10"/>
  <c r="F44" i="10"/>
  <c r="E44" i="10"/>
  <c r="D44" i="10"/>
  <c r="C44" i="10"/>
  <c r="P43" i="10"/>
  <c r="O43" i="10"/>
  <c r="N43" i="10"/>
  <c r="M43" i="10"/>
  <c r="G43" i="10"/>
  <c r="F43" i="10"/>
  <c r="E43" i="10"/>
  <c r="D43" i="10"/>
  <c r="C43" i="10"/>
  <c r="P42" i="10"/>
  <c r="O42" i="10"/>
  <c r="N42" i="10"/>
  <c r="M42" i="10"/>
  <c r="G42" i="10"/>
  <c r="F42" i="10"/>
  <c r="E42" i="10"/>
  <c r="D42" i="10"/>
  <c r="C42" i="10"/>
  <c r="P41" i="10"/>
  <c r="O41" i="10"/>
  <c r="N41" i="10"/>
  <c r="M41" i="10"/>
  <c r="G41" i="10"/>
  <c r="F41" i="10"/>
  <c r="E41" i="10"/>
  <c r="D41" i="10"/>
  <c r="C41" i="10"/>
  <c r="P40" i="10"/>
  <c r="O40" i="10"/>
  <c r="N40" i="10"/>
  <c r="M40" i="10"/>
  <c r="G40" i="10"/>
  <c r="F40" i="10"/>
  <c r="E40" i="10"/>
  <c r="D40" i="10"/>
  <c r="C40" i="10"/>
  <c r="P39" i="10"/>
  <c r="O39" i="10"/>
  <c r="N39" i="10"/>
  <c r="M39" i="10"/>
  <c r="G39" i="10"/>
  <c r="F39" i="10"/>
  <c r="E39" i="10"/>
  <c r="D39" i="10"/>
  <c r="C39" i="10"/>
  <c r="P38" i="10"/>
  <c r="O38" i="10"/>
  <c r="N38" i="10"/>
  <c r="M38" i="10"/>
  <c r="G38" i="10"/>
  <c r="F38" i="10"/>
  <c r="E38" i="10"/>
  <c r="D38" i="10"/>
  <c r="C38" i="10"/>
  <c r="P37" i="10"/>
  <c r="O37" i="10"/>
  <c r="N37" i="10"/>
  <c r="M37" i="10"/>
  <c r="G37" i="10"/>
  <c r="F37" i="10"/>
  <c r="E37" i="10"/>
  <c r="D37" i="10"/>
  <c r="C37" i="10"/>
  <c r="P36" i="10"/>
  <c r="O36" i="10"/>
  <c r="N36" i="10"/>
  <c r="M36" i="10"/>
  <c r="G36" i="10"/>
  <c r="F36" i="10"/>
  <c r="E36" i="10"/>
  <c r="D36" i="10"/>
  <c r="C36" i="10"/>
  <c r="P35" i="10"/>
  <c r="O35" i="10"/>
  <c r="N35" i="10"/>
  <c r="M35" i="10"/>
  <c r="G35" i="10"/>
  <c r="F35" i="10"/>
  <c r="E35" i="10"/>
  <c r="D35" i="10"/>
  <c r="C35" i="10"/>
  <c r="P34" i="10"/>
  <c r="O34" i="10"/>
  <c r="N34" i="10"/>
  <c r="M34" i="10"/>
  <c r="G34" i="10"/>
  <c r="F34" i="10"/>
  <c r="E34" i="10"/>
  <c r="D34" i="10"/>
  <c r="C34" i="10"/>
  <c r="P33" i="10"/>
  <c r="O33" i="10"/>
  <c r="N33" i="10"/>
  <c r="M33" i="10"/>
  <c r="G33" i="10"/>
  <c r="F33" i="10"/>
  <c r="E33" i="10"/>
  <c r="D33" i="10"/>
  <c r="C33" i="10"/>
  <c r="P32" i="10"/>
  <c r="O32" i="10"/>
  <c r="N32" i="10"/>
  <c r="M32" i="10"/>
  <c r="G32" i="10"/>
  <c r="F32" i="10"/>
  <c r="E32" i="10"/>
  <c r="D32" i="10"/>
  <c r="C32" i="10"/>
  <c r="P31" i="10"/>
  <c r="O31" i="10"/>
  <c r="N31" i="10"/>
  <c r="M31" i="10"/>
  <c r="G31" i="10"/>
  <c r="F31" i="10"/>
  <c r="E31" i="10"/>
  <c r="D31" i="10"/>
  <c r="C31" i="10"/>
  <c r="P30" i="10"/>
  <c r="O30" i="10"/>
  <c r="N30" i="10"/>
  <c r="M30" i="10"/>
  <c r="G30" i="10"/>
  <c r="F30" i="10"/>
  <c r="E30" i="10"/>
  <c r="D30" i="10"/>
  <c r="C30" i="10"/>
  <c r="P29" i="10"/>
  <c r="O29" i="10"/>
  <c r="N29" i="10"/>
  <c r="M29" i="10"/>
  <c r="G29" i="10"/>
  <c r="F29" i="10"/>
  <c r="E29" i="10"/>
  <c r="D29" i="10"/>
  <c r="C29" i="10"/>
  <c r="P28" i="10"/>
  <c r="O28" i="10"/>
  <c r="N28" i="10"/>
  <c r="M28" i="10"/>
  <c r="G28" i="10"/>
  <c r="F28" i="10"/>
  <c r="E28" i="10"/>
  <c r="D28" i="10"/>
  <c r="C28" i="10"/>
  <c r="P27" i="10"/>
  <c r="O27" i="10"/>
  <c r="N27" i="10"/>
  <c r="M27" i="10"/>
  <c r="G27" i="10"/>
  <c r="F27" i="10"/>
  <c r="E27" i="10"/>
  <c r="D27" i="10"/>
  <c r="C27" i="10"/>
  <c r="P26" i="10"/>
  <c r="O26" i="10"/>
  <c r="N26" i="10"/>
  <c r="M26" i="10"/>
  <c r="G26" i="10"/>
  <c r="F26" i="10"/>
  <c r="E26" i="10"/>
  <c r="D26" i="10"/>
  <c r="C26" i="10"/>
  <c r="P25" i="10"/>
  <c r="O25" i="10"/>
  <c r="N25" i="10"/>
  <c r="M25" i="10"/>
  <c r="G25" i="10"/>
  <c r="F25" i="10"/>
  <c r="E25" i="10"/>
  <c r="D25" i="10"/>
  <c r="C25" i="10"/>
  <c r="P24" i="10"/>
  <c r="O24" i="10"/>
  <c r="N24" i="10"/>
  <c r="M24" i="10"/>
  <c r="G24" i="10"/>
  <c r="F24" i="10"/>
  <c r="E24" i="10"/>
  <c r="D24" i="10"/>
  <c r="C24" i="10"/>
  <c r="P23" i="10"/>
  <c r="O23" i="10"/>
  <c r="N23" i="10"/>
  <c r="M23" i="10"/>
  <c r="G23" i="10"/>
  <c r="F23" i="10"/>
  <c r="E23" i="10"/>
  <c r="D23" i="10"/>
  <c r="C23" i="10"/>
  <c r="P22" i="10"/>
  <c r="O22" i="10"/>
  <c r="N22" i="10"/>
  <c r="M22" i="10"/>
  <c r="G22" i="10"/>
  <c r="F22" i="10"/>
  <c r="E22" i="10"/>
  <c r="D22" i="10"/>
  <c r="C22" i="10"/>
  <c r="P21" i="10"/>
  <c r="O21" i="10"/>
  <c r="N21" i="10"/>
  <c r="M21" i="10"/>
  <c r="G21" i="10"/>
  <c r="F21" i="10"/>
  <c r="E21" i="10"/>
  <c r="D21" i="10"/>
  <c r="C21" i="10"/>
  <c r="P20" i="10"/>
  <c r="O20" i="10"/>
  <c r="N20" i="10"/>
  <c r="M20" i="10"/>
  <c r="G20" i="10"/>
  <c r="F20" i="10"/>
  <c r="E20" i="10"/>
  <c r="D20" i="10"/>
  <c r="C20" i="10"/>
  <c r="P19" i="10"/>
  <c r="O19" i="10"/>
  <c r="N19" i="10"/>
  <c r="M19" i="10"/>
  <c r="G19" i="10"/>
  <c r="F19" i="10"/>
  <c r="E19" i="10"/>
  <c r="D19" i="10"/>
  <c r="C19" i="10"/>
  <c r="P18" i="10"/>
  <c r="O18" i="10"/>
  <c r="N18" i="10"/>
  <c r="M18" i="10"/>
  <c r="G18" i="10"/>
  <c r="F18" i="10"/>
  <c r="E18" i="10"/>
  <c r="D18" i="10"/>
  <c r="C18" i="10"/>
  <c r="P17" i="10"/>
  <c r="O17" i="10"/>
  <c r="N17" i="10"/>
  <c r="M17" i="10"/>
  <c r="G17" i="10"/>
  <c r="F17" i="10"/>
  <c r="E17" i="10"/>
  <c r="D17" i="10"/>
  <c r="C17" i="10"/>
  <c r="P16" i="10"/>
  <c r="O16" i="10"/>
  <c r="N16" i="10"/>
  <c r="M16" i="10"/>
  <c r="G16" i="10"/>
  <c r="F16" i="10"/>
  <c r="E16" i="10"/>
  <c r="D16" i="10"/>
  <c r="C16" i="10"/>
  <c r="P15" i="10"/>
  <c r="O15" i="10"/>
  <c r="N15" i="10"/>
  <c r="M15" i="10"/>
  <c r="G15" i="10"/>
  <c r="F15" i="10"/>
  <c r="E15" i="10"/>
  <c r="D15" i="10"/>
  <c r="C15" i="10"/>
  <c r="P14" i="10"/>
  <c r="O14" i="10"/>
  <c r="N14" i="10"/>
  <c r="M14" i="10"/>
  <c r="G14" i="10"/>
  <c r="F14" i="10"/>
  <c r="E14" i="10"/>
  <c r="D14" i="10"/>
  <c r="C14" i="10"/>
  <c r="P13" i="10"/>
  <c r="O13" i="10"/>
  <c r="N13" i="10"/>
  <c r="M13" i="10"/>
  <c r="G13" i="10"/>
  <c r="F13" i="10"/>
  <c r="E13" i="10"/>
  <c r="D13" i="10"/>
  <c r="C13" i="10"/>
  <c r="P12" i="10"/>
  <c r="O12" i="10"/>
  <c r="N12" i="10"/>
  <c r="M12" i="10"/>
  <c r="G12" i="10"/>
  <c r="F12" i="10"/>
  <c r="E12" i="10"/>
  <c r="D12" i="10"/>
  <c r="C12" i="10"/>
  <c r="P11" i="10"/>
  <c r="O11" i="10"/>
  <c r="N11" i="10"/>
  <c r="M11" i="10"/>
  <c r="G11" i="10"/>
  <c r="F11" i="10"/>
  <c r="E11" i="10"/>
  <c r="D11" i="10"/>
  <c r="C11" i="10"/>
  <c r="P10" i="10"/>
  <c r="O10" i="10"/>
  <c r="N10" i="10"/>
  <c r="M10" i="10"/>
  <c r="G10" i="10"/>
  <c r="F10" i="10"/>
  <c r="E10" i="10"/>
  <c r="D10" i="10"/>
  <c r="C10" i="10"/>
  <c r="P9" i="10"/>
  <c r="O9" i="10"/>
  <c r="N9" i="10"/>
  <c r="M9" i="10"/>
  <c r="I9" i="10"/>
  <c r="G9" i="10"/>
  <c r="F9" i="10"/>
  <c r="E9" i="10"/>
  <c r="D9" i="10"/>
  <c r="C9" i="10"/>
  <c r="P8" i="10"/>
  <c r="O8" i="10"/>
  <c r="N8" i="10"/>
  <c r="M8" i="10"/>
  <c r="I8" i="10"/>
  <c r="G8" i="10"/>
  <c r="F8" i="10"/>
  <c r="E8" i="10"/>
  <c r="D8" i="10"/>
  <c r="C8" i="10"/>
  <c r="P7" i="10"/>
  <c r="O7" i="10"/>
  <c r="N7" i="10"/>
  <c r="M7" i="10"/>
  <c r="J7" i="10"/>
  <c r="I7" i="10"/>
  <c r="G7" i="10"/>
  <c r="F7" i="10"/>
  <c r="E7" i="10"/>
  <c r="D7" i="10"/>
  <c r="C7" i="10"/>
  <c r="P6" i="10"/>
  <c r="O6" i="10"/>
  <c r="N6" i="10"/>
  <c r="M6" i="10"/>
  <c r="J6" i="10"/>
  <c r="I6" i="10"/>
  <c r="G6" i="10"/>
  <c r="F6" i="10"/>
  <c r="E6" i="10"/>
  <c r="D6" i="10"/>
  <c r="C6" i="10"/>
  <c r="P5" i="10"/>
  <c r="O5" i="10"/>
  <c r="N5" i="10"/>
  <c r="M5" i="10"/>
  <c r="G5" i="10"/>
  <c r="F5" i="10"/>
  <c r="E5" i="10"/>
  <c r="D5" i="10"/>
  <c r="C5" i="10"/>
  <c r="P4" i="10"/>
  <c r="O4" i="10"/>
  <c r="N4" i="10"/>
  <c r="M4" i="10"/>
  <c r="G4" i="10"/>
  <c r="F4" i="10"/>
  <c r="E4" i="10"/>
  <c r="D4" i="10"/>
  <c r="C4" i="10"/>
  <c r="P3" i="10"/>
  <c r="O3" i="10"/>
  <c r="N3" i="10"/>
  <c r="M3" i="10"/>
  <c r="I3" i="10"/>
  <c r="G3" i="10"/>
  <c r="F3" i="10"/>
  <c r="E3" i="10"/>
  <c r="D3" i="10"/>
  <c r="C3" i="10"/>
  <c r="A259" i="14"/>
  <c r="J256" i="14"/>
  <c r="C256" i="14"/>
  <c r="C255" i="14"/>
  <c r="C254" i="14"/>
  <c r="C253" i="14"/>
  <c r="C251" i="14"/>
  <c r="K248" i="14"/>
  <c r="J248" i="14"/>
  <c r="I248" i="14"/>
  <c r="G248" i="14"/>
  <c r="E248" i="14"/>
  <c r="B248" i="14"/>
  <c r="K247" i="14"/>
  <c r="J247" i="14"/>
  <c r="I247" i="14"/>
  <c r="G247" i="14"/>
  <c r="F247" i="14"/>
  <c r="E247" i="14"/>
  <c r="D247" i="14"/>
  <c r="C247" i="14"/>
  <c r="K246" i="14"/>
  <c r="J246" i="14"/>
  <c r="I246" i="14"/>
  <c r="G246" i="14"/>
  <c r="F246" i="14"/>
  <c r="E246" i="14"/>
  <c r="D246" i="14"/>
  <c r="C246" i="14"/>
  <c r="K245" i="14"/>
  <c r="J245" i="14"/>
  <c r="I245" i="14"/>
  <c r="G245" i="14"/>
  <c r="F245" i="14"/>
  <c r="E245" i="14"/>
  <c r="D245" i="14"/>
  <c r="C245" i="14"/>
  <c r="K244" i="14"/>
  <c r="J244" i="14"/>
  <c r="I244" i="14"/>
  <c r="G244" i="14"/>
  <c r="F244" i="14"/>
  <c r="E244" i="14"/>
  <c r="D244" i="14"/>
  <c r="C244" i="14"/>
  <c r="K243" i="14"/>
  <c r="J243" i="14"/>
  <c r="I243" i="14"/>
  <c r="G243" i="14"/>
  <c r="F243" i="14"/>
  <c r="E243" i="14"/>
  <c r="D243" i="14"/>
  <c r="C243" i="14"/>
  <c r="K242" i="14"/>
  <c r="J242" i="14"/>
  <c r="I242" i="14"/>
  <c r="G242" i="14"/>
  <c r="F242" i="14"/>
  <c r="E242" i="14"/>
  <c r="D242" i="14"/>
  <c r="C242" i="14"/>
  <c r="K241" i="14"/>
  <c r="J241" i="14"/>
  <c r="I241" i="14"/>
  <c r="G241" i="14"/>
  <c r="F241" i="14"/>
  <c r="E241" i="14"/>
  <c r="D241" i="14"/>
  <c r="C241" i="14"/>
  <c r="K240" i="14"/>
  <c r="J240" i="14"/>
  <c r="I240" i="14"/>
  <c r="G240" i="14"/>
  <c r="F240" i="14"/>
  <c r="E240" i="14"/>
  <c r="D240" i="14"/>
  <c r="C240" i="14"/>
  <c r="K239" i="14"/>
  <c r="J239" i="14"/>
  <c r="I239" i="14"/>
  <c r="G239" i="14"/>
  <c r="F239" i="14"/>
  <c r="E239" i="14"/>
  <c r="D239" i="14"/>
  <c r="C239" i="14"/>
  <c r="K238" i="14"/>
  <c r="J238" i="14"/>
  <c r="I238" i="14"/>
  <c r="G238" i="14"/>
  <c r="F238" i="14"/>
  <c r="E238" i="14"/>
  <c r="D238" i="14"/>
  <c r="C238" i="14"/>
  <c r="K237" i="14"/>
  <c r="J237" i="14"/>
  <c r="I237" i="14"/>
  <c r="G237" i="14"/>
  <c r="F237" i="14"/>
  <c r="E237" i="14"/>
  <c r="D237" i="14"/>
  <c r="C237" i="14"/>
  <c r="K236" i="14"/>
  <c r="J236" i="14"/>
  <c r="I236" i="14"/>
  <c r="G236" i="14"/>
  <c r="F236" i="14"/>
  <c r="E236" i="14"/>
  <c r="D236" i="14"/>
  <c r="C236" i="14"/>
  <c r="K235" i="14"/>
  <c r="J235" i="14"/>
  <c r="I235" i="14"/>
  <c r="G235" i="14"/>
  <c r="F235" i="14"/>
  <c r="E235" i="14"/>
  <c r="D235" i="14"/>
  <c r="C235" i="14"/>
  <c r="K234" i="14"/>
  <c r="J234" i="14"/>
  <c r="I234" i="14"/>
  <c r="G234" i="14"/>
  <c r="F234" i="14"/>
  <c r="E234" i="14"/>
  <c r="D234" i="14"/>
  <c r="C234" i="14"/>
  <c r="K233" i="14"/>
  <c r="J233" i="14"/>
  <c r="I233" i="14"/>
  <c r="G233" i="14"/>
  <c r="F233" i="14"/>
  <c r="E233" i="14"/>
  <c r="D233" i="14"/>
  <c r="C233" i="14"/>
  <c r="K232" i="14"/>
  <c r="J232" i="14"/>
  <c r="I232" i="14"/>
  <c r="G232" i="14"/>
  <c r="F232" i="14"/>
  <c r="E232" i="14"/>
  <c r="D232" i="14"/>
  <c r="C232" i="14"/>
  <c r="K231" i="14"/>
  <c r="J231" i="14"/>
  <c r="I231" i="14"/>
  <c r="G231" i="14"/>
  <c r="F231" i="14"/>
  <c r="E231" i="14"/>
  <c r="D231" i="14"/>
  <c r="C231" i="14"/>
  <c r="K230" i="14"/>
  <c r="J230" i="14"/>
  <c r="I230" i="14"/>
  <c r="G230" i="14"/>
  <c r="F230" i="14"/>
  <c r="E230" i="14"/>
  <c r="D230" i="14"/>
  <c r="C230" i="14"/>
  <c r="K229" i="14"/>
  <c r="J229" i="14"/>
  <c r="I229" i="14"/>
  <c r="G229" i="14"/>
  <c r="F229" i="14"/>
  <c r="E229" i="14"/>
  <c r="D229" i="14"/>
  <c r="C229" i="14"/>
  <c r="K228" i="14"/>
  <c r="J228" i="14"/>
  <c r="I228" i="14"/>
  <c r="G228" i="14"/>
  <c r="F228" i="14"/>
  <c r="E228" i="14"/>
  <c r="D228" i="14"/>
  <c r="C228" i="14"/>
  <c r="K227" i="14"/>
  <c r="J227" i="14"/>
  <c r="I227" i="14"/>
  <c r="G227" i="14"/>
  <c r="F227" i="14"/>
  <c r="E227" i="14"/>
  <c r="D227" i="14"/>
  <c r="C227" i="14"/>
  <c r="K226" i="14"/>
  <c r="J226" i="14"/>
  <c r="I226" i="14"/>
  <c r="G226" i="14"/>
  <c r="F226" i="14"/>
  <c r="E226" i="14"/>
  <c r="D226" i="14"/>
  <c r="C226" i="14"/>
  <c r="K225" i="14"/>
  <c r="J225" i="14"/>
  <c r="I225" i="14"/>
  <c r="G225" i="14"/>
  <c r="F225" i="14"/>
  <c r="E225" i="14"/>
  <c r="D225" i="14"/>
  <c r="C225" i="14"/>
  <c r="K224" i="14"/>
  <c r="J224" i="14"/>
  <c r="I224" i="14"/>
  <c r="G224" i="14"/>
  <c r="F224" i="14"/>
  <c r="E224" i="14"/>
  <c r="D224" i="14"/>
  <c r="C224" i="14"/>
  <c r="K223" i="14"/>
  <c r="J223" i="14"/>
  <c r="I223" i="14"/>
  <c r="G223" i="14"/>
  <c r="F223" i="14"/>
  <c r="E223" i="14"/>
  <c r="D223" i="14"/>
  <c r="C223" i="14"/>
  <c r="K222" i="14"/>
  <c r="J222" i="14"/>
  <c r="I222" i="14"/>
  <c r="G222" i="14"/>
  <c r="F222" i="14"/>
  <c r="E222" i="14"/>
  <c r="D222" i="14"/>
  <c r="C222" i="14"/>
  <c r="K221" i="14"/>
  <c r="J221" i="14"/>
  <c r="I221" i="14"/>
  <c r="G221" i="14"/>
  <c r="F221" i="14"/>
  <c r="E221" i="14"/>
  <c r="D221" i="14"/>
  <c r="C221" i="14"/>
  <c r="K220" i="14"/>
  <c r="J220" i="14"/>
  <c r="I220" i="14"/>
  <c r="G220" i="14"/>
  <c r="F220" i="14"/>
  <c r="E220" i="14"/>
  <c r="D220" i="14"/>
  <c r="C220" i="14"/>
  <c r="K219" i="14"/>
  <c r="J219" i="14"/>
  <c r="I219" i="14"/>
  <c r="G219" i="14"/>
  <c r="F219" i="14"/>
  <c r="E219" i="14"/>
  <c r="D219" i="14"/>
  <c r="C219" i="14"/>
  <c r="K218" i="14"/>
  <c r="J218" i="14"/>
  <c r="I218" i="14"/>
  <c r="G218" i="14"/>
  <c r="F218" i="14"/>
  <c r="E218" i="14"/>
  <c r="D218" i="14"/>
  <c r="C218" i="14"/>
  <c r="K217" i="14"/>
  <c r="J217" i="14"/>
  <c r="I217" i="14"/>
  <c r="G217" i="14"/>
  <c r="F217" i="14"/>
  <c r="E217" i="14"/>
  <c r="D217" i="14"/>
  <c r="C217" i="14"/>
  <c r="K216" i="14"/>
  <c r="J216" i="14"/>
  <c r="I216" i="14"/>
  <c r="G216" i="14"/>
  <c r="F216" i="14"/>
  <c r="E216" i="14"/>
  <c r="D216" i="14"/>
  <c r="C216" i="14"/>
  <c r="K215" i="14"/>
  <c r="J215" i="14"/>
  <c r="I215" i="14"/>
  <c r="G215" i="14"/>
  <c r="F215" i="14"/>
  <c r="E215" i="14"/>
  <c r="D215" i="14"/>
  <c r="C215" i="14"/>
  <c r="K214" i="14"/>
  <c r="J214" i="14"/>
  <c r="I214" i="14"/>
  <c r="G214" i="14"/>
  <c r="F214" i="14"/>
  <c r="E214" i="14"/>
  <c r="D214" i="14"/>
  <c r="C214" i="14"/>
  <c r="K213" i="14"/>
  <c r="J213" i="14"/>
  <c r="I213" i="14"/>
  <c r="G213" i="14"/>
  <c r="F213" i="14"/>
  <c r="E213" i="14"/>
  <c r="D213" i="14"/>
  <c r="C213" i="14"/>
  <c r="K212" i="14"/>
  <c r="J212" i="14"/>
  <c r="I212" i="14"/>
  <c r="G212" i="14"/>
  <c r="F212" i="14"/>
  <c r="E212" i="14"/>
  <c r="D212" i="14"/>
  <c r="C212" i="14"/>
  <c r="K211" i="14"/>
  <c r="J211" i="14"/>
  <c r="I211" i="14"/>
  <c r="G211" i="14"/>
  <c r="F211" i="14"/>
  <c r="E211" i="14"/>
  <c r="D211" i="14"/>
  <c r="C211" i="14"/>
  <c r="K210" i="14"/>
  <c r="J210" i="14"/>
  <c r="I210" i="14"/>
  <c r="G210" i="14"/>
  <c r="F210" i="14"/>
  <c r="E210" i="14"/>
  <c r="D210" i="14"/>
  <c r="C210" i="14"/>
  <c r="K209" i="14"/>
  <c r="J209" i="14"/>
  <c r="I209" i="14"/>
  <c r="G209" i="14"/>
  <c r="F209" i="14"/>
  <c r="E209" i="14"/>
  <c r="D209" i="14"/>
  <c r="C209" i="14"/>
  <c r="K208" i="14"/>
  <c r="J208" i="14"/>
  <c r="I208" i="14"/>
  <c r="G208" i="14"/>
  <c r="F208" i="14"/>
  <c r="E208" i="14"/>
  <c r="D208" i="14"/>
  <c r="C208" i="14"/>
  <c r="K207" i="14"/>
  <c r="J207" i="14"/>
  <c r="I207" i="14"/>
  <c r="G207" i="14"/>
  <c r="F207" i="14"/>
  <c r="E207" i="14"/>
  <c r="D207" i="14"/>
  <c r="C207" i="14"/>
  <c r="K206" i="14"/>
  <c r="J206" i="14"/>
  <c r="I206" i="14"/>
  <c r="G206" i="14"/>
  <c r="F206" i="14"/>
  <c r="E206" i="14"/>
  <c r="D206" i="14"/>
  <c r="C206" i="14"/>
  <c r="K205" i="14"/>
  <c r="J205" i="14"/>
  <c r="I205" i="14"/>
  <c r="G205" i="14"/>
  <c r="F205" i="14"/>
  <c r="E205" i="14"/>
  <c r="D205" i="14"/>
  <c r="C205" i="14"/>
  <c r="K204" i="14"/>
  <c r="J204" i="14"/>
  <c r="I204" i="14"/>
  <c r="G204" i="14"/>
  <c r="F204" i="14"/>
  <c r="E204" i="14"/>
  <c r="D204" i="14"/>
  <c r="C204" i="14"/>
  <c r="K203" i="14"/>
  <c r="J203" i="14"/>
  <c r="I203" i="14"/>
  <c r="G203" i="14"/>
  <c r="F203" i="14"/>
  <c r="E203" i="14"/>
  <c r="D203" i="14"/>
  <c r="C203" i="14"/>
  <c r="K202" i="14"/>
  <c r="J202" i="14"/>
  <c r="I202" i="14"/>
  <c r="G202" i="14"/>
  <c r="F202" i="14"/>
  <c r="E202" i="14"/>
  <c r="D202" i="14"/>
  <c r="C202" i="14"/>
  <c r="K201" i="14"/>
  <c r="J201" i="14"/>
  <c r="I201" i="14"/>
  <c r="G201" i="14"/>
  <c r="F201" i="14"/>
  <c r="E201" i="14"/>
  <c r="D201" i="14"/>
  <c r="C201" i="14"/>
  <c r="K200" i="14"/>
  <c r="J200" i="14"/>
  <c r="I200" i="14"/>
  <c r="G200" i="14"/>
  <c r="F200" i="14"/>
  <c r="E200" i="14"/>
  <c r="D200" i="14"/>
  <c r="C200" i="14"/>
  <c r="K199" i="14"/>
  <c r="J199" i="14"/>
  <c r="I199" i="14"/>
  <c r="G199" i="14"/>
  <c r="F199" i="14"/>
  <c r="E199" i="14"/>
  <c r="D199" i="14"/>
  <c r="C199" i="14"/>
  <c r="K198" i="14"/>
  <c r="J198" i="14"/>
  <c r="I198" i="14"/>
  <c r="G198" i="14"/>
  <c r="F198" i="14"/>
  <c r="E198" i="14"/>
  <c r="D198" i="14"/>
  <c r="C198" i="14"/>
  <c r="K197" i="14"/>
  <c r="J197" i="14"/>
  <c r="I197" i="14"/>
  <c r="G197" i="14"/>
  <c r="F197" i="14"/>
  <c r="E197" i="14"/>
  <c r="D197" i="14"/>
  <c r="C197" i="14"/>
  <c r="K196" i="14"/>
  <c r="J196" i="14"/>
  <c r="I196" i="14"/>
  <c r="G196" i="14"/>
  <c r="F196" i="14"/>
  <c r="E196" i="14"/>
  <c r="D196" i="14"/>
  <c r="C196" i="14"/>
  <c r="K195" i="14"/>
  <c r="J195" i="14"/>
  <c r="I195" i="14"/>
  <c r="G195" i="14"/>
  <c r="F195" i="14"/>
  <c r="E195" i="14"/>
  <c r="D195" i="14"/>
  <c r="C195" i="14"/>
  <c r="K194" i="14"/>
  <c r="J194" i="14"/>
  <c r="I194" i="14"/>
  <c r="G194" i="14"/>
  <c r="F194" i="14"/>
  <c r="E194" i="14"/>
  <c r="D194" i="14"/>
  <c r="C194" i="14"/>
  <c r="K193" i="14"/>
  <c r="J193" i="14"/>
  <c r="I193" i="14"/>
  <c r="G193" i="14"/>
  <c r="F193" i="14"/>
  <c r="E193" i="14"/>
  <c r="D193" i="14"/>
  <c r="C193" i="14"/>
  <c r="K192" i="14"/>
  <c r="J192" i="14"/>
  <c r="I192" i="14"/>
  <c r="G192" i="14"/>
  <c r="F192" i="14"/>
  <c r="E192" i="14"/>
  <c r="D192" i="14"/>
  <c r="C192" i="14"/>
  <c r="K191" i="14"/>
  <c r="J191" i="14"/>
  <c r="I191" i="14"/>
  <c r="G191" i="14"/>
  <c r="F191" i="14"/>
  <c r="E191" i="14"/>
  <c r="D191" i="14"/>
  <c r="C191" i="14"/>
  <c r="K190" i="14"/>
  <c r="J190" i="14"/>
  <c r="I190" i="14"/>
  <c r="G190" i="14"/>
  <c r="F190" i="14"/>
  <c r="E190" i="14"/>
  <c r="D190" i="14"/>
  <c r="C190" i="14"/>
  <c r="K189" i="14"/>
  <c r="J189" i="14"/>
  <c r="I189" i="14"/>
  <c r="G189" i="14"/>
  <c r="F189" i="14"/>
  <c r="E189" i="14"/>
  <c r="D189" i="14"/>
  <c r="C189" i="14"/>
  <c r="K188" i="14"/>
  <c r="J188" i="14"/>
  <c r="I188" i="14"/>
  <c r="G188" i="14"/>
  <c r="F188" i="14"/>
  <c r="E188" i="14"/>
  <c r="D188" i="14"/>
  <c r="C188" i="14"/>
  <c r="K187" i="14"/>
  <c r="J187" i="14"/>
  <c r="I187" i="14"/>
  <c r="G187" i="14"/>
  <c r="F187" i="14"/>
  <c r="E187" i="14"/>
  <c r="D187" i="14"/>
  <c r="C187" i="14"/>
  <c r="K186" i="14"/>
  <c r="J186" i="14"/>
  <c r="I186" i="14"/>
  <c r="G186" i="14"/>
  <c r="F186" i="14"/>
  <c r="E186" i="14"/>
  <c r="D186" i="14"/>
  <c r="C186" i="14"/>
  <c r="K185" i="14"/>
  <c r="J185" i="14"/>
  <c r="I185" i="14"/>
  <c r="G185" i="14"/>
  <c r="F185" i="14"/>
  <c r="E185" i="14"/>
  <c r="D185" i="14"/>
  <c r="C185" i="14"/>
  <c r="K184" i="14"/>
  <c r="J184" i="14"/>
  <c r="I184" i="14"/>
  <c r="G184" i="14"/>
  <c r="F184" i="14"/>
  <c r="E184" i="14"/>
  <c r="D184" i="14"/>
  <c r="C184" i="14"/>
  <c r="K183" i="14"/>
  <c r="J183" i="14"/>
  <c r="I183" i="14"/>
  <c r="G183" i="14"/>
  <c r="F183" i="14"/>
  <c r="E183" i="14"/>
  <c r="D183" i="14"/>
  <c r="C183" i="14"/>
  <c r="K182" i="14"/>
  <c r="J182" i="14"/>
  <c r="I182" i="14"/>
  <c r="G182" i="14"/>
  <c r="F182" i="14"/>
  <c r="E182" i="14"/>
  <c r="D182" i="14"/>
  <c r="C182" i="14"/>
  <c r="K181" i="14"/>
  <c r="J181" i="14"/>
  <c r="I181" i="14"/>
  <c r="G181" i="14"/>
  <c r="F181" i="14"/>
  <c r="E181" i="14"/>
  <c r="D181" i="14"/>
  <c r="C181" i="14"/>
  <c r="K180" i="14"/>
  <c r="J180" i="14"/>
  <c r="I180" i="14"/>
  <c r="G180" i="14"/>
  <c r="F180" i="14"/>
  <c r="E180" i="14"/>
  <c r="D180" i="14"/>
  <c r="C180" i="14"/>
  <c r="K179" i="14"/>
  <c r="J179" i="14"/>
  <c r="I179" i="14"/>
  <c r="G179" i="14"/>
  <c r="F179" i="14"/>
  <c r="E179" i="14"/>
  <c r="D179" i="14"/>
  <c r="C179" i="14"/>
  <c r="K178" i="14"/>
  <c r="J178" i="14"/>
  <c r="I178" i="14"/>
  <c r="G178" i="14"/>
  <c r="F178" i="14"/>
  <c r="E178" i="14"/>
  <c r="D178" i="14"/>
  <c r="C178" i="14"/>
  <c r="K177" i="14"/>
  <c r="J177" i="14"/>
  <c r="I177" i="14"/>
  <c r="G177" i="14"/>
  <c r="F177" i="14"/>
  <c r="E177" i="14"/>
  <c r="D177" i="14"/>
  <c r="C177" i="14"/>
  <c r="K176" i="14"/>
  <c r="J176" i="14"/>
  <c r="I176" i="14"/>
  <c r="G176" i="14"/>
  <c r="F176" i="14"/>
  <c r="E176" i="14"/>
  <c r="D176" i="14"/>
  <c r="C176" i="14"/>
  <c r="K175" i="14"/>
  <c r="J175" i="14"/>
  <c r="I175" i="14"/>
  <c r="G175" i="14"/>
  <c r="F175" i="14"/>
  <c r="E175" i="14"/>
  <c r="D175" i="14"/>
  <c r="C175" i="14"/>
  <c r="K174" i="14"/>
  <c r="J174" i="14"/>
  <c r="I174" i="14"/>
  <c r="G174" i="14"/>
  <c r="F174" i="14"/>
  <c r="E174" i="14"/>
  <c r="D174" i="14"/>
  <c r="C174" i="14"/>
  <c r="K173" i="14"/>
  <c r="J173" i="14"/>
  <c r="I173" i="14"/>
  <c r="G173" i="14"/>
  <c r="F173" i="14"/>
  <c r="E173" i="14"/>
  <c r="D173" i="14"/>
  <c r="C173" i="14"/>
  <c r="K172" i="14"/>
  <c r="J172" i="14"/>
  <c r="I172" i="14"/>
  <c r="G172" i="14"/>
  <c r="F172" i="14"/>
  <c r="E172" i="14"/>
  <c r="D172" i="14"/>
  <c r="C172" i="14"/>
  <c r="K171" i="14"/>
  <c r="J171" i="14"/>
  <c r="I171" i="14"/>
  <c r="G171" i="14"/>
  <c r="F171" i="14"/>
  <c r="E171" i="14"/>
  <c r="D171" i="14"/>
  <c r="C171" i="14"/>
  <c r="K170" i="14"/>
  <c r="J170" i="14"/>
  <c r="I170" i="14"/>
  <c r="G170" i="14"/>
  <c r="F170" i="14"/>
  <c r="E170" i="14"/>
  <c r="D170" i="14"/>
  <c r="C170" i="14"/>
  <c r="K169" i="14"/>
  <c r="J169" i="14"/>
  <c r="I169" i="14"/>
  <c r="G169" i="14"/>
  <c r="F169" i="14"/>
  <c r="E169" i="14"/>
  <c r="D169" i="14"/>
  <c r="C169" i="14"/>
  <c r="K168" i="14"/>
  <c r="J168" i="14"/>
  <c r="I168" i="14"/>
  <c r="G168" i="14"/>
  <c r="F168" i="14"/>
  <c r="E168" i="14"/>
  <c r="D168" i="14"/>
  <c r="C168" i="14"/>
  <c r="K167" i="14"/>
  <c r="J167" i="14"/>
  <c r="I167" i="14"/>
  <c r="G167" i="14"/>
  <c r="F167" i="14"/>
  <c r="E167" i="14"/>
  <c r="D167" i="14"/>
  <c r="C167" i="14"/>
  <c r="K166" i="14"/>
  <c r="J166" i="14"/>
  <c r="I166" i="14"/>
  <c r="G166" i="14"/>
  <c r="F166" i="14"/>
  <c r="E166" i="14"/>
  <c r="D166" i="14"/>
  <c r="C166" i="14"/>
  <c r="K165" i="14"/>
  <c r="J165" i="14"/>
  <c r="I165" i="14"/>
  <c r="G165" i="14"/>
  <c r="F165" i="14"/>
  <c r="E165" i="14"/>
  <c r="D165" i="14"/>
  <c r="C165" i="14"/>
  <c r="K164" i="14"/>
  <c r="J164" i="14"/>
  <c r="I164" i="14"/>
  <c r="G164" i="14"/>
  <c r="F164" i="14"/>
  <c r="E164" i="14"/>
  <c r="D164" i="14"/>
  <c r="C164" i="14"/>
  <c r="K163" i="14"/>
  <c r="J163" i="14"/>
  <c r="I163" i="14"/>
  <c r="G163" i="14"/>
  <c r="F163" i="14"/>
  <c r="E163" i="14"/>
  <c r="D163" i="14"/>
  <c r="C163" i="14"/>
  <c r="K162" i="14"/>
  <c r="J162" i="14"/>
  <c r="I162" i="14"/>
  <c r="G162" i="14"/>
  <c r="F162" i="14"/>
  <c r="E162" i="14"/>
  <c r="D162" i="14"/>
  <c r="C162" i="14"/>
  <c r="K161" i="14"/>
  <c r="J161" i="14"/>
  <c r="I161" i="14"/>
  <c r="G161" i="14"/>
  <c r="F161" i="14"/>
  <c r="E161" i="14"/>
  <c r="D161" i="14"/>
  <c r="C161" i="14"/>
  <c r="K160" i="14"/>
  <c r="J160" i="14"/>
  <c r="I160" i="14"/>
  <c r="G160" i="14"/>
  <c r="F160" i="14"/>
  <c r="E160" i="14"/>
  <c r="D160" i="14"/>
  <c r="C160" i="14"/>
  <c r="K159" i="14"/>
  <c r="J159" i="14"/>
  <c r="I159" i="14"/>
  <c r="G159" i="14"/>
  <c r="F159" i="14"/>
  <c r="E159" i="14"/>
  <c r="D159" i="14"/>
  <c r="C159" i="14"/>
  <c r="K158" i="14"/>
  <c r="J158" i="14"/>
  <c r="I158" i="14"/>
  <c r="G158" i="14"/>
  <c r="F158" i="14"/>
  <c r="E158" i="14"/>
  <c r="D158" i="14"/>
  <c r="C158" i="14"/>
  <c r="K157" i="14"/>
  <c r="J157" i="14"/>
  <c r="I157" i="14"/>
  <c r="G157" i="14"/>
  <c r="F157" i="14"/>
  <c r="E157" i="14"/>
  <c r="D157" i="14"/>
  <c r="C157" i="14"/>
  <c r="K156" i="14"/>
  <c r="J156" i="14"/>
  <c r="I156" i="14"/>
  <c r="G156" i="14"/>
  <c r="F156" i="14"/>
  <c r="E156" i="14"/>
  <c r="D156" i="14"/>
  <c r="C156" i="14"/>
  <c r="K155" i="14"/>
  <c r="J155" i="14"/>
  <c r="I155" i="14"/>
  <c r="G155" i="14"/>
  <c r="F155" i="14"/>
  <c r="E155" i="14"/>
  <c r="D155" i="14"/>
  <c r="C155" i="14"/>
  <c r="K154" i="14"/>
  <c r="J154" i="14"/>
  <c r="I154" i="14"/>
  <c r="G154" i="14"/>
  <c r="F154" i="14"/>
  <c r="E154" i="14"/>
  <c r="D154" i="14"/>
  <c r="C154" i="14"/>
  <c r="K153" i="14"/>
  <c r="J153" i="14"/>
  <c r="I153" i="14"/>
  <c r="G153" i="14"/>
  <c r="F153" i="14"/>
  <c r="E153" i="14"/>
  <c r="D153" i="14"/>
  <c r="C153" i="14"/>
  <c r="K152" i="14"/>
  <c r="J152" i="14"/>
  <c r="I152" i="14"/>
  <c r="G152" i="14"/>
  <c r="F152" i="14"/>
  <c r="E152" i="14"/>
  <c r="D152" i="14"/>
  <c r="C152" i="14"/>
  <c r="K151" i="14"/>
  <c r="J151" i="14"/>
  <c r="I151" i="14"/>
  <c r="G151" i="14"/>
  <c r="F151" i="14"/>
  <c r="E151" i="14"/>
  <c r="D151" i="14"/>
  <c r="C151" i="14"/>
  <c r="K150" i="14"/>
  <c r="J150" i="14"/>
  <c r="I150" i="14"/>
  <c r="G150" i="14"/>
  <c r="F150" i="14"/>
  <c r="E150" i="14"/>
  <c r="D150" i="14"/>
  <c r="C150" i="14"/>
  <c r="K149" i="14"/>
  <c r="J149" i="14"/>
  <c r="I149" i="14"/>
  <c r="G149" i="14"/>
  <c r="F149" i="14"/>
  <c r="E149" i="14"/>
  <c r="D149" i="14"/>
  <c r="C149" i="14"/>
  <c r="K148" i="14"/>
  <c r="J148" i="14"/>
  <c r="I148" i="14"/>
  <c r="G148" i="14"/>
  <c r="F148" i="14"/>
  <c r="E148" i="14"/>
  <c r="D148" i="14"/>
  <c r="C148" i="14"/>
  <c r="K147" i="14"/>
  <c r="J147" i="14"/>
  <c r="I147" i="14"/>
  <c r="G147" i="14"/>
  <c r="F147" i="14"/>
  <c r="E147" i="14"/>
  <c r="D147" i="14"/>
  <c r="C147" i="14"/>
  <c r="K146" i="14"/>
  <c r="J146" i="14"/>
  <c r="I146" i="14"/>
  <c r="G146" i="14"/>
  <c r="F146" i="14"/>
  <c r="E146" i="14"/>
  <c r="D146" i="14"/>
  <c r="C146" i="14"/>
  <c r="K145" i="14"/>
  <c r="J145" i="14"/>
  <c r="I145" i="14"/>
  <c r="G145" i="14"/>
  <c r="F145" i="14"/>
  <c r="E145" i="14"/>
  <c r="D145" i="14"/>
  <c r="C145" i="14"/>
  <c r="K144" i="14"/>
  <c r="J144" i="14"/>
  <c r="I144" i="14"/>
  <c r="G144" i="14"/>
  <c r="F144" i="14"/>
  <c r="E144" i="14"/>
  <c r="D144" i="14"/>
  <c r="C144" i="14"/>
  <c r="K143" i="14"/>
  <c r="J143" i="14"/>
  <c r="I143" i="14"/>
  <c r="G143" i="14"/>
  <c r="F143" i="14"/>
  <c r="E143" i="14"/>
  <c r="D143" i="14"/>
  <c r="C143" i="14"/>
  <c r="K142" i="14"/>
  <c r="J142" i="14"/>
  <c r="I142" i="14"/>
  <c r="G142" i="14"/>
  <c r="F142" i="14"/>
  <c r="E142" i="14"/>
  <c r="D142" i="14"/>
  <c r="C142" i="14"/>
  <c r="K141" i="14"/>
  <c r="J141" i="14"/>
  <c r="I141" i="14"/>
  <c r="G141" i="14"/>
  <c r="F141" i="14"/>
  <c r="E141" i="14"/>
  <c r="D141" i="14"/>
  <c r="C141" i="14"/>
  <c r="K140" i="14"/>
  <c r="J140" i="14"/>
  <c r="I140" i="14"/>
  <c r="G140" i="14"/>
  <c r="F140" i="14"/>
  <c r="E140" i="14"/>
  <c r="D140" i="14"/>
  <c r="C140" i="14"/>
  <c r="K139" i="14"/>
  <c r="J139" i="14"/>
  <c r="I139" i="14"/>
  <c r="G139" i="14"/>
  <c r="F139" i="14"/>
  <c r="E139" i="14"/>
  <c r="D139" i="14"/>
  <c r="C139" i="14"/>
  <c r="K138" i="14"/>
  <c r="J138" i="14"/>
  <c r="I138" i="14"/>
  <c r="G138" i="14"/>
  <c r="F138" i="14"/>
  <c r="E138" i="14"/>
  <c r="D138" i="14"/>
  <c r="C138" i="14"/>
  <c r="K137" i="14"/>
  <c r="J137" i="14"/>
  <c r="I137" i="14"/>
  <c r="G137" i="14"/>
  <c r="F137" i="14"/>
  <c r="E137" i="14"/>
  <c r="D137" i="14"/>
  <c r="C137" i="14"/>
  <c r="K136" i="14"/>
  <c r="J136" i="14"/>
  <c r="I136" i="14"/>
  <c r="G136" i="14"/>
  <c r="F136" i="14"/>
  <c r="E136" i="14"/>
  <c r="D136" i="14"/>
  <c r="C136" i="14"/>
  <c r="K135" i="14"/>
  <c r="J135" i="14"/>
  <c r="I135" i="14"/>
  <c r="G135" i="14"/>
  <c r="F135" i="14"/>
  <c r="E135" i="14"/>
  <c r="D135" i="14"/>
  <c r="C135" i="14"/>
  <c r="K134" i="14"/>
  <c r="J134" i="14"/>
  <c r="I134" i="14"/>
  <c r="G134" i="14"/>
  <c r="F134" i="14"/>
  <c r="E134" i="14"/>
  <c r="D134" i="14"/>
  <c r="C134" i="14"/>
  <c r="K133" i="14"/>
  <c r="J133" i="14"/>
  <c r="I133" i="14"/>
  <c r="G133" i="14"/>
  <c r="F133" i="14"/>
  <c r="E133" i="14"/>
  <c r="D133" i="14"/>
  <c r="C133" i="14"/>
  <c r="K132" i="14"/>
  <c r="J132" i="14"/>
  <c r="I132" i="14"/>
  <c r="G132" i="14"/>
  <c r="F132" i="14"/>
  <c r="E132" i="14"/>
  <c r="D132" i="14"/>
  <c r="C132" i="14"/>
  <c r="K131" i="14"/>
  <c r="J131" i="14"/>
  <c r="I131" i="14"/>
  <c r="G131" i="14"/>
  <c r="F131" i="14"/>
  <c r="E131" i="14"/>
  <c r="D131" i="14"/>
  <c r="C131" i="14"/>
  <c r="K130" i="14"/>
  <c r="J130" i="14"/>
  <c r="I130" i="14"/>
  <c r="G130" i="14"/>
  <c r="F130" i="14"/>
  <c r="E130" i="14"/>
  <c r="D130" i="14"/>
  <c r="C130" i="14"/>
  <c r="K129" i="14"/>
  <c r="J129" i="14"/>
  <c r="I129" i="14"/>
  <c r="G129" i="14"/>
  <c r="F129" i="14"/>
  <c r="E129" i="14"/>
  <c r="D129" i="14"/>
  <c r="C129" i="14"/>
  <c r="K128" i="14"/>
  <c r="J128" i="14"/>
  <c r="I128" i="14"/>
  <c r="G128" i="14"/>
  <c r="F128" i="14"/>
  <c r="E128" i="14"/>
  <c r="D128" i="14"/>
  <c r="C128" i="14"/>
  <c r="K127" i="14"/>
  <c r="J127" i="14"/>
  <c r="I127" i="14"/>
  <c r="G127" i="14"/>
  <c r="F127" i="14"/>
  <c r="E127" i="14"/>
  <c r="D127" i="14"/>
  <c r="C127" i="14"/>
  <c r="K126" i="14"/>
  <c r="J126" i="14"/>
  <c r="I126" i="14"/>
  <c r="G126" i="14"/>
  <c r="F126" i="14"/>
  <c r="E126" i="14"/>
  <c r="D126" i="14"/>
  <c r="C126" i="14"/>
  <c r="K125" i="14"/>
  <c r="J125" i="14"/>
  <c r="I125" i="14"/>
  <c r="G125" i="14"/>
  <c r="F125" i="14"/>
  <c r="E125" i="14"/>
  <c r="D125" i="14"/>
  <c r="C125" i="14"/>
  <c r="K124" i="14"/>
  <c r="J124" i="14"/>
  <c r="I124" i="14"/>
  <c r="G124" i="14"/>
  <c r="F124" i="14"/>
  <c r="E124" i="14"/>
  <c r="D124" i="14"/>
  <c r="C124" i="14"/>
  <c r="K123" i="14"/>
  <c r="J123" i="14"/>
  <c r="I123" i="14"/>
  <c r="G123" i="14"/>
  <c r="F123" i="14"/>
  <c r="E123" i="14"/>
  <c r="D123" i="14"/>
  <c r="C123" i="14"/>
  <c r="K122" i="14"/>
  <c r="J122" i="14"/>
  <c r="I122" i="14"/>
  <c r="G122" i="14"/>
  <c r="F122" i="14"/>
  <c r="E122" i="14"/>
  <c r="D122" i="14"/>
  <c r="C122" i="14"/>
  <c r="K121" i="14"/>
  <c r="J121" i="14"/>
  <c r="I121" i="14"/>
  <c r="G121" i="14"/>
  <c r="F121" i="14"/>
  <c r="E121" i="14"/>
  <c r="D121" i="14"/>
  <c r="C121" i="14"/>
  <c r="K120" i="14"/>
  <c r="J120" i="14"/>
  <c r="I120" i="14"/>
  <c r="G120" i="14"/>
  <c r="F120" i="14"/>
  <c r="E120" i="14"/>
  <c r="D120" i="14"/>
  <c r="C120" i="14"/>
  <c r="K119" i="14"/>
  <c r="J119" i="14"/>
  <c r="I119" i="14"/>
  <c r="G119" i="14"/>
  <c r="F119" i="14"/>
  <c r="E119" i="14"/>
  <c r="D119" i="14"/>
  <c r="C119" i="14"/>
  <c r="K118" i="14"/>
  <c r="J118" i="14"/>
  <c r="I118" i="14"/>
  <c r="G118" i="14"/>
  <c r="F118" i="14"/>
  <c r="E118" i="14"/>
  <c r="D118" i="14"/>
  <c r="C118" i="14"/>
  <c r="K117" i="14"/>
  <c r="J117" i="14"/>
  <c r="I117" i="14"/>
  <c r="G117" i="14"/>
  <c r="F117" i="14"/>
  <c r="E117" i="14"/>
  <c r="D117" i="14"/>
  <c r="C117" i="14"/>
  <c r="K116" i="14"/>
  <c r="J116" i="14"/>
  <c r="I116" i="14"/>
  <c r="G116" i="14"/>
  <c r="F116" i="14"/>
  <c r="E116" i="14"/>
  <c r="D116" i="14"/>
  <c r="C116" i="14"/>
  <c r="K115" i="14"/>
  <c r="J115" i="14"/>
  <c r="I115" i="14"/>
  <c r="G115" i="14"/>
  <c r="F115" i="14"/>
  <c r="E115" i="14"/>
  <c r="D115" i="14"/>
  <c r="C115" i="14"/>
  <c r="K114" i="14"/>
  <c r="J114" i="14"/>
  <c r="I114" i="14"/>
  <c r="G114" i="14"/>
  <c r="F114" i="14"/>
  <c r="E114" i="14"/>
  <c r="D114" i="14"/>
  <c r="C114" i="14"/>
  <c r="K113" i="14"/>
  <c r="J113" i="14"/>
  <c r="I113" i="14"/>
  <c r="G113" i="14"/>
  <c r="F113" i="14"/>
  <c r="E113" i="14"/>
  <c r="D113" i="14"/>
  <c r="C113" i="14"/>
  <c r="K112" i="14"/>
  <c r="J112" i="14"/>
  <c r="I112" i="14"/>
  <c r="G112" i="14"/>
  <c r="F112" i="14"/>
  <c r="E112" i="14"/>
  <c r="D112" i="14"/>
  <c r="C112" i="14"/>
  <c r="K111" i="14"/>
  <c r="J111" i="14"/>
  <c r="I111" i="14"/>
  <c r="G111" i="14"/>
  <c r="F111" i="14"/>
  <c r="E111" i="14"/>
  <c r="D111" i="14"/>
  <c r="C111" i="14"/>
  <c r="K110" i="14"/>
  <c r="J110" i="14"/>
  <c r="I110" i="14"/>
  <c r="G110" i="14"/>
  <c r="F110" i="14"/>
  <c r="E110" i="14"/>
  <c r="D110" i="14"/>
  <c r="C110" i="14"/>
  <c r="K109" i="14"/>
  <c r="J109" i="14"/>
  <c r="I109" i="14"/>
  <c r="G109" i="14"/>
  <c r="F109" i="14"/>
  <c r="E109" i="14"/>
  <c r="D109" i="14"/>
  <c r="C109" i="14"/>
  <c r="K108" i="14"/>
  <c r="J108" i="14"/>
  <c r="I108" i="14"/>
  <c r="G108" i="14"/>
  <c r="F108" i="14"/>
  <c r="E108" i="14"/>
  <c r="D108" i="14"/>
  <c r="C108" i="14"/>
  <c r="K107" i="14"/>
  <c r="J107" i="14"/>
  <c r="I107" i="14"/>
  <c r="G107" i="14"/>
  <c r="F107" i="14"/>
  <c r="E107" i="14"/>
  <c r="D107" i="14"/>
  <c r="C107" i="14"/>
  <c r="K106" i="14"/>
  <c r="J106" i="14"/>
  <c r="I106" i="14"/>
  <c r="G106" i="14"/>
  <c r="F106" i="14"/>
  <c r="E106" i="14"/>
  <c r="D106" i="14"/>
  <c r="C106" i="14"/>
  <c r="K105" i="14"/>
  <c r="J105" i="14"/>
  <c r="I105" i="14"/>
  <c r="G105" i="14"/>
  <c r="F105" i="14"/>
  <c r="E105" i="14"/>
  <c r="D105" i="14"/>
  <c r="C105" i="14"/>
  <c r="K104" i="14"/>
  <c r="J104" i="14"/>
  <c r="I104" i="14"/>
  <c r="G104" i="14"/>
  <c r="F104" i="14"/>
  <c r="E104" i="14"/>
  <c r="D104" i="14"/>
  <c r="C104" i="14"/>
  <c r="K103" i="14"/>
  <c r="J103" i="14"/>
  <c r="I103" i="14"/>
  <c r="G103" i="14"/>
  <c r="F103" i="14"/>
  <c r="E103" i="14"/>
  <c r="D103" i="14"/>
  <c r="C103" i="14"/>
  <c r="K102" i="14"/>
  <c r="J102" i="14"/>
  <c r="I102" i="14"/>
  <c r="G102" i="14"/>
  <c r="F102" i="14"/>
  <c r="E102" i="14"/>
  <c r="D102" i="14"/>
  <c r="C102" i="14"/>
  <c r="K101" i="14"/>
  <c r="J101" i="14"/>
  <c r="I101" i="14"/>
  <c r="G101" i="14"/>
  <c r="F101" i="14"/>
  <c r="E101" i="14"/>
  <c r="D101" i="14"/>
  <c r="C101" i="14"/>
  <c r="K100" i="14"/>
  <c r="J100" i="14"/>
  <c r="I100" i="14"/>
  <c r="G100" i="14"/>
  <c r="F100" i="14"/>
  <c r="E100" i="14"/>
  <c r="D100" i="14"/>
  <c r="C100" i="14"/>
  <c r="K99" i="14"/>
  <c r="J99" i="14"/>
  <c r="I99" i="14"/>
  <c r="G99" i="14"/>
  <c r="F99" i="14"/>
  <c r="E99" i="14"/>
  <c r="D99" i="14"/>
  <c r="C99" i="14"/>
  <c r="K98" i="14"/>
  <c r="J98" i="14"/>
  <c r="I98" i="14"/>
  <c r="G98" i="14"/>
  <c r="F98" i="14"/>
  <c r="E98" i="14"/>
  <c r="D98" i="14"/>
  <c r="C98" i="14"/>
  <c r="K97" i="14"/>
  <c r="J97" i="14"/>
  <c r="I97" i="14"/>
  <c r="G97" i="14"/>
  <c r="F97" i="14"/>
  <c r="E97" i="14"/>
  <c r="D97" i="14"/>
  <c r="C97" i="14"/>
  <c r="K96" i="14"/>
  <c r="J96" i="14"/>
  <c r="I96" i="14"/>
  <c r="G96" i="14"/>
  <c r="F96" i="14"/>
  <c r="E96" i="14"/>
  <c r="D96" i="14"/>
  <c r="C96" i="14"/>
  <c r="K95" i="14"/>
  <c r="J95" i="14"/>
  <c r="I95" i="14"/>
  <c r="G95" i="14"/>
  <c r="F95" i="14"/>
  <c r="E95" i="14"/>
  <c r="D95" i="14"/>
  <c r="C95" i="14"/>
  <c r="K94" i="14"/>
  <c r="J94" i="14"/>
  <c r="I94" i="14"/>
  <c r="G94" i="14"/>
  <c r="F94" i="14"/>
  <c r="E94" i="14"/>
  <c r="D94" i="14"/>
  <c r="C94" i="14"/>
  <c r="K93" i="14"/>
  <c r="J93" i="14"/>
  <c r="I93" i="14"/>
  <c r="G93" i="14"/>
  <c r="F93" i="14"/>
  <c r="E93" i="14"/>
  <c r="D93" i="14"/>
  <c r="C93" i="14"/>
  <c r="K92" i="14"/>
  <c r="J92" i="14"/>
  <c r="I92" i="14"/>
  <c r="G92" i="14"/>
  <c r="F92" i="14"/>
  <c r="E92" i="14"/>
  <c r="D92" i="14"/>
  <c r="C92" i="14"/>
  <c r="K91" i="14"/>
  <c r="J91" i="14"/>
  <c r="I91" i="14"/>
  <c r="G91" i="14"/>
  <c r="F91" i="14"/>
  <c r="E91" i="14"/>
  <c r="D91" i="14"/>
  <c r="C91" i="14"/>
  <c r="K90" i="14"/>
  <c r="J90" i="14"/>
  <c r="I90" i="14"/>
  <c r="G90" i="14"/>
  <c r="F90" i="14"/>
  <c r="E90" i="14"/>
  <c r="D90" i="14"/>
  <c r="C90" i="14"/>
  <c r="K89" i="14"/>
  <c r="J89" i="14"/>
  <c r="I89" i="14"/>
  <c r="G89" i="14"/>
  <c r="F89" i="14"/>
  <c r="E89" i="14"/>
  <c r="D89" i="14"/>
  <c r="C89" i="14"/>
  <c r="K88" i="14"/>
  <c r="J88" i="14"/>
  <c r="I88" i="14"/>
  <c r="G88" i="14"/>
  <c r="F88" i="14"/>
  <c r="E88" i="14"/>
  <c r="D88" i="14"/>
  <c r="C88" i="14"/>
  <c r="K87" i="14"/>
  <c r="J87" i="14"/>
  <c r="I87" i="14"/>
  <c r="G87" i="14"/>
  <c r="F87" i="14"/>
  <c r="E87" i="14"/>
  <c r="D87" i="14"/>
  <c r="C87" i="14"/>
  <c r="K86" i="14"/>
  <c r="J86" i="14"/>
  <c r="I86" i="14"/>
  <c r="G86" i="14"/>
  <c r="F86" i="14"/>
  <c r="E86" i="14"/>
  <c r="D86" i="14"/>
  <c r="C86" i="14"/>
  <c r="K85" i="14"/>
  <c r="J85" i="14"/>
  <c r="I85" i="14"/>
  <c r="G85" i="14"/>
  <c r="F85" i="14"/>
  <c r="E85" i="14"/>
  <c r="D85" i="14"/>
  <c r="C85" i="14"/>
  <c r="K84" i="14"/>
  <c r="J84" i="14"/>
  <c r="I84" i="14"/>
  <c r="G84" i="14"/>
  <c r="F84" i="14"/>
  <c r="E84" i="14"/>
  <c r="D84" i="14"/>
  <c r="C84" i="14"/>
  <c r="K83" i="14"/>
  <c r="J83" i="14"/>
  <c r="I83" i="14"/>
  <c r="G83" i="14"/>
  <c r="F83" i="14"/>
  <c r="E83" i="14"/>
  <c r="D83" i="14"/>
  <c r="C83" i="14"/>
  <c r="K82" i="14"/>
  <c r="J82" i="14"/>
  <c r="I82" i="14"/>
  <c r="G82" i="14"/>
  <c r="F82" i="14"/>
  <c r="E82" i="14"/>
  <c r="D82" i="14"/>
  <c r="C82" i="14"/>
  <c r="K81" i="14"/>
  <c r="J81" i="14"/>
  <c r="I81" i="14"/>
  <c r="G81" i="14"/>
  <c r="F81" i="14"/>
  <c r="E81" i="14"/>
  <c r="D81" i="14"/>
  <c r="C81" i="14"/>
  <c r="K80" i="14"/>
  <c r="J80" i="14"/>
  <c r="I80" i="14"/>
  <c r="G80" i="14"/>
  <c r="F80" i="14"/>
  <c r="E80" i="14"/>
  <c r="D80" i="14"/>
  <c r="C80" i="14"/>
  <c r="K79" i="14"/>
  <c r="J79" i="14"/>
  <c r="I79" i="14"/>
  <c r="G79" i="14"/>
  <c r="F79" i="14"/>
  <c r="E79" i="14"/>
  <c r="D79" i="14"/>
  <c r="C79" i="14"/>
  <c r="K78" i="14"/>
  <c r="J78" i="14"/>
  <c r="I78" i="14"/>
  <c r="G78" i="14"/>
  <c r="F78" i="14"/>
  <c r="E78" i="14"/>
  <c r="D78" i="14"/>
  <c r="C78" i="14"/>
  <c r="K77" i="14"/>
  <c r="J77" i="14"/>
  <c r="I77" i="14"/>
  <c r="G77" i="14"/>
  <c r="F77" i="14"/>
  <c r="E77" i="14"/>
  <c r="D77" i="14"/>
  <c r="C77" i="14"/>
  <c r="K76" i="14"/>
  <c r="J76" i="14"/>
  <c r="I76" i="14"/>
  <c r="G76" i="14"/>
  <c r="F76" i="14"/>
  <c r="E76" i="14"/>
  <c r="D76" i="14"/>
  <c r="C76" i="14"/>
  <c r="K75" i="14"/>
  <c r="J75" i="14"/>
  <c r="I75" i="14"/>
  <c r="G75" i="14"/>
  <c r="F75" i="14"/>
  <c r="E75" i="14"/>
  <c r="D75" i="14"/>
  <c r="C75" i="14"/>
  <c r="K74" i="14"/>
  <c r="J74" i="14"/>
  <c r="I74" i="14"/>
  <c r="G74" i="14"/>
  <c r="F74" i="14"/>
  <c r="E74" i="14"/>
  <c r="D74" i="14"/>
  <c r="C74" i="14"/>
  <c r="K73" i="14"/>
  <c r="J73" i="14"/>
  <c r="I73" i="14"/>
  <c r="G73" i="14"/>
  <c r="F73" i="14"/>
  <c r="E73" i="14"/>
  <c r="D73" i="14"/>
  <c r="C73" i="14"/>
  <c r="K72" i="14"/>
  <c r="J72" i="14"/>
  <c r="I72" i="14"/>
  <c r="G72" i="14"/>
  <c r="F72" i="14"/>
  <c r="E72" i="14"/>
  <c r="D72" i="14"/>
  <c r="C72" i="14"/>
  <c r="K71" i="14"/>
  <c r="J71" i="14"/>
  <c r="I71" i="14"/>
  <c r="G71" i="14"/>
  <c r="F71" i="14"/>
  <c r="E71" i="14"/>
  <c r="D71" i="14"/>
  <c r="C71" i="14"/>
  <c r="K70" i="14"/>
  <c r="J70" i="14"/>
  <c r="I70" i="14"/>
  <c r="G70" i="14"/>
  <c r="F70" i="14"/>
  <c r="E70" i="14"/>
  <c r="D70" i="14"/>
  <c r="C70" i="14"/>
  <c r="K69" i="14"/>
  <c r="J69" i="14"/>
  <c r="I69" i="14"/>
  <c r="G69" i="14"/>
  <c r="F69" i="14"/>
  <c r="E69" i="14"/>
  <c r="D69" i="14"/>
  <c r="C69" i="14"/>
  <c r="K68" i="14"/>
  <c r="J68" i="14"/>
  <c r="I68" i="14"/>
  <c r="G68" i="14"/>
  <c r="F68" i="14"/>
  <c r="E68" i="14"/>
  <c r="D68" i="14"/>
  <c r="C68" i="14"/>
  <c r="K67" i="14"/>
  <c r="J67" i="14"/>
  <c r="I67" i="14"/>
  <c r="G67" i="14"/>
  <c r="F67" i="14"/>
  <c r="E67" i="14"/>
  <c r="D67" i="14"/>
  <c r="C67" i="14"/>
  <c r="K66" i="14"/>
  <c r="J66" i="14"/>
  <c r="I66" i="14"/>
  <c r="G66" i="14"/>
  <c r="F66" i="14"/>
  <c r="E66" i="14"/>
  <c r="D66" i="14"/>
  <c r="C66" i="14"/>
  <c r="K65" i="14"/>
  <c r="J65" i="14"/>
  <c r="I65" i="14"/>
  <c r="G65" i="14"/>
  <c r="F65" i="14"/>
  <c r="E65" i="14"/>
  <c r="D65" i="14"/>
  <c r="C65" i="14"/>
  <c r="K64" i="14"/>
  <c r="J64" i="14"/>
  <c r="I64" i="14"/>
  <c r="G64" i="14"/>
  <c r="F64" i="14"/>
  <c r="E64" i="14"/>
  <c r="D64" i="14"/>
  <c r="C64" i="14"/>
  <c r="K63" i="14"/>
  <c r="J63" i="14"/>
  <c r="I63" i="14"/>
  <c r="G63" i="14"/>
  <c r="F63" i="14"/>
  <c r="E63" i="14"/>
  <c r="D63" i="14"/>
  <c r="C63" i="14"/>
  <c r="K62" i="14"/>
  <c r="J62" i="14"/>
  <c r="I62" i="14"/>
  <c r="G62" i="14"/>
  <c r="F62" i="14"/>
  <c r="E62" i="14"/>
  <c r="D62" i="14"/>
  <c r="C62" i="14"/>
  <c r="K61" i="14"/>
  <c r="J61" i="14"/>
  <c r="I61" i="14"/>
  <c r="G61" i="14"/>
  <c r="F61" i="14"/>
  <c r="E61" i="14"/>
  <c r="D61" i="14"/>
  <c r="C61" i="14"/>
  <c r="K60" i="14"/>
  <c r="J60" i="14"/>
  <c r="I60" i="14"/>
  <c r="G60" i="14"/>
  <c r="F60" i="14"/>
  <c r="E60" i="14"/>
  <c r="D60" i="14"/>
  <c r="C60" i="14"/>
  <c r="K59" i="14"/>
  <c r="J59" i="14"/>
  <c r="I59" i="14"/>
  <c r="G59" i="14"/>
  <c r="F59" i="14"/>
  <c r="E59" i="14"/>
  <c r="D59" i="14"/>
  <c r="C59" i="14"/>
  <c r="K58" i="14"/>
  <c r="J58" i="14"/>
  <c r="I58" i="14"/>
  <c r="G58" i="14"/>
  <c r="F58" i="14"/>
  <c r="E58" i="14"/>
  <c r="D58" i="14"/>
  <c r="C58" i="14"/>
  <c r="K57" i="14"/>
  <c r="J57" i="14"/>
  <c r="I57" i="14"/>
  <c r="G57" i="14"/>
  <c r="F57" i="14"/>
  <c r="E57" i="14"/>
  <c r="D57" i="14"/>
  <c r="C57" i="14"/>
  <c r="K56" i="14"/>
  <c r="J56" i="14"/>
  <c r="I56" i="14"/>
  <c r="G56" i="14"/>
  <c r="F56" i="14"/>
  <c r="E56" i="14"/>
  <c r="D56" i="14"/>
  <c r="C56" i="14"/>
  <c r="K55" i="14"/>
  <c r="J55" i="14"/>
  <c r="I55" i="14"/>
  <c r="G55" i="14"/>
  <c r="F55" i="14"/>
  <c r="E55" i="14"/>
  <c r="D55" i="14"/>
  <c r="C55" i="14"/>
  <c r="K54" i="14"/>
  <c r="J54" i="14"/>
  <c r="I54" i="14"/>
  <c r="G54" i="14"/>
  <c r="F54" i="14"/>
  <c r="E54" i="14"/>
  <c r="D54" i="14"/>
  <c r="C54" i="14"/>
  <c r="K53" i="14"/>
  <c r="J53" i="14"/>
  <c r="I53" i="14"/>
  <c r="G53" i="14"/>
  <c r="F53" i="14"/>
  <c r="E53" i="14"/>
  <c r="D53" i="14"/>
  <c r="C53" i="14"/>
  <c r="K52" i="14"/>
  <c r="J52" i="14"/>
  <c r="I52" i="14"/>
  <c r="G52" i="14"/>
  <c r="F52" i="14"/>
  <c r="E52" i="14"/>
  <c r="D52" i="14"/>
  <c r="C52" i="14"/>
  <c r="K51" i="14"/>
  <c r="J51" i="14"/>
  <c r="I51" i="14"/>
  <c r="G51" i="14"/>
  <c r="F51" i="14"/>
  <c r="E51" i="14"/>
  <c r="D51" i="14"/>
  <c r="C51" i="14"/>
  <c r="K50" i="14"/>
  <c r="J50" i="14"/>
  <c r="I50" i="14"/>
  <c r="G50" i="14"/>
  <c r="F50" i="14"/>
  <c r="E50" i="14"/>
  <c r="D50" i="14"/>
  <c r="C50" i="14"/>
  <c r="K49" i="14"/>
  <c r="J49" i="14"/>
  <c r="I49" i="14"/>
  <c r="G49" i="14"/>
  <c r="F49" i="14"/>
  <c r="E49" i="14"/>
  <c r="D49" i="14"/>
  <c r="C49" i="14"/>
  <c r="K48" i="14"/>
  <c r="J48" i="14"/>
  <c r="I48" i="14"/>
  <c r="G48" i="14"/>
  <c r="F48" i="14"/>
  <c r="E48" i="14"/>
  <c r="D48" i="14"/>
  <c r="C48" i="14"/>
  <c r="K47" i="14"/>
  <c r="J47" i="14"/>
  <c r="I47" i="14"/>
  <c r="G47" i="14"/>
  <c r="F47" i="14"/>
  <c r="E47" i="14"/>
  <c r="D47" i="14"/>
  <c r="C47" i="14"/>
  <c r="K46" i="14"/>
  <c r="J46" i="14"/>
  <c r="I46" i="14"/>
  <c r="G46" i="14"/>
  <c r="F46" i="14"/>
  <c r="E46" i="14"/>
  <c r="D46" i="14"/>
  <c r="C46" i="14"/>
  <c r="K45" i="14"/>
  <c r="J45" i="14"/>
  <c r="I45" i="14"/>
  <c r="G45" i="14"/>
  <c r="F45" i="14"/>
  <c r="E45" i="14"/>
  <c r="D45" i="14"/>
  <c r="C45" i="14"/>
  <c r="K44" i="14"/>
  <c r="J44" i="14"/>
  <c r="I44" i="14"/>
  <c r="G44" i="14"/>
  <c r="F44" i="14"/>
  <c r="E44" i="14"/>
  <c r="D44" i="14"/>
  <c r="C44" i="14"/>
  <c r="K43" i="14"/>
  <c r="J43" i="14"/>
  <c r="I43" i="14"/>
  <c r="G43" i="14"/>
  <c r="F43" i="14"/>
  <c r="E43" i="14"/>
  <c r="D43" i="14"/>
  <c r="C43" i="14"/>
  <c r="K42" i="14"/>
  <c r="J42" i="14"/>
  <c r="I42" i="14"/>
  <c r="G42" i="14"/>
  <c r="F42" i="14"/>
  <c r="E42" i="14"/>
  <c r="D42" i="14"/>
  <c r="C42" i="14"/>
  <c r="K41" i="14"/>
  <c r="J41" i="14"/>
  <c r="I41" i="14"/>
  <c r="G41" i="14"/>
  <c r="F41" i="14"/>
  <c r="E41" i="14"/>
  <c r="D41" i="14"/>
  <c r="C41" i="14"/>
  <c r="K40" i="14"/>
  <c r="J40" i="14"/>
  <c r="I40" i="14"/>
  <c r="G40" i="14"/>
  <c r="F40" i="14"/>
  <c r="E40" i="14"/>
  <c r="D40" i="14"/>
  <c r="C40" i="14"/>
  <c r="K39" i="14"/>
  <c r="J39" i="14"/>
  <c r="I39" i="14"/>
  <c r="G39" i="14"/>
  <c r="F39" i="14"/>
  <c r="E39" i="14"/>
  <c r="D39" i="14"/>
  <c r="C39" i="14"/>
  <c r="K38" i="14"/>
  <c r="J38" i="14"/>
  <c r="I38" i="14"/>
  <c r="G38" i="14"/>
  <c r="F38" i="14"/>
  <c r="E38" i="14"/>
  <c r="D38" i="14"/>
  <c r="C38" i="14"/>
  <c r="K37" i="14"/>
  <c r="J37" i="14"/>
  <c r="I37" i="14"/>
  <c r="G37" i="14"/>
  <c r="F37" i="14"/>
  <c r="E37" i="14"/>
  <c r="D37" i="14"/>
  <c r="C37" i="14"/>
  <c r="K36" i="14"/>
  <c r="J36" i="14"/>
  <c r="I36" i="14"/>
  <c r="G36" i="14"/>
  <c r="F36" i="14"/>
  <c r="E36" i="14"/>
  <c r="D36" i="14"/>
  <c r="C36" i="14"/>
  <c r="K35" i="14"/>
  <c r="J35" i="14"/>
  <c r="I35" i="14"/>
  <c r="G35" i="14"/>
  <c r="F35" i="14"/>
  <c r="E35" i="14"/>
  <c r="D35" i="14"/>
  <c r="C35" i="14"/>
  <c r="K34" i="14"/>
  <c r="J34" i="14"/>
  <c r="I34" i="14"/>
  <c r="G34" i="14"/>
  <c r="F34" i="14"/>
  <c r="E34" i="14"/>
  <c r="D34" i="14"/>
  <c r="C34" i="14"/>
  <c r="K33" i="14"/>
  <c r="J33" i="14"/>
  <c r="I33" i="14"/>
  <c r="G33" i="14"/>
  <c r="F33" i="14"/>
  <c r="E33" i="14"/>
  <c r="D33" i="14"/>
  <c r="C33" i="14"/>
  <c r="K32" i="14"/>
  <c r="J32" i="14"/>
  <c r="I32" i="14"/>
  <c r="G32" i="14"/>
  <c r="F32" i="14"/>
  <c r="E32" i="14"/>
  <c r="D32" i="14"/>
  <c r="C32" i="14"/>
  <c r="K31" i="14"/>
  <c r="J31" i="14"/>
  <c r="I31" i="14"/>
  <c r="G31" i="14"/>
  <c r="F31" i="14"/>
  <c r="E31" i="14"/>
  <c r="D31" i="14"/>
  <c r="C31" i="14"/>
  <c r="K30" i="14"/>
  <c r="J30" i="14"/>
  <c r="I30" i="14"/>
  <c r="G30" i="14"/>
  <c r="F30" i="14"/>
  <c r="E30" i="14"/>
  <c r="D30" i="14"/>
  <c r="C30" i="14"/>
  <c r="K29" i="14"/>
  <c r="J29" i="14"/>
  <c r="I29" i="14"/>
  <c r="G29" i="14"/>
  <c r="F29" i="14"/>
  <c r="E29" i="14"/>
  <c r="D29" i="14"/>
  <c r="C29" i="14"/>
  <c r="K28" i="14"/>
  <c r="J28" i="14"/>
  <c r="I28" i="14"/>
  <c r="G28" i="14"/>
  <c r="F28" i="14"/>
  <c r="E28" i="14"/>
  <c r="D28" i="14"/>
  <c r="C28" i="14"/>
  <c r="K27" i="14"/>
  <c r="J27" i="14"/>
  <c r="I27" i="14"/>
  <c r="G27" i="14"/>
  <c r="F27" i="14"/>
  <c r="E27" i="14"/>
  <c r="D27" i="14"/>
  <c r="C27" i="14"/>
  <c r="K26" i="14"/>
  <c r="J26" i="14"/>
  <c r="I26" i="14"/>
  <c r="G26" i="14"/>
  <c r="F26" i="14"/>
  <c r="E26" i="14"/>
  <c r="D26" i="14"/>
  <c r="C26" i="14"/>
  <c r="K25" i="14"/>
  <c r="J25" i="14"/>
  <c r="I25" i="14"/>
  <c r="G25" i="14"/>
  <c r="F25" i="14"/>
  <c r="E25" i="14"/>
  <c r="D25" i="14"/>
  <c r="C25" i="14"/>
  <c r="K24" i="14"/>
  <c r="J24" i="14"/>
  <c r="I24" i="14"/>
  <c r="G24" i="14"/>
  <c r="F24" i="14"/>
  <c r="E24" i="14"/>
  <c r="D24" i="14"/>
  <c r="C24" i="14"/>
  <c r="K23" i="14"/>
  <c r="J23" i="14"/>
  <c r="I23" i="14"/>
  <c r="G23" i="14"/>
  <c r="F23" i="14"/>
  <c r="E23" i="14"/>
  <c r="D23" i="14"/>
  <c r="C23" i="14"/>
  <c r="K22" i="14"/>
  <c r="J22" i="14"/>
  <c r="I22" i="14"/>
  <c r="G22" i="14"/>
  <c r="F22" i="14"/>
  <c r="E22" i="14"/>
  <c r="D22" i="14"/>
  <c r="C22" i="14"/>
  <c r="K21" i="14"/>
  <c r="J21" i="14"/>
  <c r="I21" i="14"/>
  <c r="G21" i="14"/>
  <c r="F21" i="14"/>
  <c r="E21" i="14"/>
  <c r="D21" i="14"/>
  <c r="C21" i="14"/>
  <c r="K20" i="14"/>
  <c r="J20" i="14"/>
  <c r="I20" i="14"/>
  <c r="G20" i="14"/>
  <c r="F20" i="14"/>
  <c r="E20" i="14"/>
  <c r="D20" i="14"/>
  <c r="C20" i="14"/>
  <c r="K19" i="14"/>
  <c r="J19" i="14"/>
  <c r="I19" i="14"/>
  <c r="G19" i="14"/>
  <c r="F19" i="14"/>
  <c r="E19" i="14"/>
  <c r="D19" i="14"/>
  <c r="C19" i="14"/>
  <c r="K18" i="14"/>
  <c r="J18" i="14"/>
  <c r="I18" i="14"/>
  <c r="G18" i="14"/>
  <c r="F18" i="14"/>
  <c r="E18" i="14"/>
  <c r="D18" i="14"/>
  <c r="C18" i="14"/>
  <c r="K17" i="14"/>
  <c r="J17" i="14"/>
  <c r="I17" i="14"/>
  <c r="G17" i="14"/>
  <c r="F17" i="14"/>
  <c r="E17" i="14"/>
  <c r="D17" i="14"/>
  <c r="C17" i="14"/>
  <c r="K16" i="14"/>
  <c r="J16" i="14"/>
  <c r="I16" i="14"/>
  <c r="G16" i="14"/>
  <c r="F16" i="14"/>
  <c r="E16" i="14"/>
  <c r="D16" i="14"/>
  <c r="C16" i="14"/>
  <c r="K15" i="14"/>
  <c r="J15" i="14"/>
  <c r="I15" i="14"/>
  <c r="G15" i="14"/>
  <c r="F15" i="14"/>
  <c r="E15" i="14"/>
  <c r="D15" i="14"/>
  <c r="C15" i="14"/>
  <c r="K14" i="14"/>
  <c r="J14" i="14"/>
  <c r="I14" i="14"/>
  <c r="G14" i="14"/>
  <c r="F14" i="14"/>
  <c r="E14" i="14"/>
  <c r="D14" i="14"/>
  <c r="C14" i="14"/>
  <c r="K13" i="14"/>
  <c r="J13" i="14"/>
  <c r="I13" i="14"/>
  <c r="G13" i="14"/>
  <c r="F13" i="14"/>
  <c r="E13" i="14"/>
  <c r="D13" i="14"/>
  <c r="C13" i="14"/>
  <c r="K12" i="14"/>
  <c r="J12" i="14"/>
  <c r="I12" i="14"/>
  <c r="G12" i="14"/>
  <c r="F12" i="14"/>
  <c r="E12" i="14"/>
  <c r="D12" i="14"/>
  <c r="C12" i="14"/>
  <c r="K11" i="14"/>
  <c r="J11" i="14"/>
  <c r="I11" i="14"/>
  <c r="G11" i="14"/>
  <c r="F11" i="14"/>
  <c r="E11" i="14"/>
  <c r="D11" i="14"/>
  <c r="C11" i="14"/>
  <c r="K10" i="14"/>
  <c r="J10" i="14"/>
  <c r="I10" i="14"/>
  <c r="G10" i="14"/>
  <c r="F10" i="14"/>
  <c r="E10" i="14"/>
  <c r="D10" i="14"/>
  <c r="C10" i="14"/>
  <c r="K9" i="14"/>
  <c r="J9" i="14"/>
  <c r="I9" i="14"/>
  <c r="G9" i="14"/>
  <c r="F9" i="14"/>
  <c r="E9" i="14"/>
  <c r="D9" i="14"/>
  <c r="C9" i="14"/>
  <c r="K8" i="14"/>
  <c r="J8" i="14"/>
  <c r="I8" i="14"/>
  <c r="G8" i="14"/>
  <c r="F8" i="14"/>
  <c r="E8" i="14"/>
  <c r="D8" i="14"/>
  <c r="C8" i="14"/>
  <c r="K7" i="14"/>
  <c r="J7" i="14"/>
  <c r="I7" i="14"/>
  <c r="G7" i="14"/>
  <c r="F7" i="14"/>
  <c r="E7" i="14"/>
  <c r="D7" i="14"/>
  <c r="C7" i="14"/>
  <c r="K6" i="14"/>
  <c r="J6" i="14"/>
  <c r="I6" i="14"/>
  <c r="G6" i="14"/>
  <c r="F6" i="14"/>
  <c r="E6" i="14"/>
  <c r="D6" i="14"/>
  <c r="C6" i="14"/>
  <c r="K5" i="14"/>
  <c r="J5" i="14"/>
  <c r="I5" i="14"/>
  <c r="G5" i="14"/>
  <c r="F5" i="14"/>
  <c r="E5" i="14"/>
  <c r="D5" i="14"/>
  <c r="C5" i="14"/>
  <c r="K4" i="14"/>
  <c r="J4" i="14"/>
  <c r="I4" i="14"/>
  <c r="G4" i="14"/>
  <c r="F4" i="14"/>
  <c r="E4" i="14"/>
  <c r="D4" i="14"/>
  <c r="C4" i="14"/>
  <c r="K3" i="14"/>
  <c r="J3" i="14"/>
  <c r="I3" i="14"/>
  <c r="G3" i="14"/>
  <c r="F3" i="14"/>
  <c r="E3" i="14"/>
  <c r="D3" i="14"/>
  <c r="C3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E2011" type="6" refreshedVersion="5" background="1" saveData="1">
    <textPr codePage="437" sourceFile="C:\Users\DELL\Desktop\Project R\FE2011.csv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<sst xmlns="http://schemas.openxmlformats.org/spreadsheetml/2006/main" count="453" uniqueCount="93">
  <si>
    <t>EngDispl</t>
  </si>
  <si>
    <t>NumCyl</t>
  </si>
  <si>
    <t>FE</t>
  </si>
  <si>
    <t>NumGears</t>
  </si>
  <si>
    <t>TransLockup</t>
  </si>
  <si>
    <t>TransCreeperGear</t>
  </si>
  <si>
    <t>IntakeValvePerCyl</t>
  </si>
  <si>
    <t>ExhaustValvesPerCyl</t>
  </si>
  <si>
    <t>VarValveTiming</t>
  </si>
  <si>
    <t>VarValveLift</t>
  </si>
  <si>
    <t>Predicted FE</t>
  </si>
  <si>
    <t>X</t>
  </si>
  <si>
    <t>Y</t>
  </si>
  <si>
    <t>Predicted Y</t>
  </si>
  <si>
    <t>Error</t>
  </si>
  <si>
    <t>Dis Y and their mean</t>
  </si>
  <si>
    <t>Rand</t>
  </si>
  <si>
    <t>x</t>
  </si>
  <si>
    <t>y</t>
  </si>
  <si>
    <t>predicted y</t>
  </si>
  <si>
    <t>Err square</t>
  </si>
  <si>
    <t>R 2 by calculation</t>
  </si>
  <si>
    <t>1-(E248/G248)</t>
  </si>
  <si>
    <t>Square of F</t>
  </si>
  <si>
    <t>Square F</t>
  </si>
  <si>
    <t>Abs v of error</t>
  </si>
  <si>
    <t>Error  2</t>
  </si>
  <si>
    <t>ABS values of error/Actual value</t>
  </si>
  <si>
    <t>n</t>
  </si>
  <si>
    <t>MAD</t>
  </si>
  <si>
    <t>MSE</t>
  </si>
  <si>
    <t>RMSE</t>
  </si>
  <si>
    <t>MAPE</t>
  </si>
  <si>
    <t>Mean absolute percentage error</t>
  </si>
  <si>
    <t>x of  Rand3</t>
  </si>
  <si>
    <t>sum</t>
  </si>
  <si>
    <t>Data5R2 numcy</t>
  </si>
  <si>
    <t>Data3R1 EngD</t>
  </si>
  <si>
    <t>Data4R2 EngD</t>
  </si>
  <si>
    <t>Average</t>
  </si>
  <si>
    <t>Average of all iterations</t>
  </si>
  <si>
    <t>Rsqure by calculation</t>
  </si>
  <si>
    <t>R square by calculation</t>
  </si>
  <si>
    <t>As per plot</t>
  </si>
  <si>
    <t>R square by plot</t>
  </si>
  <si>
    <t>Accuracy</t>
  </si>
  <si>
    <t>% Error</t>
  </si>
  <si>
    <t>Average% Error</t>
  </si>
  <si>
    <t xml:space="preserve">%Accuracy </t>
  </si>
  <si>
    <t>Average test Accuracy</t>
  </si>
  <si>
    <t>Average % Error</t>
  </si>
  <si>
    <t>Average % test Accuracy</t>
  </si>
  <si>
    <t>Average Test Accuracy</t>
  </si>
  <si>
    <t>Average % Test Accuracy</t>
  </si>
  <si>
    <t>correlationB &amp; C</t>
  </si>
  <si>
    <t>correlation B &amp;C</t>
  </si>
  <si>
    <t>correlation B&amp;C</t>
  </si>
  <si>
    <t>variance</t>
  </si>
  <si>
    <t>covariance</t>
  </si>
  <si>
    <t>std dev</t>
  </si>
  <si>
    <t>B coefficient</t>
  </si>
  <si>
    <t>Numcyl</t>
  </si>
  <si>
    <t xml:space="preserve">Final test Accuracy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</si>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</sst>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4" borderId="0" xfId="0" applyFill="1"/>
    <xf numFmtId="0" fontId="0" fillId="0" borderId="2" xfId="0" applyBorder="1"/>
    <xf numFmtId="0" fontId="0" fillId="2" borderId="2" xfId="0" applyFill="1" applyBorder="1"/>
    <xf numFmtId="0" fontId="0" fillId="0" borderId="2" xfId="0" applyBorder="1" applyAlignment="1">
      <alignment wrapText="1"/>
    </xf>
    <xf numFmtId="0" fontId="0" fillId="4" borderId="2" xfId="0" applyFill="1" applyBorder="1"/>
    <xf numFmtId="0" fontId="0" fillId="4" borderId="2" xfId="0" applyFill="1" applyBorder="1" applyAlignment="1">
      <alignment wrapText="1"/>
    </xf>
    <xf numFmtId="2" fontId="0" fillId="4" borderId="0" xfId="0" applyNumberFormat="1" applyFill="1"/>
    <xf numFmtId="0" fontId="0" fillId="3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6" borderId="0" xfId="0" applyFill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164" fontId="0" fillId="0" borderId="2" xfId="0" applyNumberFormat="1" applyBorder="1"/>
    <xf numFmtId="0" fontId="0" fillId="0" borderId="0" xfId="0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4" borderId="2" xfId="0" applyFill="1" applyBorder="1" applyAlignment="1">
      <alignment horizontal="left"/>
    </xf>
    <xf numFmtId="0" fontId="0" fillId="10" borderId="0" xfId="0" applyFill="1"/>
    <xf numFmtId="165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7" xfId="0" applyFill="1" applyBorder="1"/>
    <xf numFmtId="0" fontId="0" fillId="0" borderId="2" xfId="0" applyFill="1" applyBorder="1"/>
    <xf numFmtId="0" fontId="0" fillId="0" borderId="0" xfId="0" applyFill="1" applyBorder="1"/>
    <xf numFmtId="2" fontId="0" fillId="0" borderId="0" xfId="0" applyNumberFormat="1"/>
    <xf numFmtId="165" fontId="0" fillId="0" borderId="0" xfId="0" applyNumberFormat="1" applyAlignment="1">
      <alignment horizontal="left"/>
    </xf>
    <xf numFmtId="165" fontId="0" fillId="0" borderId="3" xfId="0" applyNumberFormat="1" applyBorder="1" applyAlignment="1">
      <alignment horizontal="center"/>
    </xf>
    <xf numFmtId="165" fontId="0" fillId="0" borderId="5" xfId="0" applyNumberFormat="1" applyBorder="1"/>
    <xf numFmtId="0" fontId="0" fillId="11" borderId="0" xfId="0" applyFill="1"/>
    <xf numFmtId="0" fontId="0" fillId="11" borderId="3" xfId="0" applyFill="1" applyBorder="1"/>
    <xf numFmtId="0" fontId="0" fillId="11" borderId="4" xfId="0" applyFill="1" applyBorder="1"/>
    <xf numFmtId="2" fontId="0" fillId="11" borderId="5" xfId="0" applyNumberFormat="1" applyFill="1" applyBorder="1"/>
    <xf numFmtId="0" fontId="0" fillId="11" borderId="6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2" borderId="8" xfId="0" applyFill="1" applyBorder="1"/>
    <xf numFmtId="0" fontId="0" fillId="12" borderId="9" xfId="0" applyFill="1" applyBorder="1"/>
    <xf numFmtId="2" fontId="0" fillId="12" borderId="10" xfId="0" applyNumberFormat="1" applyFill="1" applyBorder="1"/>
    <xf numFmtId="165" fontId="0" fillId="12" borderId="10" xfId="0" applyNumberFormat="1" applyFill="1" applyBorder="1"/>
    <xf numFmtId="0" fontId="0" fillId="12" borderId="0" xfId="0" applyFill="1"/>
    <xf numFmtId="165" fontId="0" fillId="12" borderId="8" xfId="0" applyNumberFormat="1" applyFill="1" applyBorder="1"/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0" fillId="12" borderId="13" xfId="0" applyFill="1" applyBorder="1"/>
    <xf numFmtId="0" fontId="0" fillId="12" borderId="0" xfId="0" applyFill="1" applyBorder="1"/>
    <xf numFmtId="0" fontId="0" fillId="12" borderId="6" xfId="0" applyFill="1" applyBorder="1"/>
    <xf numFmtId="0" fontId="0" fillId="4" borderId="14" xfId="0" applyFill="1" applyBorder="1" applyAlignment="1">
      <alignment wrapText="1"/>
    </xf>
    <xf numFmtId="0" fontId="0" fillId="0" borderId="2" xfId="0" applyBorder="1" applyAlignment="1">
      <alignment horizontal="left"/>
    </xf>
    <xf numFmtId="0" fontId="0" fillId="0" borderId="0" xfId="0" applyFill="1" applyBorder="1" applyAlignment="1"/>
    <xf numFmtId="0" fontId="0" fillId="0" borderId="9" xfId="0" applyFill="1" applyBorder="1" applyAlignment="1"/>
    <xf numFmtId="0" fontId="1" fillId="0" borderId="15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9" xfId="0" applyFill="1" applyBorder="1" applyAlignment="1"/>
    <xf numFmtId="0" fontId="1" fillId="2" borderId="15" xfId="0" applyFont="1" applyFill="1" applyBorder="1" applyAlignment="1">
      <alignment horizontal="center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</a:t>
            </a:r>
            <a:r>
              <a:rPr lang="en-US" baseline="0"/>
              <a:t> vs # EngDisp</a:t>
            </a:r>
            <a:endParaRPr lang="en-US"/>
          </a:p>
        </c:rich>
      </c:tx>
      <c:layout>
        <c:manualLayout>
          <c:xMode val="edge"/>
          <c:yMode val="edge"/>
          <c:x val="0.317826334208224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Rand1!$A$1</c:f>
              <c:strCache>
                <c:ptCount val="1"/>
                <c:pt idx="0">
                  <c:v>EngDispl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323709536307962E-2"/>
                  <c:y val="-0.261569699620880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Rand1!$A$2:$A$82</c:f>
              <c:numCache>
                <c:formatCode>General</c:formatCode>
                <c:ptCount val="81"/>
                <c:pt idx="0">
                  <c:v>3.6</c:v>
                </c:pt>
                <c:pt idx="1">
                  <c:v>5</c:v>
                </c:pt>
                <c:pt idx="2">
                  <c:v>4.4000000000000004</c:v>
                </c:pt>
                <c:pt idx="3">
                  <c:v>2.2999999999999998</c:v>
                </c:pt>
                <c:pt idx="4">
                  <c:v>1.8</c:v>
                </c:pt>
                <c:pt idx="5">
                  <c:v>3.8</c:v>
                </c:pt>
                <c:pt idx="6">
                  <c:v>4.7</c:v>
                </c:pt>
                <c:pt idx="7">
                  <c:v>3.4</c:v>
                </c:pt>
                <c:pt idx="8">
                  <c:v>1.5</c:v>
                </c:pt>
                <c:pt idx="9">
                  <c:v>3.7</c:v>
                </c:pt>
                <c:pt idx="10">
                  <c:v>4.5999999999999996</c:v>
                </c:pt>
                <c:pt idx="11">
                  <c:v>5</c:v>
                </c:pt>
                <c:pt idx="12">
                  <c:v>6</c:v>
                </c:pt>
                <c:pt idx="13">
                  <c:v>6.2</c:v>
                </c:pt>
                <c:pt idx="14">
                  <c:v>5.3</c:v>
                </c:pt>
                <c:pt idx="15">
                  <c:v>5.4</c:v>
                </c:pt>
                <c:pt idx="16">
                  <c:v>2</c:v>
                </c:pt>
                <c:pt idx="17">
                  <c:v>2.5</c:v>
                </c:pt>
                <c:pt idx="18">
                  <c:v>2.5</c:v>
                </c:pt>
                <c:pt idx="19">
                  <c:v>3</c:v>
                </c:pt>
                <c:pt idx="20">
                  <c:v>2.5</c:v>
                </c:pt>
                <c:pt idx="21">
                  <c:v>4.5999999999999996</c:v>
                </c:pt>
                <c:pt idx="22">
                  <c:v>3.5</c:v>
                </c:pt>
                <c:pt idx="23">
                  <c:v>5</c:v>
                </c:pt>
                <c:pt idx="24">
                  <c:v>2.4</c:v>
                </c:pt>
                <c:pt idx="25">
                  <c:v>6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2</c:v>
                </c:pt>
                <c:pt idx="29">
                  <c:v>2</c:v>
                </c:pt>
                <c:pt idx="30">
                  <c:v>1.8</c:v>
                </c:pt>
                <c:pt idx="31">
                  <c:v>4.4000000000000004</c:v>
                </c:pt>
                <c:pt idx="32">
                  <c:v>3.7</c:v>
                </c:pt>
                <c:pt idx="33">
                  <c:v>6.4</c:v>
                </c:pt>
                <c:pt idx="34">
                  <c:v>2</c:v>
                </c:pt>
                <c:pt idx="35">
                  <c:v>6</c:v>
                </c:pt>
                <c:pt idx="36">
                  <c:v>6</c:v>
                </c:pt>
                <c:pt idx="37">
                  <c:v>1.6</c:v>
                </c:pt>
                <c:pt idx="38">
                  <c:v>5.6</c:v>
                </c:pt>
                <c:pt idx="39">
                  <c:v>4.4000000000000004</c:v>
                </c:pt>
                <c:pt idx="40">
                  <c:v>1.6</c:v>
                </c:pt>
                <c:pt idx="41">
                  <c:v>2.5</c:v>
                </c:pt>
                <c:pt idx="42">
                  <c:v>3.7</c:v>
                </c:pt>
                <c:pt idx="43">
                  <c:v>5.4</c:v>
                </c:pt>
                <c:pt idx="44">
                  <c:v>1.6</c:v>
                </c:pt>
                <c:pt idx="45">
                  <c:v>4.8</c:v>
                </c:pt>
                <c:pt idx="46">
                  <c:v>6.2</c:v>
                </c:pt>
                <c:pt idx="47">
                  <c:v>6</c:v>
                </c:pt>
                <c:pt idx="48">
                  <c:v>2.5</c:v>
                </c:pt>
                <c:pt idx="49">
                  <c:v>6</c:v>
                </c:pt>
                <c:pt idx="50">
                  <c:v>3.8</c:v>
                </c:pt>
                <c:pt idx="51">
                  <c:v>6.2</c:v>
                </c:pt>
                <c:pt idx="52">
                  <c:v>5.5</c:v>
                </c:pt>
                <c:pt idx="53">
                  <c:v>3</c:v>
                </c:pt>
                <c:pt idx="54">
                  <c:v>3.5</c:v>
                </c:pt>
                <c:pt idx="55">
                  <c:v>2</c:v>
                </c:pt>
                <c:pt idx="56">
                  <c:v>2</c:v>
                </c:pt>
                <c:pt idx="57">
                  <c:v>3.8</c:v>
                </c:pt>
                <c:pt idx="58">
                  <c:v>4.5999999999999996</c:v>
                </c:pt>
                <c:pt idx="59">
                  <c:v>3.6</c:v>
                </c:pt>
                <c:pt idx="60">
                  <c:v>3.6</c:v>
                </c:pt>
                <c:pt idx="61">
                  <c:v>1.6</c:v>
                </c:pt>
                <c:pt idx="62">
                  <c:v>3.7</c:v>
                </c:pt>
                <c:pt idx="63">
                  <c:v>2</c:v>
                </c:pt>
                <c:pt idx="64">
                  <c:v>4</c:v>
                </c:pt>
                <c:pt idx="65">
                  <c:v>4.2</c:v>
                </c:pt>
                <c:pt idx="66">
                  <c:v>1.6</c:v>
                </c:pt>
                <c:pt idx="67">
                  <c:v>5.4</c:v>
                </c:pt>
                <c:pt idx="68">
                  <c:v>3.7</c:v>
                </c:pt>
                <c:pt idx="69">
                  <c:v>1.6</c:v>
                </c:pt>
                <c:pt idx="70">
                  <c:v>3</c:v>
                </c:pt>
                <c:pt idx="71">
                  <c:v>4.7</c:v>
                </c:pt>
                <c:pt idx="72">
                  <c:v>1.8</c:v>
                </c:pt>
                <c:pt idx="73">
                  <c:v>3</c:v>
                </c:pt>
                <c:pt idx="74">
                  <c:v>3.6</c:v>
                </c:pt>
                <c:pt idx="75">
                  <c:v>6</c:v>
                </c:pt>
                <c:pt idx="76">
                  <c:v>6.8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</c:numCache>
            </c:numRef>
          </c:xVal>
          <c:yVal>
            <c:numRef>
              <c:f>Rand1!$C$2:$C$82</c:f>
              <c:numCache>
                <c:formatCode>General</c:formatCode>
                <c:ptCount val="81"/>
                <c:pt idx="0">
                  <c:v>29.5</c:v>
                </c:pt>
                <c:pt idx="1">
                  <c:v>24.7928</c:v>
                </c:pt>
                <c:pt idx="2">
                  <c:v>33.603200000000001</c:v>
                </c:pt>
                <c:pt idx="3">
                  <c:v>34.700000000000003</c:v>
                </c:pt>
                <c:pt idx="4">
                  <c:v>50.8</c:v>
                </c:pt>
                <c:pt idx="5">
                  <c:v>36.7669</c:v>
                </c:pt>
                <c:pt idx="6">
                  <c:v>24.6</c:v>
                </c:pt>
                <c:pt idx="7">
                  <c:v>41.347000000000001</c:v>
                </c:pt>
                <c:pt idx="8">
                  <c:v>49.6</c:v>
                </c:pt>
                <c:pt idx="9">
                  <c:v>28.1</c:v>
                </c:pt>
                <c:pt idx="10">
                  <c:v>24.3</c:v>
                </c:pt>
                <c:pt idx="11">
                  <c:v>30.850300000000001</c:v>
                </c:pt>
                <c:pt idx="12">
                  <c:v>21.651499999999999</c:v>
                </c:pt>
                <c:pt idx="13">
                  <c:v>19.5139</c:v>
                </c:pt>
                <c:pt idx="14">
                  <c:v>29</c:v>
                </c:pt>
                <c:pt idx="15">
                  <c:v>20.6</c:v>
                </c:pt>
                <c:pt idx="16">
                  <c:v>46.2</c:v>
                </c:pt>
                <c:pt idx="17">
                  <c:v>31.366900000000001</c:v>
                </c:pt>
                <c:pt idx="18">
                  <c:v>36.655700000000003</c:v>
                </c:pt>
                <c:pt idx="19">
                  <c:v>37.999699999999997</c:v>
                </c:pt>
                <c:pt idx="20">
                  <c:v>40.107700000000001</c:v>
                </c:pt>
                <c:pt idx="21">
                  <c:v>33.9</c:v>
                </c:pt>
                <c:pt idx="22">
                  <c:v>35.799999999999997</c:v>
                </c:pt>
                <c:pt idx="23">
                  <c:v>27.4375</c:v>
                </c:pt>
                <c:pt idx="24">
                  <c:v>38.700000000000003</c:v>
                </c:pt>
                <c:pt idx="25">
                  <c:v>32.4</c:v>
                </c:pt>
                <c:pt idx="26">
                  <c:v>30.547999999999998</c:v>
                </c:pt>
                <c:pt idx="27">
                  <c:v>27.730699999999999</c:v>
                </c:pt>
                <c:pt idx="28">
                  <c:v>46.2</c:v>
                </c:pt>
                <c:pt idx="29">
                  <c:v>39.4</c:v>
                </c:pt>
                <c:pt idx="30">
                  <c:v>49.1</c:v>
                </c:pt>
                <c:pt idx="31">
                  <c:v>29.837800000000001</c:v>
                </c:pt>
                <c:pt idx="32">
                  <c:v>35.162799999999997</c:v>
                </c:pt>
                <c:pt idx="33">
                  <c:v>29.9499</c:v>
                </c:pt>
                <c:pt idx="34">
                  <c:v>44.707999999999998</c:v>
                </c:pt>
                <c:pt idx="35">
                  <c:v>21.2</c:v>
                </c:pt>
                <c:pt idx="36">
                  <c:v>21.8</c:v>
                </c:pt>
                <c:pt idx="37">
                  <c:v>50.243600000000001</c:v>
                </c:pt>
                <c:pt idx="38">
                  <c:v>34.5</c:v>
                </c:pt>
                <c:pt idx="39">
                  <c:v>28.1647</c:v>
                </c:pt>
                <c:pt idx="40">
                  <c:v>54.250100000000003</c:v>
                </c:pt>
                <c:pt idx="41">
                  <c:v>31.366900000000001</c:v>
                </c:pt>
                <c:pt idx="42">
                  <c:v>30.4</c:v>
                </c:pt>
                <c:pt idx="43">
                  <c:v>21.641200000000001</c:v>
                </c:pt>
                <c:pt idx="44">
                  <c:v>49.949399999999997</c:v>
                </c:pt>
                <c:pt idx="45">
                  <c:v>22.8</c:v>
                </c:pt>
                <c:pt idx="46">
                  <c:v>24.2</c:v>
                </c:pt>
                <c:pt idx="47">
                  <c:v>32.799999999999997</c:v>
                </c:pt>
                <c:pt idx="48">
                  <c:v>37.137</c:v>
                </c:pt>
                <c:pt idx="49">
                  <c:v>21.473400000000002</c:v>
                </c:pt>
                <c:pt idx="50">
                  <c:v>37.066600000000001</c:v>
                </c:pt>
                <c:pt idx="51">
                  <c:v>24.2</c:v>
                </c:pt>
                <c:pt idx="52">
                  <c:v>30.6</c:v>
                </c:pt>
                <c:pt idx="53">
                  <c:v>33.128100000000003</c:v>
                </c:pt>
                <c:pt idx="54">
                  <c:v>34</c:v>
                </c:pt>
                <c:pt idx="55">
                  <c:v>41.566099999999999</c:v>
                </c:pt>
                <c:pt idx="56">
                  <c:v>44.7</c:v>
                </c:pt>
                <c:pt idx="57">
                  <c:v>36.7669</c:v>
                </c:pt>
                <c:pt idx="58">
                  <c:v>23</c:v>
                </c:pt>
                <c:pt idx="59">
                  <c:v>35</c:v>
                </c:pt>
                <c:pt idx="60">
                  <c:v>36.1</c:v>
                </c:pt>
                <c:pt idx="61">
                  <c:v>43.7</c:v>
                </c:pt>
                <c:pt idx="62">
                  <c:v>28.5</c:v>
                </c:pt>
                <c:pt idx="63">
                  <c:v>43.2</c:v>
                </c:pt>
                <c:pt idx="64">
                  <c:v>28.5</c:v>
                </c:pt>
                <c:pt idx="65">
                  <c:v>35.722200000000001</c:v>
                </c:pt>
                <c:pt idx="66">
                  <c:v>42</c:v>
                </c:pt>
                <c:pt idx="67">
                  <c:v>24.1556</c:v>
                </c:pt>
                <c:pt idx="68">
                  <c:v>27.8</c:v>
                </c:pt>
                <c:pt idx="69">
                  <c:v>41.7</c:v>
                </c:pt>
                <c:pt idx="70">
                  <c:v>31.302499999999998</c:v>
                </c:pt>
                <c:pt idx="71">
                  <c:v>25.6</c:v>
                </c:pt>
                <c:pt idx="72">
                  <c:v>47.2</c:v>
                </c:pt>
                <c:pt idx="73">
                  <c:v>35.993099999999998</c:v>
                </c:pt>
                <c:pt idx="74">
                  <c:v>36.543999999999997</c:v>
                </c:pt>
                <c:pt idx="75">
                  <c:v>24.7</c:v>
                </c:pt>
                <c:pt idx="76">
                  <c:v>23.4</c:v>
                </c:pt>
                <c:pt idx="77">
                  <c:v>59.536099999999998</c:v>
                </c:pt>
                <c:pt idx="78">
                  <c:v>47.1</c:v>
                </c:pt>
                <c:pt idx="79">
                  <c:v>35.505200000000002</c:v>
                </c:pt>
                <c:pt idx="80">
                  <c:v>39.700000000000003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35-4650-85B3-CE0AE64B8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20312"/>
        <c:axId val="247319920"/>
      </c:scatterChart>
      <c:valAx>
        <c:axId val="24732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EngDispl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19920"/>
        <c:crosses val="autoZero"/>
        <c:crossBetween val="midCat"/>
      </c:valAx>
      <c:valAx>
        <c:axId val="2473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</a:t>
                </a:r>
                <a:r>
                  <a:rPr lang="en-US" baseline="0"/>
                  <a:t> Efficiency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2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EngDispl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</c:v>
          </c:tx>
          <c:spPr>
            <a:ln w="19050">
              <a:noFill/>
            </a:ln>
          </c:spPr>
          <c:xVal>
            <c:numRef>
              <c:f>Rand2!$A$2:$A$83</c:f>
              <c:numCache>
                <c:formatCode>General</c:formatCode>
                <c:ptCount val="82"/>
                <c:pt idx="0">
                  <c:v>2</c:v>
                </c:pt>
                <c:pt idx="1">
                  <c:v>3</c:v>
                </c:pt>
                <c:pt idx="2">
                  <c:v>3.2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4.7</c:v>
                </c:pt>
                <c:pt idx="8">
                  <c:v>5.9</c:v>
                </c:pt>
                <c:pt idx="9">
                  <c:v>4.8</c:v>
                </c:pt>
                <c:pt idx="10">
                  <c:v>1.6</c:v>
                </c:pt>
                <c:pt idx="11">
                  <c:v>3.5</c:v>
                </c:pt>
                <c:pt idx="12">
                  <c:v>3</c:v>
                </c:pt>
                <c:pt idx="13">
                  <c:v>3.5</c:v>
                </c:pt>
                <c:pt idx="14">
                  <c:v>6</c:v>
                </c:pt>
                <c:pt idx="15">
                  <c:v>2.5</c:v>
                </c:pt>
                <c:pt idx="16">
                  <c:v>3.2</c:v>
                </c:pt>
                <c:pt idx="17">
                  <c:v>6</c:v>
                </c:pt>
                <c:pt idx="18">
                  <c:v>3.6</c:v>
                </c:pt>
                <c:pt idx="19">
                  <c:v>3</c:v>
                </c:pt>
                <c:pt idx="20">
                  <c:v>1.5</c:v>
                </c:pt>
                <c:pt idx="21">
                  <c:v>5</c:v>
                </c:pt>
                <c:pt idx="22">
                  <c:v>6</c:v>
                </c:pt>
                <c:pt idx="23">
                  <c:v>3.6</c:v>
                </c:pt>
                <c:pt idx="24">
                  <c:v>3</c:v>
                </c:pt>
                <c:pt idx="25">
                  <c:v>2.5</c:v>
                </c:pt>
                <c:pt idx="26">
                  <c:v>2.5</c:v>
                </c:pt>
                <c:pt idx="27">
                  <c:v>5.6</c:v>
                </c:pt>
                <c:pt idx="28">
                  <c:v>2.7</c:v>
                </c:pt>
                <c:pt idx="29">
                  <c:v>3</c:v>
                </c:pt>
                <c:pt idx="30">
                  <c:v>2.4</c:v>
                </c:pt>
                <c:pt idx="31">
                  <c:v>1.4</c:v>
                </c:pt>
                <c:pt idx="32">
                  <c:v>3</c:v>
                </c:pt>
                <c:pt idx="33">
                  <c:v>3.5</c:v>
                </c:pt>
                <c:pt idx="34">
                  <c:v>5.7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3</c:v>
                </c:pt>
                <c:pt idx="39">
                  <c:v>3.6</c:v>
                </c:pt>
                <c:pt idx="40">
                  <c:v>4.5999999999999996</c:v>
                </c:pt>
                <c:pt idx="41">
                  <c:v>2</c:v>
                </c:pt>
                <c:pt idx="42">
                  <c:v>2.5</c:v>
                </c:pt>
                <c:pt idx="43">
                  <c:v>1.4</c:v>
                </c:pt>
                <c:pt idx="44">
                  <c:v>3.5</c:v>
                </c:pt>
                <c:pt idx="45">
                  <c:v>6</c:v>
                </c:pt>
                <c:pt idx="46">
                  <c:v>3.5</c:v>
                </c:pt>
                <c:pt idx="47">
                  <c:v>5.7</c:v>
                </c:pt>
                <c:pt idx="48">
                  <c:v>4</c:v>
                </c:pt>
                <c:pt idx="49">
                  <c:v>2.5</c:v>
                </c:pt>
                <c:pt idx="50">
                  <c:v>5.4</c:v>
                </c:pt>
                <c:pt idx="51">
                  <c:v>6</c:v>
                </c:pt>
                <c:pt idx="52">
                  <c:v>2</c:v>
                </c:pt>
                <c:pt idx="53">
                  <c:v>2.5</c:v>
                </c:pt>
                <c:pt idx="54">
                  <c:v>2</c:v>
                </c:pt>
                <c:pt idx="55">
                  <c:v>2.5</c:v>
                </c:pt>
                <c:pt idx="56">
                  <c:v>6</c:v>
                </c:pt>
                <c:pt idx="57">
                  <c:v>2</c:v>
                </c:pt>
                <c:pt idx="58">
                  <c:v>2.5</c:v>
                </c:pt>
                <c:pt idx="59">
                  <c:v>2.5</c:v>
                </c:pt>
                <c:pt idx="60">
                  <c:v>4</c:v>
                </c:pt>
                <c:pt idx="61">
                  <c:v>6.8</c:v>
                </c:pt>
                <c:pt idx="62">
                  <c:v>3.6</c:v>
                </c:pt>
                <c:pt idx="63">
                  <c:v>6.2</c:v>
                </c:pt>
                <c:pt idx="64">
                  <c:v>2.4</c:v>
                </c:pt>
                <c:pt idx="65">
                  <c:v>3</c:v>
                </c:pt>
                <c:pt idx="66">
                  <c:v>3.6</c:v>
                </c:pt>
                <c:pt idx="67">
                  <c:v>3.7</c:v>
                </c:pt>
                <c:pt idx="68">
                  <c:v>3.5</c:v>
                </c:pt>
                <c:pt idx="69">
                  <c:v>6.8</c:v>
                </c:pt>
                <c:pt idx="70">
                  <c:v>1.6</c:v>
                </c:pt>
                <c:pt idx="71">
                  <c:v>3.6</c:v>
                </c:pt>
                <c:pt idx="72">
                  <c:v>5.5</c:v>
                </c:pt>
                <c:pt idx="73">
                  <c:v>1.6</c:v>
                </c:pt>
                <c:pt idx="74">
                  <c:v>3.7</c:v>
                </c:pt>
                <c:pt idx="75">
                  <c:v>4.4000000000000004</c:v>
                </c:pt>
                <c:pt idx="76">
                  <c:v>3.6</c:v>
                </c:pt>
                <c:pt idx="77">
                  <c:v>4.2</c:v>
                </c:pt>
                <c:pt idx="78">
                  <c:v>1.6</c:v>
                </c:pt>
                <c:pt idx="79">
                  <c:v>2.4</c:v>
                </c:pt>
                <c:pt idx="80">
                  <c:v>6.3</c:v>
                </c:pt>
                <c:pt idx="81">
                  <c:v>5.7</c:v>
                </c:pt>
              </c:numCache>
            </c:numRef>
          </c:xVal>
          <c:yVal>
            <c:numRef>
              <c:f>Rand2!$C$2:$C$83</c:f>
              <c:numCache>
                <c:formatCode>General</c:formatCode>
                <c:ptCount val="82"/>
                <c:pt idx="0">
                  <c:v>40</c:v>
                </c:pt>
                <c:pt idx="1">
                  <c:v>36.920200000000001</c:v>
                </c:pt>
                <c:pt idx="2">
                  <c:v>34.542400000000001</c:v>
                </c:pt>
                <c:pt idx="3">
                  <c:v>45.5991</c:v>
                </c:pt>
                <c:pt idx="4">
                  <c:v>42.973300000000002</c:v>
                </c:pt>
                <c:pt idx="5">
                  <c:v>42.488799999999998</c:v>
                </c:pt>
                <c:pt idx="6">
                  <c:v>36.473799999999997</c:v>
                </c:pt>
                <c:pt idx="7">
                  <c:v>25.6</c:v>
                </c:pt>
                <c:pt idx="8">
                  <c:v>22.925799999999999</c:v>
                </c:pt>
                <c:pt idx="9">
                  <c:v>22.8</c:v>
                </c:pt>
                <c:pt idx="10">
                  <c:v>47.847799999999999</c:v>
                </c:pt>
                <c:pt idx="11">
                  <c:v>30.049299999999999</c:v>
                </c:pt>
                <c:pt idx="12">
                  <c:v>32.286000000000001</c:v>
                </c:pt>
                <c:pt idx="13">
                  <c:v>34.767499999999998</c:v>
                </c:pt>
                <c:pt idx="14">
                  <c:v>21.473400000000002</c:v>
                </c:pt>
                <c:pt idx="15">
                  <c:v>43.261699999999998</c:v>
                </c:pt>
                <c:pt idx="16">
                  <c:v>34.542400000000001</c:v>
                </c:pt>
                <c:pt idx="17">
                  <c:v>21.2</c:v>
                </c:pt>
                <c:pt idx="18">
                  <c:v>37.299799999999998</c:v>
                </c:pt>
                <c:pt idx="19">
                  <c:v>36.473799999999997</c:v>
                </c:pt>
                <c:pt idx="20">
                  <c:v>55.644599999999997</c:v>
                </c:pt>
                <c:pt idx="21">
                  <c:v>23.602799999999998</c:v>
                </c:pt>
                <c:pt idx="22">
                  <c:v>32.4</c:v>
                </c:pt>
                <c:pt idx="23">
                  <c:v>32.299300000000002</c:v>
                </c:pt>
                <c:pt idx="24">
                  <c:v>34.4</c:v>
                </c:pt>
                <c:pt idx="25">
                  <c:v>37.6</c:v>
                </c:pt>
                <c:pt idx="26">
                  <c:v>34.434100000000001</c:v>
                </c:pt>
                <c:pt idx="27">
                  <c:v>32.4</c:v>
                </c:pt>
                <c:pt idx="28">
                  <c:v>37</c:v>
                </c:pt>
                <c:pt idx="29">
                  <c:v>33.200000000000003</c:v>
                </c:pt>
                <c:pt idx="30">
                  <c:v>37.299999999999997</c:v>
                </c:pt>
                <c:pt idx="31">
                  <c:v>52.749600000000001</c:v>
                </c:pt>
                <c:pt idx="32">
                  <c:v>35.890999999999998</c:v>
                </c:pt>
                <c:pt idx="33">
                  <c:v>34.9</c:v>
                </c:pt>
                <c:pt idx="34">
                  <c:v>27.2941</c:v>
                </c:pt>
                <c:pt idx="35">
                  <c:v>25.897200000000002</c:v>
                </c:pt>
                <c:pt idx="36">
                  <c:v>21.8</c:v>
                </c:pt>
                <c:pt idx="37">
                  <c:v>21.7</c:v>
                </c:pt>
                <c:pt idx="38">
                  <c:v>35.496600000000001</c:v>
                </c:pt>
                <c:pt idx="39">
                  <c:v>31.2</c:v>
                </c:pt>
                <c:pt idx="40">
                  <c:v>23</c:v>
                </c:pt>
                <c:pt idx="41">
                  <c:v>59.438099999999999</c:v>
                </c:pt>
                <c:pt idx="42">
                  <c:v>34.434100000000001</c:v>
                </c:pt>
                <c:pt idx="43">
                  <c:v>50.4</c:v>
                </c:pt>
                <c:pt idx="44">
                  <c:v>32.200000000000003</c:v>
                </c:pt>
                <c:pt idx="45">
                  <c:v>21.7</c:v>
                </c:pt>
                <c:pt idx="46">
                  <c:v>34.028799999999997</c:v>
                </c:pt>
                <c:pt idx="47">
                  <c:v>34.5</c:v>
                </c:pt>
                <c:pt idx="48">
                  <c:v>27.9711</c:v>
                </c:pt>
                <c:pt idx="49">
                  <c:v>51.6</c:v>
                </c:pt>
                <c:pt idx="50">
                  <c:v>21.2</c:v>
                </c:pt>
                <c:pt idx="51">
                  <c:v>21.628499999999999</c:v>
                </c:pt>
                <c:pt idx="52">
                  <c:v>43.5</c:v>
                </c:pt>
                <c:pt idx="53">
                  <c:v>40.807499999999997</c:v>
                </c:pt>
                <c:pt idx="54">
                  <c:v>51.787599999999998</c:v>
                </c:pt>
                <c:pt idx="55">
                  <c:v>36.655700000000003</c:v>
                </c:pt>
                <c:pt idx="56">
                  <c:v>25</c:v>
                </c:pt>
                <c:pt idx="57">
                  <c:v>46.9</c:v>
                </c:pt>
                <c:pt idx="58">
                  <c:v>42.904000000000003</c:v>
                </c:pt>
                <c:pt idx="59">
                  <c:v>37.5899</c:v>
                </c:pt>
                <c:pt idx="60">
                  <c:v>29.4</c:v>
                </c:pt>
                <c:pt idx="61">
                  <c:v>18.600000000000001</c:v>
                </c:pt>
                <c:pt idx="62">
                  <c:v>35</c:v>
                </c:pt>
                <c:pt idx="63">
                  <c:v>24.2</c:v>
                </c:pt>
                <c:pt idx="64">
                  <c:v>59.9</c:v>
                </c:pt>
                <c:pt idx="65">
                  <c:v>35.435400000000001</c:v>
                </c:pt>
                <c:pt idx="66">
                  <c:v>32.9</c:v>
                </c:pt>
                <c:pt idx="67">
                  <c:v>31.364100000000001</c:v>
                </c:pt>
                <c:pt idx="68">
                  <c:v>34.749400000000001</c:v>
                </c:pt>
                <c:pt idx="69">
                  <c:v>17.7</c:v>
                </c:pt>
                <c:pt idx="70">
                  <c:v>43.297899999999998</c:v>
                </c:pt>
                <c:pt idx="71">
                  <c:v>37.487400000000001</c:v>
                </c:pt>
                <c:pt idx="72">
                  <c:v>31.7</c:v>
                </c:pt>
                <c:pt idx="73">
                  <c:v>56.420400000000001</c:v>
                </c:pt>
                <c:pt idx="74">
                  <c:v>41.4056</c:v>
                </c:pt>
                <c:pt idx="75">
                  <c:v>27.730699999999999</c:v>
                </c:pt>
                <c:pt idx="76">
                  <c:v>40.5</c:v>
                </c:pt>
                <c:pt idx="77">
                  <c:v>24.300999999999998</c:v>
                </c:pt>
                <c:pt idx="78">
                  <c:v>45.3</c:v>
                </c:pt>
                <c:pt idx="79">
                  <c:v>42.5</c:v>
                </c:pt>
                <c:pt idx="80">
                  <c:v>26</c:v>
                </c:pt>
                <c:pt idx="81">
                  <c:v>27.2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A5-4579-A96F-DBBF81020F05}"/>
            </c:ext>
          </c:extLst>
        </c:ser>
        <c:ser>
          <c:idx val="1"/>
          <c:order val="1"/>
          <c:tx>
            <c:v>Predicted FE</c:v>
          </c:tx>
          <c:spPr>
            <a:ln w="19050">
              <a:noFill/>
            </a:ln>
          </c:spPr>
          <c:xVal>
            <c:numRef>
              <c:f>Rand2!$A$2:$A$83</c:f>
              <c:numCache>
                <c:formatCode>General</c:formatCode>
                <c:ptCount val="82"/>
                <c:pt idx="0">
                  <c:v>2</c:v>
                </c:pt>
                <c:pt idx="1">
                  <c:v>3</c:v>
                </c:pt>
                <c:pt idx="2">
                  <c:v>3.2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4.7</c:v>
                </c:pt>
                <c:pt idx="8">
                  <c:v>5.9</c:v>
                </c:pt>
                <c:pt idx="9">
                  <c:v>4.8</c:v>
                </c:pt>
                <c:pt idx="10">
                  <c:v>1.6</c:v>
                </c:pt>
                <c:pt idx="11">
                  <c:v>3.5</c:v>
                </c:pt>
                <c:pt idx="12">
                  <c:v>3</c:v>
                </c:pt>
                <c:pt idx="13">
                  <c:v>3.5</c:v>
                </c:pt>
                <c:pt idx="14">
                  <c:v>6</c:v>
                </c:pt>
                <c:pt idx="15">
                  <c:v>2.5</c:v>
                </c:pt>
                <c:pt idx="16">
                  <c:v>3.2</c:v>
                </c:pt>
                <c:pt idx="17">
                  <c:v>6</c:v>
                </c:pt>
                <c:pt idx="18">
                  <c:v>3.6</c:v>
                </c:pt>
                <c:pt idx="19">
                  <c:v>3</c:v>
                </c:pt>
                <c:pt idx="20">
                  <c:v>1.5</c:v>
                </c:pt>
                <c:pt idx="21">
                  <c:v>5</c:v>
                </c:pt>
                <c:pt idx="22">
                  <c:v>6</c:v>
                </c:pt>
                <c:pt idx="23">
                  <c:v>3.6</c:v>
                </c:pt>
                <c:pt idx="24">
                  <c:v>3</c:v>
                </c:pt>
                <c:pt idx="25">
                  <c:v>2.5</c:v>
                </c:pt>
                <c:pt idx="26">
                  <c:v>2.5</c:v>
                </c:pt>
                <c:pt idx="27">
                  <c:v>5.6</c:v>
                </c:pt>
                <c:pt idx="28">
                  <c:v>2.7</c:v>
                </c:pt>
                <c:pt idx="29">
                  <c:v>3</c:v>
                </c:pt>
                <c:pt idx="30">
                  <c:v>2.4</c:v>
                </c:pt>
                <c:pt idx="31">
                  <c:v>1.4</c:v>
                </c:pt>
                <c:pt idx="32">
                  <c:v>3</c:v>
                </c:pt>
                <c:pt idx="33">
                  <c:v>3.5</c:v>
                </c:pt>
                <c:pt idx="34">
                  <c:v>5.7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3</c:v>
                </c:pt>
                <c:pt idx="39">
                  <c:v>3.6</c:v>
                </c:pt>
                <c:pt idx="40">
                  <c:v>4.5999999999999996</c:v>
                </c:pt>
                <c:pt idx="41">
                  <c:v>2</c:v>
                </c:pt>
                <c:pt idx="42">
                  <c:v>2.5</c:v>
                </c:pt>
                <c:pt idx="43">
                  <c:v>1.4</c:v>
                </c:pt>
                <c:pt idx="44">
                  <c:v>3.5</c:v>
                </c:pt>
                <c:pt idx="45">
                  <c:v>6</c:v>
                </c:pt>
                <c:pt idx="46">
                  <c:v>3.5</c:v>
                </c:pt>
                <c:pt idx="47">
                  <c:v>5.7</c:v>
                </c:pt>
                <c:pt idx="48">
                  <c:v>4</c:v>
                </c:pt>
                <c:pt idx="49">
                  <c:v>2.5</c:v>
                </c:pt>
                <c:pt idx="50">
                  <c:v>5.4</c:v>
                </c:pt>
                <c:pt idx="51">
                  <c:v>6</c:v>
                </c:pt>
                <c:pt idx="52">
                  <c:v>2</c:v>
                </c:pt>
                <c:pt idx="53">
                  <c:v>2.5</c:v>
                </c:pt>
                <c:pt idx="54">
                  <c:v>2</c:v>
                </c:pt>
                <c:pt idx="55">
                  <c:v>2.5</c:v>
                </c:pt>
                <c:pt idx="56">
                  <c:v>6</c:v>
                </c:pt>
                <c:pt idx="57">
                  <c:v>2</c:v>
                </c:pt>
                <c:pt idx="58">
                  <c:v>2.5</c:v>
                </c:pt>
                <c:pt idx="59">
                  <c:v>2.5</c:v>
                </c:pt>
                <c:pt idx="60">
                  <c:v>4</c:v>
                </c:pt>
                <c:pt idx="61">
                  <c:v>6.8</c:v>
                </c:pt>
                <c:pt idx="62">
                  <c:v>3.6</c:v>
                </c:pt>
                <c:pt idx="63">
                  <c:v>6.2</c:v>
                </c:pt>
                <c:pt idx="64">
                  <c:v>2.4</c:v>
                </c:pt>
                <c:pt idx="65">
                  <c:v>3</c:v>
                </c:pt>
                <c:pt idx="66">
                  <c:v>3.6</c:v>
                </c:pt>
                <c:pt idx="67">
                  <c:v>3.7</c:v>
                </c:pt>
                <c:pt idx="68">
                  <c:v>3.5</c:v>
                </c:pt>
                <c:pt idx="69">
                  <c:v>6.8</c:v>
                </c:pt>
                <c:pt idx="70">
                  <c:v>1.6</c:v>
                </c:pt>
                <c:pt idx="71">
                  <c:v>3.6</c:v>
                </c:pt>
                <c:pt idx="72">
                  <c:v>5.5</c:v>
                </c:pt>
                <c:pt idx="73">
                  <c:v>1.6</c:v>
                </c:pt>
                <c:pt idx="74">
                  <c:v>3.7</c:v>
                </c:pt>
                <c:pt idx="75">
                  <c:v>4.4000000000000004</c:v>
                </c:pt>
                <c:pt idx="76">
                  <c:v>3.6</c:v>
                </c:pt>
                <c:pt idx="77">
                  <c:v>4.2</c:v>
                </c:pt>
                <c:pt idx="78">
                  <c:v>1.6</c:v>
                </c:pt>
                <c:pt idx="79">
                  <c:v>2.4</c:v>
                </c:pt>
                <c:pt idx="80">
                  <c:v>6.3</c:v>
                </c:pt>
                <c:pt idx="81">
                  <c:v>5.7</c:v>
                </c:pt>
              </c:numCache>
            </c:numRef>
          </c:xVal>
          <c:yVal>
            <c:numRef>
              <c:f>'Rand2 Fe2011'!$B$25:$B$106</c:f>
              <c:numCache>
                <c:formatCode>General</c:formatCode>
                <c:ptCount val="82"/>
                <c:pt idx="0">
                  <c:v>44.012255539992609</c:v>
                </c:pt>
                <c:pt idx="1">
                  <c:v>38.576846351132581</c:v>
                </c:pt>
                <c:pt idx="2">
                  <c:v>37.489764513360576</c:v>
                </c:pt>
                <c:pt idx="3">
                  <c:v>46.186419215536617</c:v>
                </c:pt>
                <c:pt idx="4">
                  <c:v>44.012255539992609</c:v>
                </c:pt>
                <c:pt idx="5">
                  <c:v>41.294550945562591</c:v>
                </c:pt>
                <c:pt idx="6">
                  <c:v>38.576846351132581</c:v>
                </c:pt>
                <c:pt idx="7">
                  <c:v>29.336650730070541</c:v>
                </c:pt>
                <c:pt idx="8">
                  <c:v>22.814159703438513</c:v>
                </c:pt>
                <c:pt idx="9">
                  <c:v>28.793109811184543</c:v>
                </c:pt>
                <c:pt idx="10">
                  <c:v>46.186419215536617</c:v>
                </c:pt>
                <c:pt idx="11">
                  <c:v>35.85914175670257</c:v>
                </c:pt>
                <c:pt idx="12">
                  <c:v>38.576846351132581</c:v>
                </c:pt>
                <c:pt idx="13">
                  <c:v>35.85914175670257</c:v>
                </c:pt>
                <c:pt idx="14">
                  <c:v>22.270618784552511</c:v>
                </c:pt>
                <c:pt idx="15">
                  <c:v>41.294550945562591</c:v>
                </c:pt>
                <c:pt idx="16">
                  <c:v>37.489764513360576</c:v>
                </c:pt>
                <c:pt idx="17">
                  <c:v>22.270618784552511</c:v>
                </c:pt>
                <c:pt idx="18">
                  <c:v>35.315600837816568</c:v>
                </c:pt>
                <c:pt idx="19">
                  <c:v>38.576846351132581</c:v>
                </c:pt>
                <c:pt idx="20">
                  <c:v>46.729960134422612</c:v>
                </c:pt>
                <c:pt idx="21">
                  <c:v>27.706027973412539</c:v>
                </c:pt>
                <c:pt idx="22">
                  <c:v>22.270618784552511</c:v>
                </c:pt>
                <c:pt idx="23">
                  <c:v>35.315600837816568</c:v>
                </c:pt>
                <c:pt idx="24">
                  <c:v>38.576846351132581</c:v>
                </c:pt>
                <c:pt idx="25">
                  <c:v>41.294550945562591</c:v>
                </c:pt>
                <c:pt idx="26">
                  <c:v>41.294550945562591</c:v>
                </c:pt>
                <c:pt idx="27">
                  <c:v>24.444782460096526</c:v>
                </c:pt>
                <c:pt idx="28">
                  <c:v>40.207469107790587</c:v>
                </c:pt>
                <c:pt idx="29">
                  <c:v>38.576846351132581</c:v>
                </c:pt>
                <c:pt idx="30">
                  <c:v>41.8380918644486</c:v>
                </c:pt>
                <c:pt idx="31">
                  <c:v>47.273501053308621</c:v>
                </c:pt>
                <c:pt idx="32">
                  <c:v>38.576846351132581</c:v>
                </c:pt>
                <c:pt idx="33">
                  <c:v>35.85914175670257</c:v>
                </c:pt>
                <c:pt idx="34">
                  <c:v>23.901241541210521</c:v>
                </c:pt>
                <c:pt idx="35">
                  <c:v>27.706027973412539</c:v>
                </c:pt>
                <c:pt idx="36">
                  <c:v>22.270618784552511</c:v>
                </c:pt>
                <c:pt idx="37">
                  <c:v>22.270618784552511</c:v>
                </c:pt>
                <c:pt idx="38">
                  <c:v>38.576846351132581</c:v>
                </c:pt>
                <c:pt idx="39">
                  <c:v>35.315600837816568</c:v>
                </c:pt>
                <c:pt idx="40">
                  <c:v>29.880191648956547</c:v>
                </c:pt>
                <c:pt idx="41">
                  <c:v>44.012255539992609</c:v>
                </c:pt>
                <c:pt idx="42">
                  <c:v>41.294550945562591</c:v>
                </c:pt>
                <c:pt idx="43">
                  <c:v>47.273501053308621</c:v>
                </c:pt>
                <c:pt idx="44">
                  <c:v>35.85914175670257</c:v>
                </c:pt>
                <c:pt idx="45">
                  <c:v>22.270618784552511</c:v>
                </c:pt>
                <c:pt idx="46">
                  <c:v>35.85914175670257</c:v>
                </c:pt>
                <c:pt idx="47">
                  <c:v>23.901241541210521</c:v>
                </c:pt>
                <c:pt idx="48">
                  <c:v>33.14143716227256</c:v>
                </c:pt>
                <c:pt idx="49">
                  <c:v>41.294550945562591</c:v>
                </c:pt>
                <c:pt idx="50">
                  <c:v>25.531864297868527</c:v>
                </c:pt>
                <c:pt idx="51">
                  <c:v>22.270618784552511</c:v>
                </c:pt>
                <c:pt idx="52">
                  <c:v>44.012255539992609</c:v>
                </c:pt>
                <c:pt idx="53">
                  <c:v>41.294550945562591</c:v>
                </c:pt>
                <c:pt idx="54">
                  <c:v>44.012255539992609</c:v>
                </c:pt>
                <c:pt idx="55">
                  <c:v>41.294550945562591</c:v>
                </c:pt>
                <c:pt idx="56">
                  <c:v>22.270618784552511</c:v>
                </c:pt>
                <c:pt idx="57">
                  <c:v>44.012255539992609</c:v>
                </c:pt>
                <c:pt idx="58">
                  <c:v>41.294550945562591</c:v>
                </c:pt>
                <c:pt idx="59">
                  <c:v>41.294550945562591</c:v>
                </c:pt>
                <c:pt idx="60">
                  <c:v>33.14143716227256</c:v>
                </c:pt>
                <c:pt idx="61">
                  <c:v>17.922291433464494</c:v>
                </c:pt>
                <c:pt idx="62">
                  <c:v>35.315600837816568</c:v>
                </c:pt>
                <c:pt idx="63">
                  <c:v>21.183536946780507</c:v>
                </c:pt>
                <c:pt idx="64">
                  <c:v>41.8380918644486</c:v>
                </c:pt>
                <c:pt idx="65">
                  <c:v>38.576846351132581</c:v>
                </c:pt>
                <c:pt idx="66">
                  <c:v>35.315600837816568</c:v>
                </c:pt>
                <c:pt idx="67">
                  <c:v>34.772059918930566</c:v>
                </c:pt>
                <c:pt idx="68">
                  <c:v>35.85914175670257</c:v>
                </c:pt>
                <c:pt idx="69">
                  <c:v>17.922291433464494</c:v>
                </c:pt>
                <c:pt idx="70">
                  <c:v>46.186419215536617</c:v>
                </c:pt>
                <c:pt idx="71">
                  <c:v>35.315600837816568</c:v>
                </c:pt>
                <c:pt idx="72">
                  <c:v>24.988323378982525</c:v>
                </c:pt>
                <c:pt idx="73">
                  <c:v>46.186419215536617</c:v>
                </c:pt>
                <c:pt idx="74">
                  <c:v>34.772059918930566</c:v>
                </c:pt>
                <c:pt idx="75">
                  <c:v>30.967273486728548</c:v>
                </c:pt>
                <c:pt idx="76">
                  <c:v>35.315600837816568</c:v>
                </c:pt>
                <c:pt idx="77">
                  <c:v>32.054355324500555</c:v>
                </c:pt>
                <c:pt idx="78">
                  <c:v>46.186419215536617</c:v>
                </c:pt>
                <c:pt idx="79">
                  <c:v>41.8380918644486</c:v>
                </c:pt>
                <c:pt idx="80">
                  <c:v>20.639996027894512</c:v>
                </c:pt>
                <c:pt idx="81">
                  <c:v>23.901241541210521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A5-4579-A96F-DBBF81020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52784"/>
        <c:axId val="574453440"/>
      </c:scatterChart>
      <c:valAx>
        <c:axId val="57445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EngDispl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453440"/>
        <c:crosses val="autoZero"/>
        <c:crossBetween val="midCat"/>
      </c:valAx>
      <c:valAx>
        <c:axId val="574453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4527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'Rand2 Fe2011'!$F$25:$F$106</c:f>
              <c:numCache>
                <c:formatCode>General</c:formatCode>
                <c:ptCount val="82"/>
                <c:pt idx="0">
                  <c:v>0.6097560975609756</c:v>
                </c:pt>
                <c:pt idx="1">
                  <c:v>1.8292682926829267</c:v>
                </c:pt>
                <c:pt idx="2">
                  <c:v>3.0487804878048781</c:v>
                </c:pt>
                <c:pt idx="3">
                  <c:v>4.2682926829268286</c:v>
                </c:pt>
                <c:pt idx="4">
                  <c:v>5.48780487804878</c:v>
                </c:pt>
                <c:pt idx="5">
                  <c:v>6.7073170731707314</c:v>
                </c:pt>
                <c:pt idx="6">
                  <c:v>7.926829268292682</c:v>
                </c:pt>
                <c:pt idx="7">
                  <c:v>9.1463414634146343</c:v>
                </c:pt>
                <c:pt idx="8">
                  <c:v>10.365853658536585</c:v>
                </c:pt>
                <c:pt idx="9">
                  <c:v>11.585365853658535</c:v>
                </c:pt>
                <c:pt idx="10">
                  <c:v>12.804878048780488</c:v>
                </c:pt>
                <c:pt idx="11">
                  <c:v>14.024390243902438</c:v>
                </c:pt>
                <c:pt idx="12">
                  <c:v>15.243902439024389</c:v>
                </c:pt>
                <c:pt idx="13">
                  <c:v>16.463414634146343</c:v>
                </c:pt>
                <c:pt idx="14">
                  <c:v>17.682926829268293</c:v>
                </c:pt>
                <c:pt idx="15">
                  <c:v>18.902439024390244</c:v>
                </c:pt>
                <c:pt idx="16">
                  <c:v>20.121951219512194</c:v>
                </c:pt>
                <c:pt idx="17">
                  <c:v>21.341463414634145</c:v>
                </c:pt>
                <c:pt idx="18">
                  <c:v>22.560975609756095</c:v>
                </c:pt>
                <c:pt idx="19">
                  <c:v>23.780487804878049</c:v>
                </c:pt>
                <c:pt idx="20">
                  <c:v>25</c:v>
                </c:pt>
                <c:pt idx="21">
                  <c:v>26.219512195121951</c:v>
                </c:pt>
                <c:pt idx="22">
                  <c:v>27.439024390243901</c:v>
                </c:pt>
                <c:pt idx="23">
                  <c:v>28.658536585365852</c:v>
                </c:pt>
                <c:pt idx="24">
                  <c:v>29.878048780487802</c:v>
                </c:pt>
                <c:pt idx="25">
                  <c:v>31.097560975609756</c:v>
                </c:pt>
                <c:pt idx="26">
                  <c:v>32.31707317073171</c:v>
                </c:pt>
                <c:pt idx="27">
                  <c:v>33.536585365853661</c:v>
                </c:pt>
                <c:pt idx="28">
                  <c:v>34.756097560975611</c:v>
                </c:pt>
                <c:pt idx="29">
                  <c:v>35.975609756097562</c:v>
                </c:pt>
                <c:pt idx="30">
                  <c:v>37.195121951219512</c:v>
                </c:pt>
                <c:pt idx="31">
                  <c:v>38.414634146341463</c:v>
                </c:pt>
                <c:pt idx="32">
                  <c:v>39.634146341463413</c:v>
                </c:pt>
                <c:pt idx="33">
                  <c:v>40.853658536585364</c:v>
                </c:pt>
                <c:pt idx="34">
                  <c:v>42.073170731707314</c:v>
                </c:pt>
                <c:pt idx="35">
                  <c:v>43.292682926829265</c:v>
                </c:pt>
                <c:pt idx="36">
                  <c:v>44.512195121951216</c:v>
                </c:pt>
                <c:pt idx="37">
                  <c:v>45.731707317073166</c:v>
                </c:pt>
                <c:pt idx="38">
                  <c:v>46.951219512195124</c:v>
                </c:pt>
                <c:pt idx="39">
                  <c:v>48.170731707317074</c:v>
                </c:pt>
                <c:pt idx="40">
                  <c:v>49.390243902439025</c:v>
                </c:pt>
                <c:pt idx="41">
                  <c:v>50.609756097560975</c:v>
                </c:pt>
                <c:pt idx="42">
                  <c:v>51.829268292682926</c:v>
                </c:pt>
                <c:pt idx="43">
                  <c:v>53.048780487804876</c:v>
                </c:pt>
                <c:pt idx="44">
                  <c:v>54.268292682926827</c:v>
                </c:pt>
                <c:pt idx="45">
                  <c:v>55.487804878048777</c:v>
                </c:pt>
                <c:pt idx="46">
                  <c:v>56.707317073170728</c:v>
                </c:pt>
                <c:pt idx="47">
                  <c:v>57.926829268292678</c:v>
                </c:pt>
                <c:pt idx="48">
                  <c:v>59.146341463414629</c:v>
                </c:pt>
                <c:pt idx="49">
                  <c:v>60.365853658536587</c:v>
                </c:pt>
                <c:pt idx="50">
                  <c:v>61.585365853658537</c:v>
                </c:pt>
                <c:pt idx="51">
                  <c:v>62.804878048780488</c:v>
                </c:pt>
                <c:pt idx="52">
                  <c:v>64.024390243902445</c:v>
                </c:pt>
                <c:pt idx="53">
                  <c:v>65.243902439024382</c:v>
                </c:pt>
                <c:pt idx="54">
                  <c:v>66.463414634146346</c:v>
                </c:pt>
                <c:pt idx="55">
                  <c:v>67.682926829268297</c:v>
                </c:pt>
                <c:pt idx="56">
                  <c:v>68.902439024390247</c:v>
                </c:pt>
                <c:pt idx="57">
                  <c:v>70.121951219512198</c:v>
                </c:pt>
                <c:pt idx="58">
                  <c:v>71.341463414634148</c:v>
                </c:pt>
                <c:pt idx="59">
                  <c:v>72.560975609756099</c:v>
                </c:pt>
                <c:pt idx="60">
                  <c:v>73.780487804878049</c:v>
                </c:pt>
                <c:pt idx="61">
                  <c:v>75</c:v>
                </c:pt>
                <c:pt idx="62">
                  <c:v>76.219512195121951</c:v>
                </c:pt>
                <c:pt idx="63">
                  <c:v>77.439024390243901</c:v>
                </c:pt>
                <c:pt idx="64">
                  <c:v>78.658536585365852</c:v>
                </c:pt>
                <c:pt idx="65">
                  <c:v>79.878048780487802</c:v>
                </c:pt>
                <c:pt idx="66">
                  <c:v>81.097560975609753</c:v>
                </c:pt>
                <c:pt idx="67">
                  <c:v>82.317073170731703</c:v>
                </c:pt>
                <c:pt idx="68">
                  <c:v>83.536585365853654</c:v>
                </c:pt>
                <c:pt idx="69">
                  <c:v>84.756097560975604</c:v>
                </c:pt>
                <c:pt idx="70">
                  <c:v>85.975609756097555</c:v>
                </c:pt>
                <c:pt idx="71">
                  <c:v>87.195121951219505</c:v>
                </c:pt>
                <c:pt idx="72">
                  <c:v>88.414634146341456</c:v>
                </c:pt>
                <c:pt idx="73">
                  <c:v>89.634146341463406</c:v>
                </c:pt>
                <c:pt idx="74">
                  <c:v>90.853658536585357</c:v>
                </c:pt>
                <c:pt idx="75">
                  <c:v>92.073170731707322</c:v>
                </c:pt>
                <c:pt idx="76">
                  <c:v>93.292682926829272</c:v>
                </c:pt>
                <c:pt idx="77">
                  <c:v>94.512195121951223</c:v>
                </c:pt>
                <c:pt idx="78">
                  <c:v>95.731707317073173</c:v>
                </c:pt>
                <c:pt idx="79">
                  <c:v>96.951219512195124</c:v>
                </c:pt>
                <c:pt idx="80">
                  <c:v>98.170731707317074</c:v>
                </c:pt>
                <c:pt idx="81">
                  <c:v>99.390243902439025</c:v>
                </c:pt>
              </c:numCache>
            </c:numRef>
          </c:xVal>
          <c:yVal>
            <c:numRef>
              <c:f>'Rand2 Fe2011'!$G$25:$G$106</c:f>
              <c:numCache>
                <c:formatCode>General</c:formatCode>
                <c:ptCount val="82"/>
                <c:pt idx="0">
                  <c:v>17.7</c:v>
                </c:pt>
                <c:pt idx="1">
                  <c:v>18.600000000000001</c:v>
                </c:pt>
                <c:pt idx="2">
                  <c:v>21.2</c:v>
                </c:pt>
                <c:pt idx="3">
                  <c:v>21.2</c:v>
                </c:pt>
                <c:pt idx="4">
                  <c:v>21.473400000000002</c:v>
                </c:pt>
                <c:pt idx="5">
                  <c:v>21.628499999999999</c:v>
                </c:pt>
                <c:pt idx="6">
                  <c:v>21.7</c:v>
                </c:pt>
                <c:pt idx="7">
                  <c:v>21.7</c:v>
                </c:pt>
                <c:pt idx="8">
                  <c:v>21.8</c:v>
                </c:pt>
                <c:pt idx="9">
                  <c:v>22.8</c:v>
                </c:pt>
                <c:pt idx="10">
                  <c:v>22.925799999999999</c:v>
                </c:pt>
                <c:pt idx="11">
                  <c:v>23</c:v>
                </c:pt>
                <c:pt idx="12">
                  <c:v>23.602799999999998</c:v>
                </c:pt>
                <c:pt idx="13">
                  <c:v>24.2</c:v>
                </c:pt>
                <c:pt idx="14">
                  <c:v>24.300999999999998</c:v>
                </c:pt>
                <c:pt idx="15">
                  <c:v>25</c:v>
                </c:pt>
                <c:pt idx="16">
                  <c:v>25.6</c:v>
                </c:pt>
                <c:pt idx="17">
                  <c:v>25.897200000000002</c:v>
                </c:pt>
                <c:pt idx="18">
                  <c:v>26</c:v>
                </c:pt>
                <c:pt idx="19">
                  <c:v>27.2</c:v>
                </c:pt>
                <c:pt idx="20">
                  <c:v>27.2941</c:v>
                </c:pt>
                <c:pt idx="21">
                  <c:v>27.730699999999999</c:v>
                </c:pt>
                <c:pt idx="22">
                  <c:v>27.9711</c:v>
                </c:pt>
                <c:pt idx="23">
                  <c:v>29.4</c:v>
                </c:pt>
                <c:pt idx="24">
                  <c:v>30.049299999999999</c:v>
                </c:pt>
                <c:pt idx="25">
                  <c:v>31.2</c:v>
                </c:pt>
                <c:pt idx="26">
                  <c:v>31.364100000000001</c:v>
                </c:pt>
                <c:pt idx="27">
                  <c:v>31.7</c:v>
                </c:pt>
                <c:pt idx="28">
                  <c:v>32.200000000000003</c:v>
                </c:pt>
                <c:pt idx="29">
                  <c:v>32.286000000000001</c:v>
                </c:pt>
                <c:pt idx="30">
                  <c:v>32.299300000000002</c:v>
                </c:pt>
                <c:pt idx="31">
                  <c:v>32.4</c:v>
                </c:pt>
                <c:pt idx="32">
                  <c:v>32.4</c:v>
                </c:pt>
                <c:pt idx="33">
                  <c:v>32.9</c:v>
                </c:pt>
                <c:pt idx="34">
                  <c:v>33.200000000000003</c:v>
                </c:pt>
                <c:pt idx="35">
                  <c:v>34.028799999999997</c:v>
                </c:pt>
                <c:pt idx="36">
                  <c:v>34.4</c:v>
                </c:pt>
                <c:pt idx="37">
                  <c:v>34.434100000000001</c:v>
                </c:pt>
                <c:pt idx="38">
                  <c:v>34.434100000000001</c:v>
                </c:pt>
                <c:pt idx="39">
                  <c:v>34.5</c:v>
                </c:pt>
                <c:pt idx="40">
                  <c:v>34.542400000000001</c:v>
                </c:pt>
                <c:pt idx="41">
                  <c:v>34.542400000000001</c:v>
                </c:pt>
                <c:pt idx="42">
                  <c:v>34.749400000000001</c:v>
                </c:pt>
                <c:pt idx="43">
                  <c:v>34.767499999999998</c:v>
                </c:pt>
                <c:pt idx="44">
                  <c:v>34.9</c:v>
                </c:pt>
                <c:pt idx="45">
                  <c:v>35</c:v>
                </c:pt>
                <c:pt idx="46">
                  <c:v>35.435400000000001</c:v>
                </c:pt>
                <c:pt idx="47">
                  <c:v>35.496600000000001</c:v>
                </c:pt>
                <c:pt idx="48">
                  <c:v>35.890999999999998</c:v>
                </c:pt>
                <c:pt idx="49">
                  <c:v>36.473799999999997</c:v>
                </c:pt>
                <c:pt idx="50">
                  <c:v>36.473799999999997</c:v>
                </c:pt>
                <c:pt idx="51">
                  <c:v>36.655700000000003</c:v>
                </c:pt>
                <c:pt idx="52">
                  <c:v>36.920200000000001</c:v>
                </c:pt>
                <c:pt idx="53">
                  <c:v>37</c:v>
                </c:pt>
                <c:pt idx="54">
                  <c:v>37.299799999999998</c:v>
                </c:pt>
                <c:pt idx="55">
                  <c:v>37.299999999999997</c:v>
                </c:pt>
                <c:pt idx="56">
                  <c:v>37.487400000000001</c:v>
                </c:pt>
                <c:pt idx="57">
                  <c:v>37.5899</c:v>
                </c:pt>
                <c:pt idx="58">
                  <c:v>37.6</c:v>
                </c:pt>
                <c:pt idx="59">
                  <c:v>40</c:v>
                </c:pt>
                <c:pt idx="60">
                  <c:v>40.5</c:v>
                </c:pt>
                <c:pt idx="61">
                  <c:v>40.807499999999997</c:v>
                </c:pt>
                <c:pt idx="62">
                  <c:v>41.4056</c:v>
                </c:pt>
                <c:pt idx="63">
                  <c:v>42.488799999999998</c:v>
                </c:pt>
                <c:pt idx="64">
                  <c:v>42.5</c:v>
                </c:pt>
                <c:pt idx="65">
                  <c:v>42.904000000000003</c:v>
                </c:pt>
                <c:pt idx="66">
                  <c:v>42.973300000000002</c:v>
                </c:pt>
                <c:pt idx="67">
                  <c:v>43.261699999999998</c:v>
                </c:pt>
                <c:pt idx="68">
                  <c:v>43.297899999999998</c:v>
                </c:pt>
                <c:pt idx="69">
                  <c:v>43.5</c:v>
                </c:pt>
                <c:pt idx="70">
                  <c:v>45.3</c:v>
                </c:pt>
                <c:pt idx="71">
                  <c:v>45.5991</c:v>
                </c:pt>
                <c:pt idx="72">
                  <c:v>46.9</c:v>
                </c:pt>
                <c:pt idx="73">
                  <c:v>47.847799999999999</c:v>
                </c:pt>
                <c:pt idx="74">
                  <c:v>50.4</c:v>
                </c:pt>
                <c:pt idx="75">
                  <c:v>51.6</c:v>
                </c:pt>
                <c:pt idx="76">
                  <c:v>51.787599999999998</c:v>
                </c:pt>
                <c:pt idx="77">
                  <c:v>52.749600000000001</c:v>
                </c:pt>
                <c:pt idx="78">
                  <c:v>55.644599999999997</c:v>
                </c:pt>
                <c:pt idx="79">
                  <c:v>56.420400000000001</c:v>
                </c:pt>
                <c:pt idx="80">
                  <c:v>59.438099999999999</c:v>
                </c:pt>
                <c:pt idx="81">
                  <c:v>59.9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A1-499B-B8D3-3DCEE3A39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63280"/>
        <c:axId val="574462952"/>
      </c:scatterChart>
      <c:valAx>
        <c:axId val="57446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462952"/>
        <c:crosses val="autoZero"/>
        <c:crossBetween val="midCat"/>
      </c:valAx>
      <c:valAx>
        <c:axId val="574462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4632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</a:t>
            </a:r>
            <a:r>
              <a:rPr lang="en-US" baseline="0"/>
              <a:t> vs # EngDisp</a:t>
            </a:r>
            <a:endParaRPr lang="en-US"/>
          </a:p>
        </c:rich>
      </c:tx>
      <c:layout>
        <c:manualLayout>
          <c:xMode val="edge"/>
          <c:yMode val="edge"/>
          <c:x val="0.317826334208224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Rand1!$A$1</c:f>
              <c:strCache>
                <c:ptCount val="1"/>
                <c:pt idx="0">
                  <c:v>EngDispl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323709536307962E-2"/>
                  <c:y val="-0.261569699620880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Rand2!$A$2:$A$83</c:f>
              <c:numCache>
                <c:formatCode>General</c:formatCode>
                <c:ptCount val="82"/>
                <c:pt idx="0">
                  <c:v>2</c:v>
                </c:pt>
                <c:pt idx="1">
                  <c:v>3</c:v>
                </c:pt>
                <c:pt idx="2">
                  <c:v>3.2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4.7</c:v>
                </c:pt>
                <c:pt idx="8">
                  <c:v>5.9</c:v>
                </c:pt>
                <c:pt idx="9">
                  <c:v>4.8</c:v>
                </c:pt>
                <c:pt idx="10">
                  <c:v>1.6</c:v>
                </c:pt>
                <c:pt idx="11">
                  <c:v>3.5</c:v>
                </c:pt>
                <c:pt idx="12">
                  <c:v>3</c:v>
                </c:pt>
                <c:pt idx="13">
                  <c:v>3.5</c:v>
                </c:pt>
                <c:pt idx="14">
                  <c:v>6</c:v>
                </c:pt>
                <c:pt idx="15">
                  <c:v>2.5</c:v>
                </c:pt>
                <c:pt idx="16">
                  <c:v>3.2</c:v>
                </c:pt>
                <c:pt idx="17">
                  <c:v>6</c:v>
                </c:pt>
                <c:pt idx="18">
                  <c:v>3.6</c:v>
                </c:pt>
                <c:pt idx="19">
                  <c:v>3</c:v>
                </c:pt>
                <c:pt idx="20">
                  <c:v>1.5</c:v>
                </c:pt>
                <c:pt idx="21">
                  <c:v>5</c:v>
                </c:pt>
                <c:pt idx="22">
                  <c:v>6</c:v>
                </c:pt>
                <c:pt idx="23">
                  <c:v>3.6</c:v>
                </c:pt>
                <c:pt idx="24">
                  <c:v>3</c:v>
                </c:pt>
                <c:pt idx="25">
                  <c:v>2.5</c:v>
                </c:pt>
                <c:pt idx="26">
                  <c:v>2.5</c:v>
                </c:pt>
                <c:pt idx="27">
                  <c:v>5.6</c:v>
                </c:pt>
                <c:pt idx="28">
                  <c:v>2.7</c:v>
                </c:pt>
                <c:pt idx="29">
                  <c:v>3</c:v>
                </c:pt>
                <c:pt idx="30">
                  <c:v>2.4</c:v>
                </c:pt>
                <c:pt idx="31">
                  <c:v>1.4</c:v>
                </c:pt>
                <c:pt idx="32">
                  <c:v>3</c:v>
                </c:pt>
                <c:pt idx="33">
                  <c:v>3.5</c:v>
                </c:pt>
                <c:pt idx="34">
                  <c:v>5.7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3</c:v>
                </c:pt>
                <c:pt idx="39">
                  <c:v>3.6</c:v>
                </c:pt>
                <c:pt idx="40">
                  <c:v>4.5999999999999996</c:v>
                </c:pt>
                <c:pt idx="41">
                  <c:v>2</c:v>
                </c:pt>
                <c:pt idx="42">
                  <c:v>2.5</c:v>
                </c:pt>
                <c:pt idx="43">
                  <c:v>1.4</c:v>
                </c:pt>
                <c:pt idx="44">
                  <c:v>3.5</c:v>
                </c:pt>
                <c:pt idx="45">
                  <c:v>6</c:v>
                </c:pt>
                <c:pt idx="46">
                  <c:v>3.5</c:v>
                </c:pt>
                <c:pt idx="47">
                  <c:v>5.7</c:v>
                </c:pt>
                <c:pt idx="48">
                  <c:v>4</c:v>
                </c:pt>
                <c:pt idx="49">
                  <c:v>2.5</c:v>
                </c:pt>
                <c:pt idx="50">
                  <c:v>5.4</c:v>
                </c:pt>
                <c:pt idx="51">
                  <c:v>6</c:v>
                </c:pt>
                <c:pt idx="52">
                  <c:v>2</c:v>
                </c:pt>
                <c:pt idx="53">
                  <c:v>2.5</c:v>
                </c:pt>
                <c:pt idx="54">
                  <c:v>2</c:v>
                </c:pt>
                <c:pt idx="55">
                  <c:v>2.5</c:v>
                </c:pt>
                <c:pt idx="56">
                  <c:v>6</c:v>
                </c:pt>
                <c:pt idx="57">
                  <c:v>2</c:v>
                </c:pt>
                <c:pt idx="58">
                  <c:v>2.5</c:v>
                </c:pt>
                <c:pt idx="59">
                  <c:v>2.5</c:v>
                </c:pt>
                <c:pt idx="60">
                  <c:v>4</c:v>
                </c:pt>
                <c:pt idx="61">
                  <c:v>6.8</c:v>
                </c:pt>
                <c:pt idx="62">
                  <c:v>3.6</c:v>
                </c:pt>
                <c:pt idx="63">
                  <c:v>6.2</c:v>
                </c:pt>
                <c:pt idx="64">
                  <c:v>2.4</c:v>
                </c:pt>
                <c:pt idx="65">
                  <c:v>3</c:v>
                </c:pt>
                <c:pt idx="66">
                  <c:v>3.6</c:v>
                </c:pt>
                <c:pt idx="67">
                  <c:v>3.7</c:v>
                </c:pt>
                <c:pt idx="68">
                  <c:v>3.5</c:v>
                </c:pt>
                <c:pt idx="69">
                  <c:v>6.8</c:v>
                </c:pt>
                <c:pt idx="70">
                  <c:v>1.6</c:v>
                </c:pt>
                <c:pt idx="71">
                  <c:v>3.6</c:v>
                </c:pt>
                <c:pt idx="72">
                  <c:v>5.5</c:v>
                </c:pt>
                <c:pt idx="73">
                  <c:v>1.6</c:v>
                </c:pt>
                <c:pt idx="74">
                  <c:v>3.7</c:v>
                </c:pt>
                <c:pt idx="75">
                  <c:v>4.4000000000000004</c:v>
                </c:pt>
                <c:pt idx="76">
                  <c:v>3.6</c:v>
                </c:pt>
                <c:pt idx="77">
                  <c:v>4.2</c:v>
                </c:pt>
                <c:pt idx="78">
                  <c:v>1.6</c:v>
                </c:pt>
                <c:pt idx="79">
                  <c:v>2.4</c:v>
                </c:pt>
                <c:pt idx="80">
                  <c:v>6.3</c:v>
                </c:pt>
                <c:pt idx="81">
                  <c:v>5.7</c:v>
                </c:pt>
              </c:numCache>
            </c:numRef>
          </c:xVal>
          <c:yVal>
            <c:numRef>
              <c:f>Rand2!$C$2:$C$83</c:f>
              <c:numCache>
                <c:formatCode>General</c:formatCode>
                <c:ptCount val="82"/>
                <c:pt idx="0">
                  <c:v>40</c:v>
                </c:pt>
                <c:pt idx="1">
                  <c:v>36.920200000000001</c:v>
                </c:pt>
                <c:pt idx="2">
                  <c:v>34.542400000000001</c:v>
                </c:pt>
                <c:pt idx="3">
                  <c:v>45.5991</c:v>
                </c:pt>
                <c:pt idx="4">
                  <c:v>42.973300000000002</c:v>
                </c:pt>
                <c:pt idx="5">
                  <c:v>42.488799999999998</c:v>
                </c:pt>
                <c:pt idx="6">
                  <c:v>36.473799999999997</c:v>
                </c:pt>
                <c:pt idx="7">
                  <c:v>25.6</c:v>
                </c:pt>
                <c:pt idx="8">
                  <c:v>22.925799999999999</c:v>
                </c:pt>
                <c:pt idx="9">
                  <c:v>22.8</c:v>
                </c:pt>
                <c:pt idx="10">
                  <c:v>47.847799999999999</c:v>
                </c:pt>
                <c:pt idx="11">
                  <c:v>30.049299999999999</c:v>
                </c:pt>
                <c:pt idx="12">
                  <c:v>32.286000000000001</c:v>
                </c:pt>
                <c:pt idx="13">
                  <c:v>34.767499999999998</c:v>
                </c:pt>
                <c:pt idx="14">
                  <c:v>21.473400000000002</c:v>
                </c:pt>
                <c:pt idx="15">
                  <c:v>43.261699999999998</c:v>
                </c:pt>
                <c:pt idx="16">
                  <c:v>34.542400000000001</c:v>
                </c:pt>
                <c:pt idx="17">
                  <c:v>21.2</c:v>
                </c:pt>
                <c:pt idx="18">
                  <c:v>37.299799999999998</c:v>
                </c:pt>
                <c:pt idx="19">
                  <c:v>36.473799999999997</c:v>
                </c:pt>
                <c:pt idx="20">
                  <c:v>55.644599999999997</c:v>
                </c:pt>
                <c:pt idx="21">
                  <c:v>23.602799999999998</c:v>
                </c:pt>
                <c:pt idx="22">
                  <c:v>32.4</c:v>
                </c:pt>
                <c:pt idx="23">
                  <c:v>32.299300000000002</c:v>
                </c:pt>
                <c:pt idx="24">
                  <c:v>34.4</c:v>
                </c:pt>
                <c:pt idx="25">
                  <c:v>37.6</c:v>
                </c:pt>
                <c:pt idx="26">
                  <c:v>34.434100000000001</c:v>
                </c:pt>
                <c:pt idx="27">
                  <c:v>32.4</c:v>
                </c:pt>
                <c:pt idx="28">
                  <c:v>37</c:v>
                </c:pt>
                <c:pt idx="29">
                  <c:v>33.200000000000003</c:v>
                </c:pt>
                <c:pt idx="30">
                  <c:v>37.299999999999997</c:v>
                </c:pt>
                <c:pt idx="31">
                  <c:v>52.749600000000001</c:v>
                </c:pt>
                <c:pt idx="32">
                  <c:v>35.890999999999998</c:v>
                </c:pt>
                <c:pt idx="33">
                  <c:v>34.9</c:v>
                </c:pt>
                <c:pt idx="34">
                  <c:v>27.2941</c:v>
                </c:pt>
                <c:pt idx="35">
                  <c:v>25.897200000000002</c:v>
                </c:pt>
                <c:pt idx="36">
                  <c:v>21.8</c:v>
                </c:pt>
                <c:pt idx="37">
                  <c:v>21.7</c:v>
                </c:pt>
                <c:pt idx="38">
                  <c:v>35.496600000000001</c:v>
                </c:pt>
                <c:pt idx="39">
                  <c:v>31.2</c:v>
                </c:pt>
                <c:pt idx="40">
                  <c:v>23</c:v>
                </c:pt>
                <c:pt idx="41">
                  <c:v>59.438099999999999</c:v>
                </c:pt>
                <c:pt idx="42">
                  <c:v>34.434100000000001</c:v>
                </c:pt>
                <c:pt idx="43">
                  <c:v>50.4</c:v>
                </c:pt>
                <c:pt idx="44">
                  <c:v>32.200000000000003</c:v>
                </c:pt>
                <c:pt idx="45">
                  <c:v>21.7</c:v>
                </c:pt>
                <c:pt idx="46">
                  <c:v>34.028799999999997</c:v>
                </c:pt>
                <c:pt idx="47">
                  <c:v>34.5</c:v>
                </c:pt>
                <c:pt idx="48">
                  <c:v>27.9711</c:v>
                </c:pt>
                <c:pt idx="49">
                  <c:v>51.6</c:v>
                </c:pt>
                <c:pt idx="50">
                  <c:v>21.2</c:v>
                </c:pt>
                <c:pt idx="51">
                  <c:v>21.628499999999999</c:v>
                </c:pt>
                <c:pt idx="52">
                  <c:v>43.5</c:v>
                </c:pt>
                <c:pt idx="53">
                  <c:v>40.807499999999997</c:v>
                </c:pt>
                <c:pt idx="54">
                  <c:v>51.787599999999998</c:v>
                </c:pt>
                <c:pt idx="55">
                  <c:v>36.655700000000003</c:v>
                </c:pt>
                <c:pt idx="56">
                  <c:v>25</c:v>
                </c:pt>
                <c:pt idx="57">
                  <c:v>46.9</c:v>
                </c:pt>
                <c:pt idx="58">
                  <c:v>42.904000000000003</c:v>
                </c:pt>
                <c:pt idx="59">
                  <c:v>37.5899</c:v>
                </c:pt>
                <c:pt idx="60">
                  <c:v>29.4</c:v>
                </c:pt>
                <c:pt idx="61">
                  <c:v>18.600000000000001</c:v>
                </c:pt>
                <c:pt idx="62">
                  <c:v>35</c:v>
                </c:pt>
                <c:pt idx="63">
                  <c:v>24.2</c:v>
                </c:pt>
                <c:pt idx="64">
                  <c:v>59.9</c:v>
                </c:pt>
                <c:pt idx="65">
                  <c:v>35.435400000000001</c:v>
                </c:pt>
                <c:pt idx="66">
                  <c:v>32.9</c:v>
                </c:pt>
                <c:pt idx="67">
                  <c:v>31.364100000000001</c:v>
                </c:pt>
                <c:pt idx="68">
                  <c:v>34.749400000000001</c:v>
                </c:pt>
                <c:pt idx="69">
                  <c:v>17.7</c:v>
                </c:pt>
                <c:pt idx="70">
                  <c:v>43.297899999999998</c:v>
                </c:pt>
                <c:pt idx="71">
                  <c:v>37.487400000000001</c:v>
                </c:pt>
                <c:pt idx="72">
                  <c:v>31.7</c:v>
                </c:pt>
                <c:pt idx="73">
                  <c:v>56.420400000000001</c:v>
                </c:pt>
                <c:pt idx="74">
                  <c:v>41.4056</c:v>
                </c:pt>
                <c:pt idx="75">
                  <c:v>27.730699999999999</c:v>
                </c:pt>
                <c:pt idx="76">
                  <c:v>40.5</c:v>
                </c:pt>
                <c:pt idx="77">
                  <c:v>24.300999999999998</c:v>
                </c:pt>
                <c:pt idx="78">
                  <c:v>45.3</c:v>
                </c:pt>
                <c:pt idx="79">
                  <c:v>42.5</c:v>
                </c:pt>
                <c:pt idx="80">
                  <c:v>26</c:v>
                </c:pt>
                <c:pt idx="81">
                  <c:v>27.2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74-44D8-9A86-D5FC6E5FF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20312"/>
        <c:axId val="247319920"/>
      </c:scatterChart>
      <c:valAx>
        <c:axId val="24732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EngDispl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19920"/>
        <c:crosses val="autoZero"/>
        <c:crossBetween val="midCat"/>
      </c:valAx>
      <c:valAx>
        <c:axId val="2473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</a:t>
                </a:r>
                <a:r>
                  <a:rPr lang="en-US" baseline="0"/>
                  <a:t> Efficiency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2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EngDispl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Rand1!$A$2:$A$82</c:f>
              <c:numCache>
                <c:formatCode>General</c:formatCode>
                <c:ptCount val="81"/>
                <c:pt idx="0">
                  <c:v>3.6</c:v>
                </c:pt>
                <c:pt idx="1">
                  <c:v>5</c:v>
                </c:pt>
                <c:pt idx="2">
                  <c:v>4.4000000000000004</c:v>
                </c:pt>
                <c:pt idx="3">
                  <c:v>2.2999999999999998</c:v>
                </c:pt>
                <c:pt idx="4">
                  <c:v>1.8</c:v>
                </c:pt>
                <c:pt idx="5">
                  <c:v>3.8</c:v>
                </c:pt>
                <c:pt idx="6">
                  <c:v>4.7</c:v>
                </c:pt>
                <c:pt idx="7">
                  <c:v>3.4</c:v>
                </c:pt>
                <c:pt idx="8">
                  <c:v>1.5</c:v>
                </c:pt>
                <c:pt idx="9">
                  <c:v>3.7</c:v>
                </c:pt>
                <c:pt idx="10">
                  <c:v>4.5999999999999996</c:v>
                </c:pt>
                <c:pt idx="11">
                  <c:v>5</c:v>
                </c:pt>
                <c:pt idx="12">
                  <c:v>6</c:v>
                </c:pt>
                <c:pt idx="13">
                  <c:v>6.2</c:v>
                </c:pt>
                <c:pt idx="14">
                  <c:v>5.3</c:v>
                </c:pt>
                <c:pt idx="15">
                  <c:v>5.4</c:v>
                </c:pt>
                <c:pt idx="16">
                  <c:v>2</c:v>
                </c:pt>
                <c:pt idx="17">
                  <c:v>2.5</c:v>
                </c:pt>
                <c:pt idx="18">
                  <c:v>2.5</c:v>
                </c:pt>
                <c:pt idx="19">
                  <c:v>3</c:v>
                </c:pt>
                <c:pt idx="20">
                  <c:v>2.5</c:v>
                </c:pt>
                <c:pt idx="21">
                  <c:v>4.5999999999999996</c:v>
                </c:pt>
                <c:pt idx="22">
                  <c:v>3.5</c:v>
                </c:pt>
                <c:pt idx="23">
                  <c:v>5</c:v>
                </c:pt>
                <c:pt idx="24">
                  <c:v>2.4</c:v>
                </c:pt>
                <c:pt idx="25">
                  <c:v>6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2</c:v>
                </c:pt>
                <c:pt idx="29">
                  <c:v>2</c:v>
                </c:pt>
                <c:pt idx="30">
                  <c:v>1.8</c:v>
                </c:pt>
                <c:pt idx="31">
                  <c:v>4.4000000000000004</c:v>
                </c:pt>
                <c:pt idx="32">
                  <c:v>3.7</c:v>
                </c:pt>
                <c:pt idx="33">
                  <c:v>6.4</c:v>
                </c:pt>
                <c:pt idx="34">
                  <c:v>2</c:v>
                </c:pt>
                <c:pt idx="35">
                  <c:v>6</c:v>
                </c:pt>
                <c:pt idx="36">
                  <c:v>6</c:v>
                </c:pt>
                <c:pt idx="37">
                  <c:v>1.6</c:v>
                </c:pt>
                <c:pt idx="38">
                  <c:v>5.6</c:v>
                </c:pt>
                <c:pt idx="39">
                  <c:v>4.4000000000000004</c:v>
                </c:pt>
                <c:pt idx="40">
                  <c:v>1.6</c:v>
                </c:pt>
                <c:pt idx="41">
                  <c:v>2.5</c:v>
                </c:pt>
                <c:pt idx="42">
                  <c:v>3.7</c:v>
                </c:pt>
                <c:pt idx="43">
                  <c:v>5.4</c:v>
                </c:pt>
                <c:pt idx="44">
                  <c:v>1.6</c:v>
                </c:pt>
                <c:pt idx="45">
                  <c:v>4.8</c:v>
                </c:pt>
                <c:pt idx="46">
                  <c:v>6.2</c:v>
                </c:pt>
                <c:pt idx="47">
                  <c:v>6</c:v>
                </c:pt>
                <c:pt idx="48">
                  <c:v>2.5</c:v>
                </c:pt>
                <c:pt idx="49">
                  <c:v>6</c:v>
                </c:pt>
                <c:pt idx="50">
                  <c:v>3.8</c:v>
                </c:pt>
                <c:pt idx="51">
                  <c:v>6.2</c:v>
                </c:pt>
                <c:pt idx="52">
                  <c:v>5.5</c:v>
                </c:pt>
                <c:pt idx="53">
                  <c:v>3</c:v>
                </c:pt>
                <c:pt idx="54">
                  <c:v>3.5</c:v>
                </c:pt>
                <c:pt idx="55">
                  <c:v>2</c:v>
                </c:pt>
                <c:pt idx="56">
                  <c:v>2</c:v>
                </c:pt>
                <c:pt idx="57">
                  <c:v>3.8</c:v>
                </c:pt>
                <c:pt idx="58">
                  <c:v>4.5999999999999996</c:v>
                </c:pt>
                <c:pt idx="59">
                  <c:v>3.6</c:v>
                </c:pt>
                <c:pt idx="60">
                  <c:v>3.6</c:v>
                </c:pt>
                <c:pt idx="61">
                  <c:v>1.6</c:v>
                </c:pt>
                <c:pt idx="62">
                  <c:v>3.7</c:v>
                </c:pt>
                <c:pt idx="63">
                  <c:v>2</c:v>
                </c:pt>
                <c:pt idx="64">
                  <c:v>4</c:v>
                </c:pt>
                <c:pt idx="65">
                  <c:v>4.2</c:v>
                </c:pt>
                <c:pt idx="66">
                  <c:v>1.6</c:v>
                </c:pt>
                <c:pt idx="67">
                  <c:v>5.4</c:v>
                </c:pt>
                <c:pt idx="68">
                  <c:v>3.7</c:v>
                </c:pt>
                <c:pt idx="69">
                  <c:v>1.6</c:v>
                </c:pt>
                <c:pt idx="70">
                  <c:v>3</c:v>
                </c:pt>
                <c:pt idx="71">
                  <c:v>4.7</c:v>
                </c:pt>
                <c:pt idx="72">
                  <c:v>1.8</c:v>
                </c:pt>
                <c:pt idx="73">
                  <c:v>3</c:v>
                </c:pt>
                <c:pt idx="74">
                  <c:v>3.6</c:v>
                </c:pt>
                <c:pt idx="75">
                  <c:v>6</c:v>
                </c:pt>
                <c:pt idx="76">
                  <c:v>6.8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</c:numCache>
            </c:numRef>
          </c:xVal>
          <c:yVal>
            <c:numRef>
              <c:f>'Rand1 Fe2011'!$C$25:$C$105</c:f>
              <c:numCache>
                <c:formatCode>General</c:formatCode>
                <c:ptCount val="81"/>
                <c:pt idx="0">
                  <c:v>-5.5522229509474741</c:v>
                </c:pt>
                <c:pt idx="1">
                  <c:v>-3.3234615600933921</c:v>
                </c:pt>
                <c:pt idx="2">
                  <c:v>2.5143835581120051</c:v>
                </c:pt>
                <c:pt idx="3">
                  <c:v>-6.7927585281691165</c:v>
                </c:pt>
                <c:pt idx="4">
                  <c:v>6.8301124036687071</c:v>
                </c:pt>
                <c:pt idx="5">
                  <c:v>2.7055286763173925</c:v>
                </c:pt>
                <c:pt idx="6">
                  <c:v>-5.0025390009906943</c:v>
                </c:pt>
                <c:pt idx="7">
                  <c:v>5.3039254217876604</c:v>
                </c:pt>
                <c:pt idx="8">
                  <c:v>4.1438349627714004</c:v>
                </c:pt>
                <c:pt idx="9">
                  <c:v>-6.4567971373150428</c:v>
                </c:pt>
                <c:pt idx="10">
                  <c:v>-5.797964814623132</c:v>
                </c:pt>
                <c:pt idx="11">
                  <c:v>2.7340384399066089</c:v>
                </c:pt>
                <c:pt idx="12">
                  <c:v>-1.5105034237690518</c:v>
                </c:pt>
                <c:pt idx="13">
                  <c:v>-2.6572517965041804</c:v>
                </c:pt>
                <c:pt idx="14">
                  <c:v>2.3700158808039085</c:v>
                </c:pt>
                <c:pt idx="15">
                  <c:v>-5.5345583055636531</c:v>
                </c:pt>
                <c:pt idx="16">
                  <c:v>3.2209640309335796</c:v>
                </c:pt>
                <c:pt idx="17">
                  <c:v>-9.1350069009042514</c:v>
                </c:pt>
                <c:pt idx="18">
                  <c:v>-3.8462069009042494</c:v>
                </c:pt>
                <c:pt idx="19">
                  <c:v>-2.5077832742084638E-2</c:v>
                </c:pt>
                <c:pt idx="20">
                  <c:v>-0.39420690090425126</c:v>
                </c:pt>
                <c:pt idx="21">
                  <c:v>3.8020351853768659</c:v>
                </c:pt>
                <c:pt idx="22">
                  <c:v>0.25235123542009319</c:v>
                </c:pt>
                <c:pt idx="23">
                  <c:v>-0.67876156009339184</c:v>
                </c:pt>
                <c:pt idx="24">
                  <c:v>-2.2973327145366866</c:v>
                </c:pt>
                <c:pt idx="25">
                  <c:v>9.2379965762309482</c:v>
                </c:pt>
                <c:pt idx="26">
                  <c:v>-0.54081644188799771</c:v>
                </c:pt>
                <c:pt idx="27">
                  <c:v>-3.3581164418879972</c:v>
                </c:pt>
                <c:pt idx="28">
                  <c:v>3.2209640309335796</c:v>
                </c:pt>
                <c:pt idx="29">
                  <c:v>-3.5790359690664246</c:v>
                </c:pt>
                <c:pt idx="30">
                  <c:v>5.1301124036687114</c:v>
                </c:pt>
                <c:pt idx="31">
                  <c:v>-1.2510164418879945</c:v>
                </c:pt>
                <c:pt idx="32">
                  <c:v>0.60600286268495296</c:v>
                </c:pt>
                <c:pt idx="33">
                  <c:v>8.7695998307606899</c:v>
                </c:pt>
                <c:pt idx="34">
                  <c:v>1.7289640309335752</c:v>
                </c:pt>
                <c:pt idx="35">
                  <c:v>-1.9620034237690511</c:v>
                </c:pt>
                <c:pt idx="36">
                  <c:v>-1.3620034237690497</c:v>
                </c:pt>
                <c:pt idx="37">
                  <c:v>5.2828607764038367</c:v>
                </c:pt>
                <c:pt idx="38">
                  <c:v>9.3562933217012123</c:v>
                </c:pt>
                <c:pt idx="39">
                  <c:v>-2.9241164418879961</c:v>
                </c:pt>
                <c:pt idx="40">
                  <c:v>9.2893607764038393</c:v>
                </c:pt>
                <c:pt idx="41">
                  <c:v>-9.1350069009042514</c:v>
                </c:pt>
                <c:pt idx="42">
                  <c:v>-4.1567971373150456</c:v>
                </c:pt>
                <c:pt idx="43">
                  <c:v>-4.4933583055636532</c:v>
                </c:pt>
                <c:pt idx="44">
                  <c:v>4.9886607764038331</c:v>
                </c:pt>
                <c:pt idx="45">
                  <c:v>-6.3071131873582615</c:v>
                </c:pt>
                <c:pt idx="46">
                  <c:v>2.0288482034958193</c:v>
                </c:pt>
                <c:pt idx="47">
                  <c:v>9.6379965762309467</c:v>
                </c:pt>
                <c:pt idx="48">
                  <c:v>-3.364906900904252</c:v>
                </c:pt>
                <c:pt idx="49">
                  <c:v>-1.6886034237690488</c:v>
                </c:pt>
                <c:pt idx="50">
                  <c:v>3.0052286763173939</c:v>
                </c:pt>
                <c:pt idx="51">
                  <c:v>2.0288482034958193</c:v>
                </c:pt>
                <c:pt idx="52">
                  <c:v>4.9608675080687803</c:v>
                </c:pt>
                <c:pt idx="53">
                  <c:v>-4.8966778327420784</c:v>
                </c:pt>
                <c:pt idx="54">
                  <c:v>-1.547648764579904</c:v>
                </c:pt>
                <c:pt idx="55">
                  <c:v>-1.4129359690664245</c:v>
                </c:pt>
                <c:pt idx="56">
                  <c:v>1.7209640309335796</c:v>
                </c:pt>
                <c:pt idx="57">
                  <c:v>2.7055286763173925</c:v>
                </c:pt>
                <c:pt idx="58">
                  <c:v>-7.0979648146231327</c:v>
                </c:pt>
                <c:pt idx="59">
                  <c:v>-5.2222950947474089E-2</c:v>
                </c:pt>
                <c:pt idx="60">
                  <c:v>1.0477770490525273</c:v>
                </c:pt>
                <c:pt idx="61">
                  <c:v>-1.2607392235961612</c:v>
                </c:pt>
                <c:pt idx="62">
                  <c:v>-6.0567971373150442</c:v>
                </c:pt>
                <c:pt idx="63">
                  <c:v>0.22096403093357964</c:v>
                </c:pt>
                <c:pt idx="64">
                  <c:v>-4.5705196964177333</c:v>
                </c:pt>
                <c:pt idx="65">
                  <c:v>3.6425319308471344</c:v>
                </c:pt>
                <c:pt idx="66">
                  <c:v>-2.960739223596164</c:v>
                </c:pt>
                <c:pt idx="67">
                  <c:v>-1.9789583055636548</c:v>
                </c:pt>
                <c:pt idx="68">
                  <c:v>-6.7567971373150435</c:v>
                </c:pt>
                <c:pt idx="69">
                  <c:v>-3.2607392235961612</c:v>
                </c:pt>
                <c:pt idx="70">
                  <c:v>-6.7222778327420833</c:v>
                </c:pt>
                <c:pt idx="71">
                  <c:v>-4.0025390009906943</c:v>
                </c:pt>
                <c:pt idx="72">
                  <c:v>3.2301124036687128</c:v>
                </c:pt>
                <c:pt idx="73">
                  <c:v>-2.0316778327420835</c:v>
                </c:pt>
                <c:pt idx="74">
                  <c:v>1.4917770490525228</c:v>
                </c:pt>
                <c:pt idx="75">
                  <c:v>1.5379965762309489</c:v>
                </c:pt>
                <c:pt idx="76">
                  <c:v>4.2014030852904227</c:v>
                </c:pt>
                <c:pt idx="77">
                  <c:v>16.557064030933574</c:v>
                </c:pt>
                <c:pt idx="78">
                  <c:v>9.0752221672579196</c:v>
                </c:pt>
                <c:pt idx="79">
                  <c:v>-2.5195778327420797</c:v>
                </c:pt>
                <c:pt idx="80">
                  <c:v>1.6752221672579211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4D-40D9-995D-1E5235808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8384"/>
        <c:axId val="626135104"/>
      </c:scatterChart>
      <c:valAx>
        <c:axId val="62613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EngDispl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135104"/>
        <c:crosses val="autoZero"/>
        <c:crossBetween val="midCat"/>
      </c:valAx>
      <c:valAx>
        <c:axId val="626135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1383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EngDispl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</c:v>
          </c:tx>
          <c:spPr>
            <a:ln w="19050">
              <a:noFill/>
            </a:ln>
          </c:spPr>
          <c:xVal>
            <c:numRef>
              <c:f>Rand1!$A$2:$A$82</c:f>
              <c:numCache>
                <c:formatCode>General</c:formatCode>
                <c:ptCount val="81"/>
                <c:pt idx="0">
                  <c:v>3.6</c:v>
                </c:pt>
                <c:pt idx="1">
                  <c:v>5</c:v>
                </c:pt>
                <c:pt idx="2">
                  <c:v>4.4000000000000004</c:v>
                </c:pt>
                <c:pt idx="3">
                  <c:v>2.2999999999999998</c:v>
                </c:pt>
                <c:pt idx="4">
                  <c:v>1.8</c:v>
                </c:pt>
                <c:pt idx="5">
                  <c:v>3.8</c:v>
                </c:pt>
                <c:pt idx="6">
                  <c:v>4.7</c:v>
                </c:pt>
                <c:pt idx="7">
                  <c:v>3.4</c:v>
                </c:pt>
                <c:pt idx="8">
                  <c:v>1.5</c:v>
                </c:pt>
                <c:pt idx="9">
                  <c:v>3.7</c:v>
                </c:pt>
                <c:pt idx="10">
                  <c:v>4.5999999999999996</c:v>
                </c:pt>
                <c:pt idx="11">
                  <c:v>5</c:v>
                </c:pt>
                <c:pt idx="12">
                  <c:v>6</c:v>
                </c:pt>
                <c:pt idx="13">
                  <c:v>6.2</c:v>
                </c:pt>
                <c:pt idx="14">
                  <c:v>5.3</c:v>
                </c:pt>
                <c:pt idx="15">
                  <c:v>5.4</c:v>
                </c:pt>
                <c:pt idx="16">
                  <c:v>2</c:v>
                </c:pt>
                <c:pt idx="17">
                  <c:v>2.5</c:v>
                </c:pt>
                <c:pt idx="18">
                  <c:v>2.5</c:v>
                </c:pt>
                <c:pt idx="19">
                  <c:v>3</c:v>
                </c:pt>
                <c:pt idx="20">
                  <c:v>2.5</c:v>
                </c:pt>
                <c:pt idx="21">
                  <c:v>4.5999999999999996</c:v>
                </c:pt>
                <c:pt idx="22">
                  <c:v>3.5</c:v>
                </c:pt>
                <c:pt idx="23">
                  <c:v>5</c:v>
                </c:pt>
                <c:pt idx="24">
                  <c:v>2.4</c:v>
                </c:pt>
                <c:pt idx="25">
                  <c:v>6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2</c:v>
                </c:pt>
                <c:pt idx="29">
                  <c:v>2</c:v>
                </c:pt>
                <c:pt idx="30">
                  <c:v>1.8</c:v>
                </c:pt>
                <c:pt idx="31">
                  <c:v>4.4000000000000004</c:v>
                </c:pt>
                <c:pt idx="32">
                  <c:v>3.7</c:v>
                </c:pt>
                <c:pt idx="33">
                  <c:v>6.4</c:v>
                </c:pt>
                <c:pt idx="34">
                  <c:v>2</c:v>
                </c:pt>
                <c:pt idx="35">
                  <c:v>6</c:v>
                </c:pt>
                <c:pt idx="36">
                  <c:v>6</c:v>
                </c:pt>
                <c:pt idx="37">
                  <c:v>1.6</c:v>
                </c:pt>
                <c:pt idx="38">
                  <c:v>5.6</c:v>
                </c:pt>
                <c:pt idx="39">
                  <c:v>4.4000000000000004</c:v>
                </c:pt>
                <c:pt idx="40">
                  <c:v>1.6</c:v>
                </c:pt>
                <c:pt idx="41">
                  <c:v>2.5</c:v>
                </c:pt>
                <c:pt idx="42">
                  <c:v>3.7</c:v>
                </c:pt>
                <c:pt idx="43">
                  <c:v>5.4</c:v>
                </c:pt>
                <c:pt idx="44">
                  <c:v>1.6</c:v>
                </c:pt>
                <c:pt idx="45">
                  <c:v>4.8</c:v>
                </c:pt>
                <c:pt idx="46">
                  <c:v>6.2</c:v>
                </c:pt>
                <c:pt idx="47">
                  <c:v>6</c:v>
                </c:pt>
                <c:pt idx="48">
                  <c:v>2.5</c:v>
                </c:pt>
                <c:pt idx="49">
                  <c:v>6</c:v>
                </c:pt>
                <c:pt idx="50">
                  <c:v>3.8</c:v>
                </c:pt>
                <c:pt idx="51">
                  <c:v>6.2</c:v>
                </c:pt>
                <c:pt idx="52">
                  <c:v>5.5</c:v>
                </c:pt>
                <c:pt idx="53">
                  <c:v>3</c:v>
                </c:pt>
                <c:pt idx="54">
                  <c:v>3.5</c:v>
                </c:pt>
                <c:pt idx="55">
                  <c:v>2</c:v>
                </c:pt>
                <c:pt idx="56">
                  <c:v>2</c:v>
                </c:pt>
                <c:pt idx="57">
                  <c:v>3.8</c:v>
                </c:pt>
                <c:pt idx="58">
                  <c:v>4.5999999999999996</c:v>
                </c:pt>
                <c:pt idx="59">
                  <c:v>3.6</c:v>
                </c:pt>
                <c:pt idx="60">
                  <c:v>3.6</c:v>
                </c:pt>
                <c:pt idx="61">
                  <c:v>1.6</c:v>
                </c:pt>
                <c:pt idx="62">
                  <c:v>3.7</c:v>
                </c:pt>
                <c:pt idx="63">
                  <c:v>2</c:v>
                </c:pt>
                <c:pt idx="64">
                  <c:v>4</c:v>
                </c:pt>
                <c:pt idx="65">
                  <c:v>4.2</c:v>
                </c:pt>
                <c:pt idx="66">
                  <c:v>1.6</c:v>
                </c:pt>
                <c:pt idx="67">
                  <c:v>5.4</c:v>
                </c:pt>
                <c:pt idx="68">
                  <c:v>3.7</c:v>
                </c:pt>
                <c:pt idx="69">
                  <c:v>1.6</c:v>
                </c:pt>
                <c:pt idx="70">
                  <c:v>3</c:v>
                </c:pt>
                <c:pt idx="71">
                  <c:v>4.7</c:v>
                </c:pt>
                <c:pt idx="72">
                  <c:v>1.8</c:v>
                </c:pt>
                <c:pt idx="73">
                  <c:v>3</c:v>
                </c:pt>
                <c:pt idx="74">
                  <c:v>3.6</c:v>
                </c:pt>
                <c:pt idx="75">
                  <c:v>6</c:v>
                </c:pt>
                <c:pt idx="76">
                  <c:v>6.8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</c:numCache>
            </c:numRef>
          </c:xVal>
          <c:yVal>
            <c:numRef>
              <c:f>Rand1!$C$2:$C$82</c:f>
              <c:numCache>
                <c:formatCode>General</c:formatCode>
                <c:ptCount val="81"/>
                <c:pt idx="0">
                  <c:v>29.5</c:v>
                </c:pt>
                <c:pt idx="1">
                  <c:v>24.7928</c:v>
                </c:pt>
                <c:pt idx="2">
                  <c:v>33.603200000000001</c:v>
                </c:pt>
                <c:pt idx="3">
                  <c:v>34.700000000000003</c:v>
                </c:pt>
                <c:pt idx="4">
                  <c:v>50.8</c:v>
                </c:pt>
                <c:pt idx="5">
                  <c:v>36.7669</c:v>
                </c:pt>
                <c:pt idx="6">
                  <c:v>24.6</c:v>
                </c:pt>
                <c:pt idx="7">
                  <c:v>41.347000000000001</c:v>
                </c:pt>
                <c:pt idx="8">
                  <c:v>49.6</c:v>
                </c:pt>
                <c:pt idx="9">
                  <c:v>28.1</c:v>
                </c:pt>
                <c:pt idx="10">
                  <c:v>24.3</c:v>
                </c:pt>
                <c:pt idx="11">
                  <c:v>30.850300000000001</c:v>
                </c:pt>
                <c:pt idx="12">
                  <c:v>21.651499999999999</c:v>
                </c:pt>
                <c:pt idx="13">
                  <c:v>19.5139</c:v>
                </c:pt>
                <c:pt idx="14">
                  <c:v>29</c:v>
                </c:pt>
                <c:pt idx="15">
                  <c:v>20.6</c:v>
                </c:pt>
                <c:pt idx="16">
                  <c:v>46.2</c:v>
                </c:pt>
                <c:pt idx="17">
                  <c:v>31.366900000000001</c:v>
                </c:pt>
                <c:pt idx="18">
                  <c:v>36.655700000000003</c:v>
                </c:pt>
                <c:pt idx="19">
                  <c:v>37.999699999999997</c:v>
                </c:pt>
                <c:pt idx="20">
                  <c:v>40.107700000000001</c:v>
                </c:pt>
                <c:pt idx="21">
                  <c:v>33.9</c:v>
                </c:pt>
                <c:pt idx="22">
                  <c:v>35.799999999999997</c:v>
                </c:pt>
                <c:pt idx="23">
                  <c:v>27.4375</c:v>
                </c:pt>
                <c:pt idx="24">
                  <c:v>38.700000000000003</c:v>
                </c:pt>
                <c:pt idx="25">
                  <c:v>32.4</c:v>
                </c:pt>
                <c:pt idx="26">
                  <c:v>30.547999999999998</c:v>
                </c:pt>
                <c:pt idx="27">
                  <c:v>27.730699999999999</c:v>
                </c:pt>
                <c:pt idx="28">
                  <c:v>46.2</c:v>
                </c:pt>
                <c:pt idx="29">
                  <c:v>39.4</c:v>
                </c:pt>
                <c:pt idx="30">
                  <c:v>49.1</c:v>
                </c:pt>
                <c:pt idx="31">
                  <c:v>29.837800000000001</c:v>
                </c:pt>
                <c:pt idx="32">
                  <c:v>35.162799999999997</c:v>
                </c:pt>
                <c:pt idx="33">
                  <c:v>29.9499</c:v>
                </c:pt>
                <c:pt idx="34">
                  <c:v>44.707999999999998</c:v>
                </c:pt>
                <c:pt idx="35">
                  <c:v>21.2</c:v>
                </c:pt>
                <c:pt idx="36">
                  <c:v>21.8</c:v>
                </c:pt>
                <c:pt idx="37">
                  <c:v>50.243600000000001</c:v>
                </c:pt>
                <c:pt idx="38">
                  <c:v>34.5</c:v>
                </c:pt>
                <c:pt idx="39">
                  <c:v>28.1647</c:v>
                </c:pt>
                <c:pt idx="40">
                  <c:v>54.250100000000003</c:v>
                </c:pt>
                <c:pt idx="41">
                  <c:v>31.366900000000001</c:v>
                </c:pt>
                <c:pt idx="42">
                  <c:v>30.4</c:v>
                </c:pt>
                <c:pt idx="43">
                  <c:v>21.641200000000001</c:v>
                </c:pt>
                <c:pt idx="44">
                  <c:v>49.949399999999997</c:v>
                </c:pt>
                <c:pt idx="45">
                  <c:v>22.8</c:v>
                </c:pt>
                <c:pt idx="46">
                  <c:v>24.2</c:v>
                </c:pt>
                <c:pt idx="47">
                  <c:v>32.799999999999997</c:v>
                </c:pt>
                <c:pt idx="48">
                  <c:v>37.137</c:v>
                </c:pt>
                <c:pt idx="49">
                  <c:v>21.473400000000002</c:v>
                </c:pt>
                <c:pt idx="50">
                  <c:v>37.066600000000001</c:v>
                </c:pt>
                <c:pt idx="51">
                  <c:v>24.2</c:v>
                </c:pt>
                <c:pt idx="52">
                  <c:v>30.6</c:v>
                </c:pt>
                <c:pt idx="53">
                  <c:v>33.128100000000003</c:v>
                </c:pt>
                <c:pt idx="54">
                  <c:v>34</c:v>
                </c:pt>
                <c:pt idx="55">
                  <c:v>41.566099999999999</c:v>
                </c:pt>
                <c:pt idx="56">
                  <c:v>44.7</c:v>
                </c:pt>
                <c:pt idx="57">
                  <c:v>36.7669</c:v>
                </c:pt>
                <c:pt idx="58">
                  <c:v>23</c:v>
                </c:pt>
                <c:pt idx="59">
                  <c:v>35</c:v>
                </c:pt>
                <c:pt idx="60">
                  <c:v>36.1</c:v>
                </c:pt>
                <c:pt idx="61">
                  <c:v>43.7</c:v>
                </c:pt>
                <c:pt idx="62">
                  <c:v>28.5</c:v>
                </c:pt>
                <c:pt idx="63">
                  <c:v>43.2</c:v>
                </c:pt>
                <c:pt idx="64">
                  <c:v>28.5</c:v>
                </c:pt>
                <c:pt idx="65">
                  <c:v>35.722200000000001</c:v>
                </c:pt>
                <c:pt idx="66">
                  <c:v>42</c:v>
                </c:pt>
                <c:pt idx="67">
                  <c:v>24.1556</c:v>
                </c:pt>
                <c:pt idx="68">
                  <c:v>27.8</c:v>
                </c:pt>
                <c:pt idx="69">
                  <c:v>41.7</c:v>
                </c:pt>
                <c:pt idx="70">
                  <c:v>31.302499999999998</c:v>
                </c:pt>
                <c:pt idx="71">
                  <c:v>25.6</c:v>
                </c:pt>
                <c:pt idx="72">
                  <c:v>47.2</c:v>
                </c:pt>
                <c:pt idx="73">
                  <c:v>35.993099999999998</c:v>
                </c:pt>
                <c:pt idx="74">
                  <c:v>36.543999999999997</c:v>
                </c:pt>
                <c:pt idx="75">
                  <c:v>24.7</c:v>
                </c:pt>
                <c:pt idx="76">
                  <c:v>23.4</c:v>
                </c:pt>
                <c:pt idx="77">
                  <c:v>59.536099999999998</c:v>
                </c:pt>
                <c:pt idx="78">
                  <c:v>47.1</c:v>
                </c:pt>
                <c:pt idx="79">
                  <c:v>35.505200000000002</c:v>
                </c:pt>
                <c:pt idx="80">
                  <c:v>39.700000000000003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CE-448E-AB6E-EC5E7749E7BA}"/>
            </c:ext>
          </c:extLst>
        </c:ser>
        <c:ser>
          <c:idx val="1"/>
          <c:order val="1"/>
          <c:tx>
            <c:v>Predicted FE</c:v>
          </c:tx>
          <c:spPr>
            <a:ln w="19050">
              <a:noFill/>
            </a:ln>
          </c:spPr>
          <c:xVal>
            <c:numRef>
              <c:f>Rand1!$A$2:$A$82</c:f>
              <c:numCache>
                <c:formatCode>General</c:formatCode>
                <c:ptCount val="81"/>
                <c:pt idx="0">
                  <c:v>3.6</c:v>
                </c:pt>
                <c:pt idx="1">
                  <c:v>5</c:v>
                </c:pt>
                <c:pt idx="2">
                  <c:v>4.4000000000000004</c:v>
                </c:pt>
                <c:pt idx="3">
                  <c:v>2.2999999999999998</c:v>
                </c:pt>
                <c:pt idx="4">
                  <c:v>1.8</c:v>
                </c:pt>
                <c:pt idx="5">
                  <c:v>3.8</c:v>
                </c:pt>
                <c:pt idx="6">
                  <c:v>4.7</c:v>
                </c:pt>
                <c:pt idx="7">
                  <c:v>3.4</c:v>
                </c:pt>
                <c:pt idx="8">
                  <c:v>1.5</c:v>
                </c:pt>
                <c:pt idx="9">
                  <c:v>3.7</c:v>
                </c:pt>
                <c:pt idx="10">
                  <c:v>4.5999999999999996</c:v>
                </c:pt>
                <c:pt idx="11">
                  <c:v>5</c:v>
                </c:pt>
                <c:pt idx="12">
                  <c:v>6</c:v>
                </c:pt>
                <c:pt idx="13">
                  <c:v>6.2</c:v>
                </c:pt>
                <c:pt idx="14">
                  <c:v>5.3</c:v>
                </c:pt>
                <c:pt idx="15">
                  <c:v>5.4</c:v>
                </c:pt>
                <c:pt idx="16">
                  <c:v>2</c:v>
                </c:pt>
                <c:pt idx="17">
                  <c:v>2.5</c:v>
                </c:pt>
                <c:pt idx="18">
                  <c:v>2.5</c:v>
                </c:pt>
                <c:pt idx="19">
                  <c:v>3</c:v>
                </c:pt>
                <c:pt idx="20">
                  <c:v>2.5</c:v>
                </c:pt>
                <c:pt idx="21">
                  <c:v>4.5999999999999996</c:v>
                </c:pt>
                <c:pt idx="22">
                  <c:v>3.5</c:v>
                </c:pt>
                <c:pt idx="23">
                  <c:v>5</c:v>
                </c:pt>
                <c:pt idx="24">
                  <c:v>2.4</c:v>
                </c:pt>
                <c:pt idx="25">
                  <c:v>6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2</c:v>
                </c:pt>
                <c:pt idx="29">
                  <c:v>2</c:v>
                </c:pt>
                <c:pt idx="30">
                  <c:v>1.8</c:v>
                </c:pt>
                <c:pt idx="31">
                  <c:v>4.4000000000000004</c:v>
                </c:pt>
                <c:pt idx="32">
                  <c:v>3.7</c:v>
                </c:pt>
                <c:pt idx="33">
                  <c:v>6.4</c:v>
                </c:pt>
                <c:pt idx="34">
                  <c:v>2</c:v>
                </c:pt>
                <c:pt idx="35">
                  <c:v>6</c:v>
                </c:pt>
                <c:pt idx="36">
                  <c:v>6</c:v>
                </c:pt>
                <c:pt idx="37">
                  <c:v>1.6</c:v>
                </c:pt>
                <c:pt idx="38">
                  <c:v>5.6</c:v>
                </c:pt>
                <c:pt idx="39">
                  <c:v>4.4000000000000004</c:v>
                </c:pt>
                <c:pt idx="40">
                  <c:v>1.6</c:v>
                </c:pt>
                <c:pt idx="41">
                  <c:v>2.5</c:v>
                </c:pt>
                <c:pt idx="42">
                  <c:v>3.7</c:v>
                </c:pt>
                <c:pt idx="43">
                  <c:v>5.4</c:v>
                </c:pt>
                <c:pt idx="44">
                  <c:v>1.6</c:v>
                </c:pt>
                <c:pt idx="45">
                  <c:v>4.8</c:v>
                </c:pt>
                <c:pt idx="46">
                  <c:v>6.2</c:v>
                </c:pt>
                <c:pt idx="47">
                  <c:v>6</c:v>
                </c:pt>
                <c:pt idx="48">
                  <c:v>2.5</c:v>
                </c:pt>
                <c:pt idx="49">
                  <c:v>6</c:v>
                </c:pt>
                <c:pt idx="50">
                  <c:v>3.8</c:v>
                </c:pt>
                <c:pt idx="51">
                  <c:v>6.2</c:v>
                </c:pt>
                <c:pt idx="52">
                  <c:v>5.5</c:v>
                </c:pt>
                <c:pt idx="53">
                  <c:v>3</c:v>
                </c:pt>
                <c:pt idx="54">
                  <c:v>3.5</c:v>
                </c:pt>
                <c:pt idx="55">
                  <c:v>2</c:v>
                </c:pt>
                <c:pt idx="56">
                  <c:v>2</c:v>
                </c:pt>
                <c:pt idx="57">
                  <c:v>3.8</c:v>
                </c:pt>
                <c:pt idx="58">
                  <c:v>4.5999999999999996</c:v>
                </c:pt>
                <c:pt idx="59">
                  <c:v>3.6</c:v>
                </c:pt>
                <c:pt idx="60">
                  <c:v>3.6</c:v>
                </c:pt>
                <c:pt idx="61">
                  <c:v>1.6</c:v>
                </c:pt>
                <c:pt idx="62">
                  <c:v>3.7</c:v>
                </c:pt>
                <c:pt idx="63">
                  <c:v>2</c:v>
                </c:pt>
                <c:pt idx="64">
                  <c:v>4</c:v>
                </c:pt>
                <c:pt idx="65">
                  <c:v>4.2</c:v>
                </c:pt>
                <c:pt idx="66">
                  <c:v>1.6</c:v>
                </c:pt>
                <c:pt idx="67">
                  <c:v>5.4</c:v>
                </c:pt>
                <c:pt idx="68">
                  <c:v>3.7</c:v>
                </c:pt>
                <c:pt idx="69">
                  <c:v>1.6</c:v>
                </c:pt>
                <c:pt idx="70">
                  <c:v>3</c:v>
                </c:pt>
                <c:pt idx="71">
                  <c:v>4.7</c:v>
                </c:pt>
                <c:pt idx="72">
                  <c:v>1.8</c:v>
                </c:pt>
                <c:pt idx="73">
                  <c:v>3</c:v>
                </c:pt>
                <c:pt idx="74">
                  <c:v>3.6</c:v>
                </c:pt>
                <c:pt idx="75">
                  <c:v>6</c:v>
                </c:pt>
                <c:pt idx="76">
                  <c:v>6.8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</c:numCache>
            </c:numRef>
          </c:xVal>
          <c:yVal>
            <c:numRef>
              <c:f>'Rand1 Fe2011'!$B$25:$B$105</c:f>
              <c:numCache>
                <c:formatCode>General</c:formatCode>
                <c:ptCount val="81"/>
                <c:pt idx="0">
                  <c:v>35.052222950947474</c:v>
                </c:pt>
                <c:pt idx="1">
                  <c:v>28.116261560093392</c:v>
                </c:pt>
                <c:pt idx="2">
                  <c:v>31.088816441887996</c:v>
                </c:pt>
                <c:pt idx="3">
                  <c:v>41.492758528169119</c:v>
                </c:pt>
                <c:pt idx="4">
                  <c:v>43.96988759633129</c:v>
                </c:pt>
                <c:pt idx="5">
                  <c:v>34.061371323682607</c:v>
                </c:pt>
                <c:pt idx="6">
                  <c:v>29.602539000990696</c:v>
                </c:pt>
                <c:pt idx="7">
                  <c:v>36.043074578212341</c:v>
                </c:pt>
                <c:pt idx="8">
                  <c:v>45.456165037228601</c:v>
                </c:pt>
                <c:pt idx="9">
                  <c:v>34.556797137315044</c:v>
                </c:pt>
                <c:pt idx="10">
                  <c:v>30.097964814623133</c:v>
                </c:pt>
                <c:pt idx="11">
                  <c:v>28.116261560093392</c:v>
                </c:pt>
                <c:pt idx="12">
                  <c:v>23.16200342376905</c:v>
                </c:pt>
                <c:pt idx="13">
                  <c:v>22.17115179650418</c:v>
                </c:pt>
                <c:pt idx="14">
                  <c:v>26.629984119196092</c:v>
                </c:pt>
                <c:pt idx="15">
                  <c:v>26.134558305563655</c:v>
                </c:pt>
                <c:pt idx="16">
                  <c:v>42.979035969066423</c:v>
                </c:pt>
                <c:pt idx="17">
                  <c:v>40.501906900904252</c:v>
                </c:pt>
                <c:pt idx="18">
                  <c:v>40.501906900904252</c:v>
                </c:pt>
                <c:pt idx="19">
                  <c:v>38.024777832742082</c:v>
                </c:pt>
                <c:pt idx="20">
                  <c:v>40.501906900904252</c:v>
                </c:pt>
                <c:pt idx="21">
                  <c:v>30.097964814623133</c:v>
                </c:pt>
                <c:pt idx="22">
                  <c:v>35.547648764579904</c:v>
                </c:pt>
                <c:pt idx="23">
                  <c:v>28.116261560093392</c:v>
                </c:pt>
                <c:pt idx="24">
                  <c:v>40.997332714536689</c:v>
                </c:pt>
                <c:pt idx="25">
                  <c:v>23.16200342376905</c:v>
                </c:pt>
                <c:pt idx="26">
                  <c:v>31.088816441887996</c:v>
                </c:pt>
                <c:pt idx="27">
                  <c:v>31.088816441887996</c:v>
                </c:pt>
                <c:pt idx="28">
                  <c:v>42.979035969066423</c:v>
                </c:pt>
                <c:pt idx="29">
                  <c:v>42.979035969066423</c:v>
                </c:pt>
                <c:pt idx="30">
                  <c:v>43.96988759633129</c:v>
                </c:pt>
                <c:pt idx="31">
                  <c:v>31.088816441887996</c:v>
                </c:pt>
                <c:pt idx="32">
                  <c:v>34.556797137315044</c:v>
                </c:pt>
                <c:pt idx="33">
                  <c:v>21.18030016923931</c:v>
                </c:pt>
                <c:pt idx="34">
                  <c:v>42.979035969066423</c:v>
                </c:pt>
                <c:pt idx="35">
                  <c:v>23.16200342376905</c:v>
                </c:pt>
                <c:pt idx="36">
                  <c:v>23.16200342376905</c:v>
                </c:pt>
                <c:pt idx="37">
                  <c:v>44.960739223596164</c:v>
                </c:pt>
                <c:pt idx="38">
                  <c:v>25.143706678298788</c:v>
                </c:pt>
                <c:pt idx="39">
                  <c:v>31.088816441887996</c:v>
                </c:pt>
                <c:pt idx="40">
                  <c:v>44.960739223596164</c:v>
                </c:pt>
                <c:pt idx="41">
                  <c:v>40.501906900904252</c:v>
                </c:pt>
                <c:pt idx="42">
                  <c:v>34.556797137315044</c:v>
                </c:pt>
                <c:pt idx="43">
                  <c:v>26.134558305563655</c:v>
                </c:pt>
                <c:pt idx="44">
                  <c:v>44.960739223596164</c:v>
                </c:pt>
                <c:pt idx="45">
                  <c:v>29.107113187358262</c:v>
                </c:pt>
                <c:pt idx="46">
                  <c:v>22.17115179650418</c:v>
                </c:pt>
                <c:pt idx="47">
                  <c:v>23.16200342376905</c:v>
                </c:pt>
                <c:pt idx="48">
                  <c:v>40.501906900904252</c:v>
                </c:pt>
                <c:pt idx="49">
                  <c:v>23.16200342376905</c:v>
                </c:pt>
                <c:pt idx="50">
                  <c:v>34.061371323682607</c:v>
                </c:pt>
                <c:pt idx="51">
                  <c:v>22.17115179650418</c:v>
                </c:pt>
                <c:pt idx="52">
                  <c:v>25.639132491931221</c:v>
                </c:pt>
                <c:pt idx="53">
                  <c:v>38.024777832742082</c:v>
                </c:pt>
                <c:pt idx="54">
                  <c:v>35.547648764579904</c:v>
                </c:pt>
                <c:pt idx="55">
                  <c:v>42.979035969066423</c:v>
                </c:pt>
                <c:pt idx="56">
                  <c:v>42.979035969066423</c:v>
                </c:pt>
                <c:pt idx="57">
                  <c:v>34.061371323682607</c:v>
                </c:pt>
                <c:pt idx="58">
                  <c:v>30.097964814623133</c:v>
                </c:pt>
                <c:pt idx="59">
                  <c:v>35.052222950947474</c:v>
                </c:pt>
                <c:pt idx="60">
                  <c:v>35.052222950947474</c:v>
                </c:pt>
                <c:pt idx="61">
                  <c:v>44.960739223596164</c:v>
                </c:pt>
                <c:pt idx="62">
                  <c:v>34.556797137315044</c:v>
                </c:pt>
                <c:pt idx="63">
                  <c:v>42.979035969066423</c:v>
                </c:pt>
                <c:pt idx="64">
                  <c:v>33.070519696417733</c:v>
                </c:pt>
                <c:pt idx="65">
                  <c:v>32.079668069152866</c:v>
                </c:pt>
                <c:pt idx="66">
                  <c:v>44.960739223596164</c:v>
                </c:pt>
                <c:pt idx="67">
                  <c:v>26.134558305563655</c:v>
                </c:pt>
                <c:pt idx="68">
                  <c:v>34.556797137315044</c:v>
                </c:pt>
                <c:pt idx="69">
                  <c:v>44.960739223596164</c:v>
                </c:pt>
                <c:pt idx="70">
                  <c:v>38.024777832742082</c:v>
                </c:pt>
                <c:pt idx="71">
                  <c:v>29.602539000990696</c:v>
                </c:pt>
                <c:pt idx="72">
                  <c:v>43.96988759633129</c:v>
                </c:pt>
                <c:pt idx="73">
                  <c:v>38.024777832742082</c:v>
                </c:pt>
                <c:pt idx="74">
                  <c:v>35.052222950947474</c:v>
                </c:pt>
                <c:pt idx="75">
                  <c:v>23.16200342376905</c:v>
                </c:pt>
                <c:pt idx="76">
                  <c:v>19.198596914709576</c:v>
                </c:pt>
                <c:pt idx="77">
                  <c:v>42.979035969066423</c:v>
                </c:pt>
                <c:pt idx="78">
                  <c:v>38.024777832742082</c:v>
                </c:pt>
                <c:pt idx="79">
                  <c:v>38.024777832742082</c:v>
                </c:pt>
                <c:pt idx="80">
                  <c:v>38.024777832742082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CE-448E-AB6E-EC5E7749E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8384"/>
        <c:axId val="626135432"/>
      </c:scatterChart>
      <c:valAx>
        <c:axId val="62613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EngDispl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135432"/>
        <c:crosses val="autoZero"/>
        <c:crossBetween val="midCat"/>
      </c:valAx>
      <c:valAx>
        <c:axId val="626135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1383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'Rand1 Fe2011'!$F$25:$F$105</c:f>
              <c:numCache>
                <c:formatCode>General</c:formatCode>
                <c:ptCount val="81"/>
                <c:pt idx="0">
                  <c:v>0.61728395061728392</c:v>
                </c:pt>
                <c:pt idx="1">
                  <c:v>1.8518518518518516</c:v>
                </c:pt>
                <c:pt idx="2">
                  <c:v>3.0864197530864197</c:v>
                </c:pt>
                <c:pt idx="3">
                  <c:v>4.3209876543209873</c:v>
                </c:pt>
                <c:pt idx="4">
                  <c:v>5.5555555555555554</c:v>
                </c:pt>
                <c:pt idx="5">
                  <c:v>6.7901234567901234</c:v>
                </c:pt>
                <c:pt idx="6">
                  <c:v>8.0246913580246897</c:v>
                </c:pt>
                <c:pt idx="7">
                  <c:v>9.2592592592592577</c:v>
                </c:pt>
                <c:pt idx="8">
                  <c:v>10.493827160493826</c:v>
                </c:pt>
                <c:pt idx="9">
                  <c:v>11.728395061728394</c:v>
                </c:pt>
                <c:pt idx="10">
                  <c:v>12.962962962962962</c:v>
                </c:pt>
                <c:pt idx="11">
                  <c:v>14.19753086419753</c:v>
                </c:pt>
                <c:pt idx="12">
                  <c:v>15.432098765432096</c:v>
                </c:pt>
                <c:pt idx="13">
                  <c:v>16.666666666666668</c:v>
                </c:pt>
                <c:pt idx="14">
                  <c:v>17.901234567901234</c:v>
                </c:pt>
                <c:pt idx="15">
                  <c:v>19.135802469135804</c:v>
                </c:pt>
                <c:pt idx="16">
                  <c:v>20.37037037037037</c:v>
                </c:pt>
                <c:pt idx="17">
                  <c:v>21.604938271604937</c:v>
                </c:pt>
                <c:pt idx="18">
                  <c:v>22.839506172839506</c:v>
                </c:pt>
                <c:pt idx="19">
                  <c:v>24.074074074074073</c:v>
                </c:pt>
                <c:pt idx="20">
                  <c:v>25.308641975308642</c:v>
                </c:pt>
                <c:pt idx="21">
                  <c:v>26.543209876543209</c:v>
                </c:pt>
                <c:pt idx="22">
                  <c:v>27.777777777777779</c:v>
                </c:pt>
                <c:pt idx="23">
                  <c:v>29.012345679012345</c:v>
                </c:pt>
                <c:pt idx="24">
                  <c:v>30.246913580246911</c:v>
                </c:pt>
                <c:pt idx="25">
                  <c:v>31.481481481481481</c:v>
                </c:pt>
                <c:pt idx="26">
                  <c:v>32.716049382716051</c:v>
                </c:pt>
                <c:pt idx="27">
                  <c:v>33.950617283950614</c:v>
                </c:pt>
                <c:pt idx="28">
                  <c:v>35.185185185185183</c:v>
                </c:pt>
                <c:pt idx="29">
                  <c:v>36.419753086419753</c:v>
                </c:pt>
                <c:pt idx="30">
                  <c:v>37.654320987654323</c:v>
                </c:pt>
                <c:pt idx="31">
                  <c:v>38.888888888888886</c:v>
                </c:pt>
                <c:pt idx="32">
                  <c:v>40.123456790123456</c:v>
                </c:pt>
                <c:pt idx="33">
                  <c:v>41.358024691358025</c:v>
                </c:pt>
                <c:pt idx="34">
                  <c:v>42.592592592592588</c:v>
                </c:pt>
                <c:pt idx="35">
                  <c:v>43.827160493827158</c:v>
                </c:pt>
                <c:pt idx="36">
                  <c:v>45.061728395061728</c:v>
                </c:pt>
                <c:pt idx="37">
                  <c:v>46.296296296296298</c:v>
                </c:pt>
                <c:pt idx="38">
                  <c:v>47.53086419753086</c:v>
                </c:pt>
                <c:pt idx="39">
                  <c:v>48.76543209876543</c:v>
                </c:pt>
                <c:pt idx="40">
                  <c:v>50</c:v>
                </c:pt>
                <c:pt idx="41">
                  <c:v>51.234567901234563</c:v>
                </c:pt>
                <c:pt idx="42">
                  <c:v>52.469135802469133</c:v>
                </c:pt>
                <c:pt idx="43">
                  <c:v>53.703703703703702</c:v>
                </c:pt>
                <c:pt idx="44">
                  <c:v>54.938271604938272</c:v>
                </c:pt>
                <c:pt idx="45">
                  <c:v>56.172839506172835</c:v>
                </c:pt>
                <c:pt idx="46">
                  <c:v>57.407407407407405</c:v>
                </c:pt>
                <c:pt idx="47">
                  <c:v>58.641975308641975</c:v>
                </c:pt>
                <c:pt idx="48">
                  <c:v>59.876543209876537</c:v>
                </c:pt>
                <c:pt idx="49">
                  <c:v>61.111111111111107</c:v>
                </c:pt>
                <c:pt idx="50">
                  <c:v>62.345679012345677</c:v>
                </c:pt>
                <c:pt idx="51">
                  <c:v>63.580246913580247</c:v>
                </c:pt>
                <c:pt idx="52">
                  <c:v>64.81481481481481</c:v>
                </c:pt>
                <c:pt idx="53">
                  <c:v>66.049382716049379</c:v>
                </c:pt>
                <c:pt idx="54">
                  <c:v>67.283950617283935</c:v>
                </c:pt>
                <c:pt idx="55">
                  <c:v>68.518518518518505</c:v>
                </c:pt>
                <c:pt idx="56">
                  <c:v>69.753086419753075</c:v>
                </c:pt>
                <c:pt idx="57">
                  <c:v>70.987654320987644</c:v>
                </c:pt>
                <c:pt idx="58">
                  <c:v>72.222222222222214</c:v>
                </c:pt>
                <c:pt idx="59">
                  <c:v>73.456790123456784</c:v>
                </c:pt>
                <c:pt idx="60">
                  <c:v>74.691358024691354</c:v>
                </c:pt>
                <c:pt idx="61">
                  <c:v>75.92592592592591</c:v>
                </c:pt>
                <c:pt idx="62">
                  <c:v>77.160493827160479</c:v>
                </c:pt>
                <c:pt idx="63">
                  <c:v>78.395061728395049</c:v>
                </c:pt>
                <c:pt idx="64">
                  <c:v>79.629629629629619</c:v>
                </c:pt>
                <c:pt idx="65">
                  <c:v>80.864197530864189</c:v>
                </c:pt>
                <c:pt idx="66">
                  <c:v>82.098765432098759</c:v>
                </c:pt>
                <c:pt idx="67">
                  <c:v>83.333333333333329</c:v>
                </c:pt>
                <c:pt idx="68">
                  <c:v>84.567901234567884</c:v>
                </c:pt>
                <c:pt idx="69">
                  <c:v>85.802469135802454</c:v>
                </c:pt>
                <c:pt idx="70">
                  <c:v>87.037037037037024</c:v>
                </c:pt>
                <c:pt idx="71">
                  <c:v>88.271604938271594</c:v>
                </c:pt>
                <c:pt idx="72">
                  <c:v>89.506172839506164</c:v>
                </c:pt>
                <c:pt idx="73">
                  <c:v>90.740740740740733</c:v>
                </c:pt>
                <c:pt idx="74">
                  <c:v>91.975308641975303</c:v>
                </c:pt>
                <c:pt idx="75">
                  <c:v>93.209876543209859</c:v>
                </c:pt>
                <c:pt idx="76">
                  <c:v>94.444444444444429</c:v>
                </c:pt>
                <c:pt idx="77">
                  <c:v>95.679012345678998</c:v>
                </c:pt>
                <c:pt idx="78">
                  <c:v>96.913580246913568</c:v>
                </c:pt>
                <c:pt idx="79">
                  <c:v>98.148148148148138</c:v>
                </c:pt>
                <c:pt idx="80">
                  <c:v>99.382716049382708</c:v>
                </c:pt>
              </c:numCache>
            </c:numRef>
          </c:xVal>
          <c:yVal>
            <c:numRef>
              <c:f>'Rand1 Fe2011'!$G$25:$G$105</c:f>
              <c:numCache>
                <c:formatCode>General</c:formatCode>
                <c:ptCount val="81"/>
                <c:pt idx="0">
                  <c:v>19.5139</c:v>
                </c:pt>
                <c:pt idx="1">
                  <c:v>20.6</c:v>
                </c:pt>
                <c:pt idx="2">
                  <c:v>21.2</c:v>
                </c:pt>
                <c:pt idx="3">
                  <c:v>21.473400000000002</c:v>
                </c:pt>
                <c:pt idx="4">
                  <c:v>21.641200000000001</c:v>
                </c:pt>
                <c:pt idx="5">
                  <c:v>21.651499999999999</c:v>
                </c:pt>
                <c:pt idx="6">
                  <c:v>21.8</c:v>
                </c:pt>
                <c:pt idx="7">
                  <c:v>22.8</c:v>
                </c:pt>
                <c:pt idx="8">
                  <c:v>23</c:v>
                </c:pt>
                <c:pt idx="9">
                  <c:v>23.4</c:v>
                </c:pt>
                <c:pt idx="10">
                  <c:v>24.1556</c:v>
                </c:pt>
                <c:pt idx="11">
                  <c:v>24.2</c:v>
                </c:pt>
                <c:pt idx="12">
                  <c:v>24.2</c:v>
                </c:pt>
                <c:pt idx="13">
                  <c:v>24.3</c:v>
                </c:pt>
                <c:pt idx="14">
                  <c:v>24.6</c:v>
                </c:pt>
                <c:pt idx="15">
                  <c:v>24.7</c:v>
                </c:pt>
                <c:pt idx="16">
                  <c:v>24.7928</c:v>
                </c:pt>
                <c:pt idx="17">
                  <c:v>25.6</c:v>
                </c:pt>
                <c:pt idx="18">
                  <c:v>27.4375</c:v>
                </c:pt>
                <c:pt idx="19">
                  <c:v>27.730699999999999</c:v>
                </c:pt>
                <c:pt idx="20">
                  <c:v>27.8</c:v>
                </c:pt>
                <c:pt idx="21">
                  <c:v>28.1</c:v>
                </c:pt>
                <c:pt idx="22">
                  <c:v>28.1647</c:v>
                </c:pt>
                <c:pt idx="23">
                  <c:v>28.5</c:v>
                </c:pt>
                <c:pt idx="24">
                  <c:v>28.5</c:v>
                </c:pt>
                <c:pt idx="25">
                  <c:v>29</c:v>
                </c:pt>
                <c:pt idx="26">
                  <c:v>29.5</c:v>
                </c:pt>
                <c:pt idx="27">
                  <c:v>29.837800000000001</c:v>
                </c:pt>
                <c:pt idx="28">
                  <c:v>29.9499</c:v>
                </c:pt>
                <c:pt idx="29">
                  <c:v>30.4</c:v>
                </c:pt>
                <c:pt idx="30">
                  <c:v>30.547999999999998</c:v>
                </c:pt>
                <c:pt idx="31">
                  <c:v>30.6</c:v>
                </c:pt>
                <c:pt idx="32">
                  <c:v>30.850300000000001</c:v>
                </c:pt>
                <c:pt idx="33">
                  <c:v>31.302499999999998</c:v>
                </c:pt>
                <c:pt idx="34">
                  <c:v>31.366900000000001</c:v>
                </c:pt>
                <c:pt idx="35">
                  <c:v>31.366900000000001</c:v>
                </c:pt>
                <c:pt idx="36">
                  <c:v>32.4</c:v>
                </c:pt>
                <c:pt idx="37">
                  <c:v>32.799999999999997</c:v>
                </c:pt>
                <c:pt idx="38">
                  <c:v>33.128100000000003</c:v>
                </c:pt>
                <c:pt idx="39">
                  <c:v>33.603200000000001</c:v>
                </c:pt>
                <c:pt idx="40">
                  <c:v>33.9</c:v>
                </c:pt>
                <c:pt idx="41">
                  <c:v>34</c:v>
                </c:pt>
                <c:pt idx="42">
                  <c:v>34.5</c:v>
                </c:pt>
                <c:pt idx="43">
                  <c:v>34.700000000000003</c:v>
                </c:pt>
                <c:pt idx="44">
                  <c:v>35</c:v>
                </c:pt>
                <c:pt idx="45">
                  <c:v>35.162799999999997</c:v>
                </c:pt>
                <c:pt idx="46">
                  <c:v>35.505200000000002</c:v>
                </c:pt>
                <c:pt idx="47">
                  <c:v>35.722200000000001</c:v>
                </c:pt>
                <c:pt idx="48">
                  <c:v>35.799999999999997</c:v>
                </c:pt>
                <c:pt idx="49">
                  <c:v>35.993099999999998</c:v>
                </c:pt>
                <c:pt idx="50">
                  <c:v>36.1</c:v>
                </c:pt>
                <c:pt idx="51">
                  <c:v>36.543999999999997</c:v>
                </c:pt>
                <c:pt idx="52">
                  <c:v>36.655700000000003</c:v>
                </c:pt>
                <c:pt idx="53">
                  <c:v>36.7669</c:v>
                </c:pt>
                <c:pt idx="54">
                  <c:v>36.7669</c:v>
                </c:pt>
                <c:pt idx="55">
                  <c:v>37.066600000000001</c:v>
                </c:pt>
                <c:pt idx="56">
                  <c:v>37.137</c:v>
                </c:pt>
                <c:pt idx="57">
                  <c:v>37.999699999999997</c:v>
                </c:pt>
                <c:pt idx="58">
                  <c:v>38.700000000000003</c:v>
                </c:pt>
                <c:pt idx="59">
                  <c:v>39.4</c:v>
                </c:pt>
                <c:pt idx="60">
                  <c:v>39.700000000000003</c:v>
                </c:pt>
                <c:pt idx="61">
                  <c:v>40.107700000000001</c:v>
                </c:pt>
                <c:pt idx="62">
                  <c:v>41.347000000000001</c:v>
                </c:pt>
                <c:pt idx="63">
                  <c:v>41.566099999999999</c:v>
                </c:pt>
                <c:pt idx="64">
                  <c:v>41.7</c:v>
                </c:pt>
                <c:pt idx="65">
                  <c:v>42</c:v>
                </c:pt>
                <c:pt idx="66">
                  <c:v>43.2</c:v>
                </c:pt>
                <c:pt idx="67">
                  <c:v>43.7</c:v>
                </c:pt>
                <c:pt idx="68">
                  <c:v>44.7</c:v>
                </c:pt>
                <c:pt idx="69">
                  <c:v>44.707999999999998</c:v>
                </c:pt>
                <c:pt idx="70">
                  <c:v>46.2</c:v>
                </c:pt>
                <c:pt idx="71">
                  <c:v>46.2</c:v>
                </c:pt>
                <c:pt idx="72">
                  <c:v>47.1</c:v>
                </c:pt>
                <c:pt idx="73">
                  <c:v>47.2</c:v>
                </c:pt>
                <c:pt idx="74">
                  <c:v>49.1</c:v>
                </c:pt>
                <c:pt idx="75">
                  <c:v>49.6</c:v>
                </c:pt>
                <c:pt idx="76">
                  <c:v>49.949399999999997</c:v>
                </c:pt>
                <c:pt idx="77">
                  <c:v>50.243600000000001</c:v>
                </c:pt>
                <c:pt idx="78">
                  <c:v>50.8</c:v>
                </c:pt>
                <c:pt idx="79">
                  <c:v>54.250100000000003</c:v>
                </c:pt>
                <c:pt idx="80">
                  <c:v>59.536099999999998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AA-412D-8749-53B16A021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13848"/>
        <c:axId val="612414832"/>
      </c:scatterChart>
      <c:valAx>
        <c:axId val="612413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414832"/>
        <c:crosses val="autoZero"/>
        <c:crossBetween val="midCat"/>
      </c:valAx>
      <c:valAx>
        <c:axId val="612414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4138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</a:t>
            </a:r>
            <a:r>
              <a:rPr lang="en-US" baseline="0"/>
              <a:t> vs # EngDisp</a:t>
            </a:r>
            <a:endParaRPr lang="en-US"/>
          </a:p>
        </c:rich>
      </c:tx>
      <c:layout>
        <c:manualLayout>
          <c:xMode val="edge"/>
          <c:yMode val="edge"/>
          <c:x val="0.317826334208224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Rand1!$A$1</c:f>
              <c:strCache>
                <c:ptCount val="1"/>
                <c:pt idx="0">
                  <c:v>EngDispl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323709536307962E-2"/>
                  <c:y val="-0.261569699620880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Rand1!$A$2:$A$82</c:f>
              <c:numCache>
                <c:formatCode>General</c:formatCode>
                <c:ptCount val="81"/>
                <c:pt idx="0">
                  <c:v>3.6</c:v>
                </c:pt>
                <c:pt idx="1">
                  <c:v>5</c:v>
                </c:pt>
                <c:pt idx="2">
                  <c:v>4.4000000000000004</c:v>
                </c:pt>
                <c:pt idx="3">
                  <c:v>2.2999999999999998</c:v>
                </c:pt>
                <c:pt idx="4">
                  <c:v>1.8</c:v>
                </c:pt>
                <c:pt idx="5">
                  <c:v>3.8</c:v>
                </c:pt>
                <c:pt idx="6">
                  <c:v>4.7</c:v>
                </c:pt>
                <c:pt idx="7">
                  <c:v>3.4</c:v>
                </c:pt>
                <c:pt idx="8">
                  <c:v>1.5</c:v>
                </c:pt>
                <c:pt idx="9">
                  <c:v>3.7</c:v>
                </c:pt>
                <c:pt idx="10">
                  <c:v>4.5999999999999996</c:v>
                </c:pt>
                <c:pt idx="11">
                  <c:v>5</c:v>
                </c:pt>
                <c:pt idx="12">
                  <c:v>6</c:v>
                </c:pt>
                <c:pt idx="13">
                  <c:v>6.2</c:v>
                </c:pt>
                <c:pt idx="14">
                  <c:v>5.3</c:v>
                </c:pt>
                <c:pt idx="15">
                  <c:v>5.4</c:v>
                </c:pt>
                <c:pt idx="16">
                  <c:v>2</c:v>
                </c:pt>
                <c:pt idx="17">
                  <c:v>2.5</c:v>
                </c:pt>
                <c:pt idx="18">
                  <c:v>2.5</c:v>
                </c:pt>
                <c:pt idx="19">
                  <c:v>3</c:v>
                </c:pt>
                <c:pt idx="20">
                  <c:v>2.5</c:v>
                </c:pt>
                <c:pt idx="21">
                  <c:v>4.5999999999999996</c:v>
                </c:pt>
                <c:pt idx="22">
                  <c:v>3.5</c:v>
                </c:pt>
                <c:pt idx="23">
                  <c:v>5</c:v>
                </c:pt>
                <c:pt idx="24">
                  <c:v>2.4</c:v>
                </c:pt>
                <c:pt idx="25">
                  <c:v>6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2</c:v>
                </c:pt>
                <c:pt idx="29">
                  <c:v>2</c:v>
                </c:pt>
                <c:pt idx="30">
                  <c:v>1.8</c:v>
                </c:pt>
                <c:pt idx="31">
                  <c:v>4.4000000000000004</c:v>
                </c:pt>
                <c:pt idx="32">
                  <c:v>3.7</c:v>
                </c:pt>
                <c:pt idx="33">
                  <c:v>6.4</c:v>
                </c:pt>
                <c:pt idx="34">
                  <c:v>2</c:v>
                </c:pt>
                <c:pt idx="35">
                  <c:v>6</c:v>
                </c:pt>
                <c:pt idx="36">
                  <c:v>6</c:v>
                </c:pt>
                <c:pt idx="37">
                  <c:v>1.6</c:v>
                </c:pt>
                <c:pt idx="38">
                  <c:v>5.6</c:v>
                </c:pt>
                <c:pt idx="39">
                  <c:v>4.4000000000000004</c:v>
                </c:pt>
                <c:pt idx="40">
                  <c:v>1.6</c:v>
                </c:pt>
                <c:pt idx="41">
                  <c:v>2.5</c:v>
                </c:pt>
                <c:pt idx="42">
                  <c:v>3.7</c:v>
                </c:pt>
                <c:pt idx="43">
                  <c:v>5.4</c:v>
                </c:pt>
                <c:pt idx="44">
                  <c:v>1.6</c:v>
                </c:pt>
                <c:pt idx="45">
                  <c:v>4.8</c:v>
                </c:pt>
                <c:pt idx="46">
                  <c:v>6.2</c:v>
                </c:pt>
                <c:pt idx="47">
                  <c:v>6</c:v>
                </c:pt>
                <c:pt idx="48">
                  <c:v>2.5</c:v>
                </c:pt>
                <c:pt idx="49">
                  <c:v>6</c:v>
                </c:pt>
                <c:pt idx="50">
                  <c:v>3.8</c:v>
                </c:pt>
                <c:pt idx="51">
                  <c:v>6.2</c:v>
                </c:pt>
                <c:pt idx="52">
                  <c:v>5.5</c:v>
                </c:pt>
                <c:pt idx="53">
                  <c:v>3</c:v>
                </c:pt>
                <c:pt idx="54">
                  <c:v>3.5</c:v>
                </c:pt>
                <c:pt idx="55">
                  <c:v>2</c:v>
                </c:pt>
                <c:pt idx="56">
                  <c:v>2</c:v>
                </c:pt>
                <c:pt idx="57">
                  <c:v>3.8</c:v>
                </c:pt>
                <c:pt idx="58">
                  <c:v>4.5999999999999996</c:v>
                </c:pt>
                <c:pt idx="59">
                  <c:v>3.6</c:v>
                </c:pt>
                <c:pt idx="60">
                  <c:v>3.6</c:v>
                </c:pt>
                <c:pt idx="61">
                  <c:v>1.6</c:v>
                </c:pt>
                <c:pt idx="62">
                  <c:v>3.7</c:v>
                </c:pt>
                <c:pt idx="63">
                  <c:v>2</c:v>
                </c:pt>
                <c:pt idx="64">
                  <c:v>4</c:v>
                </c:pt>
                <c:pt idx="65">
                  <c:v>4.2</c:v>
                </c:pt>
                <c:pt idx="66">
                  <c:v>1.6</c:v>
                </c:pt>
                <c:pt idx="67">
                  <c:v>5.4</c:v>
                </c:pt>
                <c:pt idx="68">
                  <c:v>3.7</c:v>
                </c:pt>
                <c:pt idx="69">
                  <c:v>1.6</c:v>
                </c:pt>
                <c:pt idx="70">
                  <c:v>3</c:v>
                </c:pt>
                <c:pt idx="71">
                  <c:v>4.7</c:v>
                </c:pt>
                <c:pt idx="72">
                  <c:v>1.8</c:v>
                </c:pt>
                <c:pt idx="73">
                  <c:v>3</c:v>
                </c:pt>
                <c:pt idx="74">
                  <c:v>3.6</c:v>
                </c:pt>
                <c:pt idx="75">
                  <c:v>6</c:v>
                </c:pt>
                <c:pt idx="76">
                  <c:v>6.8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</c:numCache>
            </c:numRef>
          </c:xVal>
          <c:yVal>
            <c:numRef>
              <c:f>Rand1!$C$2:$C$82</c:f>
              <c:numCache>
                <c:formatCode>General</c:formatCode>
                <c:ptCount val="81"/>
                <c:pt idx="0">
                  <c:v>29.5</c:v>
                </c:pt>
                <c:pt idx="1">
                  <c:v>24.7928</c:v>
                </c:pt>
                <c:pt idx="2">
                  <c:v>33.603200000000001</c:v>
                </c:pt>
                <c:pt idx="3">
                  <c:v>34.700000000000003</c:v>
                </c:pt>
                <c:pt idx="4">
                  <c:v>50.8</c:v>
                </c:pt>
                <c:pt idx="5">
                  <c:v>36.7669</c:v>
                </c:pt>
                <c:pt idx="6">
                  <c:v>24.6</c:v>
                </c:pt>
                <c:pt idx="7">
                  <c:v>41.347000000000001</c:v>
                </c:pt>
                <c:pt idx="8">
                  <c:v>49.6</c:v>
                </c:pt>
                <c:pt idx="9">
                  <c:v>28.1</c:v>
                </c:pt>
                <c:pt idx="10">
                  <c:v>24.3</c:v>
                </c:pt>
                <c:pt idx="11">
                  <c:v>30.850300000000001</c:v>
                </c:pt>
                <c:pt idx="12">
                  <c:v>21.651499999999999</c:v>
                </c:pt>
                <c:pt idx="13">
                  <c:v>19.5139</c:v>
                </c:pt>
                <c:pt idx="14">
                  <c:v>29</c:v>
                </c:pt>
                <c:pt idx="15">
                  <c:v>20.6</c:v>
                </c:pt>
                <c:pt idx="16">
                  <c:v>46.2</c:v>
                </c:pt>
                <c:pt idx="17">
                  <c:v>31.366900000000001</c:v>
                </c:pt>
                <c:pt idx="18">
                  <c:v>36.655700000000003</c:v>
                </c:pt>
                <c:pt idx="19">
                  <c:v>37.999699999999997</c:v>
                </c:pt>
                <c:pt idx="20">
                  <c:v>40.107700000000001</c:v>
                </c:pt>
                <c:pt idx="21">
                  <c:v>33.9</c:v>
                </c:pt>
                <c:pt idx="22">
                  <c:v>35.799999999999997</c:v>
                </c:pt>
                <c:pt idx="23">
                  <c:v>27.4375</c:v>
                </c:pt>
                <c:pt idx="24">
                  <c:v>38.700000000000003</c:v>
                </c:pt>
                <c:pt idx="25">
                  <c:v>32.4</c:v>
                </c:pt>
                <c:pt idx="26">
                  <c:v>30.547999999999998</c:v>
                </c:pt>
                <c:pt idx="27">
                  <c:v>27.730699999999999</c:v>
                </c:pt>
                <c:pt idx="28">
                  <c:v>46.2</c:v>
                </c:pt>
                <c:pt idx="29">
                  <c:v>39.4</c:v>
                </c:pt>
                <c:pt idx="30">
                  <c:v>49.1</c:v>
                </c:pt>
                <c:pt idx="31">
                  <c:v>29.837800000000001</c:v>
                </c:pt>
                <c:pt idx="32">
                  <c:v>35.162799999999997</c:v>
                </c:pt>
                <c:pt idx="33">
                  <c:v>29.9499</c:v>
                </c:pt>
                <c:pt idx="34">
                  <c:v>44.707999999999998</c:v>
                </c:pt>
                <c:pt idx="35">
                  <c:v>21.2</c:v>
                </c:pt>
                <c:pt idx="36">
                  <c:v>21.8</c:v>
                </c:pt>
                <c:pt idx="37">
                  <c:v>50.243600000000001</c:v>
                </c:pt>
                <c:pt idx="38">
                  <c:v>34.5</c:v>
                </c:pt>
                <c:pt idx="39">
                  <c:v>28.1647</c:v>
                </c:pt>
                <c:pt idx="40">
                  <c:v>54.250100000000003</c:v>
                </c:pt>
                <c:pt idx="41">
                  <c:v>31.366900000000001</c:v>
                </c:pt>
                <c:pt idx="42">
                  <c:v>30.4</c:v>
                </c:pt>
                <c:pt idx="43">
                  <c:v>21.641200000000001</c:v>
                </c:pt>
                <c:pt idx="44">
                  <c:v>49.949399999999997</c:v>
                </c:pt>
                <c:pt idx="45">
                  <c:v>22.8</c:v>
                </c:pt>
                <c:pt idx="46">
                  <c:v>24.2</c:v>
                </c:pt>
                <c:pt idx="47">
                  <c:v>32.799999999999997</c:v>
                </c:pt>
                <c:pt idx="48">
                  <c:v>37.137</c:v>
                </c:pt>
                <c:pt idx="49">
                  <c:v>21.473400000000002</c:v>
                </c:pt>
                <c:pt idx="50">
                  <c:v>37.066600000000001</c:v>
                </c:pt>
                <c:pt idx="51">
                  <c:v>24.2</c:v>
                </c:pt>
                <c:pt idx="52">
                  <c:v>30.6</c:v>
                </c:pt>
                <c:pt idx="53">
                  <c:v>33.128100000000003</c:v>
                </c:pt>
                <c:pt idx="54">
                  <c:v>34</c:v>
                </c:pt>
                <c:pt idx="55">
                  <c:v>41.566099999999999</c:v>
                </c:pt>
                <c:pt idx="56">
                  <c:v>44.7</c:v>
                </c:pt>
                <c:pt idx="57">
                  <c:v>36.7669</c:v>
                </c:pt>
                <c:pt idx="58">
                  <c:v>23</c:v>
                </c:pt>
                <c:pt idx="59">
                  <c:v>35</c:v>
                </c:pt>
                <c:pt idx="60">
                  <c:v>36.1</c:v>
                </c:pt>
                <c:pt idx="61">
                  <c:v>43.7</c:v>
                </c:pt>
                <c:pt idx="62">
                  <c:v>28.5</c:v>
                </c:pt>
                <c:pt idx="63">
                  <c:v>43.2</c:v>
                </c:pt>
                <c:pt idx="64">
                  <c:v>28.5</c:v>
                </c:pt>
                <c:pt idx="65">
                  <c:v>35.722200000000001</c:v>
                </c:pt>
                <c:pt idx="66">
                  <c:v>42</c:v>
                </c:pt>
                <c:pt idx="67">
                  <c:v>24.1556</c:v>
                </c:pt>
                <c:pt idx="68">
                  <c:v>27.8</c:v>
                </c:pt>
                <c:pt idx="69">
                  <c:v>41.7</c:v>
                </c:pt>
                <c:pt idx="70">
                  <c:v>31.302499999999998</c:v>
                </c:pt>
                <c:pt idx="71">
                  <c:v>25.6</c:v>
                </c:pt>
                <c:pt idx="72">
                  <c:v>47.2</c:v>
                </c:pt>
                <c:pt idx="73">
                  <c:v>35.993099999999998</c:v>
                </c:pt>
                <c:pt idx="74">
                  <c:v>36.543999999999997</c:v>
                </c:pt>
                <c:pt idx="75">
                  <c:v>24.7</c:v>
                </c:pt>
                <c:pt idx="76">
                  <c:v>23.4</c:v>
                </c:pt>
                <c:pt idx="77">
                  <c:v>59.536099999999998</c:v>
                </c:pt>
                <c:pt idx="78">
                  <c:v>47.1</c:v>
                </c:pt>
                <c:pt idx="79">
                  <c:v>35.505200000000002</c:v>
                </c:pt>
                <c:pt idx="80">
                  <c:v>39.700000000000003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0B-4059-8BE9-C7F94DC0E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20312"/>
        <c:axId val="247319920"/>
      </c:scatterChart>
      <c:valAx>
        <c:axId val="24732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EngDispl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19920"/>
        <c:crosses val="autoZero"/>
        <c:crossBetween val="midCat"/>
      </c:valAx>
      <c:valAx>
        <c:axId val="2473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</a:t>
                </a:r>
                <a:r>
                  <a:rPr lang="en-US" baseline="0"/>
                  <a:t> Efficiency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2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</a:t>
            </a:r>
            <a:r>
              <a:rPr lang="en-US" baseline="0"/>
              <a:t> vs # EngDisp</a:t>
            </a:r>
            <a:endParaRPr lang="en-US"/>
          </a:p>
        </c:rich>
      </c:tx>
      <c:layout>
        <c:manualLayout>
          <c:xMode val="edge"/>
          <c:yMode val="edge"/>
          <c:x val="0.317826334208224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Rand1!$A$1</c:f>
              <c:strCache>
                <c:ptCount val="1"/>
                <c:pt idx="0">
                  <c:v>EngDispl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323709536307962E-2"/>
                  <c:y val="-0.261569699620880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Rand2!$A$2:$A$83</c:f>
              <c:numCache>
                <c:formatCode>General</c:formatCode>
                <c:ptCount val="82"/>
                <c:pt idx="0">
                  <c:v>2</c:v>
                </c:pt>
                <c:pt idx="1">
                  <c:v>3</c:v>
                </c:pt>
                <c:pt idx="2">
                  <c:v>3.2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4.7</c:v>
                </c:pt>
                <c:pt idx="8">
                  <c:v>5.9</c:v>
                </c:pt>
                <c:pt idx="9">
                  <c:v>4.8</c:v>
                </c:pt>
                <c:pt idx="10">
                  <c:v>1.6</c:v>
                </c:pt>
                <c:pt idx="11">
                  <c:v>3.5</c:v>
                </c:pt>
                <c:pt idx="12">
                  <c:v>3</c:v>
                </c:pt>
                <c:pt idx="13">
                  <c:v>3.5</c:v>
                </c:pt>
                <c:pt idx="14">
                  <c:v>6</c:v>
                </c:pt>
                <c:pt idx="15">
                  <c:v>2.5</c:v>
                </c:pt>
                <c:pt idx="16">
                  <c:v>3.2</c:v>
                </c:pt>
                <c:pt idx="17">
                  <c:v>6</c:v>
                </c:pt>
                <c:pt idx="18">
                  <c:v>3.6</c:v>
                </c:pt>
                <c:pt idx="19">
                  <c:v>3</c:v>
                </c:pt>
                <c:pt idx="20">
                  <c:v>1.5</c:v>
                </c:pt>
                <c:pt idx="21">
                  <c:v>5</c:v>
                </c:pt>
                <c:pt idx="22">
                  <c:v>6</c:v>
                </c:pt>
                <c:pt idx="23">
                  <c:v>3.6</c:v>
                </c:pt>
                <c:pt idx="24">
                  <c:v>3</c:v>
                </c:pt>
                <c:pt idx="25">
                  <c:v>2.5</c:v>
                </c:pt>
                <c:pt idx="26">
                  <c:v>2.5</c:v>
                </c:pt>
                <c:pt idx="27">
                  <c:v>5.6</c:v>
                </c:pt>
                <c:pt idx="28">
                  <c:v>2.7</c:v>
                </c:pt>
                <c:pt idx="29">
                  <c:v>3</c:v>
                </c:pt>
                <c:pt idx="30">
                  <c:v>2.4</c:v>
                </c:pt>
                <c:pt idx="31">
                  <c:v>1.4</c:v>
                </c:pt>
                <c:pt idx="32">
                  <c:v>3</c:v>
                </c:pt>
                <c:pt idx="33">
                  <c:v>3.5</c:v>
                </c:pt>
                <c:pt idx="34">
                  <c:v>5.7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3</c:v>
                </c:pt>
                <c:pt idx="39">
                  <c:v>3.6</c:v>
                </c:pt>
                <c:pt idx="40">
                  <c:v>4.5999999999999996</c:v>
                </c:pt>
                <c:pt idx="41">
                  <c:v>2</c:v>
                </c:pt>
                <c:pt idx="42">
                  <c:v>2.5</c:v>
                </c:pt>
                <c:pt idx="43">
                  <c:v>1.4</c:v>
                </c:pt>
                <c:pt idx="44">
                  <c:v>3.5</c:v>
                </c:pt>
                <c:pt idx="45">
                  <c:v>6</c:v>
                </c:pt>
                <c:pt idx="46">
                  <c:v>3.5</c:v>
                </c:pt>
                <c:pt idx="47">
                  <c:v>5.7</c:v>
                </c:pt>
                <c:pt idx="48">
                  <c:v>4</c:v>
                </c:pt>
                <c:pt idx="49">
                  <c:v>2.5</c:v>
                </c:pt>
                <c:pt idx="50">
                  <c:v>5.4</c:v>
                </c:pt>
                <c:pt idx="51">
                  <c:v>6</c:v>
                </c:pt>
                <c:pt idx="52">
                  <c:v>2</c:v>
                </c:pt>
                <c:pt idx="53">
                  <c:v>2.5</c:v>
                </c:pt>
                <c:pt idx="54">
                  <c:v>2</c:v>
                </c:pt>
                <c:pt idx="55">
                  <c:v>2.5</c:v>
                </c:pt>
                <c:pt idx="56">
                  <c:v>6</c:v>
                </c:pt>
                <c:pt idx="57">
                  <c:v>2</c:v>
                </c:pt>
                <c:pt idx="58">
                  <c:v>2.5</c:v>
                </c:pt>
                <c:pt idx="59">
                  <c:v>2.5</c:v>
                </c:pt>
                <c:pt idx="60">
                  <c:v>4</c:v>
                </c:pt>
                <c:pt idx="61">
                  <c:v>6.8</c:v>
                </c:pt>
                <c:pt idx="62">
                  <c:v>3.6</c:v>
                </c:pt>
                <c:pt idx="63">
                  <c:v>6.2</c:v>
                </c:pt>
                <c:pt idx="64">
                  <c:v>2.4</c:v>
                </c:pt>
                <c:pt idx="65">
                  <c:v>3</c:v>
                </c:pt>
                <c:pt idx="66">
                  <c:v>3.6</c:v>
                </c:pt>
                <c:pt idx="67">
                  <c:v>3.7</c:v>
                </c:pt>
                <c:pt idx="68">
                  <c:v>3.5</c:v>
                </c:pt>
                <c:pt idx="69">
                  <c:v>6.8</c:v>
                </c:pt>
                <c:pt idx="70">
                  <c:v>1.6</c:v>
                </c:pt>
                <c:pt idx="71">
                  <c:v>3.6</c:v>
                </c:pt>
                <c:pt idx="72">
                  <c:v>5.5</c:v>
                </c:pt>
                <c:pt idx="73">
                  <c:v>1.6</c:v>
                </c:pt>
                <c:pt idx="74">
                  <c:v>3.7</c:v>
                </c:pt>
                <c:pt idx="75">
                  <c:v>4.4000000000000004</c:v>
                </c:pt>
                <c:pt idx="76">
                  <c:v>3.6</c:v>
                </c:pt>
                <c:pt idx="77">
                  <c:v>4.2</c:v>
                </c:pt>
                <c:pt idx="78">
                  <c:v>1.6</c:v>
                </c:pt>
                <c:pt idx="79">
                  <c:v>2.4</c:v>
                </c:pt>
                <c:pt idx="80">
                  <c:v>6.3</c:v>
                </c:pt>
                <c:pt idx="81">
                  <c:v>5.7</c:v>
                </c:pt>
              </c:numCache>
            </c:numRef>
          </c:xVal>
          <c:yVal>
            <c:numRef>
              <c:f>Rand2!$C$2:$C$83</c:f>
              <c:numCache>
                <c:formatCode>General</c:formatCode>
                <c:ptCount val="82"/>
                <c:pt idx="0">
                  <c:v>40</c:v>
                </c:pt>
                <c:pt idx="1">
                  <c:v>36.920200000000001</c:v>
                </c:pt>
                <c:pt idx="2">
                  <c:v>34.542400000000001</c:v>
                </c:pt>
                <c:pt idx="3">
                  <c:v>45.5991</c:v>
                </c:pt>
                <c:pt idx="4">
                  <c:v>42.973300000000002</c:v>
                </c:pt>
                <c:pt idx="5">
                  <c:v>42.488799999999998</c:v>
                </c:pt>
                <c:pt idx="6">
                  <c:v>36.473799999999997</c:v>
                </c:pt>
                <c:pt idx="7">
                  <c:v>25.6</c:v>
                </c:pt>
                <c:pt idx="8">
                  <c:v>22.925799999999999</c:v>
                </c:pt>
                <c:pt idx="9">
                  <c:v>22.8</c:v>
                </c:pt>
                <c:pt idx="10">
                  <c:v>47.847799999999999</c:v>
                </c:pt>
                <c:pt idx="11">
                  <c:v>30.049299999999999</c:v>
                </c:pt>
                <c:pt idx="12">
                  <c:v>32.286000000000001</c:v>
                </c:pt>
                <c:pt idx="13">
                  <c:v>34.767499999999998</c:v>
                </c:pt>
                <c:pt idx="14">
                  <c:v>21.473400000000002</c:v>
                </c:pt>
                <c:pt idx="15">
                  <c:v>43.261699999999998</c:v>
                </c:pt>
                <c:pt idx="16">
                  <c:v>34.542400000000001</c:v>
                </c:pt>
                <c:pt idx="17">
                  <c:v>21.2</c:v>
                </c:pt>
                <c:pt idx="18">
                  <c:v>37.299799999999998</c:v>
                </c:pt>
                <c:pt idx="19">
                  <c:v>36.473799999999997</c:v>
                </c:pt>
                <c:pt idx="20">
                  <c:v>55.644599999999997</c:v>
                </c:pt>
                <c:pt idx="21">
                  <c:v>23.602799999999998</c:v>
                </c:pt>
                <c:pt idx="22">
                  <c:v>32.4</c:v>
                </c:pt>
                <c:pt idx="23">
                  <c:v>32.299300000000002</c:v>
                </c:pt>
                <c:pt idx="24">
                  <c:v>34.4</c:v>
                </c:pt>
                <c:pt idx="25">
                  <c:v>37.6</c:v>
                </c:pt>
                <c:pt idx="26">
                  <c:v>34.434100000000001</c:v>
                </c:pt>
                <c:pt idx="27">
                  <c:v>32.4</c:v>
                </c:pt>
                <c:pt idx="28">
                  <c:v>37</c:v>
                </c:pt>
                <c:pt idx="29">
                  <c:v>33.200000000000003</c:v>
                </c:pt>
                <c:pt idx="30">
                  <c:v>37.299999999999997</c:v>
                </c:pt>
                <c:pt idx="31">
                  <c:v>52.749600000000001</c:v>
                </c:pt>
                <c:pt idx="32">
                  <c:v>35.890999999999998</c:v>
                </c:pt>
                <c:pt idx="33">
                  <c:v>34.9</c:v>
                </c:pt>
                <c:pt idx="34">
                  <c:v>27.2941</c:v>
                </c:pt>
                <c:pt idx="35">
                  <c:v>25.897200000000002</c:v>
                </c:pt>
                <c:pt idx="36">
                  <c:v>21.8</c:v>
                </c:pt>
                <c:pt idx="37">
                  <c:v>21.7</c:v>
                </c:pt>
                <c:pt idx="38">
                  <c:v>35.496600000000001</c:v>
                </c:pt>
                <c:pt idx="39">
                  <c:v>31.2</c:v>
                </c:pt>
                <c:pt idx="40">
                  <c:v>23</c:v>
                </c:pt>
                <c:pt idx="41">
                  <c:v>59.438099999999999</c:v>
                </c:pt>
                <c:pt idx="42">
                  <c:v>34.434100000000001</c:v>
                </c:pt>
                <c:pt idx="43">
                  <c:v>50.4</c:v>
                </c:pt>
                <c:pt idx="44">
                  <c:v>32.200000000000003</c:v>
                </c:pt>
                <c:pt idx="45">
                  <c:v>21.7</c:v>
                </c:pt>
                <c:pt idx="46">
                  <c:v>34.028799999999997</c:v>
                </c:pt>
                <c:pt idx="47">
                  <c:v>34.5</c:v>
                </c:pt>
                <c:pt idx="48">
                  <c:v>27.9711</c:v>
                </c:pt>
                <c:pt idx="49">
                  <c:v>51.6</c:v>
                </c:pt>
                <c:pt idx="50">
                  <c:v>21.2</c:v>
                </c:pt>
                <c:pt idx="51">
                  <c:v>21.628499999999999</c:v>
                </c:pt>
                <c:pt idx="52">
                  <c:v>43.5</c:v>
                </c:pt>
                <c:pt idx="53">
                  <c:v>40.807499999999997</c:v>
                </c:pt>
                <c:pt idx="54">
                  <c:v>51.787599999999998</c:v>
                </c:pt>
                <c:pt idx="55">
                  <c:v>36.655700000000003</c:v>
                </c:pt>
                <c:pt idx="56">
                  <c:v>25</c:v>
                </c:pt>
                <c:pt idx="57">
                  <c:v>46.9</c:v>
                </c:pt>
                <c:pt idx="58">
                  <c:v>42.904000000000003</c:v>
                </c:pt>
                <c:pt idx="59">
                  <c:v>37.5899</c:v>
                </c:pt>
                <c:pt idx="60">
                  <c:v>29.4</c:v>
                </c:pt>
                <c:pt idx="61">
                  <c:v>18.600000000000001</c:v>
                </c:pt>
                <c:pt idx="62">
                  <c:v>35</c:v>
                </c:pt>
                <c:pt idx="63">
                  <c:v>24.2</c:v>
                </c:pt>
                <c:pt idx="64">
                  <c:v>59.9</c:v>
                </c:pt>
                <c:pt idx="65">
                  <c:v>35.435400000000001</c:v>
                </c:pt>
                <c:pt idx="66">
                  <c:v>32.9</c:v>
                </c:pt>
                <c:pt idx="67">
                  <c:v>31.364100000000001</c:v>
                </c:pt>
                <c:pt idx="68">
                  <c:v>34.749400000000001</c:v>
                </c:pt>
                <c:pt idx="69">
                  <c:v>17.7</c:v>
                </c:pt>
                <c:pt idx="70">
                  <c:v>43.297899999999998</c:v>
                </c:pt>
                <c:pt idx="71">
                  <c:v>37.487400000000001</c:v>
                </c:pt>
                <c:pt idx="72">
                  <c:v>31.7</c:v>
                </c:pt>
                <c:pt idx="73">
                  <c:v>56.420400000000001</c:v>
                </c:pt>
                <c:pt idx="74">
                  <c:v>41.4056</c:v>
                </c:pt>
                <c:pt idx="75">
                  <c:v>27.730699999999999</c:v>
                </c:pt>
                <c:pt idx="76">
                  <c:v>40.5</c:v>
                </c:pt>
                <c:pt idx="77">
                  <c:v>24.300999999999998</c:v>
                </c:pt>
                <c:pt idx="78">
                  <c:v>45.3</c:v>
                </c:pt>
                <c:pt idx="79">
                  <c:v>42.5</c:v>
                </c:pt>
                <c:pt idx="80">
                  <c:v>26</c:v>
                </c:pt>
                <c:pt idx="81">
                  <c:v>27.2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2-4B1B-839E-D25FC5C6F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20312"/>
        <c:axId val="247319920"/>
      </c:scatterChart>
      <c:valAx>
        <c:axId val="24732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EngDispl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19920"/>
        <c:crosses val="autoZero"/>
        <c:crossBetween val="midCat"/>
      </c:valAx>
      <c:valAx>
        <c:axId val="2473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</a:t>
                </a:r>
                <a:r>
                  <a:rPr lang="en-US" baseline="0"/>
                  <a:t> Efficiency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2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000"/>
              <a:t>EngDispl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646134076990378"/>
          <c:y val="0.28293963254593174"/>
          <c:w val="0.77876449037620299"/>
          <c:h val="0.5515100267638959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'Rand()'!$A$2:$A$246</c:f>
              <c:numCache>
                <c:formatCode>General</c:formatCode>
                <c:ptCount val="245"/>
                <c:pt idx="0">
                  <c:v>3.6</c:v>
                </c:pt>
                <c:pt idx="1">
                  <c:v>5</c:v>
                </c:pt>
                <c:pt idx="2">
                  <c:v>4.4000000000000004</c:v>
                </c:pt>
                <c:pt idx="3">
                  <c:v>2.2999999999999998</c:v>
                </c:pt>
                <c:pt idx="4">
                  <c:v>1.8</c:v>
                </c:pt>
                <c:pt idx="5">
                  <c:v>3.8</c:v>
                </c:pt>
                <c:pt idx="6">
                  <c:v>4.7</c:v>
                </c:pt>
                <c:pt idx="7">
                  <c:v>3.4</c:v>
                </c:pt>
                <c:pt idx="8">
                  <c:v>1.5</c:v>
                </c:pt>
                <c:pt idx="9">
                  <c:v>3.7</c:v>
                </c:pt>
                <c:pt idx="10">
                  <c:v>4.5999999999999996</c:v>
                </c:pt>
                <c:pt idx="11">
                  <c:v>5</c:v>
                </c:pt>
                <c:pt idx="12">
                  <c:v>6</c:v>
                </c:pt>
                <c:pt idx="13">
                  <c:v>6.2</c:v>
                </c:pt>
                <c:pt idx="14">
                  <c:v>5.3</c:v>
                </c:pt>
                <c:pt idx="15">
                  <c:v>5.4</c:v>
                </c:pt>
                <c:pt idx="16">
                  <c:v>2</c:v>
                </c:pt>
                <c:pt idx="17">
                  <c:v>2.5</c:v>
                </c:pt>
                <c:pt idx="18">
                  <c:v>2.5</c:v>
                </c:pt>
                <c:pt idx="19">
                  <c:v>3</c:v>
                </c:pt>
                <c:pt idx="20">
                  <c:v>2.5</c:v>
                </c:pt>
                <c:pt idx="21">
                  <c:v>4.5999999999999996</c:v>
                </c:pt>
                <c:pt idx="22">
                  <c:v>3.5</c:v>
                </c:pt>
                <c:pt idx="23">
                  <c:v>5</c:v>
                </c:pt>
                <c:pt idx="24">
                  <c:v>2.4</c:v>
                </c:pt>
                <c:pt idx="25">
                  <c:v>6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2</c:v>
                </c:pt>
                <c:pt idx="29">
                  <c:v>2</c:v>
                </c:pt>
                <c:pt idx="30">
                  <c:v>1.8</c:v>
                </c:pt>
                <c:pt idx="31">
                  <c:v>4.4000000000000004</c:v>
                </c:pt>
                <c:pt idx="32">
                  <c:v>3.7</c:v>
                </c:pt>
                <c:pt idx="33">
                  <c:v>6.4</c:v>
                </c:pt>
                <c:pt idx="34">
                  <c:v>2</c:v>
                </c:pt>
                <c:pt idx="35">
                  <c:v>6</c:v>
                </c:pt>
                <c:pt idx="36">
                  <c:v>6</c:v>
                </c:pt>
                <c:pt idx="37">
                  <c:v>1.6</c:v>
                </c:pt>
                <c:pt idx="38">
                  <c:v>5.6</c:v>
                </c:pt>
                <c:pt idx="39">
                  <c:v>4.4000000000000004</c:v>
                </c:pt>
                <c:pt idx="40">
                  <c:v>1.6</c:v>
                </c:pt>
                <c:pt idx="41">
                  <c:v>2.5</c:v>
                </c:pt>
                <c:pt idx="42">
                  <c:v>3.7</c:v>
                </c:pt>
                <c:pt idx="43">
                  <c:v>5.4</c:v>
                </c:pt>
                <c:pt idx="44">
                  <c:v>1.6</c:v>
                </c:pt>
                <c:pt idx="45">
                  <c:v>4.8</c:v>
                </c:pt>
                <c:pt idx="46">
                  <c:v>6.2</c:v>
                </c:pt>
                <c:pt idx="47">
                  <c:v>6</c:v>
                </c:pt>
                <c:pt idx="48">
                  <c:v>2.5</c:v>
                </c:pt>
                <c:pt idx="49">
                  <c:v>6</c:v>
                </c:pt>
                <c:pt idx="50">
                  <c:v>3.8</c:v>
                </c:pt>
                <c:pt idx="51">
                  <c:v>6.2</c:v>
                </c:pt>
                <c:pt idx="52">
                  <c:v>5.5</c:v>
                </c:pt>
                <c:pt idx="53">
                  <c:v>3</c:v>
                </c:pt>
                <c:pt idx="54">
                  <c:v>3.5</c:v>
                </c:pt>
                <c:pt idx="55">
                  <c:v>2</c:v>
                </c:pt>
                <c:pt idx="56">
                  <c:v>2</c:v>
                </c:pt>
                <c:pt idx="57">
                  <c:v>3.8</c:v>
                </c:pt>
                <c:pt idx="58">
                  <c:v>4.5999999999999996</c:v>
                </c:pt>
                <c:pt idx="59">
                  <c:v>3.6</c:v>
                </c:pt>
                <c:pt idx="60">
                  <c:v>3.6</c:v>
                </c:pt>
                <c:pt idx="61">
                  <c:v>1.6</c:v>
                </c:pt>
                <c:pt idx="62">
                  <c:v>3.7</c:v>
                </c:pt>
                <c:pt idx="63">
                  <c:v>2</c:v>
                </c:pt>
                <c:pt idx="64">
                  <c:v>4</c:v>
                </c:pt>
                <c:pt idx="65">
                  <c:v>4.2</c:v>
                </c:pt>
                <c:pt idx="66">
                  <c:v>1.6</c:v>
                </c:pt>
                <c:pt idx="67">
                  <c:v>5.4</c:v>
                </c:pt>
                <c:pt idx="68">
                  <c:v>3.7</c:v>
                </c:pt>
                <c:pt idx="69">
                  <c:v>1.6</c:v>
                </c:pt>
                <c:pt idx="70">
                  <c:v>3</c:v>
                </c:pt>
                <c:pt idx="71">
                  <c:v>4.7</c:v>
                </c:pt>
                <c:pt idx="72">
                  <c:v>1.8</c:v>
                </c:pt>
                <c:pt idx="73">
                  <c:v>3</c:v>
                </c:pt>
                <c:pt idx="74">
                  <c:v>3.6</c:v>
                </c:pt>
                <c:pt idx="75">
                  <c:v>6</c:v>
                </c:pt>
                <c:pt idx="76">
                  <c:v>6.8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3.2</c:v>
                </c:pt>
                <c:pt idx="84">
                  <c:v>1.6</c:v>
                </c:pt>
                <c:pt idx="85">
                  <c:v>2</c:v>
                </c:pt>
                <c:pt idx="86">
                  <c:v>2.5</c:v>
                </c:pt>
                <c:pt idx="87">
                  <c:v>3</c:v>
                </c:pt>
                <c:pt idx="88">
                  <c:v>4.7</c:v>
                </c:pt>
                <c:pt idx="89">
                  <c:v>5.9</c:v>
                </c:pt>
                <c:pt idx="90">
                  <c:v>4.8</c:v>
                </c:pt>
                <c:pt idx="91">
                  <c:v>1.6</c:v>
                </c:pt>
                <c:pt idx="92">
                  <c:v>3.5</c:v>
                </c:pt>
                <c:pt idx="93">
                  <c:v>3</c:v>
                </c:pt>
                <c:pt idx="94">
                  <c:v>3.5</c:v>
                </c:pt>
                <c:pt idx="95">
                  <c:v>6</c:v>
                </c:pt>
                <c:pt idx="96">
                  <c:v>2.5</c:v>
                </c:pt>
                <c:pt idx="97">
                  <c:v>3.2</c:v>
                </c:pt>
                <c:pt idx="98">
                  <c:v>6</c:v>
                </c:pt>
                <c:pt idx="99">
                  <c:v>3.6</c:v>
                </c:pt>
                <c:pt idx="100">
                  <c:v>3</c:v>
                </c:pt>
                <c:pt idx="101">
                  <c:v>1.5</c:v>
                </c:pt>
                <c:pt idx="102">
                  <c:v>5</c:v>
                </c:pt>
                <c:pt idx="103">
                  <c:v>6</c:v>
                </c:pt>
                <c:pt idx="104">
                  <c:v>3.6</c:v>
                </c:pt>
                <c:pt idx="105">
                  <c:v>3</c:v>
                </c:pt>
                <c:pt idx="106">
                  <c:v>2.5</c:v>
                </c:pt>
                <c:pt idx="107">
                  <c:v>2.5</c:v>
                </c:pt>
                <c:pt idx="108">
                  <c:v>5.6</c:v>
                </c:pt>
                <c:pt idx="109">
                  <c:v>2.7</c:v>
                </c:pt>
                <c:pt idx="110">
                  <c:v>3</c:v>
                </c:pt>
                <c:pt idx="111">
                  <c:v>2.4</c:v>
                </c:pt>
                <c:pt idx="112">
                  <c:v>1.4</c:v>
                </c:pt>
                <c:pt idx="113">
                  <c:v>3</c:v>
                </c:pt>
                <c:pt idx="114">
                  <c:v>3.5</c:v>
                </c:pt>
                <c:pt idx="115">
                  <c:v>5.7</c:v>
                </c:pt>
                <c:pt idx="116">
                  <c:v>5</c:v>
                </c:pt>
                <c:pt idx="117">
                  <c:v>6</c:v>
                </c:pt>
                <c:pt idx="118">
                  <c:v>6</c:v>
                </c:pt>
                <c:pt idx="119">
                  <c:v>3</c:v>
                </c:pt>
                <c:pt idx="120">
                  <c:v>3.6</c:v>
                </c:pt>
                <c:pt idx="121">
                  <c:v>4.5999999999999996</c:v>
                </c:pt>
                <c:pt idx="122">
                  <c:v>2</c:v>
                </c:pt>
                <c:pt idx="123">
                  <c:v>2.5</c:v>
                </c:pt>
                <c:pt idx="124">
                  <c:v>1.4</c:v>
                </c:pt>
                <c:pt idx="125">
                  <c:v>3.5</c:v>
                </c:pt>
                <c:pt idx="126">
                  <c:v>6</c:v>
                </c:pt>
                <c:pt idx="127">
                  <c:v>3.5</c:v>
                </c:pt>
                <c:pt idx="128">
                  <c:v>5.7</c:v>
                </c:pt>
                <c:pt idx="129">
                  <c:v>4</c:v>
                </c:pt>
                <c:pt idx="130">
                  <c:v>2.5</c:v>
                </c:pt>
                <c:pt idx="131">
                  <c:v>5.4</c:v>
                </c:pt>
                <c:pt idx="132">
                  <c:v>6</c:v>
                </c:pt>
                <c:pt idx="133">
                  <c:v>2</c:v>
                </c:pt>
                <c:pt idx="134">
                  <c:v>2.5</c:v>
                </c:pt>
                <c:pt idx="135">
                  <c:v>2</c:v>
                </c:pt>
                <c:pt idx="136">
                  <c:v>2.5</c:v>
                </c:pt>
                <c:pt idx="137">
                  <c:v>6</c:v>
                </c:pt>
                <c:pt idx="138">
                  <c:v>2</c:v>
                </c:pt>
                <c:pt idx="139">
                  <c:v>2.5</c:v>
                </c:pt>
                <c:pt idx="140">
                  <c:v>2.5</c:v>
                </c:pt>
                <c:pt idx="141">
                  <c:v>4</c:v>
                </c:pt>
                <c:pt idx="142">
                  <c:v>6.8</c:v>
                </c:pt>
                <c:pt idx="143">
                  <c:v>3.6</c:v>
                </c:pt>
                <c:pt idx="144">
                  <c:v>6.2</c:v>
                </c:pt>
                <c:pt idx="145">
                  <c:v>2.4</c:v>
                </c:pt>
                <c:pt idx="146">
                  <c:v>3</c:v>
                </c:pt>
                <c:pt idx="147">
                  <c:v>3.6</c:v>
                </c:pt>
                <c:pt idx="148">
                  <c:v>3.7</c:v>
                </c:pt>
                <c:pt idx="149">
                  <c:v>3.5</c:v>
                </c:pt>
                <c:pt idx="150">
                  <c:v>6.8</c:v>
                </c:pt>
                <c:pt idx="151">
                  <c:v>1.6</c:v>
                </c:pt>
                <c:pt idx="152">
                  <c:v>3.6</c:v>
                </c:pt>
                <c:pt idx="153">
                  <c:v>5.5</c:v>
                </c:pt>
                <c:pt idx="154">
                  <c:v>1.6</c:v>
                </c:pt>
                <c:pt idx="155">
                  <c:v>3.7</c:v>
                </c:pt>
                <c:pt idx="156">
                  <c:v>4.4000000000000004</c:v>
                </c:pt>
                <c:pt idx="157">
                  <c:v>3.6</c:v>
                </c:pt>
                <c:pt idx="158">
                  <c:v>4.2</c:v>
                </c:pt>
                <c:pt idx="159">
                  <c:v>1.6</c:v>
                </c:pt>
                <c:pt idx="160">
                  <c:v>2.4</c:v>
                </c:pt>
                <c:pt idx="161">
                  <c:v>6.3</c:v>
                </c:pt>
                <c:pt idx="162">
                  <c:v>5.7</c:v>
                </c:pt>
                <c:pt idx="163">
                  <c:v>2.8</c:v>
                </c:pt>
                <c:pt idx="164">
                  <c:v>3.7</c:v>
                </c:pt>
                <c:pt idx="165">
                  <c:v>4.5999999999999996</c:v>
                </c:pt>
                <c:pt idx="166">
                  <c:v>2.4</c:v>
                </c:pt>
                <c:pt idx="167">
                  <c:v>6</c:v>
                </c:pt>
                <c:pt idx="168">
                  <c:v>3.5</c:v>
                </c:pt>
                <c:pt idx="169">
                  <c:v>2.4</c:v>
                </c:pt>
                <c:pt idx="170">
                  <c:v>3.6</c:v>
                </c:pt>
                <c:pt idx="171">
                  <c:v>5.3</c:v>
                </c:pt>
                <c:pt idx="172">
                  <c:v>5.7</c:v>
                </c:pt>
                <c:pt idx="173">
                  <c:v>2.4</c:v>
                </c:pt>
                <c:pt idx="174">
                  <c:v>5</c:v>
                </c:pt>
                <c:pt idx="175">
                  <c:v>3.4</c:v>
                </c:pt>
                <c:pt idx="176">
                  <c:v>3.6</c:v>
                </c:pt>
                <c:pt idx="177">
                  <c:v>5.4</c:v>
                </c:pt>
                <c:pt idx="178">
                  <c:v>2</c:v>
                </c:pt>
                <c:pt idx="179">
                  <c:v>5.2</c:v>
                </c:pt>
                <c:pt idx="180">
                  <c:v>3.5</c:v>
                </c:pt>
                <c:pt idx="181">
                  <c:v>3</c:v>
                </c:pt>
                <c:pt idx="182">
                  <c:v>6</c:v>
                </c:pt>
                <c:pt idx="183">
                  <c:v>2</c:v>
                </c:pt>
                <c:pt idx="184">
                  <c:v>3.7</c:v>
                </c:pt>
                <c:pt idx="185">
                  <c:v>1.4</c:v>
                </c:pt>
                <c:pt idx="186">
                  <c:v>5.3</c:v>
                </c:pt>
                <c:pt idx="187">
                  <c:v>3.6</c:v>
                </c:pt>
                <c:pt idx="188">
                  <c:v>1.5</c:v>
                </c:pt>
                <c:pt idx="189">
                  <c:v>3</c:v>
                </c:pt>
                <c:pt idx="190">
                  <c:v>2.4</c:v>
                </c:pt>
                <c:pt idx="191">
                  <c:v>2.5</c:v>
                </c:pt>
                <c:pt idx="192">
                  <c:v>1.5</c:v>
                </c:pt>
                <c:pt idx="193">
                  <c:v>2.4</c:v>
                </c:pt>
                <c:pt idx="194">
                  <c:v>3</c:v>
                </c:pt>
                <c:pt idx="195">
                  <c:v>4.4000000000000004</c:v>
                </c:pt>
                <c:pt idx="196">
                  <c:v>3</c:v>
                </c:pt>
                <c:pt idx="197">
                  <c:v>5</c:v>
                </c:pt>
                <c:pt idx="198">
                  <c:v>2</c:v>
                </c:pt>
                <c:pt idx="199">
                  <c:v>4.5999999999999996</c:v>
                </c:pt>
                <c:pt idx="200">
                  <c:v>3</c:v>
                </c:pt>
                <c:pt idx="201">
                  <c:v>2</c:v>
                </c:pt>
                <c:pt idx="202">
                  <c:v>3.6</c:v>
                </c:pt>
                <c:pt idx="203">
                  <c:v>5.4</c:v>
                </c:pt>
                <c:pt idx="204">
                  <c:v>6.4</c:v>
                </c:pt>
                <c:pt idx="205">
                  <c:v>2.5</c:v>
                </c:pt>
                <c:pt idx="206">
                  <c:v>3.7</c:v>
                </c:pt>
                <c:pt idx="207">
                  <c:v>5</c:v>
                </c:pt>
                <c:pt idx="208">
                  <c:v>6.2</c:v>
                </c:pt>
                <c:pt idx="209">
                  <c:v>2.2000000000000002</c:v>
                </c:pt>
                <c:pt idx="210">
                  <c:v>3.8</c:v>
                </c:pt>
                <c:pt idx="211">
                  <c:v>4.4000000000000004</c:v>
                </c:pt>
                <c:pt idx="212">
                  <c:v>3.8</c:v>
                </c:pt>
                <c:pt idx="213">
                  <c:v>1.6</c:v>
                </c:pt>
                <c:pt idx="214">
                  <c:v>4.7</c:v>
                </c:pt>
                <c:pt idx="215">
                  <c:v>2.5</c:v>
                </c:pt>
                <c:pt idx="216">
                  <c:v>2</c:v>
                </c:pt>
                <c:pt idx="217">
                  <c:v>4.4000000000000004</c:v>
                </c:pt>
                <c:pt idx="218">
                  <c:v>1.4</c:v>
                </c:pt>
                <c:pt idx="219">
                  <c:v>3</c:v>
                </c:pt>
                <c:pt idx="220">
                  <c:v>3.7</c:v>
                </c:pt>
                <c:pt idx="221">
                  <c:v>3.7</c:v>
                </c:pt>
                <c:pt idx="222">
                  <c:v>5.7</c:v>
                </c:pt>
                <c:pt idx="223">
                  <c:v>3</c:v>
                </c:pt>
                <c:pt idx="224">
                  <c:v>3</c:v>
                </c:pt>
                <c:pt idx="225">
                  <c:v>1.8</c:v>
                </c:pt>
                <c:pt idx="226">
                  <c:v>1.6</c:v>
                </c:pt>
                <c:pt idx="227">
                  <c:v>2.5</c:v>
                </c:pt>
                <c:pt idx="228">
                  <c:v>2</c:v>
                </c:pt>
                <c:pt idx="229">
                  <c:v>4</c:v>
                </c:pt>
                <c:pt idx="230">
                  <c:v>6</c:v>
                </c:pt>
                <c:pt idx="231">
                  <c:v>2.5</c:v>
                </c:pt>
                <c:pt idx="232">
                  <c:v>2</c:v>
                </c:pt>
                <c:pt idx="233">
                  <c:v>4.4000000000000004</c:v>
                </c:pt>
                <c:pt idx="234">
                  <c:v>3.7</c:v>
                </c:pt>
                <c:pt idx="235">
                  <c:v>3</c:v>
                </c:pt>
                <c:pt idx="236">
                  <c:v>3.6</c:v>
                </c:pt>
                <c:pt idx="237">
                  <c:v>1.6</c:v>
                </c:pt>
                <c:pt idx="238">
                  <c:v>3</c:v>
                </c:pt>
                <c:pt idx="239">
                  <c:v>2.4</c:v>
                </c:pt>
                <c:pt idx="240">
                  <c:v>1.8</c:v>
                </c:pt>
                <c:pt idx="241">
                  <c:v>6</c:v>
                </c:pt>
                <c:pt idx="242">
                  <c:v>2.4</c:v>
                </c:pt>
                <c:pt idx="243">
                  <c:v>4.2</c:v>
                </c:pt>
                <c:pt idx="244">
                  <c:v>5.2</c:v>
                </c:pt>
              </c:numCache>
            </c:numRef>
          </c:xVal>
          <c:yVal>
            <c:numRef>
              <c:f>'2011 data'!$C$25:$C$269</c:f>
              <c:numCache>
                <c:formatCode>General</c:formatCode>
                <c:ptCount val="245"/>
                <c:pt idx="0">
                  <c:v>-5.4168121495050983</c:v>
                </c:pt>
                <c:pt idx="1">
                  <c:v>-2.7850710828088516</c:v>
                </c:pt>
                <c:pt idx="2">
                  <c:v>2.8800684600356163</c:v>
                </c:pt>
                <c:pt idx="3">
                  <c:v>-7.0315431400087505</c:v>
                </c:pt>
                <c:pt idx="4">
                  <c:v>6.4474064790282952</c:v>
                </c:pt>
                <c:pt idx="5">
                  <c:v>2.898508002880078</c:v>
                </c:pt>
                <c:pt idx="6">
                  <c:v>-4.5505013113866148</c:v>
                </c:pt>
                <c:pt idx="7">
                  <c:v>5.3817676981097264</c:v>
                </c:pt>
                <c:pt idx="8">
                  <c:v>3.6747762504505346</c:v>
                </c:pt>
                <c:pt idx="9">
                  <c:v>-6.2926020733125014</c:v>
                </c:pt>
                <c:pt idx="10">
                  <c:v>-5.3747113875792074</c:v>
                </c:pt>
                <c:pt idx="11">
                  <c:v>3.2724289171911494</c:v>
                </c:pt>
                <c:pt idx="12">
                  <c:v>-0.68427032088295903</c:v>
                </c:pt>
                <c:pt idx="13">
                  <c:v>-1.7734501684977815</c:v>
                </c:pt>
                <c:pt idx="14">
                  <c:v>2.9947591457689171</c:v>
                </c:pt>
                <c:pt idx="15">
                  <c:v>-4.8810307780384896</c:v>
                </c:pt>
                <c:pt idx="16">
                  <c:v>2.8958266314134775</c:v>
                </c:pt>
                <c:pt idx="17">
                  <c:v>-9.3162229876235756</c:v>
                </c:pt>
                <c:pt idx="18">
                  <c:v>-4.0274229876235736</c:v>
                </c:pt>
                <c:pt idx="19">
                  <c:v>-6.2372606660638041E-2</c:v>
                </c:pt>
                <c:pt idx="20">
                  <c:v>-0.57542298762357547</c:v>
                </c:pt>
                <c:pt idx="21">
                  <c:v>4.2252886124207905</c:v>
                </c:pt>
                <c:pt idx="22">
                  <c:v>0.35897777430231059</c:v>
                </c:pt>
                <c:pt idx="23">
                  <c:v>-0.14037108280885136</c:v>
                </c:pt>
                <c:pt idx="24">
                  <c:v>-2.5073330638161622</c:v>
                </c:pt>
                <c:pt idx="25">
                  <c:v>10.064229679117041</c:v>
                </c:pt>
                <c:pt idx="26">
                  <c:v>-0.17513153996438646</c:v>
                </c:pt>
                <c:pt idx="27">
                  <c:v>-2.9924315399643859</c:v>
                </c:pt>
                <c:pt idx="28">
                  <c:v>2.8958266314134775</c:v>
                </c:pt>
                <c:pt idx="29">
                  <c:v>-3.9041733685865267</c:v>
                </c:pt>
                <c:pt idx="30">
                  <c:v>4.7474064790282995</c:v>
                </c:pt>
                <c:pt idx="31">
                  <c:v>-0.8853315399643833</c:v>
                </c:pt>
                <c:pt idx="32">
                  <c:v>0.77019792668749432</c:v>
                </c:pt>
                <c:pt idx="33">
                  <c:v>9.7109699838873951</c:v>
                </c:pt>
                <c:pt idx="34">
                  <c:v>1.4038266314134731</c:v>
                </c:pt>
                <c:pt idx="35">
                  <c:v>-1.1357703208829584</c:v>
                </c:pt>
                <c:pt idx="36">
                  <c:v>-0.53577032088295695</c:v>
                </c:pt>
                <c:pt idx="37">
                  <c:v>4.8425863266431222</c:v>
                </c:pt>
                <c:pt idx="38">
                  <c:v>10.067389374346682</c:v>
                </c:pt>
                <c:pt idx="39">
                  <c:v>-2.5584315399643849</c:v>
                </c:pt>
                <c:pt idx="40">
                  <c:v>8.8490863266431248</c:v>
                </c:pt>
                <c:pt idx="41">
                  <c:v>-9.3162229876235756</c:v>
                </c:pt>
                <c:pt idx="42">
                  <c:v>-3.9926020733125043</c:v>
                </c:pt>
                <c:pt idx="43">
                  <c:v>-3.8398307780384897</c:v>
                </c:pt>
                <c:pt idx="44">
                  <c:v>4.5483863266431186</c:v>
                </c:pt>
                <c:pt idx="45">
                  <c:v>-5.8262912351940273</c:v>
                </c:pt>
                <c:pt idx="46">
                  <c:v>2.9126498315022182</c:v>
                </c:pt>
                <c:pt idx="47">
                  <c:v>10.464229679117039</c:v>
                </c:pt>
                <c:pt idx="48">
                  <c:v>-3.5461229876235763</c:v>
                </c:pt>
                <c:pt idx="49">
                  <c:v>-0.86237032088295607</c:v>
                </c:pt>
                <c:pt idx="50">
                  <c:v>3.1982080028800794</c:v>
                </c:pt>
                <c:pt idx="51">
                  <c:v>2.9126498315022182</c:v>
                </c:pt>
                <c:pt idx="52">
                  <c:v>5.6431792981540951</c:v>
                </c:pt>
                <c:pt idx="53">
                  <c:v>-4.9339726066606318</c:v>
                </c:pt>
                <c:pt idx="54">
                  <c:v>-1.4410222256976866</c:v>
                </c:pt>
                <c:pt idx="55">
                  <c:v>-1.7380733685865266</c:v>
                </c:pt>
                <c:pt idx="56">
                  <c:v>1.3958266314134775</c:v>
                </c:pt>
                <c:pt idx="57">
                  <c:v>2.898508002880078</c:v>
                </c:pt>
                <c:pt idx="58">
                  <c:v>-6.6747113875792081</c:v>
                </c:pt>
                <c:pt idx="59">
                  <c:v>8.3187850494901738E-2</c:v>
                </c:pt>
                <c:pt idx="60">
                  <c:v>1.1831878504949032</c:v>
                </c:pt>
                <c:pt idx="61">
                  <c:v>-1.7010136733568757</c:v>
                </c:pt>
                <c:pt idx="62">
                  <c:v>-5.8926020733125029</c:v>
                </c:pt>
                <c:pt idx="63">
                  <c:v>-0.10417336858652249</c:v>
                </c:pt>
                <c:pt idx="64">
                  <c:v>-4.3199718447347379</c:v>
                </c:pt>
                <c:pt idx="65">
                  <c:v>3.9506483076504395</c:v>
                </c:pt>
                <c:pt idx="66">
                  <c:v>-3.4010136733568785</c:v>
                </c:pt>
                <c:pt idx="67">
                  <c:v>-1.3254307780384913</c:v>
                </c:pt>
                <c:pt idx="68">
                  <c:v>-6.5926020733125021</c:v>
                </c:pt>
                <c:pt idx="69">
                  <c:v>-3.7010136733568757</c:v>
                </c:pt>
                <c:pt idx="70">
                  <c:v>-6.7595726066606368</c:v>
                </c:pt>
                <c:pt idx="71">
                  <c:v>-3.5505013113866148</c:v>
                </c:pt>
                <c:pt idx="72">
                  <c:v>2.8474064790283009</c:v>
                </c:pt>
                <c:pt idx="73">
                  <c:v>-2.0689726066606369</c:v>
                </c:pt>
                <c:pt idx="74">
                  <c:v>1.6271878504948987</c:v>
                </c:pt>
                <c:pt idx="75">
                  <c:v>2.3642296791170416</c:v>
                </c:pt>
                <c:pt idx="76">
                  <c:v>5.2579102886577544</c:v>
                </c:pt>
                <c:pt idx="77">
                  <c:v>16.231926631413472</c:v>
                </c:pt>
                <c:pt idx="78">
                  <c:v>9.0379273933393662</c:v>
                </c:pt>
                <c:pt idx="79">
                  <c:v>-2.5568726066606331</c:v>
                </c:pt>
                <c:pt idx="80">
                  <c:v>1.6379273933393677</c:v>
                </c:pt>
                <c:pt idx="81">
                  <c:v>-3.3041733685865253</c:v>
                </c:pt>
                <c:pt idx="82">
                  <c:v>-1.1418726066606339</c:v>
                </c:pt>
                <c:pt idx="83">
                  <c:v>-2.4712524542754579</c:v>
                </c:pt>
                <c:pt idx="84">
                  <c:v>0.19808632664312142</c:v>
                </c:pt>
                <c:pt idx="85">
                  <c:v>-0.3308733685865235</c:v>
                </c:pt>
                <c:pt idx="86">
                  <c:v>1.805677012376421</c:v>
                </c:pt>
                <c:pt idx="87">
                  <c:v>-1.5882726066606381</c:v>
                </c:pt>
                <c:pt idx="88">
                  <c:v>-3.5505013113866148</c:v>
                </c:pt>
                <c:pt idx="89">
                  <c:v>6.581960292445288E-2</c:v>
                </c:pt>
                <c:pt idx="90">
                  <c:v>-5.8262912351940273</c:v>
                </c:pt>
                <c:pt idx="91">
                  <c:v>2.4467863266431209</c:v>
                </c:pt>
                <c:pt idx="92">
                  <c:v>-5.3917222256976878</c:v>
                </c:pt>
                <c:pt idx="93">
                  <c:v>-5.7760726066606338</c:v>
                </c:pt>
                <c:pt idx="94">
                  <c:v>-0.67352222569768827</c:v>
                </c:pt>
                <c:pt idx="95">
                  <c:v>-0.86237032088295607</c:v>
                </c:pt>
                <c:pt idx="96">
                  <c:v>2.5785770123764209</c:v>
                </c:pt>
                <c:pt idx="97">
                  <c:v>-2.4712524542754579</c:v>
                </c:pt>
                <c:pt idx="98">
                  <c:v>-1.1357703208829584</c:v>
                </c:pt>
                <c:pt idx="99">
                  <c:v>2.3829878504948994</c:v>
                </c:pt>
                <c:pt idx="100">
                  <c:v>-1.5882726066606381</c:v>
                </c:pt>
                <c:pt idx="101">
                  <c:v>9.7193762504505301</c:v>
                </c:pt>
                <c:pt idx="102">
                  <c:v>-3.9750710828088529</c:v>
                </c:pt>
                <c:pt idx="103">
                  <c:v>10.064229679117041</c:v>
                </c:pt>
                <c:pt idx="104">
                  <c:v>-2.6175121495050959</c:v>
                </c:pt>
                <c:pt idx="105">
                  <c:v>-3.6620726066606366</c:v>
                </c:pt>
                <c:pt idx="106">
                  <c:v>-3.0831229876235753</c:v>
                </c:pt>
                <c:pt idx="107">
                  <c:v>-6.2490229876235759</c:v>
                </c:pt>
                <c:pt idx="108">
                  <c:v>7.9673893743466806</c:v>
                </c:pt>
                <c:pt idx="109">
                  <c:v>-2.6347028352384001</c:v>
                </c:pt>
                <c:pt idx="110">
                  <c:v>-4.8620726066606323</c:v>
                </c:pt>
                <c:pt idx="111">
                  <c:v>-3.9073330638161679</c:v>
                </c:pt>
                <c:pt idx="112">
                  <c:v>6.3001661742579387</c:v>
                </c:pt>
                <c:pt idx="113">
                  <c:v>-2.1710726066606369</c:v>
                </c:pt>
                <c:pt idx="114">
                  <c:v>-0.54102222569768799</c:v>
                </c:pt>
                <c:pt idx="115">
                  <c:v>3.3856994505392741</c:v>
                </c:pt>
                <c:pt idx="116">
                  <c:v>-1.6806710828088498</c:v>
                </c:pt>
                <c:pt idx="117">
                  <c:v>-0.53577032088295695</c:v>
                </c:pt>
                <c:pt idx="118">
                  <c:v>-0.63577032088295837</c:v>
                </c:pt>
                <c:pt idx="119">
                  <c:v>-2.5654726066606344</c:v>
                </c:pt>
                <c:pt idx="120">
                  <c:v>-3.716812149505099</c:v>
                </c:pt>
                <c:pt idx="121">
                  <c:v>-6.6747113875792081</c:v>
                </c:pt>
                <c:pt idx="122">
                  <c:v>16.133926631413473</c:v>
                </c:pt>
                <c:pt idx="123">
                  <c:v>-6.2490229876235759</c:v>
                </c:pt>
                <c:pt idx="124">
                  <c:v>3.9505661742579363</c:v>
                </c:pt>
                <c:pt idx="125">
                  <c:v>-3.2410222256976837</c:v>
                </c:pt>
                <c:pt idx="126">
                  <c:v>-0.63577032088295837</c:v>
                </c:pt>
                <c:pt idx="127">
                  <c:v>-1.4122222256976897</c:v>
                </c:pt>
                <c:pt idx="128">
                  <c:v>10.591599450539274</c:v>
                </c:pt>
                <c:pt idx="129">
                  <c:v>-4.8488718447347381</c:v>
                </c:pt>
                <c:pt idx="130">
                  <c:v>10.916877012376425</c:v>
                </c:pt>
                <c:pt idx="131">
                  <c:v>-4.2810307780384917</c:v>
                </c:pt>
                <c:pt idx="132">
                  <c:v>-0.70727032088295871</c:v>
                </c:pt>
                <c:pt idx="133">
                  <c:v>0.19582663141347467</c:v>
                </c:pt>
                <c:pt idx="134">
                  <c:v>0.12437701237642074</c:v>
                </c:pt>
                <c:pt idx="135">
                  <c:v>8.4834266314134723</c:v>
                </c:pt>
                <c:pt idx="136">
                  <c:v>-4.0274229876235736</c:v>
                </c:pt>
                <c:pt idx="137">
                  <c:v>2.6642296791170423</c:v>
                </c:pt>
                <c:pt idx="138">
                  <c:v>3.5958266314134733</c:v>
                </c:pt>
                <c:pt idx="139">
                  <c:v>2.2208770123764268</c:v>
                </c:pt>
                <c:pt idx="140">
                  <c:v>-3.0932229876235766</c:v>
                </c:pt>
                <c:pt idx="141">
                  <c:v>-3.4199718447347394</c:v>
                </c:pt>
                <c:pt idx="142">
                  <c:v>0.45791028865775729</c:v>
                </c:pt>
                <c:pt idx="143">
                  <c:v>8.3187850494901738E-2</c:v>
                </c:pt>
                <c:pt idx="144">
                  <c:v>2.9126498315022182</c:v>
                </c:pt>
                <c:pt idx="145">
                  <c:v>18.692666936183834</c:v>
                </c:pt>
                <c:pt idx="146">
                  <c:v>-2.6266726066606338</c:v>
                </c:pt>
                <c:pt idx="147">
                  <c:v>-2.0168121495050997</c:v>
                </c:pt>
                <c:pt idx="148">
                  <c:v>-3.0285020733125023</c:v>
                </c:pt>
                <c:pt idx="149">
                  <c:v>-0.69162222569768517</c:v>
                </c:pt>
                <c:pt idx="150">
                  <c:v>-0.44208971134224484</c:v>
                </c:pt>
                <c:pt idx="151">
                  <c:v>-2.10311367335688</c:v>
                </c:pt>
                <c:pt idx="152">
                  <c:v>2.5705878504949027</c:v>
                </c:pt>
                <c:pt idx="153">
                  <c:v>6.743179298154093</c:v>
                </c:pt>
                <c:pt idx="154">
                  <c:v>11.019386326643122</c:v>
                </c:pt>
                <c:pt idx="155">
                  <c:v>7.0129979266874969</c:v>
                </c:pt>
                <c:pt idx="156">
                  <c:v>-2.9924315399643859</c:v>
                </c:pt>
                <c:pt idx="157">
                  <c:v>5.5831878504949017</c:v>
                </c:pt>
                <c:pt idx="158">
                  <c:v>-7.470551692349563</c:v>
                </c:pt>
                <c:pt idx="159">
                  <c:v>-0.10101367335688138</c:v>
                </c:pt>
                <c:pt idx="160">
                  <c:v>1.292666936183835</c:v>
                </c:pt>
                <c:pt idx="161">
                  <c:v>5.2368599076948072</c:v>
                </c:pt>
                <c:pt idx="162">
                  <c:v>3.2915994505392732</c:v>
                </c:pt>
                <c:pt idx="163">
                  <c:v>-8.8104927590458111</c:v>
                </c:pt>
                <c:pt idx="164">
                  <c:v>-5.8252020733125036</c:v>
                </c:pt>
                <c:pt idx="165">
                  <c:v>-7.7747113875792095</c:v>
                </c:pt>
                <c:pt idx="166">
                  <c:v>-2.5073330638161622</c:v>
                </c:pt>
                <c:pt idx="167">
                  <c:v>-0.86237032088295607</c:v>
                </c:pt>
                <c:pt idx="168">
                  <c:v>-0.67802222569768844</c:v>
                </c:pt>
                <c:pt idx="169">
                  <c:v>-3.8073330638161664</c:v>
                </c:pt>
                <c:pt idx="170">
                  <c:v>0.58318785049490174</c:v>
                </c:pt>
                <c:pt idx="171">
                  <c:v>2.9947591457689171</c:v>
                </c:pt>
                <c:pt idx="172">
                  <c:v>1.6915994505392753</c:v>
                </c:pt>
                <c:pt idx="173">
                  <c:v>0.79266693618383499</c:v>
                </c:pt>
                <c:pt idx="174">
                  <c:v>1.1230289171911494</c:v>
                </c:pt>
                <c:pt idx="175">
                  <c:v>1.0897676981097248</c:v>
                </c:pt>
                <c:pt idx="176">
                  <c:v>-2.6168121495051011</c:v>
                </c:pt>
                <c:pt idx="177">
                  <c:v>-3.6810307780384903</c:v>
                </c:pt>
                <c:pt idx="178">
                  <c:v>-2.1041733685865225</c:v>
                </c:pt>
                <c:pt idx="179">
                  <c:v>-2.1969509304236716</c:v>
                </c:pt>
                <c:pt idx="180">
                  <c:v>-0.54102222569768799</c:v>
                </c:pt>
                <c:pt idx="181">
                  <c:v>-2.262072606660638</c:v>
                </c:pt>
                <c:pt idx="182">
                  <c:v>-0.86237032088295607</c:v>
                </c:pt>
                <c:pt idx="183">
                  <c:v>-1.8041733685865253</c:v>
                </c:pt>
                <c:pt idx="184">
                  <c:v>-5.8258020733125022</c:v>
                </c:pt>
                <c:pt idx="185">
                  <c:v>13.250566174257941</c:v>
                </c:pt>
                <c:pt idx="186">
                  <c:v>2.9947591457689171</c:v>
                </c:pt>
                <c:pt idx="187">
                  <c:v>5.5831878504949017</c:v>
                </c:pt>
                <c:pt idx="188">
                  <c:v>6.274776250450536</c:v>
                </c:pt>
                <c:pt idx="189">
                  <c:v>1.6379273933393677</c:v>
                </c:pt>
                <c:pt idx="190">
                  <c:v>3.5926669361838321</c:v>
                </c:pt>
                <c:pt idx="191">
                  <c:v>-2.7031229876235798</c:v>
                </c:pt>
                <c:pt idx="192">
                  <c:v>0.57477625045053315</c:v>
                </c:pt>
                <c:pt idx="193">
                  <c:v>2.2245669361838338</c:v>
                </c:pt>
                <c:pt idx="194">
                  <c:v>-5.2041726066606344</c:v>
                </c:pt>
                <c:pt idx="195">
                  <c:v>2.8800684600356163</c:v>
                </c:pt>
                <c:pt idx="196">
                  <c:v>-2.5654726066606344</c:v>
                </c:pt>
                <c:pt idx="197">
                  <c:v>-1.6803710828088505</c:v>
                </c:pt>
                <c:pt idx="198">
                  <c:v>-2.4041733685865267</c:v>
                </c:pt>
                <c:pt idx="199">
                  <c:v>-7.7747113875792095</c:v>
                </c:pt>
                <c:pt idx="200">
                  <c:v>-5.2041726066606344</c:v>
                </c:pt>
                <c:pt idx="201">
                  <c:v>-3.8594733685865279</c:v>
                </c:pt>
                <c:pt idx="202">
                  <c:v>2.9831878504949003</c:v>
                </c:pt>
                <c:pt idx="203">
                  <c:v>-4.2810307780384917</c:v>
                </c:pt>
                <c:pt idx="204">
                  <c:v>11.161069983887394</c:v>
                </c:pt>
                <c:pt idx="205">
                  <c:v>-3.0932229876235766</c:v>
                </c:pt>
                <c:pt idx="206">
                  <c:v>-0.99260207331250427</c:v>
                </c:pt>
                <c:pt idx="207">
                  <c:v>1.1381289171911497</c:v>
                </c:pt>
                <c:pt idx="208">
                  <c:v>5.5126498315022197</c:v>
                </c:pt>
                <c:pt idx="209">
                  <c:v>-11.805753216201342</c:v>
                </c:pt>
                <c:pt idx="210">
                  <c:v>0.99330800288007737</c:v>
                </c:pt>
                <c:pt idx="211">
                  <c:v>2.3267684600356162</c:v>
                </c:pt>
                <c:pt idx="212">
                  <c:v>2.1593080028800813</c:v>
                </c:pt>
                <c:pt idx="213">
                  <c:v>-2.6010136733568814</c:v>
                </c:pt>
                <c:pt idx="214">
                  <c:v>-3.450501311386617</c:v>
                </c:pt>
                <c:pt idx="215">
                  <c:v>-3.6453229876235795</c:v>
                </c:pt>
                <c:pt idx="216">
                  <c:v>5.3958266314134775</c:v>
                </c:pt>
                <c:pt idx="217">
                  <c:v>-0.8853315399643833</c:v>
                </c:pt>
                <c:pt idx="218">
                  <c:v>7.6005661742579349</c:v>
                </c:pt>
                <c:pt idx="219">
                  <c:v>-6.5620726066606352</c:v>
                </c:pt>
                <c:pt idx="220">
                  <c:v>-9.9926020733125043</c:v>
                </c:pt>
                <c:pt idx="221">
                  <c:v>-3.0287020733125019</c:v>
                </c:pt>
                <c:pt idx="222">
                  <c:v>3.2915994505392732</c:v>
                </c:pt>
                <c:pt idx="223">
                  <c:v>-5.2041726066606344</c:v>
                </c:pt>
                <c:pt idx="224">
                  <c:v>-3.6620726066606366</c:v>
                </c:pt>
                <c:pt idx="225">
                  <c:v>2.5474064790282966</c:v>
                </c:pt>
                <c:pt idx="226">
                  <c:v>7.1989863266431229</c:v>
                </c:pt>
                <c:pt idx="227">
                  <c:v>-7.8831229876235795</c:v>
                </c:pt>
                <c:pt idx="228">
                  <c:v>-1.9051733685865244</c:v>
                </c:pt>
                <c:pt idx="229">
                  <c:v>-4.4199718447347394</c:v>
                </c:pt>
                <c:pt idx="230">
                  <c:v>-0.86237032088295607</c:v>
                </c:pt>
                <c:pt idx="231">
                  <c:v>3.8327770123764253</c:v>
                </c:pt>
                <c:pt idx="232">
                  <c:v>-6.5041733685865282</c:v>
                </c:pt>
                <c:pt idx="233">
                  <c:v>0.50426846003561465</c:v>
                </c:pt>
                <c:pt idx="234">
                  <c:v>2.3601979266874977</c:v>
                </c:pt>
                <c:pt idx="235">
                  <c:v>-0.63617260666063657</c:v>
                </c:pt>
                <c:pt idx="236">
                  <c:v>-0.65721214950509932</c:v>
                </c:pt>
                <c:pt idx="237">
                  <c:v>9.8986326643121458E-2</c:v>
                </c:pt>
                <c:pt idx="238">
                  <c:v>-4.762072606660638</c:v>
                </c:pt>
                <c:pt idx="239">
                  <c:v>-0.90733306381616785</c:v>
                </c:pt>
                <c:pt idx="240">
                  <c:v>12.6389064790283</c:v>
                </c:pt>
                <c:pt idx="241">
                  <c:v>-0.86237032088295607</c:v>
                </c:pt>
                <c:pt idx="242">
                  <c:v>15.092666936183832</c:v>
                </c:pt>
                <c:pt idx="243">
                  <c:v>-5.0037516923495602</c:v>
                </c:pt>
                <c:pt idx="244">
                  <c:v>-3.4627509304236703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66-46FB-A5AC-E27D16534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552056"/>
        <c:axId val="336549432"/>
      </c:scatterChart>
      <c:valAx>
        <c:axId val="336552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EngDispl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6549432"/>
        <c:crosses val="autoZero"/>
        <c:crossBetween val="midCat"/>
      </c:valAx>
      <c:valAx>
        <c:axId val="336549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6552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000"/>
              <a:t>EngDispl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</c:v>
          </c:tx>
          <c:spPr>
            <a:ln w="19050">
              <a:noFill/>
            </a:ln>
          </c:spPr>
          <c:xVal>
            <c:numRef>
              <c:f>'Rand()'!$A$2:$A$246</c:f>
              <c:numCache>
                <c:formatCode>General</c:formatCode>
                <c:ptCount val="245"/>
                <c:pt idx="0">
                  <c:v>3.6</c:v>
                </c:pt>
                <c:pt idx="1">
                  <c:v>5</c:v>
                </c:pt>
                <c:pt idx="2">
                  <c:v>4.4000000000000004</c:v>
                </c:pt>
                <c:pt idx="3">
                  <c:v>2.2999999999999998</c:v>
                </c:pt>
                <c:pt idx="4">
                  <c:v>1.8</c:v>
                </c:pt>
                <c:pt idx="5">
                  <c:v>3.8</c:v>
                </c:pt>
                <c:pt idx="6">
                  <c:v>4.7</c:v>
                </c:pt>
                <c:pt idx="7">
                  <c:v>3.4</c:v>
                </c:pt>
                <c:pt idx="8">
                  <c:v>1.5</c:v>
                </c:pt>
                <c:pt idx="9">
                  <c:v>3.7</c:v>
                </c:pt>
                <c:pt idx="10">
                  <c:v>4.5999999999999996</c:v>
                </c:pt>
                <c:pt idx="11">
                  <c:v>5</c:v>
                </c:pt>
                <c:pt idx="12">
                  <c:v>6</c:v>
                </c:pt>
                <c:pt idx="13">
                  <c:v>6.2</c:v>
                </c:pt>
                <c:pt idx="14">
                  <c:v>5.3</c:v>
                </c:pt>
                <c:pt idx="15">
                  <c:v>5.4</c:v>
                </c:pt>
                <c:pt idx="16">
                  <c:v>2</c:v>
                </c:pt>
                <c:pt idx="17">
                  <c:v>2.5</c:v>
                </c:pt>
                <c:pt idx="18">
                  <c:v>2.5</c:v>
                </c:pt>
                <c:pt idx="19">
                  <c:v>3</c:v>
                </c:pt>
                <c:pt idx="20">
                  <c:v>2.5</c:v>
                </c:pt>
                <c:pt idx="21">
                  <c:v>4.5999999999999996</c:v>
                </c:pt>
                <c:pt idx="22">
                  <c:v>3.5</c:v>
                </c:pt>
                <c:pt idx="23">
                  <c:v>5</c:v>
                </c:pt>
                <c:pt idx="24">
                  <c:v>2.4</c:v>
                </c:pt>
                <c:pt idx="25">
                  <c:v>6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2</c:v>
                </c:pt>
                <c:pt idx="29">
                  <c:v>2</c:v>
                </c:pt>
                <c:pt idx="30">
                  <c:v>1.8</c:v>
                </c:pt>
                <c:pt idx="31">
                  <c:v>4.4000000000000004</c:v>
                </c:pt>
                <c:pt idx="32">
                  <c:v>3.7</c:v>
                </c:pt>
                <c:pt idx="33">
                  <c:v>6.4</c:v>
                </c:pt>
                <c:pt idx="34">
                  <c:v>2</c:v>
                </c:pt>
                <c:pt idx="35">
                  <c:v>6</c:v>
                </c:pt>
                <c:pt idx="36">
                  <c:v>6</c:v>
                </c:pt>
                <c:pt idx="37">
                  <c:v>1.6</c:v>
                </c:pt>
                <c:pt idx="38">
                  <c:v>5.6</c:v>
                </c:pt>
                <c:pt idx="39">
                  <c:v>4.4000000000000004</c:v>
                </c:pt>
                <c:pt idx="40">
                  <c:v>1.6</c:v>
                </c:pt>
                <c:pt idx="41">
                  <c:v>2.5</c:v>
                </c:pt>
                <c:pt idx="42">
                  <c:v>3.7</c:v>
                </c:pt>
                <c:pt idx="43">
                  <c:v>5.4</c:v>
                </c:pt>
                <c:pt idx="44">
                  <c:v>1.6</c:v>
                </c:pt>
                <c:pt idx="45">
                  <c:v>4.8</c:v>
                </c:pt>
                <c:pt idx="46">
                  <c:v>6.2</c:v>
                </c:pt>
                <c:pt idx="47">
                  <c:v>6</c:v>
                </c:pt>
                <c:pt idx="48">
                  <c:v>2.5</c:v>
                </c:pt>
                <c:pt idx="49">
                  <c:v>6</c:v>
                </c:pt>
                <c:pt idx="50">
                  <c:v>3.8</c:v>
                </c:pt>
                <c:pt idx="51">
                  <c:v>6.2</c:v>
                </c:pt>
                <c:pt idx="52">
                  <c:v>5.5</c:v>
                </c:pt>
                <c:pt idx="53">
                  <c:v>3</c:v>
                </c:pt>
                <c:pt idx="54">
                  <c:v>3.5</c:v>
                </c:pt>
                <c:pt idx="55">
                  <c:v>2</c:v>
                </c:pt>
                <c:pt idx="56">
                  <c:v>2</c:v>
                </c:pt>
                <c:pt idx="57">
                  <c:v>3.8</c:v>
                </c:pt>
                <c:pt idx="58">
                  <c:v>4.5999999999999996</c:v>
                </c:pt>
                <c:pt idx="59">
                  <c:v>3.6</c:v>
                </c:pt>
                <c:pt idx="60">
                  <c:v>3.6</c:v>
                </c:pt>
                <c:pt idx="61">
                  <c:v>1.6</c:v>
                </c:pt>
                <c:pt idx="62">
                  <c:v>3.7</c:v>
                </c:pt>
                <c:pt idx="63">
                  <c:v>2</c:v>
                </c:pt>
                <c:pt idx="64">
                  <c:v>4</c:v>
                </c:pt>
                <c:pt idx="65">
                  <c:v>4.2</c:v>
                </c:pt>
                <c:pt idx="66">
                  <c:v>1.6</c:v>
                </c:pt>
                <c:pt idx="67">
                  <c:v>5.4</c:v>
                </c:pt>
                <c:pt idx="68">
                  <c:v>3.7</c:v>
                </c:pt>
                <c:pt idx="69">
                  <c:v>1.6</c:v>
                </c:pt>
                <c:pt idx="70">
                  <c:v>3</c:v>
                </c:pt>
                <c:pt idx="71">
                  <c:v>4.7</c:v>
                </c:pt>
                <c:pt idx="72">
                  <c:v>1.8</c:v>
                </c:pt>
                <c:pt idx="73">
                  <c:v>3</c:v>
                </c:pt>
                <c:pt idx="74">
                  <c:v>3.6</c:v>
                </c:pt>
                <c:pt idx="75">
                  <c:v>6</c:v>
                </c:pt>
                <c:pt idx="76">
                  <c:v>6.8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3.2</c:v>
                </c:pt>
                <c:pt idx="84">
                  <c:v>1.6</c:v>
                </c:pt>
                <c:pt idx="85">
                  <c:v>2</c:v>
                </c:pt>
                <c:pt idx="86">
                  <c:v>2.5</c:v>
                </c:pt>
                <c:pt idx="87">
                  <c:v>3</c:v>
                </c:pt>
                <c:pt idx="88">
                  <c:v>4.7</c:v>
                </c:pt>
                <c:pt idx="89">
                  <c:v>5.9</c:v>
                </c:pt>
                <c:pt idx="90">
                  <c:v>4.8</c:v>
                </c:pt>
                <c:pt idx="91">
                  <c:v>1.6</c:v>
                </c:pt>
                <c:pt idx="92">
                  <c:v>3.5</c:v>
                </c:pt>
                <c:pt idx="93">
                  <c:v>3</c:v>
                </c:pt>
                <c:pt idx="94">
                  <c:v>3.5</c:v>
                </c:pt>
                <c:pt idx="95">
                  <c:v>6</c:v>
                </c:pt>
                <c:pt idx="96">
                  <c:v>2.5</c:v>
                </c:pt>
                <c:pt idx="97">
                  <c:v>3.2</c:v>
                </c:pt>
                <c:pt idx="98">
                  <c:v>6</c:v>
                </c:pt>
                <c:pt idx="99">
                  <c:v>3.6</c:v>
                </c:pt>
                <c:pt idx="100">
                  <c:v>3</c:v>
                </c:pt>
                <c:pt idx="101">
                  <c:v>1.5</c:v>
                </c:pt>
                <c:pt idx="102">
                  <c:v>5</c:v>
                </c:pt>
                <c:pt idx="103">
                  <c:v>6</c:v>
                </c:pt>
                <c:pt idx="104">
                  <c:v>3.6</c:v>
                </c:pt>
                <c:pt idx="105">
                  <c:v>3</c:v>
                </c:pt>
                <c:pt idx="106">
                  <c:v>2.5</c:v>
                </c:pt>
                <c:pt idx="107">
                  <c:v>2.5</c:v>
                </c:pt>
                <c:pt idx="108">
                  <c:v>5.6</c:v>
                </c:pt>
                <c:pt idx="109">
                  <c:v>2.7</c:v>
                </c:pt>
                <c:pt idx="110">
                  <c:v>3</c:v>
                </c:pt>
                <c:pt idx="111">
                  <c:v>2.4</c:v>
                </c:pt>
                <c:pt idx="112">
                  <c:v>1.4</c:v>
                </c:pt>
                <c:pt idx="113">
                  <c:v>3</c:v>
                </c:pt>
                <c:pt idx="114">
                  <c:v>3.5</c:v>
                </c:pt>
                <c:pt idx="115">
                  <c:v>5.7</c:v>
                </c:pt>
                <c:pt idx="116">
                  <c:v>5</c:v>
                </c:pt>
                <c:pt idx="117">
                  <c:v>6</c:v>
                </c:pt>
                <c:pt idx="118">
                  <c:v>6</c:v>
                </c:pt>
                <c:pt idx="119">
                  <c:v>3</c:v>
                </c:pt>
                <c:pt idx="120">
                  <c:v>3.6</c:v>
                </c:pt>
                <c:pt idx="121">
                  <c:v>4.5999999999999996</c:v>
                </c:pt>
                <c:pt idx="122">
                  <c:v>2</c:v>
                </c:pt>
                <c:pt idx="123">
                  <c:v>2.5</c:v>
                </c:pt>
                <c:pt idx="124">
                  <c:v>1.4</c:v>
                </c:pt>
                <c:pt idx="125">
                  <c:v>3.5</c:v>
                </c:pt>
                <c:pt idx="126">
                  <c:v>6</c:v>
                </c:pt>
                <c:pt idx="127">
                  <c:v>3.5</c:v>
                </c:pt>
                <c:pt idx="128">
                  <c:v>5.7</c:v>
                </c:pt>
                <c:pt idx="129">
                  <c:v>4</c:v>
                </c:pt>
                <c:pt idx="130">
                  <c:v>2.5</c:v>
                </c:pt>
                <c:pt idx="131">
                  <c:v>5.4</c:v>
                </c:pt>
                <c:pt idx="132">
                  <c:v>6</c:v>
                </c:pt>
                <c:pt idx="133">
                  <c:v>2</c:v>
                </c:pt>
                <c:pt idx="134">
                  <c:v>2.5</c:v>
                </c:pt>
                <c:pt idx="135">
                  <c:v>2</c:v>
                </c:pt>
                <c:pt idx="136">
                  <c:v>2.5</c:v>
                </c:pt>
                <c:pt idx="137">
                  <c:v>6</c:v>
                </c:pt>
                <c:pt idx="138">
                  <c:v>2</c:v>
                </c:pt>
                <c:pt idx="139">
                  <c:v>2.5</c:v>
                </c:pt>
                <c:pt idx="140">
                  <c:v>2.5</c:v>
                </c:pt>
                <c:pt idx="141">
                  <c:v>4</c:v>
                </c:pt>
                <c:pt idx="142">
                  <c:v>6.8</c:v>
                </c:pt>
                <c:pt idx="143">
                  <c:v>3.6</c:v>
                </c:pt>
                <c:pt idx="144">
                  <c:v>6.2</c:v>
                </c:pt>
                <c:pt idx="145">
                  <c:v>2.4</c:v>
                </c:pt>
                <c:pt idx="146">
                  <c:v>3</c:v>
                </c:pt>
                <c:pt idx="147">
                  <c:v>3.6</c:v>
                </c:pt>
                <c:pt idx="148">
                  <c:v>3.7</c:v>
                </c:pt>
                <c:pt idx="149">
                  <c:v>3.5</c:v>
                </c:pt>
                <c:pt idx="150">
                  <c:v>6.8</c:v>
                </c:pt>
                <c:pt idx="151">
                  <c:v>1.6</c:v>
                </c:pt>
                <c:pt idx="152">
                  <c:v>3.6</c:v>
                </c:pt>
                <c:pt idx="153">
                  <c:v>5.5</c:v>
                </c:pt>
                <c:pt idx="154">
                  <c:v>1.6</c:v>
                </c:pt>
                <c:pt idx="155">
                  <c:v>3.7</c:v>
                </c:pt>
                <c:pt idx="156">
                  <c:v>4.4000000000000004</c:v>
                </c:pt>
                <c:pt idx="157">
                  <c:v>3.6</c:v>
                </c:pt>
                <c:pt idx="158">
                  <c:v>4.2</c:v>
                </c:pt>
                <c:pt idx="159">
                  <c:v>1.6</c:v>
                </c:pt>
                <c:pt idx="160">
                  <c:v>2.4</c:v>
                </c:pt>
                <c:pt idx="161">
                  <c:v>6.3</c:v>
                </c:pt>
                <c:pt idx="162">
                  <c:v>5.7</c:v>
                </c:pt>
                <c:pt idx="163">
                  <c:v>2.8</c:v>
                </c:pt>
                <c:pt idx="164">
                  <c:v>3.7</c:v>
                </c:pt>
                <c:pt idx="165">
                  <c:v>4.5999999999999996</c:v>
                </c:pt>
                <c:pt idx="166">
                  <c:v>2.4</c:v>
                </c:pt>
                <c:pt idx="167">
                  <c:v>6</c:v>
                </c:pt>
                <c:pt idx="168">
                  <c:v>3.5</c:v>
                </c:pt>
                <c:pt idx="169">
                  <c:v>2.4</c:v>
                </c:pt>
                <c:pt idx="170">
                  <c:v>3.6</c:v>
                </c:pt>
                <c:pt idx="171">
                  <c:v>5.3</c:v>
                </c:pt>
                <c:pt idx="172">
                  <c:v>5.7</c:v>
                </c:pt>
                <c:pt idx="173">
                  <c:v>2.4</c:v>
                </c:pt>
                <c:pt idx="174">
                  <c:v>5</c:v>
                </c:pt>
                <c:pt idx="175">
                  <c:v>3.4</c:v>
                </c:pt>
                <c:pt idx="176">
                  <c:v>3.6</c:v>
                </c:pt>
                <c:pt idx="177">
                  <c:v>5.4</c:v>
                </c:pt>
                <c:pt idx="178">
                  <c:v>2</c:v>
                </c:pt>
                <c:pt idx="179">
                  <c:v>5.2</c:v>
                </c:pt>
                <c:pt idx="180">
                  <c:v>3.5</c:v>
                </c:pt>
                <c:pt idx="181">
                  <c:v>3</c:v>
                </c:pt>
                <c:pt idx="182">
                  <c:v>6</c:v>
                </c:pt>
                <c:pt idx="183">
                  <c:v>2</c:v>
                </c:pt>
                <c:pt idx="184">
                  <c:v>3.7</c:v>
                </c:pt>
                <c:pt idx="185">
                  <c:v>1.4</c:v>
                </c:pt>
                <c:pt idx="186">
                  <c:v>5.3</c:v>
                </c:pt>
                <c:pt idx="187">
                  <c:v>3.6</c:v>
                </c:pt>
                <c:pt idx="188">
                  <c:v>1.5</c:v>
                </c:pt>
                <c:pt idx="189">
                  <c:v>3</c:v>
                </c:pt>
                <c:pt idx="190">
                  <c:v>2.4</c:v>
                </c:pt>
                <c:pt idx="191">
                  <c:v>2.5</c:v>
                </c:pt>
                <c:pt idx="192">
                  <c:v>1.5</c:v>
                </c:pt>
                <c:pt idx="193">
                  <c:v>2.4</c:v>
                </c:pt>
                <c:pt idx="194">
                  <c:v>3</c:v>
                </c:pt>
                <c:pt idx="195">
                  <c:v>4.4000000000000004</c:v>
                </c:pt>
                <c:pt idx="196">
                  <c:v>3</c:v>
                </c:pt>
                <c:pt idx="197">
                  <c:v>5</c:v>
                </c:pt>
                <c:pt idx="198">
                  <c:v>2</c:v>
                </c:pt>
                <c:pt idx="199">
                  <c:v>4.5999999999999996</c:v>
                </c:pt>
                <c:pt idx="200">
                  <c:v>3</c:v>
                </c:pt>
                <c:pt idx="201">
                  <c:v>2</c:v>
                </c:pt>
                <c:pt idx="202">
                  <c:v>3.6</c:v>
                </c:pt>
                <c:pt idx="203">
                  <c:v>5.4</c:v>
                </c:pt>
                <c:pt idx="204">
                  <c:v>6.4</c:v>
                </c:pt>
                <c:pt idx="205">
                  <c:v>2.5</c:v>
                </c:pt>
                <c:pt idx="206">
                  <c:v>3.7</c:v>
                </c:pt>
                <c:pt idx="207">
                  <c:v>5</c:v>
                </c:pt>
                <c:pt idx="208">
                  <c:v>6.2</c:v>
                </c:pt>
                <c:pt idx="209">
                  <c:v>2.2000000000000002</c:v>
                </c:pt>
                <c:pt idx="210">
                  <c:v>3.8</c:v>
                </c:pt>
                <c:pt idx="211">
                  <c:v>4.4000000000000004</c:v>
                </c:pt>
                <c:pt idx="212">
                  <c:v>3.8</c:v>
                </c:pt>
                <c:pt idx="213">
                  <c:v>1.6</c:v>
                </c:pt>
                <c:pt idx="214">
                  <c:v>4.7</c:v>
                </c:pt>
                <c:pt idx="215">
                  <c:v>2.5</c:v>
                </c:pt>
                <c:pt idx="216">
                  <c:v>2</c:v>
                </c:pt>
                <c:pt idx="217">
                  <c:v>4.4000000000000004</c:v>
                </c:pt>
                <c:pt idx="218">
                  <c:v>1.4</c:v>
                </c:pt>
                <c:pt idx="219">
                  <c:v>3</c:v>
                </c:pt>
                <c:pt idx="220">
                  <c:v>3.7</c:v>
                </c:pt>
                <c:pt idx="221">
                  <c:v>3.7</c:v>
                </c:pt>
                <c:pt idx="222">
                  <c:v>5.7</c:v>
                </c:pt>
                <c:pt idx="223">
                  <c:v>3</c:v>
                </c:pt>
                <c:pt idx="224">
                  <c:v>3</c:v>
                </c:pt>
                <c:pt idx="225">
                  <c:v>1.8</c:v>
                </c:pt>
                <c:pt idx="226">
                  <c:v>1.6</c:v>
                </c:pt>
                <c:pt idx="227">
                  <c:v>2.5</c:v>
                </c:pt>
                <c:pt idx="228">
                  <c:v>2</c:v>
                </c:pt>
                <c:pt idx="229">
                  <c:v>4</c:v>
                </c:pt>
                <c:pt idx="230">
                  <c:v>6</c:v>
                </c:pt>
                <c:pt idx="231">
                  <c:v>2.5</c:v>
                </c:pt>
                <c:pt idx="232">
                  <c:v>2</c:v>
                </c:pt>
                <c:pt idx="233">
                  <c:v>4.4000000000000004</c:v>
                </c:pt>
                <c:pt idx="234">
                  <c:v>3.7</c:v>
                </c:pt>
                <c:pt idx="235">
                  <c:v>3</c:v>
                </c:pt>
                <c:pt idx="236">
                  <c:v>3.6</c:v>
                </c:pt>
                <c:pt idx="237">
                  <c:v>1.6</c:v>
                </c:pt>
                <c:pt idx="238">
                  <c:v>3</c:v>
                </c:pt>
                <c:pt idx="239">
                  <c:v>2.4</c:v>
                </c:pt>
                <c:pt idx="240">
                  <c:v>1.8</c:v>
                </c:pt>
                <c:pt idx="241">
                  <c:v>6</c:v>
                </c:pt>
                <c:pt idx="242">
                  <c:v>2.4</c:v>
                </c:pt>
                <c:pt idx="243">
                  <c:v>4.2</c:v>
                </c:pt>
                <c:pt idx="244">
                  <c:v>5.2</c:v>
                </c:pt>
              </c:numCache>
            </c:numRef>
          </c:xVal>
          <c:yVal>
            <c:numRef>
              <c:f>'Rand()'!$C$2:$C$246</c:f>
              <c:numCache>
                <c:formatCode>General</c:formatCode>
                <c:ptCount val="245"/>
                <c:pt idx="0">
                  <c:v>29.5</c:v>
                </c:pt>
                <c:pt idx="1">
                  <c:v>24.7928</c:v>
                </c:pt>
                <c:pt idx="2">
                  <c:v>33.603200000000001</c:v>
                </c:pt>
                <c:pt idx="3">
                  <c:v>34.700000000000003</c:v>
                </c:pt>
                <c:pt idx="4">
                  <c:v>50.8</c:v>
                </c:pt>
                <c:pt idx="5">
                  <c:v>36.7669</c:v>
                </c:pt>
                <c:pt idx="6">
                  <c:v>24.6</c:v>
                </c:pt>
                <c:pt idx="7">
                  <c:v>41.347000000000001</c:v>
                </c:pt>
                <c:pt idx="8">
                  <c:v>49.6</c:v>
                </c:pt>
                <c:pt idx="9">
                  <c:v>28.1</c:v>
                </c:pt>
                <c:pt idx="10">
                  <c:v>24.3</c:v>
                </c:pt>
                <c:pt idx="11">
                  <c:v>30.850300000000001</c:v>
                </c:pt>
                <c:pt idx="12">
                  <c:v>21.651499999999999</c:v>
                </c:pt>
                <c:pt idx="13">
                  <c:v>19.5139</c:v>
                </c:pt>
                <c:pt idx="14">
                  <c:v>29</c:v>
                </c:pt>
                <c:pt idx="15">
                  <c:v>20.6</c:v>
                </c:pt>
                <c:pt idx="16">
                  <c:v>46.2</c:v>
                </c:pt>
                <c:pt idx="17">
                  <c:v>31.366900000000001</c:v>
                </c:pt>
                <c:pt idx="18">
                  <c:v>36.655700000000003</c:v>
                </c:pt>
                <c:pt idx="19">
                  <c:v>37.999699999999997</c:v>
                </c:pt>
                <c:pt idx="20">
                  <c:v>40.107700000000001</c:v>
                </c:pt>
                <c:pt idx="21">
                  <c:v>33.9</c:v>
                </c:pt>
                <c:pt idx="22">
                  <c:v>35.799999999999997</c:v>
                </c:pt>
                <c:pt idx="23">
                  <c:v>27.4375</c:v>
                </c:pt>
                <c:pt idx="24">
                  <c:v>38.700000000000003</c:v>
                </c:pt>
                <c:pt idx="25">
                  <c:v>32.4</c:v>
                </c:pt>
                <c:pt idx="26">
                  <c:v>30.547999999999998</c:v>
                </c:pt>
                <c:pt idx="27">
                  <c:v>27.730699999999999</c:v>
                </c:pt>
                <c:pt idx="28">
                  <c:v>46.2</c:v>
                </c:pt>
                <c:pt idx="29">
                  <c:v>39.4</c:v>
                </c:pt>
                <c:pt idx="30">
                  <c:v>49.1</c:v>
                </c:pt>
                <c:pt idx="31">
                  <c:v>29.837800000000001</c:v>
                </c:pt>
                <c:pt idx="32">
                  <c:v>35.162799999999997</c:v>
                </c:pt>
                <c:pt idx="33">
                  <c:v>29.9499</c:v>
                </c:pt>
                <c:pt idx="34">
                  <c:v>44.707999999999998</c:v>
                </c:pt>
                <c:pt idx="35">
                  <c:v>21.2</c:v>
                </c:pt>
                <c:pt idx="36">
                  <c:v>21.8</c:v>
                </c:pt>
                <c:pt idx="37">
                  <c:v>50.243600000000001</c:v>
                </c:pt>
                <c:pt idx="38">
                  <c:v>34.5</c:v>
                </c:pt>
                <c:pt idx="39">
                  <c:v>28.1647</c:v>
                </c:pt>
                <c:pt idx="40">
                  <c:v>54.250100000000003</c:v>
                </c:pt>
                <c:pt idx="41">
                  <c:v>31.366900000000001</c:v>
                </c:pt>
                <c:pt idx="42">
                  <c:v>30.4</c:v>
                </c:pt>
                <c:pt idx="43">
                  <c:v>21.641200000000001</c:v>
                </c:pt>
                <c:pt idx="44">
                  <c:v>49.949399999999997</c:v>
                </c:pt>
                <c:pt idx="45">
                  <c:v>22.8</c:v>
                </c:pt>
                <c:pt idx="46">
                  <c:v>24.2</c:v>
                </c:pt>
                <c:pt idx="47">
                  <c:v>32.799999999999997</c:v>
                </c:pt>
                <c:pt idx="48">
                  <c:v>37.137</c:v>
                </c:pt>
                <c:pt idx="49">
                  <c:v>21.473400000000002</c:v>
                </c:pt>
                <c:pt idx="50">
                  <c:v>37.066600000000001</c:v>
                </c:pt>
                <c:pt idx="51">
                  <c:v>24.2</c:v>
                </c:pt>
                <c:pt idx="52">
                  <c:v>30.6</c:v>
                </c:pt>
                <c:pt idx="53">
                  <c:v>33.128100000000003</c:v>
                </c:pt>
                <c:pt idx="54">
                  <c:v>34</c:v>
                </c:pt>
                <c:pt idx="55">
                  <c:v>41.566099999999999</c:v>
                </c:pt>
                <c:pt idx="56">
                  <c:v>44.7</c:v>
                </c:pt>
                <c:pt idx="57">
                  <c:v>36.7669</c:v>
                </c:pt>
                <c:pt idx="58">
                  <c:v>23</c:v>
                </c:pt>
                <c:pt idx="59">
                  <c:v>35</c:v>
                </c:pt>
                <c:pt idx="60">
                  <c:v>36.1</c:v>
                </c:pt>
                <c:pt idx="61">
                  <c:v>43.7</c:v>
                </c:pt>
                <c:pt idx="62">
                  <c:v>28.5</c:v>
                </c:pt>
                <c:pt idx="63">
                  <c:v>43.2</c:v>
                </c:pt>
                <c:pt idx="64">
                  <c:v>28.5</c:v>
                </c:pt>
                <c:pt idx="65">
                  <c:v>35.722200000000001</c:v>
                </c:pt>
                <c:pt idx="66">
                  <c:v>42</c:v>
                </c:pt>
                <c:pt idx="67">
                  <c:v>24.1556</c:v>
                </c:pt>
                <c:pt idx="68">
                  <c:v>27.8</c:v>
                </c:pt>
                <c:pt idx="69">
                  <c:v>41.7</c:v>
                </c:pt>
                <c:pt idx="70">
                  <c:v>31.302499999999998</c:v>
                </c:pt>
                <c:pt idx="71">
                  <c:v>25.6</c:v>
                </c:pt>
                <c:pt idx="72">
                  <c:v>47.2</c:v>
                </c:pt>
                <c:pt idx="73">
                  <c:v>35.993099999999998</c:v>
                </c:pt>
                <c:pt idx="74">
                  <c:v>36.543999999999997</c:v>
                </c:pt>
                <c:pt idx="75">
                  <c:v>24.7</c:v>
                </c:pt>
                <c:pt idx="76">
                  <c:v>23.4</c:v>
                </c:pt>
                <c:pt idx="77">
                  <c:v>59.536099999999998</c:v>
                </c:pt>
                <c:pt idx="78">
                  <c:v>47.1</c:v>
                </c:pt>
                <c:pt idx="79">
                  <c:v>35.505200000000002</c:v>
                </c:pt>
                <c:pt idx="80">
                  <c:v>39.700000000000003</c:v>
                </c:pt>
                <c:pt idx="81">
                  <c:v>40</c:v>
                </c:pt>
                <c:pt idx="82">
                  <c:v>36.920200000000001</c:v>
                </c:pt>
                <c:pt idx="83">
                  <c:v>34.542400000000001</c:v>
                </c:pt>
                <c:pt idx="84">
                  <c:v>45.5991</c:v>
                </c:pt>
                <c:pt idx="85">
                  <c:v>42.973300000000002</c:v>
                </c:pt>
                <c:pt idx="86">
                  <c:v>42.488799999999998</c:v>
                </c:pt>
                <c:pt idx="87">
                  <c:v>36.473799999999997</c:v>
                </c:pt>
                <c:pt idx="88">
                  <c:v>25.6</c:v>
                </c:pt>
                <c:pt idx="89">
                  <c:v>22.925799999999999</c:v>
                </c:pt>
                <c:pt idx="90">
                  <c:v>22.8</c:v>
                </c:pt>
                <c:pt idx="91">
                  <c:v>47.847799999999999</c:v>
                </c:pt>
                <c:pt idx="92">
                  <c:v>30.049299999999999</c:v>
                </c:pt>
                <c:pt idx="93">
                  <c:v>32.286000000000001</c:v>
                </c:pt>
                <c:pt idx="94">
                  <c:v>34.767499999999998</c:v>
                </c:pt>
                <c:pt idx="95">
                  <c:v>21.473400000000002</c:v>
                </c:pt>
                <c:pt idx="96">
                  <c:v>43.261699999999998</c:v>
                </c:pt>
                <c:pt idx="97">
                  <c:v>34.542400000000001</c:v>
                </c:pt>
                <c:pt idx="98">
                  <c:v>21.2</c:v>
                </c:pt>
                <c:pt idx="99">
                  <c:v>37.299799999999998</c:v>
                </c:pt>
                <c:pt idx="100">
                  <c:v>36.473799999999997</c:v>
                </c:pt>
                <c:pt idx="101">
                  <c:v>55.644599999999997</c:v>
                </c:pt>
                <c:pt idx="102">
                  <c:v>23.602799999999998</c:v>
                </c:pt>
                <c:pt idx="103">
                  <c:v>32.4</c:v>
                </c:pt>
                <c:pt idx="104">
                  <c:v>32.299300000000002</c:v>
                </c:pt>
                <c:pt idx="105">
                  <c:v>34.4</c:v>
                </c:pt>
                <c:pt idx="106">
                  <c:v>37.6</c:v>
                </c:pt>
                <c:pt idx="107">
                  <c:v>34.434100000000001</c:v>
                </c:pt>
                <c:pt idx="108">
                  <c:v>32.4</c:v>
                </c:pt>
                <c:pt idx="109">
                  <c:v>37</c:v>
                </c:pt>
                <c:pt idx="110">
                  <c:v>33.200000000000003</c:v>
                </c:pt>
                <c:pt idx="111">
                  <c:v>37.299999999999997</c:v>
                </c:pt>
                <c:pt idx="112">
                  <c:v>52.749600000000001</c:v>
                </c:pt>
                <c:pt idx="113">
                  <c:v>35.890999999999998</c:v>
                </c:pt>
                <c:pt idx="114">
                  <c:v>34.9</c:v>
                </c:pt>
                <c:pt idx="115">
                  <c:v>27.2941</c:v>
                </c:pt>
                <c:pt idx="116">
                  <c:v>25.897200000000002</c:v>
                </c:pt>
                <c:pt idx="117">
                  <c:v>21.8</c:v>
                </c:pt>
                <c:pt idx="118">
                  <c:v>21.7</c:v>
                </c:pt>
                <c:pt idx="119">
                  <c:v>35.496600000000001</c:v>
                </c:pt>
                <c:pt idx="120">
                  <c:v>31.2</c:v>
                </c:pt>
                <c:pt idx="121">
                  <c:v>23</c:v>
                </c:pt>
                <c:pt idx="122">
                  <c:v>59.438099999999999</c:v>
                </c:pt>
                <c:pt idx="123">
                  <c:v>34.434100000000001</c:v>
                </c:pt>
                <c:pt idx="124">
                  <c:v>50.4</c:v>
                </c:pt>
                <c:pt idx="125">
                  <c:v>32.200000000000003</c:v>
                </c:pt>
                <c:pt idx="126">
                  <c:v>21.7</c:v>
                </c:pt>
                <c:pt idx="127">
                  <c:v>34.028799999999997</c:v>
                </c:pt>
                <c:pt idx="128">
                  <c:v>34.5</c:v>
                </c:pt>
                <c:pt idx="129">
                  <c:v>27.9711</c:v>
                </c:pt>
                <c:pt idx="130">
                  <c:v>51.6</c:v>
                </c:pt>
                <c:pt idx="131">
                  <c:v>21.2</c:v>
                </c:pt>
                <c:pt idx="132">
                  <c:v>21.628499999999999</c:v>
                </c:pt>
                <c:pt idx="133">
                  <c:v>43.5</c:v>
                </c:pt>
                <c:pt idx="134">
                  <c:v>40.807499999999997</c:v>
                </c:pt>
                <c:pt idx="135">
                  <c:v>51.787599999999998</c:v>
                </c:pt>
                <c:pt idx="136">
                  <c:v>36.655700000000003</c:v>
                </c:pt>
                <c:pt idx="137">
                  <c:v>25</c:v>
                </c:pt>
                <c:pt idx="138">
                  <c:v>46.9</c:v>
                </c:pt>
                <c:pt idx="139">
                  <c:v>42.904000000000003</c:v>
                </c:pt>
                <c:pt idx="140">
                  <c:v>37.5899</c:v>
                </c:pt>
                <c:pt idx="141">
                  <c:v>29.4</c:v>
                </c:pt>
                <c:pt idx="142">
                  <c:v>18.600000000000001</c:v>
                </c:pt>
                <c:pt idx="143">
                  <c:v>35</c:v>
                </c:pt>
                <c:pt idx="144">
                  <c:v>24.2</c:v>
                </c:pt>
                <c:pt idx="145">
                  <c:v>59.9</c:v>
                </c:pt>
                <c:pt idx="146">
                  <c:v>35.435400000000001</c:v>
                </c:pt>
                <c:pt idx="147">
                  <c:v>32.9</c:v>
                </c:pt>
                <c:pt idx="148">
                  <c:v>31.364100000000001</c:v>
                </c:pt>
                <c:pt idx="149">
                  <c:v>34.749400000000001</c:v>
                </c:pt>
                <c:pt idx="150">
                  <c:v>17.7</c:v>
                </c:pt>
                <c:pt idx="151">
                  <c:v>43.297899999999998</c:v>
                </c:pt>
                <c:pt idx="152">
                  <c:v>37.487400000000001</c:v>
                </c:pt>
                <c:pt idx="153">
                  <c:v>31.7</c:v>
                </c:pt>
                <c:pt idx="154">
                  <c:v>56.420400000000001</c:v>
                </c:pt>
                <c:pt idx="155">
                  <c:v>41.4056</c:v>
                </c:pt>
                <c:pt idx="156">
                  <c:v>27.730699999999999</c:v>
                </c:pt>
                <c:pt idx="157">
                  <c:v>40.5</c:v>
                </c:pt>
                <c:pt idx="158">
                  <c:v>24.300999999999998</c:v>
                </c:pt>
                <c:pt idx="159">
                  <c:v>45.3</c:v>
                </c:pt>
                <c:pt idx="160">
                  <c:v>42.5</c:v>
                </c:pt>
                <c:pt idx="161">
                  <c:v>26</c:v>
                </c:pt>
                <c:pt idx="162">
                  <c:v>27.2</c:v>
                </c:pt>
                <c:pt idx="163">
                  <c:v>30.3</c:v>
                </c:pt>
                <c:pt idx="164">
                  <c:v>28.567399999999999</c:v>
                </c:pt>
                <c:pt idx="165">
                  <c:v>21.9</c:v>
                </c:pt>
                <c:pt idx="166">
                  <c:v>38.700000000000003</c:v>
                </c:pt>
                <c:pt idx="167">
                  <c:v>21.473400000000002</c:v>
                </c:pt>
                <c:pt idx="168">
                  <c:v>34.762999999999998</c:v>
                </c:pt>
                <c:pt idx="169">
                  <c:v>37.4</c:v>
                </c:pt>
                <c:pt idx="170">
                  <c:v>35.5</c:v>
                </c:pt>
                <c:pt idx="171">
                  <c:v>29</c:v>
                </c:pt>
                <c:pt idx="172">
                  <c:v>25.6</c:v>
                </c:pt>
                <c:pt idx="173">
                  <c:v>42</c:v>
                </c:pt>
                <c:pt idx="174">
                  <c:v>28.700900000000001</c:v>
                </c:pt>
                <c:pt idx="175">
                  <c:v>37.055</c:v>
                </c:pt>
                <c:pt idx="176">
                  <c:v>32.299999999999997</c:v>
                </c:pt>
                <c:pt idx="177">
                  <c:v>21.8</c:v>
                </c:pt>
                <c:pt idx="178">
                  <c:v>41.2</c:v>
                </c:pt>
                <c:pt idx="179">
                  <c:v>24.3325</c:v>
                </c:pt>
                <c:pt idx="180">
                  <c:v>34.9</c:v>
                </c:pt>
                <c:pt idx="181">
                  <c:v>35.799999999999997</c:v>
                </c:pt>
                <c:pt idx="182">
                  <c:v>21.473400000000002</c:v>
                </c:pt>
                <c:pt idx="183">
                  <c:v>41.5</c:v>
                </c:pt>
                <c:pt idx="184">
                  <c:v>28.566800000000001</c:v>
                </c:pt>
                <c:pt idx="185">
                  <c:v>59.7</c:v>
                </c:pt>
                <c:pt idx="186">
                  <c:v>29</c:v>
                </c:pt>
                <c:pt idx="187">
                  <c:v>40.5</c:v>
                </c:pt>
                <c:pt idx="188">
                  <c:v>52.2</c:v>
                </c:pt>
                <c:pt idx="189">
                  <c:v>39.700000000000003</c:v>
                </c:pt>
                <c:pt idx="190">
                  <c:v>44.8</c:v>
                </c:pt>
                <c:pt idx="191">
                  <c:v>37.979999999999997</c:v>
                </c:pt>
                <c:pt idx="192">
                  <c:v>46.5</c:v>
                </c:pt>
                <c:pt idx="193">
                  <c:v>43.431899999999999</c:v>
                </c:pt>
                <c:pt idx="194">
                  <c:v>32.857900000000001</c:v>
                </c:pt>
                <c:pt idx="195">
                  <c:v>33.603200000000001</c:v>
                </c:pt>
                <c:pt idx="196">
                  <c:v>35.496600000000001</c:v>
                </c:pt>
                <c:pt idx="197">
                  <c:v>25.897500000000001</c:v>
                </c:pt>
                <c:pt idx="198">
                  <c:v>40.9</c:v>
                </c:pt>
                <c:pt idx="199">
                  <c:v>21.9</c:v>
                </c:pt>
                <c:pt idx="200">
                  <c:v>32.857900000000001</c:v>
                </c:pt>
                <c:pt idx="201">
                  <c:v>39.444699999999997</c:v>
                </c:pt>
                <c:pt idx="202">
                  <c:v>37.9</c:v>
                </c:pt>
                <c:pt idx="203">
                  <c:v>21.2</c:v>
                </c:pt>
                <c:pt idx="204">
                  <c:v>31.4</c:v>
                </c:pt>
                <c:pt idx="205">
                  <c:v>37.5899</c:v>
                </c:pt>
                <c:pt idx="206">
                  <c:v>33.4</c:v>
                </c:pt>
                <c:pt idx="207">
                  <c:v>28.716000000000001</c:v>
                </c:pt>
                <c:pt idx="208">
                  <c:v>26.8</c:v>
                </c:pt>
                <c:pt idx="209">
                  <c:v>30.45</c:v>
                </c:pt>
                <c:pt idx="210">
                  <c:v>34.861699999999999</c:v>
                </c:pt>
                <c:pt idx="211">
                  <c:v>33.049900000000001</c:v>
                </c:pt>
                <c:pt idx="212">
                  <c:v>36.027700000000003</c:v>
                </c:pt>
                <c:pt idx="213">
                  <c:v>42.8</c:v>
                </c:pt>
                <c:pt idx="214">
                  <c:v>25.7</c:v>
                </c:pt>
                <c:pt idx="215">
                  <c:v>37.037799999999997</c:v>
                </c:pt>
                <c:pt idx="216">
                  <c:v>48.7</c:v>
                </c:pt>
                <c:pt idx="217">
                  <c:v>29.837800000000001</c:v>
                </c:pt>
                <c:pt idx="218">
                  <c:v>54.05</c:v>
                </c:pt>
                <c:pt idx="219">
                  <c:v>31.5</c:v>
                </c:pt>
                <c:pt idx="220">
                  <c:v>24.4</c:v>
                </c:pt>
                <c:pt idx="221">
                  <c:v>31.363900000000001</c:v>
                </c:pt>
                <c:pt idx="222">
                  <c:v>27.2</c:v>
                </c:pt>
                <c:pt idx="223">
                  <c:v>32.857900000000001</c:v>
                </c:pt>
                <c:pt idx="224">
                  <c:v>34.4</c:v>
                </c:pt>
                <c:pt idx="225">
                  <c:v>46.9</c:v>
                </c:pt>
                <c:pt idx="226">
                  <c:v>52.6</c:v>
                </c:pt>
                <c:pt idx="227">
                  <c:v>32.799999999999997</c:v>
                </c:pt>
                <c:pt idx="228">
                  <c:v>41.399000000000001</c:v>
                </c:pt>
                <c:pt idx="229">
                  <c:v>28.4</c:v>
                </c:pt>
                <c:pt idx="230">
                  <c:v>21.473400000000002</c:v>
                </c:pt>
                <c:pt idx="231">
                  <c:v>44.515900000000002</c:v>
                </c:pt>
                <c:pt idx="232">
                  <c:v>36.799999999999997</c:v>
                </c:pt>
                <c:pt idx="233">
                  <c:v>31.227399999999999</c:v>
                </c:pt>
                <c:pt idx="234">
                  <c:v>36.752800000000001</c:v>
                </c:pt>
                <c:pt idx="235">
                  <c:v>37.425899999999999</c:v>
                </c:pt>
                <c:pt idx="236">
                  <c:v>34.259599999999999</c:v>
                </c:pt>
                <c:pt idx="237">
                  <c:v>45.5</c:v>
                </c:pt>
                <c:pt idx="238">
                  <c:v>33.299999999999997</c:v>
                </c:pt>
                <c:pt idx="239">
                  <c:v>40.299999999999997</c:v>
                </c:pt>
                <c:pt idx="240">
                  <c:v>56.991500000000002</c:v>
                </c:pt>
                <c:pt idx="241">
                  <c:v>21.473400000000002</c:v>
                </c:pt>
                <c:pt idx="242">
                  <c:v>56.3</c:v>
                </c:pt>
                <c:pt idx="243">
                  <c:v>26.767800000000001</c:v>
                </c:pt>
                <c:pt idx="244">
                  <c:v>23.066700000000001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8E-4FCD-B504-76592FDE662F}"/>
            </c:ext>
          </c:extLst>
        </c:ser>
        <c:ser>
          <c:idx val="1"/>
          <c:order val="1"/>
          <c:tx>
            <c:v>Predicted FE</c:v>
          </c:tx>
          <c:spPr>
            <a:ln w="19050">
              <a:noFill/>
            </a:ln>
          </c:spPr>
          <c:xVal>
            <c:numRef>
              <c:f>'Rand()'!$A$2:$A$246</c:f>
              <c:numCache>
                <c:formatCode>General</c:formatCode>
                <c:ptCount val="245"/>
                <c:pt idx="0">
                  <c:v>3.6</c:v>
                </c:pt>
                <c:pt idx="1">
                  <c:v>5</c:v>
                </c:pt>
                <c:pt idx="2">
                  <c:v>4.4000000000000004</c:v>
                </c:pt>
                <c:pt idx="3">
                  <c:v>2.2999999999999998</c:v>
                </c:pt>
                <c:pt idx="4">
                  <c:v>1.8</c:v>
                </c:pt>
                <c:pt idx="5">
                  <c:v>3.8</c:v>
                </c:pt>
                <c:pt idx="6">
                  <c:v>4.7</c:v>
                </c:pt>
                <c:pt idx="7">
                  <c:v>3.4</c:v>
                </c:pt>
                <c:pt idx="8">
                  <c:v>1.5</c:v>
                </c:pt>
                <c:pt idx="9">
                  <c:v>3.7</c:v>
                </c:pt>
                <c:pt idx="10">
                  <c:v>4.5999999999999996</c:v>
                </c:pt>
                <c:pt idx="11">
                  <c:v>5</c:v>
                </c:pt>
                <c:pt idx="12">
                  <c:v>6</c:v>
                </c:pt>
                <c:pt idx="13">
                  <c:v>6.2</c:v>
                </c:pt>
                <c:pt idx="14">
                  <c:v>5.3</c:v>
                </c:pt>
                <c:pt idx="15">
                  <c:v>5.4</c:v>
                </c:pt>
                <c:pt idx="16">
                  <c:v>2</c:v>
                </c:pt>
                <c:pt idx="17">
                  <c:v>2.5</c:v>
                </c:pt>
                <c:pt idx="18">
                  <c:v>2.5</c:v>
                </c:pt>
                <c:pt idx="19">
                  <c:v>3</c:v>
                </c:pt>
                <c:pt idx="20">
                  <c:v>2.5</c:v>
                </c:pt>
                <c:pt idx="21">
                  <c:v>4.5999999999999996</c:v>
                </c:pt>
                <c:pt idx="22">
                  <c:v>3.5</c:v>
                </c:pt>
                <c:pt idx="23">
                  <c:v>5</c:v>
                </c:pt>
                <c:pt idx="24">
                  <c:v>2.4</c:v>
                </c:pt>
                <c:pt idx="25">
                  <c:v>6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2</c:v>
                </c:pt>
                <c:pt idx="29">
                  <c:v>2</c:v>
                </c:pt>
                <c:pt idx="30">
                  <c:v>1.8</c:v>
                </c:pt>
                <c:pt idx="31">
                  <c:v>4.4000000000000004</c:v>
                </c:pt>
                <c:pt idx="32">
                  <c:v>3.7</c:v>
                </c:pt>
                <c:pt idx="33">
                  <c:v>6.4</c:v>
                </c:pt>
                <c:pt idx="34">
                  <c:v>2</c:v>
                </c:pt>
                <c:pt idx="35">
                  <c:v>6</c:v>
                </c:pt>
                <c:pt idx="36">
                  <c:v>6</c:v>
                </c:pt>
                <c:pt idx="37">
                  <c:v>1.6</c:v>
                </c:pt>
                <c:pt idx="38">
                  <c:v>5.6</c:v>
                </c:pt>
                <c:pt idx="39">
                  <c:v>4.4000000000000004</c:v>
                </c:pt>
                <c:pt idx="40">
                  <c:v>1.6</c:v>
                </c:pt>
                <c:pt idx="41">
                  <c:v>2.5</c:v>
                </c:pt>
                <c:pt idx="42">
                  <c:v>3.7</c:v>
                </c:pt>
                <c:pt idx="43">
                  <c:v>5.4</c:v>
                </c:pt>
                <c:pt idx="44">
                  <c:v>1.6</c:v>
                </c:pt>
                <c:pt idx="45">
                  <c:v>4.8</c:v>
                </c:pt>
                <c:pt idx="46">
                  <c:v>6.2</c:v>
                </c:pt>
                <c:pt idx="47">
                  <c:v>6</c:v>
                </c:pt>
                <c:pt idx="48">
                  <c:v>2.5</c:v>
                </c:pt>
                <c:pt idx="49">
                  <c:v>6</c:v>
                </c:pt>
                <c:pt idx="50">
                  <c:v>3.8</c:v>
                </c:pt>
                <c:pt idx="51">
                  <c:v>6.2</c:v>
                </c:pt>
                <c:pt idx="52">
                  <c:v>5.5</c:v>
                </c:pt>
                <c:pt idx="53">
                  <c:v>3</c:v>
                </c:pt>
                <c:pt idx="54">
                  <c:v>3.5</c:v>
                </c:pt>
                <c:pt idx="55">
                  <c:v>2</c:v>
                </c:pt>
                <c:pt idx="56">
                  <c:v>2</c:v>
                </c:pt>
                <c:pt idx="57">
                  <c:v>3.8</c:v>
                </c:pt>
                <c:pt idx="58">
                  <c:v>4.5999999999999996</c:v>
                </c:pt>
                <c:pt idx="59">
                  <c:v>3.6</c:v>
                </c:pt>
                <c:pt idx="60">
                  <c:v>3.6</c:v>
                </c:pt>
                <c:pt idx="61">
                  <c:v>1.6</c:v>
                </c:pt>
                <c:pt idx="62">
                  <c:v>3.7</c:v>
                </c:pt>
                <c:pt idx="63">
                  <c:v>2</c:v>
                </c:pt>
                <c:pt idx="64">
                  <c:v>4</c:v>
                </c:pt>
                <c:pt idx="65">
                  <c:v>4.2</c:v>
                </c:pt>
                <c:pt idx="66">
                  <c:v>1.6</c:v>
                </c:pt>
                <c:pt idx="67">
                  <c:v>5.4</c:v>
                </c:pt>
                <c:pt idx="68">
                  <c:v>3.7</c:v>
                </c:pt>
                <c:pt idx="69">
                  <c:v>1.6</c:v>
                </c:pt>
                <c:pt idx="70">
                  <c:v>3</c:v>
                </c:pt>
                <c:pt idx="71">
                  <c:v>4.7</c:v>
                </c:pt>
                <c:pt idx="72">
                  <c:v>1.8</c:v>
                </c:pt>
                <c:pt idx="73">
                  <c:v>3</c:v>
                </c:pt>
                <c:pt idx="74">
                  <c:v>3.6</c:v>
                </c:pt>
                <c:pt idx="75">
                  <c:v>6</c:v>
                </c:pt>
                <c:pt idx="76">
                  <c:v>6.8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3.2</c:v>
                </c:pt>
                <c:pt idx="84">
                  <c:v>1.6</c:v>
                </c:pt>
                <c:pt idx="85">
                  <c:v>2</c:v>
                </c:pt>
                <c:pt idx="86">
                  <c:v>2.5</c:v>
                </c:pt>
                <c:pt idx="87">
                  <c:v>3</c:v>
                </c:pt>
                <c:pt idx="88">
                  <c:v>4.7</c:v>
                </c:pt>
                <c:pt idx="89">
                  <c:v>5.9</c:v>
                </c:pt>
                <c:pt idx="90">
                  <c:v>4.8</c:v>
                </c:pt>
                <c:pt idx="91">
                  <c:v>1.6</c:v>
                </c:pt>
                <c:pt idx="92">
                  <c:v>3.5</c:v>
                </c:pt>
                <c:pt idx="93">
                  <c:v>3</c:v>
                </c:pt>
                <c:pt idx="94">
                  <c:v>3.5</c:v>
                </c:pt>
                <c:pt idx="95">
                  <c:v>6</c:v>
                </c:pt>
                <c:pt idx="96">
                  <c:v>2.5</c:v>
                </c:pt>
                <c:pt idx="97">
                  <c:v>3.2</c:v>
                </c:pt>
                <c:pt idx="98">
                  <c:v>6</c:v>
                </c:pt>
                <c:pt idx="99">
                  <c:v>3.6</c:v>
                </c:pt>
                <c:pt idx="100">
                  <c:v>3</c:v>
                </c:pt>
                <c:pt idx="101">
                  <c:v>1.5</c:v>
                </c:pt>
                <c:pt idx="102">
                  <c:v>5</c:v>
                </c:pt>
                <c:pt idx="103">
                  <c:v>6</c:v>
                </c:pt>
                <c:pt idx="104">
                  <c:v>3.6</c:v>
                </c:pt>
                <c:pt idx="105">
                  <c:v>3</c:v>
                </c:pt>
                <c:pt idx="106">
                  <c:v>2.5</c:v>
                </c:pt>
                <c:pt idx="107">
                  <c:v>2.5</c:v>
                </c:pt>
                <c:pt idx="108">
                  <c:v>5.6</c:v>
                </c:pt>
                <c:pt idx="109">
                  <c:v>2.7</c:v>
                </c:pt>
                <c:pt idx="110">
                  <c:v>3</c:v>
                </c:pt>
                <c:pt idx="111">
                  <c:v>2.4</c:v>
                </c:pt>
                <c:pt idx="112">
                  <c:v>1.4</c:v>
                </c:pt>
                <c:pt idx="113">
                  <c:v>3</c:v>
                </c:pt>
                <c:pt idx="114">
                  <c:v>3.5</c:v>
                </c:pt>
                <c:pt idx="115">
                  <c:v>5.7</c:v>
                </c:pt>
                <c:pt idx="116">
                  <c:v>5</c:v>
                </c:pt>
                <c:pt idx="117">
                  <c:v>6</c:v>
                </c:pt>
                <c:pt idx="118">
                  <c:v>6</c:v>
                </c:pt>
                <c:pt idx="119">
                  <c:v>3</c:v>
                </c:pt>
                <c:pt idx="120">
                  <c:v>3.6</c:v>
                </c:pt>
                <c:pt idx="121">
                  <c:v>4.5999999999999996</c:v>
                </c:pt>
                <c:pt idx="122">
                  <c:v>2</c:v>
                </c:pt>
                <c:pt idx="123">
                  <c:v>2.5</c:v>
                </c:pt>
                <c:pt idx="124">
                  <c:v>1.4</c:v>
                </c:pt>
                <c:pt idx="125">
                  <c:v>3.5</c:v>
                </c:pt>
                <c:pt idx="126">
                  <c:v>6</c:v>
                </c:pt>
                <c:pt idx="127">
                  <c:v>3.5</c:v>
                </c:pt>
                <c:pt idx="128">
                  <c:v>5.7</c:v>
                </c:pt>
                <c:pt idx="129">
                  <c:v>4</c:v>
                </c:pt>
                <c:pt idx="130">
                  <c:v>2.5</c:v>
                </c:pt>
                <c:pt idx="131">
                  <c:v>5.4</c:v>
                </c:pt>
                <c:pt idx="132">
                  <c:v>6</c:v>
                </c:pt>
                <c:pt idx="133">
                  <c:v>2</c:v>
                </c:pt>
                <c:pt idx="134">
                  <c:v>2.5</c:v>
                </c:pt>
                <c:pt idx="135">
                  <c:v>2</c:v>
                </c:pt>
                <c:pt idx="136">
                  <c:v>2.5</c:v>
                </c:pt>
                <c:pt idx="137">
                  <c:v>6</c:v>
                </c:pt>
                <c:pt idx="138">
                  <c:v>2</c:v>
                </c:pt>
                <c:pt idx="139">
                  <c:v>2.5</c:v>
                </c:pt>
                <c:pt idx="140">
                  <c:v>2.5</c:v>
                </c:pt>
                <c:pt idx="141">
                  <c:v>4</c:v>
                </c:pt>
                <c:pt idx="142">
                  <c:v>6.8</c:v>
                </c:pt>
                <c:pt idx="143">
                  <c:v>3.6</c:v>
                </c:pt>
                <c:pt idx="144">
                  <c:v>6.2</c:v>
                </c:pt>
                <c:pt idx="145">
                  <c:v>2.4</c:v>
                </c:pt>
                <c:pt idx="146">
                  <c:v>3</c:v>
                </c:pt>
                <c:pt idx="147">
                  <c:v>3.6</c:v>
                </c:pt>
                <c:pt idx="148">
                  <c:v>3.7</c:v>
                </c:pt>
                <c:pt idx="149">
                  <c:v>3.5</c:v>
                </c:pt>
                <c:pt idx="150">
                  <c:v>6.8</c:v>
                </c:pt>
                <c:pt idx="151">
                  <c:v>1.6</c:v>
                </c:pt>
                <c:pt idx="152">
                  <c:v>3.6</c:v>
                </c:pt>
                <c:pt idx="153">
                  <c:v>5.5</c:v>
                </c:pt>
                <c:pt idx="154">
                  <c:v>1.6</c:v>
                </c:pt>
                <c:pt idx="155">
                  <c:v>3.7</c:v>
                </c:pt>
                <c:pt idx="156">
                  <c:v>4.4000000000000004</c:v>
                </c:pt>
                <c:pt idx="157">
                  <c:v>3.6</c:v>
                </c:pt>
                <c:pt idx="158">
                  <c:v>4.2</c:v>
                </c:pt>
                <c:pt idx="159">
                  <c:v>1.6</c:v>
                </c:pt>
                <c:pt idx="160">
                  <c:v>2.4</c:v>
                </c:pt>
                <c:pt idx="161">
                  <c:v>6.3</c:v>
                </c:pt>
                <c:pt idx="162">
                  <c:v>5.7</c:v>
                </c:pt>
                <c:pt idx="163">
                  <c:v>2.8</c:v>
                </c:pt>
                <c:pt idx="164">
                  <c:v>3.7</c:v>
                </c:pt>
                <c:pt idx="165">
                  <c:v>4.5999999999999996</c:v>
                </c:pt>
                <c:pt idx="166">
                  <c:v>2.4</c:v>
                </c:pt>
                <c:pt idx="167">
                  <c:v>6</c:v>
                </c:pt>
                <c:pt idx="168">
                  <c:v>3.5</c:v>
                </c:pt>
                <c:pt idx="169">
                  <c:v>2.4</c:v>
                </c:pt>
                <c:pt idx="170">
                  <c:v>3.6</c:v>
                </c:pt>
                <c:pt idx="171">
                  <c:v>5.3</c:v>
                </c:pt>
                <c:pt idx="172">
                  <c:v>5.7</c:v>
                </c:pt>
                <c:pt idx="173">
                  <c:v>2.4</c:v>
                </c:pt>
                <c:pt idx="174">
                  <c:v>5</c:v>
                </c:pt>
                <c:pt idx="175">
                  <c:v>3.4</c:v>
                </c:pt>
                <c:pt idx="176">
                  <c:v>3.6</c:v>
                </c:pt>
                <c:pt idx="177">
                  <c:v>5.4</c:v>
                </c:pt>
                <c:pt idx="178">
                  <c:v>2</c:v>
                </c:pt>
                <c:pt idx="179">
                  <c:v>5.2</c:v>
                </c:pt>
                <c:pt idx="180">
                  <c:v>3.5</c:v>
                </c:pt>
                <c:pt idx="181">
                  <c:v>3</c:v>
                </c:pt>
                <c:pt idx="182">
                  <c:v>6</c:v>
                </c:pt>
                <c:pt idx="183">
                  <c:v>2</c:v>
                </c:pt>
                <c:pt idx="184">
                  <c:v>3.7</c:v>
                </c:pt>
                <c:pt idx="185">
                  <c:v>1.4</c:v>
                </c:pt>
                <c:pt idx="186">
                  <c:v>5.3</c:v>
                </c:pt>
                <c:pt idx="187">
                  <c:v>3.6</c:v>
                </c:pt>
                <c:pt idx="188">
                  <c:v>1.5</c:v>
                </c:pt>
                <c:pt idx="189">
                  <c:v>3</c:v>
                </c:pt>
                <c:pt idx="190">
                  <c:v>2.4</c:v>
                </c:pt>
                <c:pt idx="191">
                  <c:v>2.5</c:v>
                </c:pt>
                <c:pt idx="192">
                  <c:v>1.5</c:v>
                </c:pt>
                <c:pt idx="193">
                  <c:v>2.4</c:v>
                </c:pt>
                <c:pt idx="194">
                  <c:v>3</c:v>
                </c:pt>
                <c:pt idx="195">
                  <c:v>4.4000000000000004</c:v>
                </c:pt>
                <c:pt idx="196">
                  <c:v>3</c:v>
                </c:pt>
                <c:pt idx="197">
                  <c:v>5</c:v>
                </c:pt>
                <c:pt idx="198">
                  <c:v>2</c:v>
                </c:pt>
                <c:pt idx="199">
                  <c:v>4.5999999999999996</c:v>
                </c:pt>
                <c:pt idx="200">
                  <c:v>3</c:v>
                </c:pt>
                <c:pt idx="201">
                  <c:v>2</c:v>
                </c:pt>
                <c:pt idx="202">
                  <c:v>3.6</c:v>
                </c:pt>
                <c:pt idx="203">
                  <c:v>5.4</c:v>
                </c:pt>
                <c:pt idx="204">
                  <c:v>6.4</c:v>
                </c:pt>
                <c:pt idx="205">
                  <c:v>2.5</c:v>
                </c:pt>
                <c:pt idx="206">
                  <c:v>3.7</c:v>
                </c:pt>
                <c:pt idx="207">
                  <c:v>5</c:v>
                </c:pt>
                <c:pt idx="208">
                  <c:v>6.2</c:v>
                </c:pt>
                <c:pt idx="209">
                  <c:v>2.2000000000000002</c:v>
                </c:pt>
                <c:pt idx="210">
                  <c:v>3.8</c:v>
                </c:pt>
                <c:pt idx="211">
                  <c:v>4.4000000000000004</c:v>
                </c:pt>
                <c:pt idx="212">
                  <c:v>3.8</c:v>
                </c:pt>
                <c:pt idx="213">
                  <c:v>1.6</c:v>
                </c:pt>
                <c:pt idx="214">
                  <c:v>4.7</c:v>
                </c:pt>
                <c:pt idx="215">
                  <c:v>2.5</c:v>
                </c:pt>
                <c:pt idx="216">
                  <c:v>2</c:v>
                </c:pt>
                <c:pt idx="217">
                  <c:v>4.4000000000000004</c:v>
                </c:pt>
                <c:pt idx="218">
                  <c:v>1.4</c:v>
                </c:pt>
                <c:pt idx="219">
                  <c:v>3</c:v>
                </c:pt>
                <c:pt idx="220">
                  <c:v>3.7</c:v>
                </c:pt>
                <c:pt idx="221">
                  <c:v>3.7</c:v>
                </c:pt>
                <c:pt idx="222">
                  <c:v>5.7</c:v>
                </c:pt>
                <c:pt idx="223">
                  <c:v>3</c:v>
                </c:pt>
                <c:pt idx="224">
                  <c:v>3</c:v>
                </c:pt>
                <c:pt idx="225">
                  <c:v>1.8</c:v>
                </c:pt>
                <c:pt idx="226">
                  <c:v>1.6</c:v>
                </c:pt>
                <c:pt idx="227">
                  <c:v>2.5</c:v>
                </c:pt>
                <c:pt idx="228">
                  <c:v>2</c:v>
                </c:pt>
                <c:pt idx="229">
                  <c:v>4</c:v>
                </c:pt>
                <c:pt idx="230">
                  <c:v>6</c:v>
                </c:pt>
                <c:pt idx="231">
                  <c:v>2.5</c:v>
                </c:pt>
                <c:pt idx="232">
                  <c:v>2</c:v>
                </c:pt>
                <c:pt idx="233">
                  <c:v>4.4000000000000004</c:v>
                </c:pt>
                <c:pt idx="234">
                  <c:v>3.7</c:v>
                </c:pt>
                <c:pt idx="235">
                  <c:v>3</c:v>
                </c:pt>
                <c:pt idx="236">
                  <c:v>3.6</c:v>
                </c:pt>
                <c:pt idx="237">
                  <c:v>1.6</c:v>
                </c:pt>
                <c:pt idx="238">
                  <c:v>3</c:v>
                </c:pt>
                <c:pt idx="239">
                  <c:v>2.4</c:v>
                </c:pt>
                <c:pt idx="240">
                  <c:v>1.8</c:v>
                </c:pt>
                <c:pt idx="241">
                  <c:v>6</c:v>
                </c:pt>
                <c:pt idx="242">
                  <c:v>2.4</c:v>
                </c:pt>
                <c:pt idx="243">
                  <c:v>4.2</c:v>
                </c:pt>
                <c:pt idx="244">
                  <c:v>5.2</c:v>
                </c:pt>
              </c:numCache>
            </c:numRef>
          </c:xVal>
          <c:yVal>
            <c:numRef>
              <c:f>'2011 data'!$B$25:$B$269</c:f>
              <c:numCache>
                <c:formatCode>General</c:formatCode>
                <c:ptCount val="245"/>
                <c:pt idx="0">
                  <c:v>34.916812149505098</c:v>
                </c:pt>
                <c:pt idx="1">
                  <c:v>27.577871082808851</c:v>
                </c:pt>
                <c:pt idx="2">
                  <c:v>30.723131539964385</c:v>
                </c:pt>
                <c:pt idx="3">
                  <c:v>41.731543140008753</c:v>
                </c:pt>
                <c:pt idx="4">
                  <c:v>44.352593520971702</c:v>
                </c:pt>
                <c:pt idx="5">
                  <c:v>33.868391997119922</c:v>
                </c:pt>
                <c:pt idx="6">
                  <c:v>29.150501311386616</c:v>
                </c:pt>
                <c:pt idx="7">
                  <c:v>35.965232301890275</c:v>
                </c:pt>
                <c:pt idx="8">
                  <c:v>45.925223749549467</c:v>
                </c:pt>
                <c:pt idx="9">
                  <c:v>34.392602073312503</c:v>
                </c:pt>
                <c:pt idx="10">
                  <c:v>29.674711387579208</c:v>
                </c:pt>
                <c:pt idx="11">
                  <c:v>27.577871082808851</c:v>
                </c:pt>
                <c:pt idx="12">
                  <c:v>22.335770320882958</c:v>
                </c:pt>
                <c:pt idx="13">
                  <c:v>21.287350168497781</c:v>
                </c:pt>
                <c:pt idx="14">
                  <c:v>26.005240854231083</c:v>
                </c:pt>
                <c:pt idx="15">
                  <c:v>25.481030778038491</c:v>
                </c:pt>
                <c:pt idx="16">
                  <c:v>43.304173368586525</c:v>
                </c:pt>
                <c:pt idx="17">
                  <c:v>40.683122987623577</c:v>
                </c:pt>
                <c:pt idx="18">
                  <c:v>40.683122987623577</c:v>
                </c:pt>
                <c:pt idx="19">
                  <c:v>38.062072606660635</c:v>
                </c:pt>
                <c:pt idx="20">
                  <c:v>40.683122987623577</c:v>
                </c:pt>
                <c:pt idx="21">
                  <c:v>29.674711387579208</c:v>
                </c:pt>
                <c:pt idx="22">
                  <c:v>35.441022225697687</c:v>
                </c:pt>
                <c:pt idx="23">
                  <c:v>27.577871082808851</c:v>
                </c:pt>
                <c:pt idx="24">
                  <c:v>41.207333063816165</c:v>
                </c:pt>
                <c:pt idx="25">
                  <c:v>22.335770320882958</c:v>
                </c:pt>
                <c:pt idx="26">
                  <c:v>30.723131539964385</c:v>
                </c:pt>
                <c:pt idx="27">
                  <c:v>30.723131539964385</c:v>
                </c:pt>
                <c:pt idx="28">
                  <c:v>43.304173368586525</c:v>
                </c:pt>
                <c:pt idx="29">
                  <c:v>43.304173368586525</c:v>
                </c:pt>
                <c:pt idx="30">
                  <c:v>44.352593520971702</c:v>
                </c:pt>
                <c:pt idx="31">
                  <c:v>30.723131539964385</c:v>
                </c:pt>
                <c:pt idx="32">
                  <c:v>34.392602073312503</c:v>
                </c:pt>
                <c:pt idx="33">
                  <c:v>20.238930016112604</c:v>
                </c:pt>
                <c:pt idx="34">
                  <c:v>43.304173368586525</c:v>
                </c:pt>
                <c:pt idx="35">
                  <c:v>22.335770320882958</c:v>
                </c:pt>
                <c:pt idx="36">
                  <c:v>22.335770320882958</c:v>
                </c:pt>
                <c:pt idx="37">
                  <c:v>45.401013673356879</c:v>
                </c:pt>
                <c:pt idx="38">
                  <c:v>24.432610625653318</c:v>
                </c:pt>
                <c:pt idx="39">
                  <c:v>30.723131539964385</c:v>
                </c:pt>
                <c:pt idx="40">
                  <c:v>45.401013673356879</c:v>
                </c:pt>
                <c:pt idx="41">
                  <c:v>40.683122987623577</c:v>
                </c:pt>
                <c:pt idx="42">
                  <c:v>34.392602073312503</c:v>
                </c:pt>
                <c:pt idx="43">
                  <c:v>25.481030778038491</c:v>
                </c:pt>
                <c:pt idx="44">
                  <c:v>45.401013673356879</c:v>
                </c:pt>
                <c:pt idx="45">
                  <c:v>28.626291235194028</c:v>
                </c:pt>
                <c:pt idx="46">
                  <c:v>21.287350168497781</c:v>
                </c:pt>
                <c:pt idx="47">
                  <c:v>22.335770320882958</c:v>
                </c:pt>
                <c:pt idx="48">
                  <c:v>40.683122987623577</c:v>
                </c:pt>
                <c:pt idx="49">
                  <c:v>22.335770320882958</c:v>
                </c:pt>
                <c:pt idx="50">
                  <c:v>33.868391997119922</c:v>
                </c:pt>
                <c:pt idx="51">
                  <c:v>21.287350168497781</c:v>
                </c:pt>
                <c:pt idx="52">
                  <c:v>24.956820701845906</c:v>
                </c:pt>
                <c:pt idx="53">
                  <c:v>38.062072606660635</c:v>
                </c:pt>
                <c:pt idx="54">
                  <c:v>35.441022225697687</c:v>
                </c:pt>
                <c:pt idx="55">
                  <c:v>43.304173368586525</c:v>
                </c:pt>
                <c:pt idx="56">
                  <c:v>43.304173368586525</c:v>
                </c:pt>
                <c:pt idx="57">
                  <c:v>33.868391997119922</c:v>
                </c:pt>
                <c:pt idx="58">
                  <c:v>29.674711387579208</c:v>
                </c:pt>
                <c:pt idx="59">
                  <c:v>34.916812149505098</c:v>
                </c:pt>
                <c:pt idx="60">
                  <c:v>34.916812149505098</c:v>
                </c:pt>
                <c:pt idx="61">
                  <c:v>45.401013673356879</c:v>
                </c:pt>
                <c:pt idx="62">
                  <c:v>34.392602073312503</c:v>
                </c:pt>
                <c:pt idx="63">
                  <c:v>43.304173368586525</c:v>
                </c:pt>
                <c:pt idx="64">
                  <c:v>32.819971844734738</c:v>
                </c:pt>
                <c:pt idx="65">
                  <c:v>31.771551692349561</c:v>
                </c:pt>
                <c:pt idx="66">
                  <c:v>45.401013673356879</c:v>
                </c:pt>
                <c:pt idx="67">
                  <c:v>25.481030778038491</c:v>
                </c:pt>
                <c:pt idx="68">
                  <c:v>34.392602073312503</c:v>
                </c:pt>
                <c:pt idx="69">
                  <c:v>45.401013673356879</c:v>
                </c:pt>
                <c:pt idx="70">
                  <c:v>38.062072606660635</c:v>
                </c:pt>
                <c:pt idx="71">
                  <c:v>29.150501311386616</c:v>
                </c:pt>
                <c:pt idx="72">
                  <c:v>44.352593520971702</c:v>
                </c:pt>
                <c:pt idx="73">
                  <c:v>38.062072606660635</c:v>
                </c:pt>
                <c:pt idx="74">
                  <c:v>34.916812149505098</c:v>
                </c:pt>
                <c:pt idx="75">
                  <c:v>22.335770320882958</c:v>
                </c:pt>
                <c:pt idx="76">
                  <c:v>18.142089711342244</c:v>
                </c:pt>
                <c:pt idx="77">
                  <c:v>43.304173368586525</c:v>
                </c:pt>
                <c:pt idx="78">
                  <c:v>38.062072606660635</c:v>
                </c:pt>
                <c:pt idx="79">
                  <c:v>38.062072606660635</c:v>
                </c:pt>
                <c:pt idx="80">
                  <c:v>38.062072606660635</c:v>
                </c:pt>
                <c:pt idx="81">
                  <c:v>43.304173368586525</c:v>
                </c:pt>
                <c:pt idx="82">
                  <c:v>38.062072606660635</c:v>
                </c:pt>
                <c:pt idx="83">
                  <c:v>37.013652454275459</c:v>
                </c:pt>
                <c:pt idx="84">
                  <c:v>45.401013673356879</c:v>
                </c:pt>
                <c:pt idx="85">
                  <c:v>43.304173368586525</c:v>
                </c:pt>
                <c:pt idx="86">
                  <c:v>40.683122987623577</c:v>
                </c:pt>
                <c:pt idx="87">
                  <c:v>38.062072606660635</c:v>
                </c:pt>
                <c:pt idx="88">
                  <c:v>29.150501311386616</c:v>
                </c:pt>
                <c:pt idx="89">
                  <c:v>22.859980397075546</c:v>
                </c:pt>
                <c:pt idx="90">
                  <c:v>28.626291235194028</c:v>
                </c:pt>
                <c:pt idx="91">
                  <c:v>45.401013673356879</c:v>
                </c:pt>
                <c:pt idx="92">
                  <c:v>35.441022225697687</c:v>
                </c:pt>
                <c:pt idx="93">
                  <c:v>38.062072606660635</c:v>
                </c:pt>
                <c:pt idx="94">
                  <c:v>35.441022225697687</c:v>
                </c:pt>
                <c:pt idx="95">
                  <c:v>22.335770320882958</c:v>
                </c:pt>
                <c:pt idx="96">
                  <c:v>40.683122987623577</c:v>
                </c:pt>
                <c:pt idx="97">
                  <c:v>37.013652454275459</c:v>
                </c:pt>
                <c:pt idx="98">
                  <c:v>22.335770320882958</c:v>
                </c:pt>
                <c:pt idx="99">
                  <c:v>34.916812149505098</c:v>
                </c:pt>
                <c:pt idx="100">
                  <c:v>38.062072606660635</c:v>
                </c:pt>
                <c:pt idx="101">
                  <c:v>45.925223749549467</c:v>
                </c:pt>
                <c:pt idx="102">
                  <c:v>27.577871082808851</c:v>
                </c:pt>
                <c:pt idx="103">
                  <c:v>22.335770320882958</c:v>
                </c:pt>
                <c:pt idx="104">
                  <c:v>34.916812149505098</c:v>
                </c:pt>
                <c:pt idx="105">
                  <c:v>38.062072606660635</c:v>
                </c:pt>
                <c:pt idx="106">
                  <c:v>40.683122987623577</c:v>
                </c:pt>
                <c:pt idx="107">
                  <c:v>40.683122987623577</c:v>
                </c:pt>
                <c:pt idx="108">
                  <c:v>24.432610625653318</c:v>
                </c:pt>
                <c:pt idx="109">
                  <c:v>39.6347028352384</c:v>
                </c:pt>
                <c:pt idx="110">
                  <c:v>38.062072606660635</c:v>
                </c:pt>
                <c:pt idx="111">
                  <c:v>41.207333063816165</c:v>
                </c:pt>
                <c:pt idx="112">
                  <c:v>46.449433825742062</c:v>
                </c:pt>
                <c:pt idx="113">
                  <c:v>38.062072606660635</c:v>
                </c:pt>
                <c:pt idx="114">
                  <c:v>35.441022225697687</c:v>
                </c:pt>
                <c:pt idx="115">
                  <c:v>23.908400549460726</c:v>
                </c:pt>
                <c:pt idx="116">
                  <c:v>27.577871082808851</c:v>
                </c:pt>
                <c:pt idx="117">
                  <c:v>22.335770320882958</c:v>
                </c:pt>
                <c:pt idx="118">
                  <c:v>22.335770320882958</c:v>
                </c:pt>
                <c:pt idx="119">
                  <c:v>38.062072606660635</c:v>
                </c:pt>
                <c:pt idx="120">
                  <c:v>34.916812149505098</c:v>
                </c:pt>
                <c:pt idx="121">
                  <c:v>29.674711387579208</c:v>
                </c:pt>
                <c:pt idx="122">
                  <c:v>43.304173368586525</c:v>
                </c:pt>
                <c:pt idx="123">
                  <c:v>40.683122987623577</c:v>
                </c:pt>
                <c:pt idx="124">
                  <c:v>46.449433825742062</c:v>
                </c:pt>
                <c:pt idx="125">
                  <c:v>35.441022225697687</c:v>
                </c:pt>
                <c:pt idx="126">
                  <c:v>22.335770320882958</c:v>
                </c:pt>
                <c:pt idx="127">
                  <c:v>35.441022225697687</c:v>
                </c:pt>
                <c:pt idx="128">
                  <c:v>23.908400549460726</c:v>
                </c:pt>
                <c:pt idx="129">
                  <c:v>32.819971844734738</c:v>
                </c:pt>
                <c:pt idx="130">
                  <c:v>40.683122987623577</c:v>
                </c:pt>
                <c:pt idx="131">
                  <c:v>25.481030778038491</c:v>
                </c:pt>
                <c:pt idx="132">
                  <c:v>22.335770320882958</c:v>
                </c:pt>
                <c:pt idx="133">
                  <c:v>43.304173368586525</c:v>
                </c:pt>
                <c:pt idx="134">
                  <c:v>40.683122987623577</c:v>
                </c:pt>
                <c:pt idx="135">
                  <c:v>43.304173368586525</c:v>
                </c:pt>
                <c:pt idx="136">
                  <c:v>40.683122987623577</c:v>
                </c:pt>
                <c:pt idx="137">
                  <c:v>22.335770320882958</c:v>
                </c:pt>
                <c:pt idx="138">
                  <c:v>43.304173368586525</c:v>
                </c:pt>
                <c:pt idx="139">
                  <c:v>40.683122987623577</c:v>
                </c:pt>
                <c:pt idx="140">
                  <c:v>40.683122987623577</c:v>
                </c:pt>
                <c:pt idx="141">
                  <c:v>32.819971844734738</c:v>
                </c:pt>
                <c:pt idx="142">
                  <c:v>18.142089711342244</c:v>
                </c:pt>
                <c:pt idx="143">
                  <c:v>34.916812149505098</c:v>
                </c:pt>
                <c:pt idx="144">
                  <c:v>21.287350168497781</c:v>
                </c:pt>
                <c:pt idx="145">
                  <c:v>41.207333063816165</c:v>
                </c:pt>
                <c:pt idx="146">
                  <c:v>38.062072606660635</c:v>
                </c:pt>
                <c:pt idx="147">
                  <c:v>34.916812149505098</c:v>
                </c:pt>
                <c:pt idx="148">
                  <c:v>34.392602073312503</c:v>
                </c:pt>
                <c:pt idx="149">
                  <c:v>35.441022225697687</c:v>
                </c:pt>
                <c:pt idx="150">
                  <c:v>18.142089711342244</c:v>
                </c:pt>
                <c:pt idx="151">
                  <c:v>45.401013673356879</c:v>
                </c:pt>
                <c:pt idx="152">
                  <c:v>34.916812149505098</c:v>
                </c:pt>
                <c:pt idx="153">
                  <c:v>24.956820701845906</c:v>
                </c:pt>
                <c:pt idx="154">
                  <c:v>45.401013673356879</c:v>
                </c:pt>
                <c:pt idx="155">
                  <c:v>34.392602073312503</c:v>
                </c:pt>
                <c:pt idx="156">
                  <c:v>30.723131539964385</c:v>
                </c:pt>
                <c:pt idx="157">
                  <c:v>34.916812149505098</c:v>
                </c:pt>
                <c:pt idx="158">
                  <c:v>31.771551692349561</c:v>
                </c:pt>
                <c:pt idx="159">
                  <c:v>45.401013673356879</c:v>
                </c:pt>
                <c:pt idx="160">
                  <c:v>41.207333063816165</c:v>
                </c:pt>
                <c:pt idx="161">
                  <c:v>20.763140092305193</c:v>
                </c:pt>
                <c:pt idx="162">
                  <c:v>23.908400549460726</c:v>
                </c:pt>
                <c:pt idx="163">
                  <c:v>39.110492759045812</c:v>
                </c:pt>
                <c:pt idx="164">
                  <c:v>34.392602073312503</c:v>
                </c:pt>
                <c:pt idx="165">
                  <c:v>29.674711387579208</c:v>
                </c:pt>
                <c:pt idx="166">
                  <c:v>41.207333063816165</c:v>
                </c:pt>
                <c:pt idx="167">
                  <c:v>22.335770320882958</c:v>
                </c:pt>
                <c:pt idx="168">
                  <c:v>35.441022225697687</c:v>
                </c:pt>
                <c:pt idx="169">
                  <c:v>41.207333063816165</c:v>
                </c:pt>
                <c:pt idx="170">
                  <c:v>34.916812149505098</c:v>
                </c:pt>
                <c:pt idx="171">
                  <c:v>26.005240854231083</c:v>
                </c:pt>
                <c:pt idx="172">
                  <c:v>23.908400549460726</c:v>
                </c:pt>
                <c:pt idx="173">
                  <c:v>41.207333063816165</c:v>
                </c:pt>
                <c:pt idx="174">
                  <c:v>27.577871082808851</c:v>
                </c:pt>
                <c:pt idx="175">
                  <c:v>35.965232301890275</c:v>
                </c:pt>
                <c:pt idx="176">
                  <c:v>34.916812149505098</c:v>
                </c:pt>
                <c:pt idx="177">
                  <c:v>25.481030778038491</c:v>
                </c:pt>
                <c:pt idx="178">
                  <c:v>43.304173368586525</c:v>
                </c:pt>
                <c:pt idx="179">
                  <c:v>26.529450930423671</c:v>
                </c:pt>
                <c:pt idx="180">
                  <c:v>35.441022225697687</c:v>
                </c:pt>
                <c:pt idx="181">
                  <c:v>38.062072606660635</c:v>
                </c:pt>
                <c:pt idx="182">
                  <c:v>22.335770320882958</c:v>
                </c:pt>
                <c:pt idx="183">
                  <c:v>43.304173368586525</c:v>
                </c:pt>
                <c:pt idx="184">
                  <c:v>34.392602073312503</c:v>
                </c:pt>
                <c:pt idx="185">
                  <c:v>46.449433825742062</c:v>
                </c:pt>
                <c:pt idx="186">
                  <c:v>26.005240854231083</c:v>
                </c:pt>
                <c:pt idx="187">
                  <c:v>34.916812149505098</c:v>
                </c:pt>
                <c:pt idx="188">
                  <c:v>45.925223749549467</c:v>
                </c:pt>
                <c:pt idx="189">
                  <c:v>38.062072606660635</c:v>
                </c:pt>
                <c:pt idx="190">
                  <c:v>41.207333063816165</c:v>
                </c:pt>
                <c:pt idx="191">
                  <c:v>40.683122987623577</c:v>
                </c:pt>
                <c:pt idx="192">
                  <c:v>45.925223749549467</c:v>
                </c:pt>
                <c:pt idx="193">
                  <c:v>41.207333063816165</c:v>
                </c:pt>
                <c:pt idx="194">
                  <c:v>38.062072606660635</c:v>
                </c:pt>
                <c:pt idx="195">
                  <c:v>30.723131539964385</c:v>
                </c:pt>
                <c:pt idx="196">
                  <c:v>38.062072606660635</c:v>
                </c:pt>
                <c:pt idx="197">
                  <c:v>27.577871082808851</c:v>
                </c:pt>
                <c:pt idx="198">
                  <c:v>43.304173368586525</c:v>
                </c:pt>
                <c:pt idx="199">
                  <c:v>29.674711387579208</c:v>
                </c:pt>
                <c:pt idx="200">
                  <c:v>38.062072606660635</c:v>
                </c:pt>
                <c:pt idx="201">
                  <c:v>43.304173368586525</c:v>
                </c:pt>
                <c:pt idx="202">
                  <c:v>34.916812149505098</c:v>
                </c:pt>
                <c:pt idx="203">
                  <c:v>25.481030778038491</c:v>
                </c:pt>
                <c:pt idx="204">
                  <c:v>20.238930016112604</c:v>
                </c:pt>
                <c:pt idx="205">
                  <c:v>40.683122987623577</c:v>
                </c:pt>
                <c:pt idx="206">
                  <c:v>34.392602073312503</c:v>
                </c:pt>
                <c:pt idx="207">
                  <c:v>27.577871082808851</c:v>
                </c:pt>
                <c:pt idx="208">
                  <c:v>21.287350168497781</c:v>
                </c:pt>
                <c:pt idx="209">
                  <c:v>42.255753216201342</c:v>
                </c:pt>
                <c:pt idx="210">
                  <c:v>33.868391997119922</c:v>
                </c:pt>
                <c:pt idx="211">
                  <c:v>30.723131539964385</c:v>
                </c:pt>
                <c:pt idx="212">
                  <c:v>33.868391997119922</c:v>
                </c:pt>
                <c:pt idx="213">
                  <c:v>45.401013673356879</c:v>
                </c:pt>
                <c:pt idx="214">
                  <c:v>29.150501311386616</c:v>
                </c:pt>
                <c:pt idx="215">
                  <c:v>40.683122987623577</c:v>
                </c:pt>
                <c:pt idx="216">
                  <c:v>43.304173368586525</c:v>
                </c:pt>
                <c:pt idx="217">
                  <c:v>30.723131539964385</c:v>
                </c:pt>
                <c:pt idx="218">
                  <c:v>46.449433825742062</c:v>
                </c:pt>
                <c:pt idx="219">
                  <c:v>38.062072606660635</c:v>
                </c:pt>
                <c:pt idx="220">
                  <c:v>34.392602073312503</c:v>
                </c:pt>
                <c:pt idx="221">
                  <c:v>34.392602073312503</c:v>
                </c:pt>
                <c:pt idx="222">
                  <c:v>23.908400549460726</c:v>
                </c:pt>
                <c:pt idx="223">
                  <c:v>38.062072606660635</c:v>
                </c:pt>
                <c:pt idx="224">
                  <c:v>38.062072606660635</c:v>
                </c:pt>
                <c:pt idx="225">
                  <c:v>44.352593520971702</c:v>
                </c:pt>
                <c:pt idx="226">
                  <c:v>45.401013673356879</c:v>
                </c:pt>
                <c:pt idx="227">
                  <c:v>40.683122987623577</c:v>
                </c:pt>
                <c:pt idx="228">
                  <c:v>43.304173368586525</c:v>
                </c:pt>
                <c:pt idx="229">
                  <c:v>32.819971844734738</c:v>
                </c:pt>
                <c:pt idx="230">
                  <c:v>22.335770320882958</c:v>
                </c:pt>
                <c:pt idx="231">
                  <c:v>40.683122987623577</c:v>
                </c:pt>
                <c:pt idx="232">
                  <c:v>43.304173368586525</c:v>
                </c:pt>
                <c:pt idx="233">
                  <c:v>30.723131539964385</c:v>
                </c:pt>
                <c:pt idx="234">
                  <c:v>34.392602073312503</c:v>
                </c:pt>
                <c:pt idx="235">
                  <c:v>38.062072606660635</c:v>
                </c:pt>
                <c:pt idx="236">
                  <c:v>34.916812149505098</c:v>
                </c:pt>
                <c:pt idx="237">
                  <c:v>45.401013673356879</c:v>
                </c:pt>
                <c:pt idx="238">
                  <c:v>38.062072606660635</c:v>
                </c:pt>
                <c:pt idx="239">
                  <c:v>41.207333063816165</c:v>
                </c:pt>
                <c:pt idx="240">
                  <c:v>44.352593520971702</c:v>
                </c:pt>
                <c:pt idx="241">
                  <c:v>22.335770320882958</c:v>
                </c:pt>
                <c:pt idx="242">
                  <c:v>41.207333063816165</c:v>
                </c:pt>
                <c:pt idx="243">
                  <c:v>31.771551692349561</c:v>
                </c:pt>
                <c:pt idx="244">
                  <c:v>26.529450930423671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8E-4FCD-B504-76592FDE6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027232"/>
        <c:axId val="576603896"/>
      </c:scatterChart>
      <c:valAx>
        <c:axId val="60902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EngDispl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603896"/>
        <c:crosses val="autoZero"/>
        <c:crossBetween val="midCat"/>
      </c:valAx>
      <c:valAx>
        <c:axId val="576603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90272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000"/>
              <a:t>Normal Probability Plot</a:t>
            </a:r>
          </a:p>
        </c:rich>
      </c:tx>
      <c:layout>
        <c:manualLayout>
          <c:xMode val="edge"/>
          <c:yMode val="edge"/>
          <c:x val="0.18125000000000002"/>
          <c:y val="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'2011 data'!$F$25:$F$269</c:f>
              <c:numCache>
                <c:formatCode>General</c:formatCode>
                <c:ptCount val="245"/>
                <c:pt idx="0">
                  <c:v>0.20408163265306123</c:v>
                </c:pt>
                <c:pt idx="1">
                  <c:v>0.61224489795918369</c:v>
                </c:pt>
                <c:pt idx="2">
                  <c:v>1.0204081632653061</c:v>
                </c:pt>
                <c:pt idx="3">
                  <c:v>1.4285714285714286</c:v>
                </c:pt>
                <c:pt idx="4">
                  <c:v>1.8367346938775511</c:v>
                </c:pt>
                <c:pt idx="5">
                  <c:v>2.2448979591836737</c:v>
                </c:pt>
                <c:pt idx="6">
                  <c:v>2.6530612244897958</c:v>
                </c:pt>
                <c:pt idx="7">
                  <c:v>3.0612244897959187</c:v>
                </c:pt>
                <c:pt idx="8">
                  <c:v>3.4693877551020407</c:v>
                </c:pt>
                <c:pt idx="9">
                  <c:v>3.8775510204081636</c:v>
                </c:pt>
                <c:pt idx="10">
                  <c:v>4.2857142857142856</c:v>
                </c:pt>
                <c:pt idx="11">
                  <c:v>4.6938775510204085</c:v>
                </c:pt>
                <c:pt idx="12">
                  <c:v>5.1020408163265305</c:v>
                </c:pt>
                <c:pt idx="13">
                  <c:v>5.5102040816326525</c:v>
                </c:pt>
                <c:pt idx="14">
                  <c:v>5.9183673469387754</c:v>
                </c:pt>
                <c:pt idx="15">
                  <c:v>6.3265306122448983</c:v>
                </c:pt>
                <c:pt idx="16">
                  <c:v>6.7346938775510203</c:v>
                </c:pt>
                <c:pt idx="17">
                  <c:v>7.1428571428571423</c:v>
                </c:pt>
                <c:pt idx="18">
                  <c:v>7.5510204081632653</c:v>
                </c:pt>
                <c:pt idx="19">
                  <c:v>7.9591836734693882</c:v>
                </c:pt>
                <c:pt idx="20">
                  <c:v>8.3673469387755102</c:v>
                </c:pt>
                <c:pt idx="21">
                  <c:v>8.7755102040816322</c:v>
                </c:pt>
                <c:pt idx="22">
                  <c:v>9.183673469387756</c:v>
                </c:pt>
                <c:pt idx="23">
                  <c:v>9.591836734693878</c:v>
                </c:pt>
                <c:pt idx="24">
                  <c:v>10</c:v>
                </c:pt>
                <c:pt idx="25">
                  <c:v>10.408163265306122</c:v>
                </c:pt>
                <c:pt idx="26">
                  <c:v>10.816326530612244</c:v>
                </c:pt>
                <c:pt idx="27">
                  <c:v>11.224489795918368</c:v>
                </c:pt>
                <c:pt idx="28">
                  <c:v>11.63265306122449</c:v>
                </c:pt>
                <c:pt idx="29">
                  <c:v>12.040816326530612</c:v>
                </c:pt>
                <c:pt idx="30">
                  <c:v>12.448979591836736</c:v>
                </c:pt>
                <c:pt idx="31">
                  <c:v>12.857142857142858</c:v>
                </c:pt>
                <c:pt idx="32">
                  <c:v>13.26530612244898</c:v>
                </c:pt>
                <c:pt idx="33">
                  <c:v>13.673469387755102</c:v>
                </c:pt>
                <c:pt idx="34">
                  <c:v>14.081632653061224</c:v>
                </c:pt>
                <c:pt idx="35">
                  <c:v>14.489795918367347</c:v>
                </c:pt>
                <c:pt idx="36">
                  <c:v>14.897959183673469</c:v>
                </c:pt>
                <c:pt idx="37">
                  <c:v>15.306122448979592</c:v>
                </c:pt>
                <c:pt idx="38">
                  <c:v>15.714285714285715</c:v>
                </c:pt>
                <c:pt idx="39">
                  <c:v>16.122448979591837</c:v>
                </c:pt>
                <c:pt idx="40">
                  <c:v>16.530612244897959</c:v>
                </c:pt>
                <c:pt idx="41">
                  <c:v>16.938775510204081</c:v>
                </c:pt>
                <c:pt idx="42">
                  <c:v>17.346938775510203</c:v>
                </c:pt>
                <c:pt idx="43">
                  <c:v>17.755102040816325</c:v>
                </c:pt>
                <c:pt idx="44">
                  <c:v>18.163265306122451</c:v>
                </c:pt>
                <c:pt idx="45">
                  <c:v>18.571428571428573</c:v>
                </c:pt>
                <c:pt idx="46">
                  <c:v>18.979591836734695</c:v>
                </c:pt>
                <c:pt idx="47">
                  <c:v>19.387755102040817</c:v>
                </c:pt>
                <c:pt idx="48">
                  <c:v>19.795918367346939</c:v>
                </c:pt>
                <c:pt idx="49">
                  <c:v>20.204081632653061</c:v>
                </c:pt>
                <c:pt idx="50">
                  <c:v>20.612244897959183</c:v>
                </c:pt>
                <c:pt idx="51">
                  <c:v>21.020408163265305</c:v>
                </c:pt>
                <c:pt idx="52">
                  <c:v>21.428571428571427</c:v>
                </c:pt>
                <c:pt idx="53">
                  <c:v>21.836734693877553</c:v>
                </c:pt>
                <c:pt idx="54">
                  <c:v>22.244897959183675</c:v>
                </c:pt>
                <c:pt idx="55">
                  <c:v>22.653061224489797</c:v>
                </c:pt>
                <c:pt idx="56">
                  <c:v>23.061224489795919</c:v>
                </c:pt>
                <c:pt idx="57">
                  <c:v>23.469387755102041</c:v>
                </c:pt>
                <c:pt idx="58">
                  <c:v>23.877551020408163</c:v>
                </c:pt>
                <c:pt idx="59">
                  <c:v>24.285714285714285</c:v>
                </c:pt>
                <c:pt idx="60">
                  <c:v>24.69387755102041</c:v>
                </c:pt>
                <c:pt idx="61">
                  <c:v>25.102040816326532</c:v>
                </c:pt>
                <c:pt idx="62">
                  <c:v>25.510204081632654</c:v>
                </c:pt>
                <c:pt idx="63">
                  <c:v>25.918367346938776</c:v>
                </c:pt>
                <c:pt idx="64">
                  <c:v>26.326530612244898</c:v>
                </c:pt>
                <c:pt idx="65">
                  <c:v>26.73469387755102</c:v>
                </c:pt>
                <c:pt idx="66">
                  <c:v>27.142857142857142</c:v>
                </c:pt>
                <c:pt idx="67">
                  <c:v>27.551020408163264</c:v>
                </c:pt>
                <c:pt idx="68">
                  <c:v>27.959183673469386</c:v>
                </c:pt>
                <c:pt idx="69">
                  <c:v>28.367346938775512</c:v>
                </c:pt>
                <c:pt idx="70">
                  <c:v>28.775510204081634</c:v>
                </c:pt>
                <c:pt idx="71">
                  <c:v>29.183673469387756</c:v>
                </c:pt>
                <c:pt idx="72">
                  <c:v>29.591836734693878</c:v>
                </c:pt>
                <c:pt idx="73">
                  <c:v>30</c:v>
                </c:pt>
                <c:pt idx="74">
                  <c:v>30.408163265306122</c:v>
                </c:pt>
                <c:pt idx="75">
                  <c:v>30.816326530612244</c:v>
                </c:pt>
                <c:pt idx="76">
                  <c:v>31.22448979591837</c:v>
                </c:pt>
                <c:pt idx="77">
                  <c:v>31.632653061224492</c:v>
                </c:pt>
                <c:pt idx="78">
                  <c:v>32.040816326530617</c:v>
                </c:pt>
                <c:pt idx="79">
                  <c:v>32.448979591836739</c:v>
                </c:pt>
                <c:pt idx="80">
                  <c:v>32.857142857142861</c:v>
                </c:pt>
                <c:pt idx="81">
                  <c:v>33.265306122448983</c:v>
                </c:pt>
                <c:pt idx="82">
                  <c:v>33.673469387755105</c:v>
                </c:pt>
                <c:pt idx="83">
                  <c:v>34.081632653061227</c:v>
                </c:pt>
                <c:pt idx="84">
                  <c:v>34.489795918367349</c:v>
                </c:pt>
                <c:pt idx="85">
                  <c:v>34.897959183673471</c:v>
                </c:pt>
                <c:pt idx="86">
                  <c:v>35.306122448979593</c:v>
                </c:pt>
                <c:pt idx="87">
                  <c:v>35.714285714285715</c:v>
                </c:pt>
                <c:pt idx="88">
                  <c:v>36.122448979591844</c:v>
                </c:pt>
                <c:pt idx="89">
                  <c:v>36.530612244897966</c:v>
                </c:pt>
                <c:pt idx="90">
                  <c:v>36.938775510204088</c:v>
                </c:pt>
                <c:pt idx="91">
                  <c:v>37.34693877551021</c:v>
                </c:pt>
                <c:pt idx="92">
                  <c:v>37.755102040816332</c:v>
                </c:pt>
                <c:pt idx="93">
                  <c:v>38.163265306122454</c:v>
                </c:pt>
                <c:pt idx="94">
                  <c:v>38.571428571428577</c:v>
                </c:pt>
                <c:pt idx="95">
                  <c:v>38.979591836734699</c:v>
                </c:pt>
                <c:pt idx="96">
                  <c:v>39.387755102040821</c:v>
                </c:pt>
                <c:pt idx="97">
                  <c:v>39.795918367346943</c:v>
                </c:pt>
                <c:pt idx="98">
                  <c:v>40.204081632653065</c:v>
                </c:pt>
                <c:pt idx="99">
                  <c:v>40.612244897959187</c:v>
                </c:pt>
                <c:pt idx="100">
                  <c:v>41.020408163265309</c:v>
                </c:pt>
                <c:pt idx="101">
                  <c:v>41.428571428571431</c:v>
                </c:pt>
                <c:pt idx="102">
                  <c:v>41.836734693877553</c:v>
                </c:pt>
                <c:pt idx="103">
                  <c:v>42.244897959183675</c:v>
                </c:pt>
                <c:pt idx="104">
                  <c:v>42.653061224489797</c:v>
                </c:pt>
                <c:pt idx="105">
                  <c:v>43.061224489795926</c:v>
                </c:pt>
                <c:pt idx="106">
                  <c:v>43.469387755102048</c:v>
                </c:pt>
                <c:pt idx="107">
                  <c:v>43.87755102040817</c:v>
                </c:pt>
                <c:pt idx="108">
                  <c:v>44.285714285714292</c:v>
                </c:pt>
                <c:pt idx="109">
                  <c:v>44.693877551020414</c:v>
                </c:pt>
                <c:pt idx="110">
                  <c:v>45.102040816326536</c:v>
                </c:pt>
                <c:pt idx="111">
                  <c:v>45.510204081632658</c:v>
                </c:pt>
                <c:pt idx="112">
                  <c:v>45.91836734693878</c:v>
                </c:pt>
                <c:pt idx="113">
                  <c:v>46.326530612244902</c:v>
                </c:pt>
                <c:pt idx="114">
                  <c:v>46.734693877551024</c:v>
                </c:pt>
                <c:pt idx="115">
                  <c:v>47.142857142857146</c:v>
                </c:pt>
                <c:pt idx="116">
                  <c:v>47.551020408163268</c:v>
                </c:pt>
                <c:pt idx="117">
                  <c:v>47.95918367346939</c:v>
                </c:pt>
                <c:pt idx="118">
                  <c:v>48.367346938775512</c:v>
                </c:pt>
                <c:pt idx="119">
                  <c:v>48.775510204081634</c:v>
                </c:pt>
                <c:pt idx="120">
                  <c:v>49.183673469387763</c:v>
                </c:pt>
                <c:pt idx="121">
                  <c:v>49.591836734693885</c:v>
                </c:pt>
                <c:pt idx="122">
                  <c:v>50.000000000000007</c:v>
                </c:pt>
                <c:pt idx="123">
                  <c:v>50.408163265306129</c:v>
                </c:pt>
                <c:pt idx="124">
                  <c:v>50.816326530612251</c:v>
                </c:pt>
                <c:pt idx="125">
                  <c:v>51.224489795918373</c:v>
                </c:pt>
                <c:pt idx="126">
                  <c:v>51.632653061224495</c:v>
                </c:pt>
                <c:pt idx="127">
                  <c:v>52.040816326530617</c:v>
                </c:pt>
                <c:pt idx="128">
                  <c:v>52.448979591836739</c:v>
                </c:pt>
                <c:pt idx="129">
                  <c:v>52.857142857142861</c:v>
                </c:pt>
                <c:pt idx="130">
                  <c:v>53.265306122448983</c:v>
                </c:pt>
                <c:pt idx="131">
                  <c:v>53.673469387755105</c:v>
                </c:pt>
                <c:pt idx="132">
                  <c:v>54.081632653061227</c:v>
                </c:pt>
                <c:pt idx="133">
                  <c:v>54.489795918367349</c:v>
                </c:pt>
                <c:pt idx="134">
                  <c:v>54.897959183673471</c:v>
                </c:pt>
                <c:pt idx="135">
                  <c:v>55.306122448979593</c:v>
                </c:pt>
                <c:pt idx="136">
                  <c:v>55.714285714285715</c:v>
                </c:pt>
                <c:pt idx="137">
                  <c:v>56.122448979591844</c:v>
                </c:pt>
                <c:pt idx="138">
                  <c:v>56.530612244897966</c:v>
                </c:pt>
                <c:pt idx="139">
                  <c:v>56.938775510204088</c:v>
                </c:pt>
                <c:pt idx="140">
                  <c:v>57.34693877551021</c:v>
                </c:pt>
                <c:pt idx="141">
                  <c:v>57.755102040816332</c:v>
                </c:pt>
                <c:pt idx="142">
                  <c:v>58.163265306122454</c:v>
                </c:pt>
                <c:pt idx="143">
                  <c:v>58.571428571428577</c:v>
                </c:pt>
                <c:pt idx="144">
                  <c:v>58.979591836734699</c:v>
                </c:pt>
                <c:pt idx="145">
                  <c:v>59.387755102040821</c:v>
                </c:pt>
                <c:pt idx="146">
                  <c:v>59.795918367346943</c:v>
                </c:pt>
                <c:pt idx="147">
                  <c:v>60.204081632653065</c:v>
                </c:pt>
                <c:pt idx="148">
                  <c:v>60.612244897959187</c:v>
                </c:pt>
                <c:pt idx="149">
                  <c:v>61.020408163265309</c:v>
                </c:pt>
                <c:pt idx="150">
                  <c:v>61.428571428571431</c:v>
                </c:pt>
                <c:pt idx="151">
                  <c:v>61.836734693877553</c:v>
                </c:pt>
                <c:pt idx="152">
                  <c:v>62.244897959183682</c:v>
                </c:pt>
                <c:pt idx="153">
                  <c:v>62.653061224489804</c:v>
                </c:pt>
                <c:pt idx="154">
                  <c:v>63.061224489795926</c:v>
                </c:pt>
                <c:pt idx="155">
                  <c:v>63.469387755102048</c:v>
                </c:pt>
                <c:pt idx="156">
                  <c:v>63.87755102040817</c:v>
                </c:pt>
                <c:pt idx="157">
                  <c:v>64.285714285714278</c:v>
                </c:pt>
                <c:pt idx="158">
                  <c:v>64.693877551020407</c:v>
                </c:pt>
                <c:pt idx="159">
                  <c:v>65.102040816326522</c:v>
                </c:pt>
                <c:pt idx="160">
                  <c:v>65.510204081632651</c:v>
                </c:pt>
                <c:pt idx="161">
                  <c:v>65.91836734693878</c:v>
                </c:pt>
                <c:pt idx="162">
                  <c:v>66.326530612244895</c:v>
                </c:pt>
                <c:pt idx="163">
                  <c:v>66.734693877551024</c:v>
                </c:pt>
                <c:pt idx="164">
                  <c:v>67.142857142857139</c:v>
                </c:pt>
                <c:pt idx="165">
                  <c:v>67.551020408163268</c:v>
                </c:pt>
                <c:pt idx="166">
                  <c:v>67.959183673469383</c:v>
                </c:pt>
                <c:pt idx="167">
                  <c:v>68.367346938775512</c:v>
                </c:pt>
                <c:pt idx="168">
                  <c:v>68.775510204081627</c:v>
                </c:pt>
                <c:pt idx="169">
                  <c:v>69.183673469387756</c:v>
                </c:pt>
                <c:pt idx="170">
                  <c:v>69.591836734693871</c:v>
                </c:pt>
                <c:pt idx="171">
                  <c:v>70</c:v>
                </c:pt>
                <c:pt idx="172">
                  <c:v>70.408163265306115</c:v>
                </c:pt>
                <c:pt idx="173">
                  <c:v>70.816326530612244</c:v>
                </c:pt>
                <c:pt idx="174">
                  <c:v>71.224489795918359</c:v>
                </c:pt>
                <c:pt idx="175">
                  <c:v>71.632653061224488</c:v>
                </c:pt>
                <c:pt idx="176">
                  <c:v>72.040816326530617</c:v>
                </c:pt>
                <c:pt idx="177">
                  <c:v>72.448979591836732</c:v>
                </c:pt>
                <c:pt idx="178">
                  <c:v>72.857142857142861</c:v>
                </c:pt>
                <c:pt idx="179">
                  <c:v>73.265306122448976</c:v>
                </c:pt>
                <c:pt idx="180">
                  <c:v>73.673469387755105</c:v>
                </c:pt>
                <c:pt idx="181">
                  <c:v>74.08163265306122</c:v>
                </c:pt>
                <c:pt idx="182">
                  <c:v>74.489795918367349</c:v>
                </c:pt>
                <c:pt idx="183">
                  <c:v>74.897959183673464</c:v>
                </c:pt>
                <c:pt idx="184">
                  <c:v>75.306122448979593</c:v>
                </c:pt>
                <c:pt idx="185">
                  <c:v>75.714285714285708</c:v>
                </c:pt>
                <c:pt idx="186">
                  <c:v>76.122448979591837</c:v>
                </c:pt>
                <c:pt idx="187">
                  <c:v>76.530612244897952</c:v>
                </c:pt>
                <c:pt idx="188">
                  <c:v>76.938775510204081</c:v>
                </c:pt>
                <c:pt idx="189">
                  <c:v>77.346938775510196</c:v>
                </c:pt>
                <c:pt idx="190">
                  <c:v>77.755102040816325</c:v>
                </c:pt>
                <c:pt idx="191">
                  <c:v>78.16326530612244</c:v>
                </c:pt>
                <c:pt idx="192">
                  <c:v>78.571428571428569</c:v>
                </c:pt>
                <c:pt idx="193">
                  <c:v>78.979591836734699</c:v>
                </c:pt>
                <c:pt idx="194">
                  <c:v>79.387755102040813</c:v>
                </c:pt>
                <c:pt idx="195">
                  <c:v>79.795918367346943</c:v>
                </c:pt>
                <c:pt idx="196">
                  <c:v>80.204081632653057</c:v>
                </c:pt>
                <c:pt idx="197">
                  <c:v>80.612244897959187</c:v>
                </c:pt>
                <c:pt idx="198">
                  <c:v>81.020408163265301</c:v>
                </c:pt>
                <c:pt idx="199">
                  <c:v>81.428571428571431</c:v>
                </c:pt>
                <c:pt idx="200">
                  <c:v>81.836734693877546</c:v>
                </c:pt>
                <c:pt idx="201">
                  <c:v>82.244897959183675</c:v>
                </c:pt>
                <c:pt idx="202">
                  <c:v>82.65306122448979</c:v>
                </c:pt>
                <c:pt idx="203">
                  <c:v>83.061224489795919</c:v>
                </c:pt>
                <c:pt idx="204">
                  <c:v>83.469387755102034</c:v>
                </c:pt>
                <c:pt idx="205">
                  <c:v>83.877551020408163</c:v>
                </c:pt>
                <c:pt idx="206">
                  <c:v>84.285714285714278</c:v>
                </c:pt>
                <c:pt idx="207">
                  <c:v>84.693877551020407</c:v>
                </c:pt>
                <c:pt idx="208">
                  <c:v>85.102040816326522</c:v>
                </c:pt>
                <c:pt idx="209">
                  <c:v>85.510204081632651</c:v>
                </c:pt>
                <c:pt idx="210">
                  <c:v>85.91836734693878</c:v>
                </c:pt>
                <c:pt idx="211">
                  <c:v>86.326530612244895</c:v>
                </c:pt>
                <c:pt idx="212">
                  <c:v>86.734693877551024</c:v>
                </c:pt>
                <c:pt idx="213">
                  <c:v>87.142857142857139</c:v>
                </c:pt>
                <c:pt idx="214">
                  <c:v>87.551020408163268</c:v>
                </c:pt>
                <c:pt idx="215">
                  <c:v>87.959183673469383</c:v>
                </c:pt>
                <c:pt idx="216">
                  <c:v>88.367346938775512</c:v>
                </c:pt>
                <c:pt idx="217">
                  <c:v>88.775510204081627</c:v>
                </c:pt>
                <c:pt idx="218">
                  <c:v>89.183673469387756</c:v>
                </c:pt>
                <c:pt idx="219">
                  <c:v>89.591836734693871</c:v>
                </c:pt>
                <c:pt idx="220">
                  <c:v>90</c:v>
                </c:pt>
                <c:pt idx="221">
                  <c:v>90.408163265306115</c:v>
                </c:pt>
                <c:pt idx="222">
                  <c:v>90.816326530612244</c:v>
                </c:pt>
                <c:pt idx="223">
                  <c:v>91.224489795918359</c:v>
                </c:pt>
                <c:pt idx="224">
                  <c:v>91.632653061224488</c:v>
                </c:pt>
                <c:pt idx="225">
                  <c:v>92.040816326530617</c:v>
                </c:pt>
                <c:pt idx="226">
                  <c:v>92.448979591836732</c:v>
                </c:pt>
                <c:pt idx="227">
                  <c:v>92.857142857142861</c:v>
                </c:pt>
                <c:pt idx="228">
                  <c:v>93.265306122448976</c:v>
                </c:pt>
                <c:pt idx="229">
                  <c:v>93.673469387755105</c:v>
                </c:pt>
                <c:pt idx="230">
                  <c:v>94.08163265306122</c:v>
                </c:pt>
                <c:pt idx="231">
                  <c:v>94.489795918367349</c:v>
                </c:pt>
                <c:pt idx="232">
                  <c:v>94.897959183673464</c:v>
                </c:pt>
                <c:pt idx="233">
                  <c:v>95.306122448979593</c:v>
                </c:pt>
                <c:pt idx="234">
                  <c:v>95.714285714285708</c:v>
                </c:pt>
                <c:pt idx="235">
                  <c:v>96.122448979591837</c:v>
                </c:pt>
                <c:pt idx="236">
                  <c:v>96.530612244897952</c:v>
                </c:pt>
                <c:pt idx="237">
                  <c:v>96.938775510204081</c:v>
                </c:pt>
                <c:pt idx="238">
                  <c:v>97.346938775510196</c:v>
                </c:pt>
                <c:pt idx="239">
                  <c:v>97.755102040816325</c:v>
                </c:pt>
                <c:pt idx="240">
                  <c:v>98.163265306122454</c:v>
                </c:pt>
                <c:pt idx="241">
                  <c:v>98.571428571428569</c:v>
                </c:pt>
                <c:pt idx="242">
                  <c:v>98.979591836734699</c:v>
                </c:pt>
                <c:pt idx="243">
                  <c:v>99.387755102040813</c:v>
                </c:pt>
                <c:pt idx="244">
                  <c:v>99.795918367346943</c:v>
                </c:pt>
              </c:numCache>
            </c:numRef>
          </c:xVal>
          <c:yVal>
            <c:numRef>
              <c:f>'2011 data'!$G$25:$G$269</c:f>
              <c:numCache>
                <c:formatCode>General</c:formatCode>
                <c:ptCount val="245"/>
                <c:pt idx="0">
                  <c:v>17.7</c:v>
                </c:pt>
                <c:pt idx="1">
                  <c:v>18.600000000000001</c:v>
                </c:pt>
                <c:pt idx="2">
                  <c:v>19.5139</c:v>
                </c:pt>
                <c:pt idx="3">
                  <c:v>20.6</c:v>
                </c:pt>
                <c:pt idx="4">
                  <c:v>21.2</c:v>
                </c:pt>
                <c:pt idx="5">
                  <c:v>21.2</c:v>
                </c:pt>
                <c:pt idx="6">
                  <c:v>21.2</c:v>
                </c:pt>
                <c:pt idx="7">
                  <c:v>21.2</c:v>
                </c:pt>
                <c:pt idx="8">
                  <c:v>21.473400000000002</c:v>
                </c:pt>
                <c:pt idx="9">
                  <c:v>21.473400000000002</c:v>
                </c:pt>
                <c:pt idx="10">
                  <c:v>21.473400000000002</c:v>
                </c:pt>
                <c:pt idx="11">
                  <c:v>21.473400000000002</c:v>
                </c:pt>
                <c:pt idx="12">
                  <c:v>21.473400000000002</c:v>
                </c:pt>
                <c:pt idx="13">
                  <c:v>21.473400000000002</c:v>
                </c:pt>
                <c:pt idx="14">
                  <c:v>21.628499999999999</c:v>
                </c:pt>
                <c:pt idx="15">
                  <c:v>21.641200000000001</c:v>
                </c:pt>
                <c:pt idx="16">
                  <c:v>21.651499999999999</c:v>
                </c:pt>
                <c:pt idx="17">
                  <c:v>21.7</c:v>
                </c:pt>
                <c:pt idx="18">
                  <c:v>21.7</c:v>
                </c:pt>
                <c:pt idx="19">
                  <c:v>21.8</c:v>
                </c:pt>
                <c:pt idx="20">
                  <c:v>21.8</c:v>
                </c:pt>
                <c:pt idx="21">
                  <c:v>21.8</c:v>
                </c:pt>
                <c:pt idx="22">
                  <c:v>21.9</c:v>
                </c:pt>
                <c:pt idx="23">
                  <c:v>21.9</c:v>
                </c:pt>
                <c:pt idx="24">
                  <c:v>22.8</c:v>
                </c:pt>
                <c:pt idx="25">
                  <c:v>22.8</c:v>
                </c:pt>
                <c:pt idx="26">
                  <c:v>22.925799999999999</c:v>
                </c:pt>
                <c:pt idx="27">
                  <c:v>23</c:v>
                </c:pt>
                <c:pt idx="28">
                  <c:v>23</c:v>
                </c:pt>
                <c:pt idx="29">
                  <c:v>23.066700000000001</c:v>
                </c:pt>
                <c:pt idx="30">
                  <c:v>23.4</c:v>
                </c:pt>
                <c:pt idx="31">
                  <c:v>23.602799999999998</c:v>
                </c:pt>
                <c:pt idx="32">
                  <c:v>24.1556</c:v>
                </c:pt>
                <c:pt idx="33">
                  <c:v>24.2</c:v>
                </c:pt>
                <c:pt idx="34">
                  <c:v>24.2</c:v>
                </c:pt>
                <c:pt idx="35">
                  <c:v>24.2</c:v>
                </c:pt>
                <c:pt idx="36">
                  <c:v>24.3</c:v>
                </c:pt>
                <c:pt idx="37">
                  <c:v>24.300999999999998</c:v>
                </c:pt>
                <c:pt idx="38">
                  <c:v>24.3325</c:v>
                </c:pt>
                <c:pt idx="39">
                  <c:v>24.4</c:v>
                </c:pt>
                <c:pt idx="40">
                  <c:v>24.6</c:v>
                </c:pt>
                <c:pt idx="41">
                  <c:v>24.7</c:v>
                </c:pt>
                <c:pt idx="42">
                  <c:v>24.7928</c:v>
                </c:pt>
                <c:pt idx="43">
                  <c:v>25</c:v>
                </c:pt>
                <c:pt idx="44">
                  <c:v>25.6</c:v>
                </c:pt>
                <c:pt idx="45">
                  <c:v>25.6</c:v>
                </c:pt>
                <c:pt idx="46">
                  <c:v>25.6</c:v>
                </c:pt>
                <c:pt idx="47">
                  <c:v>25.7</c:v>
                </c:pt>
                <c:pt idx="48">
                  <c:v>25.897200000000002</c:v>
                </c:pt>
                <c:pt idx="49">
                  <c:v>25.897500000000001</c:v>
                </c:pt>
                <c:pt idx="50">
                  <c:v>26</c:v>
                </c:pt>
                <c:pt idx="51">
                  <c:v>26.767800000000001</c:v>
                </c:pt>
                <c:pt idx="52">
                  <c:v>26.8</c:v>
                </c:pt>
                <c:pt idx="53">
                  <c:v>27.2</c:v>
                </c:pt>
                <c:pt idx="54">
                  <c:v>27.2</c:v>
                </c:pt>
                <c:pt idx="55">
                  <c:v>27.2941</c:v>
                </c:pt>
                <c:pt idx="56">
                  <c:v>27.4375</c:v>
                </c:pt>
                <c:pt idx="57">
                  <c:v>27.730699999999999</c:v>
                </c:pt>
                <c:pt idx="58">
                  <c:v>27.730699999999999</c:v>
                </c:pt>
                <c:pt idx="59">
                  <c:v>27.8</c:v>
                </c:pt>
                <c:pt idx="60">
                  <c:v>27.9711</c:v>
                </c:pt>
                <c:pt idx="61">
                  <c:v>28.1</c:v>
                </c:pt>
                <c:pt idx="62">
                  <c:v>28.1647</c:v>
                </c:pt>
                <c:pt idx="63">
                  <c:v>28.4</c:v>
                </c:pt>
                <c:pt idx="64">
                  <c:v>28.5</c:v>
                </c:pt>
                <c:pt idx="65">
                  <c:v>28.5</c:v>
                </c:pt>
                <c:pt idx="66">
                  <c:v>28.566800000000001</c:v>
                </c:pt>
                <c:pt idx="67">
                  <c:v>28.567399999999999</c:v>
                </c:pt>
                <c:pt idx="68">
                  <c:v>28.700900000000001</c:v>
                </c:pt>
                <c:pt idx="69">
                  <c:v>28.716000000000001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29.4</c:v>
                </c:pt>
                <c:pt idx="74">
                  <c:v>29.5</c:v>
                </c:pt>
                <c:pt idx="75">
                  <c:v>29.837800000000001</c:v>
                </c:pt>
                <c:pt idx="76">
                  <c:v>29.837800000000001</c:v>
                </c:pt>
                <c:pt idx="77">
                  <c:v>29.9499</c:v>
                </c:pt>
                <c:pt idx="78">
                  <c:v>30.049299999999999</c:v>
                </c:pt>
                <c:pt idx="79">
                  <c:v>30.3</c:v>
                </c:pt>
                <c:pt idx="80">
                  <c:v>30.4</c:v>
                </c:pt>
                <c:pt idx="81">
                  <c:v>30.45</c:v>
                </c:pt>
                <c:pt idx="82">
                  <c:v>30.547999999999998</c:v>
                </c:pt>
                <c:pt idx="83">
                  <c:v>30.6</c:v>
                </c:pt>
                <c:pt idx="84">
                  <c:v>30.850300000000001</c:v>
                </c:pt>
                <c:pt idx="85">
                  <c:v>31.2</c:v>
                </c:pt>
                <c:pt idx="86">
                  <c:v>31.227399999999999</c:v>
                </c:pt>
                <c:pt idx="87">
                  <c:v>31.302499999999998</c:v>
                </c:pt>
                <c:pt idx="88">
                  <c:v>31.363900000000001</c:v>
                </c:pt>
                <c:pt idx="89">
                  <c:v>31.364100000000001</c:v>
                </c:pt>
                <c:pt idx="90">
                  <c:v>31.366900000000001</c:v>
                </c:pt>
                <c:pt idx="91">
                  <c:v>31.366900000000001</c:v>
                </c:pt>
                <c:pt idx="92">
                  <c:v>31.4</c:v>
                </c:pt>
                <c:pt idx="93">
                  <c:v>31.5</c:v>
                </c:pt>
                <c:pt idx="94">
                  <c:v>31.7</c:v>
                </c:pt>
                <c:pt idx="95">
                  <c:v>32.200000000000003</c:v>
                </c:pt>
                <c:pt idx="96">
                  <c:v>32.286000000000001</c:v>
                </c:pt>
                <c:pt idx="97">
                  <c:v>32.299300000000002</c:v>
                </c:pt>
                <c:pt idx="98">
                  <c:v>32.299999999999997</c:v>
                </c:pt>
                <c:pt idx="99">
                  <c:v>32.4</c:v>
                </c:pt>
                <c:pt idx="100">
                  <c:v>32.4</c:v>
                </c:pt>
                <c:pt idx="101">
                  <c:v>32.4</c:v>
                </c:pt>
                <c:pt idx="102">
                  <c:v>32.799999999999997</c:v>
                </c:pt>
                <c:pt idx="103">
                  <c:v>32.799999999999997</c:v>
                </c:pt>
                <c:pt idx="104">
                  <c:v>32.857900000000001</c:v>
                </c:pt>
                <c:pt idx="105">
                  <c:v>32.857900000000001</c:v>
                </c:pt>
                <c:pt idx="106">
                  <c:v>32.857900000000001</c:v>
                </c:pt>
                <c:pt idx="107">
                  <c:v>32.9</c:v>
                </c:pt>
                <c:pt idx="108">
                  <c:v>33.049900000000001</c:v>
                </c:pt>
                <c:pt idx="109">
                  <c:v>33.128100000000003</c:v>
                </c:pt>
                <c:pt idx="110">
                  <c:v>33.200000000000003</c:v>
                </c:pt>
                <c:pt idx="111">
                  <c:v>33.299999999999997</c:v>
                </c:pt>
                <c:pt idx="112">
                  <c:v>33.4</c:v>
                </c:pt>
                <c:pt idx="113">
                  <c:v>33.603200000000001</c:v>
                </c:pt>
                <c:pt idx="114">
                  <c:v>33.603200000000001</c:v>
                </c:pt>
                <c:pt idx="115">
                  <c:v>33.9</c:v>
                </c:pt>
                <c:pt idx="116">
                  <c:v>34</c:v>
                </c:pt>
                <c:pt idx="117">
                  <c:v>34.028799999999997</c:v>
                </c:pt>
                <c:pt idx="118">
                  <c:v>34.259599999999999</c:v>
                </c:pt>
                <c:pt idx="119">
                  <c:v>34.4</c:v>
                </c:pt>
                <c:pt idx="120">
                  <c:v>34.4</c:v>
                </c:pt>
                <c:pt idx="121">
                  <c:v>34.434100000000001</c:v>
                </c:pt>
                <c:pt idx="122">
                  <c:v>34.434100000000001</c:v>
                </c:pt>
                <c:pt idx="123">
                  <c:v>34.5</c:v>
                </c:pt>
                <c:pt idx="124">
                  <c:v>34.5</c:v>
                </c:pt>
                <c:pt idx="125">
                  <c:v>34.542400000000001</c:v>
                </c:pt>
                <c:pt idx="126">
                  <c:v>34.542400000000001</c:v>
                </c:pt>
                <c:pt idx="127">
                  <c:v>34.700000000000003</c:v>
                </c:pt>
                <c:pt idx="128">
                  <c:v>34.749400000000001</c:v>
                </c:pt>
                <c:pt idx="129">
                  <c:v>34.762999999999998</c:v>
                </c:pt>
                <c:pt idx="130">
                  <c:v>34.767499999999998</c:v>
                </c:pt>
                <c:pt idx="131">
                  <c:v>34.861699999999999</c:v>
                </c:pt>
                <c:pt idx="132">
                  <c:v>34.9</c:v>
                </c:pt>
                <c:pt idx="133">
                  <c:v>34.9</c:v>
                </c:pt>
                <c:pt idx="134">
                  <c:v>35</c:v>
                </c:pt>
                <c:pt idx="135">
                  <c:v>35</c:v>
                </c:pt>
                <c:pt idx="136">
                  <c:v>35.162799999999997</c:v>
                </c:pt>
                <c:pt idx="137">
                  <c:v>35.435400000000001</c:v>
                </c:pt>
                <c:pt idx="138">
                  <c:v>35.496600000000001</c:v>
                </c:pt>
                <c:pt idx="139">
                  <c:v>35.496600000000001</c:v>
                </c:pt>
                <c:pt idx="140">
                  <c:v>35.5</c:v>
                </c:pt>
                <c:pt idx="141">
                  <c:v>35.505200000000002</c:v>
                </c:pt>
                <c:pt idx="142">
                  <c:v>35.722200000000001</c:v>
                </c:pt>
                <c:pt idx="143">
                  <c:v>35.799999999999997</c:v>
                </c:pt>
                <c:pt idx="144">
                  <c:v>35.799999999999997</c:v>
                </c:pt>
                <c:pt idx="145">
                  <c:v>35.890999999999998</c:v>
                </c:pt>
                <c:pt idx="146">
                  <c:v>35.993099999999998</c:v>
                </c:pt>
                <c:pt idx="147">
                  <c:v>36.027700000000003</c:v>
                </c:pt>
                <c:pt idx="148">
                  <c:v>36.1</c:v>
                </c:pt>
                <c:pt idx="149">
                  <c:v>36.473799999999997</c:v>
                </c:pt>
                <c:pt idx="150">
                  <c:v>36.473799999999997</c:v>
                </c:pt>
                <c:pt idx="151">
                  <c:v>36.543999999999997</c:v>
                </c:pt>
                <c:pt idx="152">
                  <c:v>36.655700000000003</c:v>
                </c:pt>
                <c:pt idx="153">
                  <c:v>36.655700000000003</c:v>
                </c:pt>
                <c:pt idx="154">
                  <c:v>36.752800000000001</c:v>
                </c:pt>
                <c:pt idx="155">
                  <c:v>36.7669</c:v>
                </c:pt>
                <c:pt idx="156">
                  <c:v>36.7669</c:v>
                </c:pt>
                <c:pt idx="157">
                  <c:v>36.799999999999997</c:v>
                </c:pt>
                <c:pt idx="158">
                  <c:v>36.920200000000001</c:v>
                </c:pt>
                <c:pt idx="159">
                  <c:v>37</c:v>
                </c:pt>
                <c:pt idx="160">
                  <c:v>37.037799999999997</c:v>
                </c:pt>
                <c:pt idx="161">
                  <c:v>37.055</c:v>
                </c:pt>
                <c:pt idx="162">
                  <c:v>37.066600000000001</c:v>
                </c:pt>
                <c:pt idx="163">
                  <c:v>37.137</c:v>
                </c:pt>
                <c:pt idx="164">
                  <c:v>37.299799999999998</c:v>
                </c:pt>
                <c:pt idx="165">
                  <c:v>37.299999999999997</c:v>
                </c:pt>
                <c:pt idx="166">
                  <c:v>37.4</c:v>
                </c:pt>
                <c:pt idx="167">
                  <c:v>37.425899999999999</c:v>
                </c:pt>
                <c:pt idx="168">
                  <c:v>37.487400000000001</c:v>
                </c:pt>
                <c:pt idx="169">
                  <c:v>37.5899</c:v>
                </c:pt>
                <c:pt idx="170">
                  <c:v>37.5899</c:v>
                </c:pt>
                <c:pt idx="171">
                  <c:v>37.6</c:v>
                </c:pt>
                <c:pt idx="172">
                  <c:v>37.9</c:v>
                </c:pt>
                <c:pt idx="173">
                  <c:v>37.979999999999997</c:v>
                </c:pt>
                <c:pt idx="174">
                  <c:v>37.999699999999997</c:v>
                </c:pt>
                <c:pt idx="175">
                  <c:v>38.700000000000003</c:v>
                </c:pt>
                <c:pt idx="176">
                  <c:v>38.700000000000003</c:v>
                </c:pt>
                <c:pt idx="177">
                  <c:v>39.4</c:v>
                </c:pt>
                <c:pt idx="178">
                  <c:v>39.444699999999997</c:v>
                </c:pt>
                <c:pt idx="179">
                  <c:v>39.700000000000003</c:v>
                </c:pt>
                <c:pt idx="180">
                  <c:v>39.700000000000003</c:v>
                </c:pt>
                <c:pt idx="181">
                  <c:v>40</c:v>
                </c:pt>
                <c:pt idx="182">
                  <c:v>40.107700000000001</c:v>
                </c:pt>
                <c:pt idx="183">
                  <c:v>40.299999999999997</c:v>
                </c:pt>
                <c:pt idx="184">
                  <c:v>40.5</c:v>
                </c:pt>
                <c:pt idx="185">
                  <c:v>40.5</c:v>
                </c:pt>
                <c:pt idx="186">
                  <c:v>40.807499999999997</c:v>
                </c:pt>
                <c:pt idx="187">
                  <c:v>40.9</c:v>
                </c:pt>
                <c:pt idx="188">
                  <c:v>41.2</c:v>
                </c:pt>
                <c:pt idx="189">
                  <c:v>41.347000000000001</c:v>
                </c:pt>
                <c:pt idx="190">
                  <c:v>41.399000000000001</c:v>
                </c:pt>
                <c:pt idx="191">
                  <c:v>41.4056</c:v>
                </c:pt>
                <c:pt idx="192">
                  <c:v>41.5</c:v>
                </c:pt>
                <c:pt idx="193">
                  <c:v>41.566099999999999</c:v>
                </c:pt>
                <c:pt idx="194">
                  <c:v>41.7</c:v>
                </c:pt>
                <c:pt idx="195">
                  <c:v>42</c:v>
                </c:pt>
                <c:pt idx="196">
                  <c:v>42</c:v>
                </c:pt>
                <c:pt idx="197">
                  <c:v>42.488799999999998</c:v>
                </c:pt>
                <c:pt idx="198">
                  <c:v>42.5</c:v>
                </c:pt>
                <c:pt idx="199">
                  <c:v>42.8</c:v>
                </c:pt>
                <c:pt idx="200">
                  <c:v>42.904000000000003</c:v>
                </c:pt>
                <c:pt idx="201">
                  <c:v>42.973300000000002</c:v>
                </c:pt>
                <c:pt idx="202">
                  <c:v>43.2</c:v>
                </c:pt>
                <c:pt idx="203">
                  <c:v>43.261699999999998</c:v>
                </c:pt>
                <c:pt idx="204">
                  <c:v>43.297899999999998</c:v>
                </c:pt>
                <c:pt idx="205">
                  <c:v>43.431899999999999</c:v>
                </c:pt>
                <c:pt idx="206">
                  <c:v>43.5</c:v>
                </c:pt>
                <c:pt idx="207">
                  <c:v>43.7</c:v>
                </c:pt>
                <c:pt idx="208">
                  <c:v>44.515900000000002</c:v>
                </c:pt>
                <c:pt idx="209">
                  <c:v>44.7</c:v>
                </c:pt>
                <c:pt idx="210">
                  <c:v>44.707999999999998</c:v>
                </c:pt>
                <c:pt idx="211">
                  <c:v>44.8</c:v>
                </c:pt>
                <c:pt idx="212">
                  <c:v>45.3</c:v>
                </c:pt>
                <c:pt idx="213">
                  <c:v>45.5</c:v>
                </c:pt>
                <c:pt idx="214">
                  <c:v>45.5991</c:v>
                </c:pt>
                <c:pt idx="215">
                  <c:v>46.2</c:v>
                </c:pt>
                <c:pt idx="216">
                  <c:v>46.2</c:v>
                </c:pt>
                <c:pt idx="217">
                  <c:v>46.5</c:v>
                </c:pt>
                <c:pt idx="218">
                  <c:v>46.9</c:v>
                </c:pt>
                <c:pt idx="219">
                  <c:v>46.9</c:v>
                </c:pt>
                <c:pt idx="220">
                  <c:v>47.1</c:v>
                </c:pt>
                <c:pt idx="221">
                  <c:v>47.2</c:v>
                </c:pt>
                <c:pt idx="222">
                  <c:v>47.847799999999999</c:v>
                </c:pt>
                <c:pt idx="223">
                  <c:v>48.7</c:v>
                </c:pt>
                <c:pt idx="224">
                  <c:v>49.1</c:v>
                </c:pt>
                <c:pt idx="225">
                  <c:v>49.6</c:v>
                </c:pt>
                <c:pt idx="226">
                  <c:v>49.949399999999997</c:v>
                </c:pt>
                <c:pt idx="227">
                  <c:v>50.243600000000001</c:v>
                </c:pt>
                <c:pt idx="228">
                  <c:v>50.4</c:v>
                </c:pt>
                <c:pt idx="229">
                  <c:v>50.8</c:v>
                </c:pt>
                <c:pt idx="230">
                  <c:v>51.6</c:v>
                </c:pt>
                <c:pt idx="231">
                  <c:v>51.787599999999998</c:v>
                </c:pt>
                <c:pt idx="232">
                  <c:v>52.2</c:v>
                </c:pt>
                <c:pt idx="233">
                  <c:v>52.6</c:v>
                </c:pt>
                <c:pt idx="234">
                  <c:v>52.749600000000001</c:v>
                </c:pt>
                <c:pt idx="235">
                  <c:v>54.05</c:v>
                </c:pt>
                <c:pt idx="236">
                  <c:v>54.250100000000003</c:v>
                </c:pt>
                <c:pt idx="237">
                  <c:v>55.644599999999997</c:v>
                </c:pt>
                <c:pt idx="238">
                  <c:v>56.3</c:v>
                </c:pt>
                <c:pt idx="239">
                  <c:v>56.420400000000001</c:v>
                </c:pt>
                <c:pt idx="240">
                  <c:v>56.991500000000002</c:v>
                </c:pt>
                <c:pt idx="241">
                  <c:v>59.438099999999999</c:v>
                </c:pt>
                <c:pt idx="242">
                  <c:v>59.536099999999998</c:v>
                </c:pt>
                <c:pt idx="243">
                  <c:v>59.7</c:v>
                </c:pt>
                <c:pt idx="244">
                  <c:v>59.9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28-4A0C-96F9-BF8263378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54296"/>
        <c:axId val="612409744"/>
      </c:scatterChart>
      <c:valAx>
        <c:axId val="488554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409744"/>
        <c:crosses val="autoZero"/>
        <c:crossBetween val="midCat"/>
      </c:valAx>
      <c:valAx>
        <c:axId val="612409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5542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EngDispl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'Rand3 test'!$A$2:$A$83</c:f>
              <c:numCache>
                <c:formatCode>General</c:formatCode>
                <c:ptCount val="82"/>
                <c:pt idx="0">
                  <c:v>2.8</c:v>
                </c:pt>
                <c:pt idx="1">
                  <c:v>3.7</c:v>
                </c:pt>
                <c:pt idx="2">
                  <c:v>4.5999999999999996</c:v>
                </c:pt>
                <c:pt idx="3">
                  <c:v>2.4</c:v>
                </c:pt>
                <c:pt idx="4">
                  <c:v>6</c:v>
                </c:pt>
                <c:pt idx="5">
                  <c:v>3.5</c:v>
                </c:pt>
                <c:pt idx="6">
                  <c:v>2.4</c:v>
                </c:pt>
                <c:pt idx="7">
                  <c:v>3.6</c:v>
                </c:pt>
                <c:pt idx="8">
                  <c:v>5.3</c:v>
                </c:pt>
                <c:pt idx="9">
                  <c:v>5.7</c:v>
                </c:pt>
                <c:pt idx="10">
                  <c:v>2.4</c:v>
                </c:pt>
                <c:pt idx="11">
                  <c:v>5</c:v>
                </c:pt>
                <c:pt idx="12">
                  <c:v>3.4</c:v>
                </c:pt>
                <c:pt idx="13">
                  <c:v>3.6</c:v>
                </c:pt>
                <c:pt idx="14">
                  <c:v>5.4</c:v>
                </c:pt>
                <c:pt idx="15">
                  <c:v>2</c:v>
                </c:pt>
                <c:pt idx="16">
                  <c:v>5.2</c:v>
                </c:pt>
                <c:pt idx="17">
                  <c:v>3.5</c:v>
                </c:pt>
                <c:pt idx="18">
                  <c:v>3</c:v>
                </c:pt>
                <c:pt idx="19">
                  <c:v>6</c:v>
                </c:pt>
                <c:pt idx="20">
                  <c:v>2</c:v>
                </c:pt>
                <c:pt idx="21">
                  <c:v>3.7</c:v>
                </c:pt>
                <c:pt idx="22">
                  <c:v>1.4</c:v>
                </c:pt>
                <c:pt idx="23">
                  <c:v>5.3</c:v>
                </c:pt>
                <c:pt idx="24">
                  <c:v>3.6</c:v>
                </c:pt>
                <c:pt idx="25">
                  <c:v>1.5</c:v>
                </c:pt>
                <c:pt idx="26">
                  <c:v>3</c:v>
                </c:pt>
                <c:pt idx="27">
                  <c:v>2.4</c:v>
                </c:pt>
                <c:pt idx="28">
                  <c:v>2.5</c:v>
                </c:pt>
                <c:pt idx="29">
                  <c:v>1.5</c:v>
                </c:pt>
                <c:pt idx="30">
                  <c:v>2.4</c:v>
                </c:pt>
                <c:pt idx="31">
                  <c:v>3</c:v>
                </c:pt>
                <c:pt idx="32">
                  <c:v>4.4000000000000004</c:v>
                </c:pt>
                <c:pt idx="33">
                  <c:v>3</c:v>
                </c:pt>
                <c:pt idx="34">
                  <c:v>5</c:v>
                </c:pt>
                <c:pt idx="35">
                  <c:v>2</c:v>
                </c:pt>
                <c:pt idx="36">
                  <c:v>4.5999999999999996</c:v>
                </c:pt>
                <c:pt idx="37">
                  <c:v>3</c:v>
                </c:pt>
                <c:pt idx="38">
                  <c:v>2</c:v>
                </c:pt>
                <c:pt idx="39">
                  <c:v>3.6</c:v>
                </c:pt>
                <c:pt idx="40">
                  <c:v>5.4</c:v>
                </c:pt>
                <c:pt idx="41">
                  <c:v>6.4</c:v>
                </c:pt>
                <c:pt idx="42">
                  <c:v>2.5</c:v>
                </c:pt>
                <c:pt idx="43">
                  <c:v>3.7</c:v>
                </c:pt>
                <c:pt idx="44">
                  <c:v>5</c:v>
                </c:pt>
                <c:pt idx="45">
                  <c:v>6.2</c:v>
                </c:pt>
                <c:pt idx="46">
                  <c:v>2.2000000000000002</c:v>
                </c:pt>
                <c:pt idx="47">
                  <c:v>3.8</c:v>
                </c:pt>
                <c:pt idx="48">
                  <c:v>4.4000000000000004</c:v>
                </c:pt>
                <c:pt idx="49">
                  <c:v>3.8</c:v>
                </c:pt>
                <c:pt idx="50">
                  <c:v>1.6</c:v>
                </c:pt>
                <c:pt idx="51">
                  <c:v>4.7</c:v>
                </c:pt>
                <c:pt idx="52">
                  <c:v>2.5</c:v>
                </c:pt>
                <c:pt idx="53">
                  <c:v>2</c:v>
                </c:pt>
                <c:pt idx="54">
                  <c:v>4.4000000000000004</c:v>
                </c:pt>
                <c:pt idx="55">
                  <c:v>1.4</c:v>
                </c:pt>
                <c:pt idx="56">
                  <c:v>3</c:v>
                </c:pt>
                <c:pt idx="57">
                  <c:v>3.7</c:v>
                </c:pt>
                <c:pt idx="58">
                  <c:v>3.7</c:v>
                </c:pt>
                <c:pt idx="59">
                  <c:v>5.7</c:v>
                </c:pt>
                <c:pt idx="60">
                  <c:v>3</c:v>
                </c:pt>
                <c:pt idx="61">
                  <c:v>3</c:v>
                </c:pt>
                <c:pt idx="62">
                  <c:v>1.8</c:v>
                </c:pt>
                <c:pt idx="63">
                  <c:v>1.6</c:v>
                </c:pt>
                <c:pt idx="64">
                  <c:v>2.5</c:v>
                </c:pt>
                <c:pt idx="65">
                  <c:v>2</c:v>
                </c:pt>
                <c:pt idx="66">
                  <c:v>4</c:v>
                </c:pt>
                <c:pt idx="67">
                  <c:v>6</c:v>
                </c:pt>
                <c:pt idx="68">
                  <c:v>2.5</c:v>
                </c:pt>
                <c:pt idx="69">
                  <c:v>2</c:v>
                </c:pt>
                <c:pt idx="70">
                  <c:v>4.4000000000000004</c:v>
                </c:pt>
                <c:pt idx="71">
                  <c:v>3.7</c:v>
                </c:pt>
                <c:pt idx="72">
                  <c:v>3</c:v>
                </c:pt>
                <c:pt idx="73">
                  <c:v>3.6</c:v>
                </c:pt>
                <c:pt idx="74">
                  <c:v>1.6</c:v>
                </c:pt>
                <c:pt idx="75">
                  <c:v>3</c:v>
                </c:pt>
                <c:pt idx="76">
                  <c:v>2.4</c:v>
                </c:pt>
                <c:pt idx="77">
                  <c:v>1.8</c:v>
                </c:pt>
                <c:pt idx="78">
                  <c:v>6</c:v>
                </c:pt>
                <c:pt idx="79">
                  <c:v>2.4</c:v>
                </c:pt>
                <c:pt idx="80">
                  <c:v>4.2</c:v>
                </c:pt>
                <c:pt idx="81">
                  <c:v>5.2</c:v>
                </c:pt>
              </c:numCache>
            </c:numRef>
          </c:xVal>
          <c:yVal>
            <c:numRef>
              <c:f>'Rand test Fe2011'!$C$25:$C$106</c:f>
              <c:numCache>
                <c:formatCode>General</c:formatCode>
                <c:ptCount val="82"/>
                <c:pt idx="0">
                  <c:v>-8.3616069401894713</c:v>
                </c:pt>
                <c:pt idx="1">
                  <c:v>-5.2194173325279252</c:v>
                </c:pt>
                <c:pt idx="2">
                  <c:v>-7.0120277248663854</c:v>
                </c:pt>
                <c:pt idx="3">
                  <c:v>-2.1281800991501569</c:v>
                </c:pt>
                <c:pt idx="4">
                  <c:v>0.14437833149601786</c:v>
                </c:pt>
                <c:pt idx="5">
                  <c:v>-0.10710391200827019</c:v>
                </c:pt>
                <c:pt idx="6">
                  <c:v>-3.4281800991501612</c:v>
                </c:pt>
                <c:pt idx="7">
                  <c:v>1.1715393777319036</c:v>
                </c:pt>
                <c:pt idx="8">
                  <c:v>3.8794753033148162</c:v>
                </c:pt>
                <c:pt idx="9">
                  <c:v>2.6460484622755054</c:v>
                </c:pt>
                <c:pt idx="10">
                  <c:v>1.1718199008498402</c:v>
                </c:pt>
                <c:pt idx="11">
                  <c:v>1.9554454340943046</c:v>
                </c:pt>
                <c:pt idx="12">
                  <c:v>1.6432527982515595</c:v>
                </c:pt>
                <c:pt idx="13">
                  <c:v>-2.0284606222680992</c:v>
                </c:pt>
                <c:pt idx="14">
                  <c:v>-2.7788814069450076</c:v>
                </c:pt>
                <c:pt idx="15">
                  <c:v>-1.7947532581108376</c:v>
                </c:pt>
                <c:pt idx="16">
                  <c:v>-1.3296679864253527</c:v>
                </c:pt>
                <c:pt idx="17">
                  <c:v>2.9896087991730269E-2</c:v>
                </c:pt>
                <c:pt idx="18">
                  <c:v>-1.7783203607091309</c:v>
                </c:pt>
                <c:pt idx="19">
                  <c:v>0.14437833149601786</c:v>
                </c:pt>
                <c:pt idx="20">
                  <c:v>-1.4947532581108405</c:v>
                </c:pt>
                <c:pt idx="21">
                  <c:v>-5.2200173325279238</c:v>
                </c:pt>
                <c:pt idx="22">
                  <c:v>13.455387003448131</c:v>
                </c:pt>
                <c:pt idx="23">
                  <c:v>3.8794753033148162</c:v>
                </c:pt>
                <c:pt idx="24">
                  <c:v>6.1715393777319036</c:v>
                </c:pt>
                <c:pt idx="25">
                  <c:v>6.4970302931883026</c:v>
                </c:pt>
                <c:pt idx="26">
                  <c:v>2.1216796392908748</c:v>
                </c:pt>
                <c:pt idx="27">
                  <c:v>3.9718199008498374</c:v>
                </c:pt>
                <c:pt idx="28">
                  <c:v>-2.3065368094099838</c:v>
                </c:pt>
                <c:pt idx="29">
                  <c:v>0.79703029318829977</c:v>
                </c:pt>
                <c:pt idx="30">
                  <c:v>2.6037199008498391</c:v>
                </c:pt>
                <c:pt idx="31">
                  <c:v>-4.7204203607091273</c:v>
                </c:pt>
                <c:pt idx="32">
                  <c:v>3.6078856956532768</c:v>
                </c:pt>
                <c:pt idx="33">
                  <c:v>-2.0817203607091272</c:v>
                </c:pt>
                <c:pt idx="34">
                  <c:v>-0.84795456590569529</c:v>
                </c:pt>
                <c:pt idx="35">
                  <c:v>-2.0947532581108419</c:v>
                </c:pt>
                <c:pt idx="36">
                  <c:v>-7.0120277248663854</c:v>
                </c:pt>
                <c:pt idx="37">
                  <c:v>-4.7204203607091273</c:v>
                </c:pt>
                <c:pt idx="38">
                  <c:v>-3.550053258110843</c:v>
                </c:pt>
                <c:pt idx="39">
                  <c:v>3.5715393777319022</c:v>
                </c:pt>
                <c:pt idx="40">
                  <c:v>-3.378881406945009</c:v>
                </c:pt>
                <c:pt idx="41">
                  <c:v>12.237551490456703</c:v>
                </c:pt>
                <c:pt idx="42">
                  <c:v>-2.6966368094099806</c:v>
                </c:pt>
                <c:pt idx="43">
                  <c:v>-0.38681733252792583</c:v>
                </c:pt>
                <c:pt idx="44">
                  <c:v>1.9705454340943049</c:v>
                </c:pt>
                <c:pt idx="45">
                  <c:v>6.5542649109763609</c:v>
                </c:pt>
                <c:pt idx="46">
                  <c:v>-11.461466678630497</c:v>
                </c:pt>
                <c:pt idx="47">
                  <c:v>1.6165259572122466</c:v>
                </c:pt>
                <c:pt idx="48">
                  <c:v>3.0545856956532766</c:v>
                </c:pt>
                <c:pt idx="49">
                  <c:v>2.7825259572122505</c:v>
                </c:pt>
                <c:pt idx="50">
                  <c:v>-2.3613264170715311</c:v>
                </c:pt>
                <c:pt idx="51">
                  <c:v>-2.6703844351262127</c:v>
                </c:pt>
                <c:pt idx="52">
                  <c:v>-3.2487368094099836</c:v>
                </c:pt>
                <c:pt idx="53">
                  <c:v>5.7052467418891624</c:v>
                </c:pt>
                <c:pt idx="54">
                  <c:v>-0.15751430434672287</c:v>
                </c:pt>
                <c:pt idx="55">
                  <c:v>7.805387003448125</c:v>
                </c:pt>
                <c:pt idx="56">
                  <c:v>-6.0783203607091281</c:v>
                </c:pt>
                <c:pt idx="57">
                  <c:v>-9.3868173325279258</c:v>
                </c:pt>
                <c:pt idx="58">
                  <c:v>-2.4229173325279234</c:v>
                </c:pt>
                <c:pt idx="59">
                  <c:v>4.2460484622755033</c:v>
                </c:pt>
                <c:pt idx="60">
                  <c:v>-4.7204203607091273</c:v>
                </c:pt>
                <c:pt idx="61">
                  <c:v>-3.1783203607091295</c:v>
                </c:pt>
                <c:pt idx="62">
                  <c:v>2.8219601624088142</c:v>
                </c:pt>
                <c:pt idx="63">
                  <c:v>7.4386735829284731</c:v>
                </c:pt>
                <c:pt idx="64">
                  <c:v>-7.4865368094099836</c:v>
                </c:pt>
                <c:pt idx="65">
                  <c:v>-1.5957532581108396</c:v>
                </c:pt>
                <c:pt idx="66">
                  <c:v>-3.76188746330741</c:v>
                </c:pt>
                <c:pt idx="67">
                  <c:v>0.14437833149601786</c:v>
                </c:pt>
                <c:pt idx="68">
                  <c:v>4.2293631905900213</c:v>
                </c:pt>
                <c:pt idx="69">
                  <c:v>-6.1947532581108433</c:v>
                </c:pt>
                <c:pt idx="70">
                  <c:v>1.2320856956532751</c:v>
                </c:pt>
                <c:pt idx="71">
                  <c:v>2.9659826674720762</c:v>
                </c:pt>
                <c:pt idx="72">
                  <c:v>-0.15242036070912945</c:v>
                </c:pt>
                <c:pt idx="73">
                  <c:v>-6.8860622268097416E-2</c:v>
                </c:pt>
                <c:pt idx="74">
                  <c:v>0.33867358292847172</c:v>
                </c:pt>
                <c:pt idx="75">
                  <c:v>-4.2783203607091309</c:v>
                </c:pt>
                <c:pt idx="76">
                  <c:v>-0.52818009915016262</c:v>
                </c:pt>
                <c:pt idx="77">
                  <c:v>12.913460162408818</c:v>
                </c:pt>
                <c:pt idx="78">
                  <c:v>0.14437833149601786</c:v>
                </c:pt>
                <c:pt idx="79">
                  <c:v>15.471819900849837</c:v>
                </c:pt>
                <c:pt idx="80">
                  <c:v>-4.3108008838270671</c:v>
                </c:pt>
                <c:pt idx="81">
                  <c:v>-2.5954679864253514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3C-44F2-B861-03598BC88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189808"/>
        <c:axId val="632191120"/>
      </c:scatterChart>
      <c:valAx>
        <c:axId val="63218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EngDispl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2191120"/>
        <c:crosses val="autoZero"/>
        <c:crossBetween val="midCat"/>
      </c:valAx>
      <c:valAx>
        <c:axId val="632191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21898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EngDispl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</c:v>
          </c:tx>
          <c:spPr>
            <a:ln w="19050">
              <a:noFill/>
            </a:ln>
          </c:spPr>
          <c:xVal>
            <c:numRef>
              <c:f>'Rand3 test'!$A$2:$A$83</c:f>
              <c:numCache>
                <c:formatCode>General</c:formatCode>
                <c:ptCount val="82"/>
                <c:pt idx="0">
                  <c:v>2.8</c:v>
                </c:pt>
                <c:pt idx="1">
                  <c:v>3.7</c:v>
                </c:pt>
                <c:pt idx="2">
                  <c:v>4.5999999999999996</c:v>
                </c:pt>
                <c:pt idx="3">
                  <c:v>2.4</c:v>
                </c:pt>
                <c:pt idx="4">
                  <c:v>6</c:v>
                </c:pt>
                <c:pt idx="5">
                  <c:v>3.5</c:v>
                </c:pt>
                <c:pt idx="6">
                  <c:v>2.4</c:v>
                </c:pt>
                <c:pt idx="7">
                  <c:v>3.6</c:v>
                </c:pt>
                <c:pt idx="8">
                  <c:v>5.3</c:v>
                </c:pt>
                <c:pt idx="9">
                  <c:v>5.7</c:v>
                </c:pt>
                <c:pt idx="10">
                  <c:v>2.4</c:v>
                </c:pt>
                <c:pt idx="11">
                  <c:v>5</c:v>
                </c:pt>
                <c:pt idx="12">
                  <c:v>3.4</c:v>
                </c:pt>
                <c:pt idx="13">
                  <c:v>3.6</c:v>
                </c:pt>
                <c:pt idx="14">
                  <c:v>5.4</c:v>
                </c:pt>
                <c:pt idx="15">
                  <c:v>2</c:v>
                </c:pt>
                <c:pt idx="16">
                  <c:v>5.2</c:v>
                </c:pt>
                <c:pt idx="17">
                  <c:v>3.5</c:v>
                </c:pt>
                <c:pt idx="18">
                  <c:v>3</c:v>
                </c:pt>
                <c:pt idx="19">
                  <c:v>6</c:v>
                </c:pt>
                <c:pt idx="20">
                  <c:v>2</c:v>
                </c:pt>
                <c:pt idx="21">
                  <c:v>3.7</c:v>
                </c:pt>
                <c:pt idx="22">
                  <c:v>1.4</c:v>
                </c:pt>
                <c:pt idx="23">
                  <c:v>5.3</c:v>
                </c:pt>
                <c:pt idx="24">
                  <c:v>3.6</c:v>
                </c:pt>
                <c:pt idx="25">
                  <c:v>1.5</c:v>
                </c:pt>
                <c:pt idx="26">
                  <c:v>3</c:v>
                </c:pt>
                <c:pt idx="27">
                  <c:v>2.4</c:v>
                </c:pt>
                <c:pt idx="28">
                  <c:v>2.5</c:v>
                </c:pt>
                <c:pt idx="29">
                  <c:v>1.5</c:v>
                </c:pt>
                <c:pt idx="30">
                  <c:v>2.4</c:v>
                </c:pt>
                <c:pt idx="31">
                  <c:v>3</c:v>
                </c:pt>
                <c:pt idx="32">
                  <c:v>4.4000000000000004</c:v>
                </c:pt>
                <c:pt idx="33">
                  <c:v>3</c:v>
                </c:pt>
                <c:pt idx="34">
                  <c:v>5</c:v>
                </c:pt>
                <c:pt idx="35">
                  <c:v>2</c:v>
                </c:pt>
                <c:pt idx="36">
                  <c:v>4.5999999999999996</c:v>
                </c:pt>
                <c:pt idx="37">
                  <c:v>3</c:v>
                </c:pt>
                <c:pt idx="38">
                  <c:v>2</c:v>
                </c:pt>
                <c:pt idx="39">
                  <c:v>3.6</c:v>
                </c:pt>
                <c:pt idx="40">
                  <c:v>5.4</c:v>
                </c:pt>
                <c:pt idx="41">
                  <c:v>6.4</c:v>
                </c:pt>
                <c:pt idx="42">
                  <c:v>2.5</c:v>
                </c:pt>
                <c:pt idx="43">
                  <c:v>3.7</c:v>
                </c:pt>
                <c:pt idx="44">
                  <c:v>5</c:v>
                </c:pt>
                <c:pt idx="45">
                  <c:v>6.2</c:v>
                </c:pt>
                <c:pt idx="46">
                  <c:v>2.2000000000000002</c:v>
                </c:pt>
                <c:pt idx="47">
                  <c:v>3.8</c:v>
                </c:pt>
                <c:pt idx="48">
                  <c:v>4.4000000000000004</c:v>
                </c:pt>
                <c:pt idx="49">
                  <c:v>3.8</c:v>
                </c:pt>
                <c:pt idx="50">
                  <c:v>1.6</c:v>
                </c:pt>
                <c:pt idx="51">
                  <c:v>4.7</c:v>
                </c:pt>
                <c:pt idx="52">
                  <c:v>2.5</c:v>
                </c:pt>
                <c:pt idx="53">
                  <c:v>2</c:v>
                </c:pt>
                <c:pt idx="54">
                  <c:v>4.4000000000000004</c:v>
                </c:pt>
                <c:pt idx="55">
                  <c:v>1.4</c:v>
                </c:pt>
                <c:pt idx="56">
                  <c:v>3</c:v>
                </c:pt>
                <c:pt idx="57">
                  <c:v>3.7</c:v>
                </c:pt>
                <c:pt idx="58">
                  <c:v>3.7</c:v>
                </c:pt>
                <c:pt idx="59">
                  <c:v>5.7</c:v>
                </c:pt>
                <c:pt idx="60">
                  <c:v>3</c:v>
                </c:pt>
                <c:pt idx="61">
                  <c:v>3</c:v>
                </c:pt>
                <c:pt idx="62">
                  <c:v>1.8</c:v>
                </c:pt>
                <c:pt idx="63">
                  <c:v>1.6</c:v>
                </c:pt>
                <c:pt idx="64">
                  <c:v>2.5</c:v>
                </c:pt>
                <c:pt idx="65">
                  <c:v>2</c:v>
                </c:pt>
                <c:pt idx="66">
                  <c:v>4</c:v>
                </c:pt>
                <c:pt idx="67">
                  <c:v>6</c:v>
                </c:pt>
                <c:pt idx="68">
                  <c:v>2.5</c:v>
                </c:pt>
                <c:pt idx="69">
                  <c:v>2</c:v>
                </c:pt>
                <c:pt idx="70">
                  <c:v>4.4000000000000004</c:v>
                </c:pt>
                <c:pt idx="71">
                  <c:v>3.7</c:v>
                </c:pt>
                <c:pt idx="72">
                  <c:v>3</c:v>
                </c:pt>
                <c:pt idx="73">
                  <c:v>3.6</c:v>
                </c:pt>
                <c:pt idx="74">
                  <c:v>1.6</c:v>
                </c:pt>
                <c:pt idx="75">
                  <c:v>3</c:v>
                </c:pt>
                <c:pt idx="76">
                  <c:v>2.4</c:v>
                </c:pt>
                <c:pt idx="77">
                  <c:v>1.8</c:v>
                </c:pt>
                <c:pt idx="78">
                  <c:v>6</c:v>
                </c:pt>
                <c:pt idx="79">
                  <c:v>2.4</c:v>
                </c:pt>
                <c:pt idx="80">
                  <c:v>4.2</c:v>
                </c:pt>
                <c:pt idx="81">
                  <c:v>5.2</c:v>
                </c:pt>
              </c:numCache>
            </c:numRef>
          </c:xVal>
          <c:yVal>
            <c:numRef>
              <c:f>'Rand3 test'!$C$2:$C$83</c:f>
              <c:numCache>
                <c:formatCode>General</c:formatCode>
                <c:ptCount val="82"/>
                <c:pt idx="0">
                  <c:v>30.3</c:v>
                </c:pt>
                <c:pt idx="1">
                  <c:v>28.567399999999999</c:v>
                </c:pt>
                <c:pt idx="2">
                  <c:v>21.9</c:v>
                </c:pt>
                <c:pt idx="3">
                  <c:v>38.700000000000003</c:v>
                </c:pt>
                <c:pt idx="4">
                  <c:v>21.473400000000002</c:v>
                </c:pt>
                <c:pt idx="5">
                  <c:v>34.762999999999998</c:v>
                </c:pt>
                <c:pt idx="6">
                  <c:v>37.4</c:v>
                </c:pt>
                <c:pt idx="7">
                  <c:v>35.5</c:v>
                </c:pt>
                <c:pt idx="8">
                  <c:v>29</c:v>
                </c:pt>
                <c:pt idx="9">
                  <c:v>25.6</c:v>
                </c:pt>
                <c:pt idx="10">
                  <c:v>42</c:v>
                </c:pt>
                <c:pt idx="11">
                  <c:v>28.700900000000001</c:v>
                </c:pt>
                <c:pt idx="12">
                  <c:v>37.055</c:v>
                </c:pt>
                <c:pt idx="13">
                  <c:v>32.299999999999997</c:v>
                </c:pt>
                <c:pt idx="14">
                  <c:v>21.8</c:v>
                </c:pt>
                <c:pt idx="15">
                  <c:v>41.2</c:v>
                </c:pt>
                <c:pt idx="16">
                  <c:v>24.3325</c:v>
                </c:pt>
                <c:pt idx="17">
                  <c:v>34.9</c:v>
                </c:pt>
                <c:pt idx="18">
                  <c:v>35.799999999999997</c:v>
                </c:pt>
                <c:pt idx="19">
                  <c:v>21.473400000000002</c:v>
                </c:pt>
                <c:pt idx="20">
                  <c:v>41.5</c:v>
                </c:pt>
                <c:pt idx="21">
                  <c:v>28.566800000000001</c:v>
                </c:pt>
                <c:pt idx="22">
                  <c:v>59.7</c:v>
                </c:pt>
                <c:pt idx="23">
                  <c:v>29</c:v>
                </c:pt>
                <c:pt idx="24">
                  <c:v>40.5</c:v>
                </c:pt>
                <c:pt idx="25">
                  <c:v>52.2</c:v>
                </c:pt>
                <c:pt idx="26">
                  <c:v>39.700000000000003</c:v>
                </c:pt>
                <c:pt idx="27">
                  <c:v>44.8</c:v>
                </c:pt>
                <c:pt idx="28">
                  <c:v>37.979999999999997</c:v>
                </c:pt>
                <c:pt idx="29">
                  <c:v>46.5</c:v>
                </c:pt>
                <c:pt idx="30">
                  <c:v>43.431899999999999</c:v>
                </c:pt>
                <c:pt idx="31">
                  <c:v>32.857900000000001</c:v>
                </c:pt>
                <c:pt idx="32">
                  <c:v>33.603200000000001</c:v>
                </c:pt>
                <c:pt idx="33">
                  <c:v>35.496600000000001</c:v>
                </c:pt>
                <c:pt idx="34">
                  <c:v>25.897500000000001</c:v>
                </c:pt>
                <c:pt idx="35">
                  <c:v>40.9</c:v>
                </c:pt>
                <c:pt idx="36">
                  <c:v>21.9</c:v>
                </c:pt>
                <c:pt idx="37">
                  <c:v>32.857900000000001</c:v>
                </c:pt>
                <c:pt idx="38">
                  <c:v>39.444699999999997</c:v>
                </c:pt>
                <c:pt idx="39">
                  <c:v>37.9</c:v>
                </c:pt>
                <c:pt idx="40">
                  <c:v>21.2</c:v>
                </c:pt>
                <c:pt idx="41">
                  <c:v>31.4</c:v>
                </c:pt>
                <c:pt idx="42">
                  <c:v>37.5899</c:v>
                </c:pt>
                <c:pt idx="43">
                  <c:v>33.4</c:v>
                </c:pt>
                <c:pt idx="44">
                  <c:v>28.716000000000001</c:v>
                </c:pt>
                <c:pt idx="45">
                  <c:v>26.8</c:v>
                </c:pt>
                <c:pt idx="46">
                  <c:v>30.45</c:v>
                </c:pt>
                <c:pt idx="47">
                  <c:v>34.861699999999999</c:v>
                </c:pt>
                <c:pt idx="48">
                  <c:v>33.049900000000001</c:v>
                </c:pt>
                <c:pt idx="49">
                  <c:v>36.027700000000003</c:v>
                </c:pt>
                <c:pt idx="50">
                  <c:v>42.8</c:v>
                </c:pt>
                <c:pt idx="51">
                  <c:v>25.7</c:v>
                </c:pt>
                <c:pt idx="52">
                  <c:v>37.037799999999997</c:v>
                </c:pt>
                <c:pt idx="53">
                  <c:v>48.7</c:v>
                </c:pt>
                <c:pt idx="54">
                  <c:v>29.837800000000001</c:v>
                </c:pt>
                <c:pt idx="55">
                  <c:v>54.05</c:v>
                </c:pt>
                <c:pt idx="56">
                  <c:v>31.5</c:v>
                </c:pt>
                <c:pt idx="57">
                  <c:v>24.4</c:v>
                </c:pt>
                <c:pt idx="58">
                  <c:v>31.363900000000001</c:v>
                </c:pt>
                <c:pt idx="59">
                  <c:v>27.2</c:v>
                </c:pt>
                <c:pt idx="60">
                  <c:v>32.857900000000001</c:v>
                </c:pt>
                <c:pt idx="61">
                  <c:v>34.4</c:v>
                </c:pt>
                <c:pt idx="62">
                  <c:v>46.9</c:v>
                </c:pt>
                <c:pt idx="63">
                  <c:v>52.6</c:v>
                </c:pt>
                <c:pt idx="64">
                  <c:v>32.799999999999997</c:v>
                </c:pt>
                <c:pt idx="65">
                  <c:v>41.399000000000001</c:v>
                </c:pt>
                <c:pt idx="66">
                  <c:v>28.4</c:v>
                </c:pt>
                <c:pt idx="67">
                  <c:v>21.473400000000002</c:v>
                </c:pt>
                <c:pt idx="68">
                  <c:v>44.515900000000002</c:v>
                </c:pt>
                <c:pt idx="69">
                  <c:v>36.799999999999997</c:v>
                </c:pt>
                <c:pt idx="70">
                  <c:v>31.227399999999999</c:v>
                </c:pt>
                <c:pt idx="71">
                  <c:v>36.752800000000001</c:v>
                </c:pt>
                <c:pt idx="72">
                  <c:v>37.425899999999999</c:v>
                </c:pt>
                <c:pt idx="73">
                  <c:v>34.259599999999999</c:v>
                </c:pt>
                <c:pt idx="74">
                  <c:v>45.5</c:v>
                </c:pt>
                <c:pt idx="75">
                  <c:v>33.299999999999997</c:v>
                </c:pt>
                <c:pt idx="76">
                  <c:v>40.299999999999997</c:v>
                </c:pt>
                <c:pt idx="77">
                  <c:v>56.991500000000002</c:v>
                </c:pt>
                <c:pt idx="78">
                  <c:v>21.473400000000002</c:v>
                </c:pt>
                <c:pt idx="79">
                  <c:v>56.3</c:v>
                </c:pt>
                <c:pt idx="80">
                  <c:v>26.767800000000001</c:v>
                </c:pt>
                <c:pt idx="81">
                  <c:v>23.066700000000001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AE-453D-807A-BF70B1DE92B4}"/>
            </c:ext>
          </c:extLst>
        </c:ser>
        <c:ser>
          <c:idx val="1"/>
          <c:order val="1"/>
          <c:tx>
            <c:v>Predicted FE</c:v>
          </c:tx>
          <c:spPr>
            <a:ln w="19050">
              <a:noFill/>
            </a:ln>
          </c:spPr>
          <c:xVal>
            <c:numRef>
              <c:f>'Rand3 test'!$A$2:$A$83</c:f>
              <c:numCache>
                <c:formatCode>General</c:formatCode>
                <c:ptCount val="82"/>
                <c:pt idx="0">
                  <c:v>2.8</c:v>
                </c:pt>
                <c:pt idx="1">
                  <c:v>3.7</c:v>
                </c:pt>
                <c:pt idx="2">
                  <c:v>4.5999999999999996</c:v>
                </c:pt>
                <c:pt idx="3">
                  <c:v>2.4</c:v>
                </c:pt>
                <c:pt idx="4">
                  <c:v>6</c:v>
                </c:pt>
                <c:pt idx="5">
                  <c:v>3.5</c:v>
                </c:pt>
                <c:pt idx="6">
                  <c:v>2.4</c:v>
                </c:pt>
                <c:pt idx="7">
                  <c:v>3.6</c:v>
                </c:pt>
                <c:pt idx="8">
                  <c:v>5.3</c:v>
                </c:pt>
                <c:pt idx="9">
                  <c:v>5.7</c:v>
                </c:pt>
                <c:pt idx="10">
                  <c:v>2.4</c:v>
                </c:pt>
                <c:pt idx="11">
                  <c:v>5</c:v>
                </c:pt>
                <c:pt idx="12">
                  <c:v>3.4</c:v>
                </c:pt>
                <c:pt idx="13">
                  <c:v>3.6</c:v>
                </c:pt>
                <c:pt idx="14">
                  <c:v>5.4</c:v>
                </c:pt>
                <c:pt idx="15">
                  <c:v>2</c:v>
                </c:pt>
                <c:pt idx="16">
                  <c:v>5.2</c:v>
                </c:pt>
                <c:pt idx="17">
                  <c:v>3.5</c:v>
                </c:pt>
                <c:pt idx="18">
                  <c:v>3</c:v>
                </c:pt>
                <c:pt idx="19">
                  <c:v>6</c:v>
                </c:pt>
                <c:pt idx="20">
                  <c:v>2</c:v>
                </c:pt>
                <c:pt idx="21">
                  <c:v>3.7</c:v>
                </c:pt>
                <c:pt idx="22">
                  <c:v>1.4</c:v>
                </c:pt>
                <c:pt idx="23">
                  <c:v>5.3</c:v>
                </c:pt>
                <c:pt idx="24">
                  <c:v>3.6</c:v>
                </c:pt>
                <c:pt idx="25">
                  <c:v>1.5</c:v>
                </c:pt>
                <c:pt idx="26">
                  <c:v>3</c:v>
                </c:pt>
                <c:pt idx="27">
                  <c:v>2.4</c:v>
                </c:pt>
                <c:pt idx="28">
                  <c:v>2.5</c:v>
                </c:pt>
                <c:pt idx="29">
                  <c:v>1.5</c:v>
                </c:pt>
                <c:pt idx="30">
                  <c:v>2.4</c:v>
                </c:pt>
                <c:pt idx="31">
                  <c:v>3</c:v>
                </c:pt>
                <c:pt idx="32">
                  <c:v>4.4000000000000004</c:v>
                </c:pt>
                <c:pt idx="33">
                  <c:v>3</c:v>
                </c:pt>
                <c:pt idx="34">
                  <c:v>5</c:v>
                </c:pt>
                <c:pt idx="35">
                  <c:v>2</c:v>
                </c:pt>
                <c:pt idx="36">
                  <c:v>4.5999999999999996</c:v>
                </c:pt>
                <c:pt idx="37">
                  <c:v>3</c:v>
                </c:pt>
                <c:pt idx="38">
                  <c:v>2</c:v>
                </c:pt>
                <c:pt idx="39">
                  <c:v>3.6</c:v>
                </c:pt>
                <c:pt idx="40">
                  <c:v>5.4</c:v>
                </c:pt>
                <c:pt idx="41">
                  <c:v>6.4</c:v>
                </c:pt>
                <c:pt idx="42">
                  <c:v>2.5</c:v>
                </c:pt>
                <c:pt idx="43">
                  <c:v>3.7</c:v>
                </c:pt>
                <c:pt idx="44">
                  <c:v>5</c:v>
                </c:pt>
                <c:pt idx="45">
                  <c:v>6.2</c:v>
                </c:pt>
                <c:pt idx="46">
                  <c:v>2.2000000000000002</c:v>
                </c:pt>
                <c:pt idx="47">
                  <c:v>3.8</c:v>
                </c:pt>
                <c:pt idx="48">
                  <c:v>4.4000000000000004</c:v>
                </c:pt>
                <c:pt idx="49">
                  <c:v>3.8</c:v>
                </c:pt>
                <c:pt idx="50">
                  <c:v>1.6</c:v>
                </c:pt>
                <c:pt idx="51">
                  <c:v>4.7</c:v>
                </c:pt>
                <c:pt idx="52">
                  <c:v>2.5</c:v>
                </c:pt>
                <c:pt idx="53">
                  <c:v>2</c:v>
                </c:pt>
                <c:pt idx="54">
                  <c:v>4.4000000000000004</c:v>
                </c:pt>
                <c:pt idx="55">
                  <c:v>1.4</c:v>
                </c:pt>
                <c:pt idx="56">
                  <c:v>3</c:v>
                </c:pt>
                <c:pt idx="57">
                  <c:v>3.7</c:v>
                </c:pt>
                <c:pt idx="58">
                  <c:v>3.7</c:v>
                </c:pt>
                <c:pt idx="59">
                  <c:v>5.7</c:v>
                </c:pt>
                <c:pt idx="60">
                  <c:v>3</c:v>
                </c:pt>
                <c:pt idx="61">
                  <c:v>3</c:v>
                </c:pt>
                <c:pt idx="62">
                  <c:v>1.8</c:v>
                </c:pt>
                <c:pt idx="63">
                  <c:v>1.6</c:v>
                </c:pt>
                <c:pt idx="64">
                  <c:v>2.5</c:v>
                </c:pt>
                <c:pt idx="65">
                  <c:v>2</c:v>
                </c:pt>
                <c:pt idx="66">
                  <c:v>4</c:v>
                </c:pt>
                <c:pt idx="67">
                  <c:v>6</c:v>
                </c:pt>
                <c:pt idx="68">
                  <c:v>2.5</c:v>
                </c:pt>
                <c:pt idx="69">
                  <c:v>2</c:v>
                </c:pt>
                <c:pt idx="70">
                  <c:v>4.4000000000000004</c:v>
                </c:pt>
                <c:pt idx="71">
                  <c:v>3.7</c:v>
                </c:pt>
                <c:pt idx="72">
                  <c:v>3</c:v>
                </c:pt>
                <c:pt idx="73">
                  <c:v>3.6</c:v>
                </c:pt>
                <c:pt idx="74">
                  <c:v>1.6</c:v>
                </c:pt>
                <c:pt idx="75">
                  <c:v>3</c:v>
                </c:pt>
                <c:pt idx="76">
                  <c:v>2.4</c:v>
                </c:pt>
                <c:pt idx="77">
                  <c:v>1.8</c:v>
                </c:pt>
                <c:pt idx="78">
                  <c:v>6</c:v>
                </c:pt>
                <c:pt idx="79">
                  <c:v>2.4</c:v>
                </c:pt>
                <c:pt idx="80">
                  <c:v>4.2</c:v>
                </c:pt>
                <c:pt idx="81">
                  <c:v>5.2</c:v>
                </c:pt>
              </c:numCache>
            </c:numRef>
          </c:xVal>
          <c:yVal>
            <c:numRef>
              <c:f>'Rand test Fe2011'!$B$25:$B$106</c:f>
              <c:numCache>
                <c:formatCode>General</c:formatCode>
                <c:ptCount val="82"/>
                <c:pt idx="0">
                  <c:v>38.661606940189472</c:v>
                </c:pt>
                <c:pt idx="1">
                  <c:v>33.786817332527924</c:v>
                </c:pt>
                <c:pt idx="2">
                  <c:v>28.912027724866384</c:v>
                </c:pt>
                <c:pt idx="3">
                  <c:v>40.82818009915016</c:v>
                </c:pt>
                <c:pt idx="4">
                  <c:v>21.329021668503984</c:v>
                </c:pt>
                <c:pt idx="5">
                  <c:v>34.870103912008268</c:v>
                </c:pt>
                <c:pt idx="6">
                  <c:v>40.82818009915016</c:v>
                </c:pt>
                <c:pt idx="7">
                  <c:v>34.328460622268096</c:v>
                </c:pt>
                <c:pt idx="8">
                  <c:v>25.120524696685184</c:v>
                </c:pt>
                <c:pt idx="9">
                  <c:v>22.953951537724496</c:v>
                </c:pt>
                <c:pt idx="10">
                  <c:v>40.82818009915016</c:v>
                </c:pt>
                <c:pt idx="11">
                  <c:v>26.745454565905696</c:v>
                </c:pt>
                <c:pt idx="12">
                  <c:v>35.41174720174844</c:v>
                </c:pt>
                <c:pt idx="13">
                  <c:v>34.328460622268096</c:v>
                </c:pt>
                <c:pt idx="14">
                  <c:v>24.578881406945008</c:v>
                </c:pt>
                <c:pt idx="15">
                  <c:v>42.99475325811084</c:v>
                </c:pt>
                <c:pt idx="16">
                  <c:v>25.662167986425352</c:v>
                </c:pt>
                <c:pt idx="17">
                  <c:v>34.870103912008268</c:v>
                </c:pt>
                <c:pt idx="18">
                  <c:v>37.578320360709128</c:v>
                </c:pt>
                <c:pt idx="19">
                  <c:v>21.329021668503984</c:v>
                </c:pt>
                <c:pt idx="20">
                  <c:v>42.99475325811084</c:v>
                </c:pt>
                <c:pt idx="21">
                  <c:v>33.786817332527924</c:v>
                </c:pt>
                <c:pt idx="22">
                  <c:v>46.244612996551872</c:v>
                </c:pt>
                <c:pt idx="23">
                  <c:v>25.120524696685184</c:v>
                </c:pt>
                <c:pt idx="24">
                  <c:v>34.328460622268096</c:v>
                </c:pt>
                <c:pt idx="25">
                  <c:v>45.7029697068117</c:v>
                </c:pt>
                <c:pt idx="26">
                  <c:v>37.578320360709128</c:v>
                </c:pt>
                <c:pt idx="27">
                  <c:v>40.82818009915016</c:v>
                </c:pt>
                <c:pt idx="28">
                  <c:v>40.286536809409981</c:v>
                </c:pt>
                <c:pt idx="29">
                  <c:v>45.7029697068117</c:v>
                </c:pt>
                <c:pt idx="30">
                  <c:v>40.82818009915016</c:v>
                </c:pt>
                <c:pt idx="31">
                  <c:v>37.578320360709128</c:v>
                </c:pt>
                <c:pt idx="32">
                  <c:v>29.995314304346724</c:v>
                </c:pt>
                <c:pt idx="33">
                  <c:v>37.578320360709128</c:v>
                </c:pt>
                <c:pt idx="34">
                  <c:v>26.745454565905696</c:v>
                </c:pt>
                <c:pt idx="35">
                  <c:v>42.99475325811084</c:v>
                </c:pt>
                <c:pt idx="36">
                  <c:v>28.912027724866384</c:v>
                </c:pt>
                <c:pt idx="37">
                  <c:v>37.578320360709128</c:v>
                </c:pt>
                <c:pt idx="38">
                  <c:v>42.99475325811084</c:v>
                </c:pt>
                <c:pt idx="39">
                  <c:v>34.328460622268096</c:v>
                </c:pt>
                <c:pt idx="40">
                  <c:v>24.578881406945008</c:v>
                </c:pt>
                <c:pt idx="41">
                  <c:v>19.162448509543296</c:v>
                </c:pt>
                <c:pt idx="42">
                  <c:v>40.286536809409981</c:v>
                </c:pt>
                <c:pt idx="43">
                  <c:v>33.786817332527924</c:v>
                </c:pt>
                <c:pt idx="44">
                  <c:v>26.745454565905696</c:v>
                </c:pt>
                <c:pt idx="45">
                  <c:v>20.24573508902364</c:v>
                </c:pt>
                <c:pt idx="46">
                  <c:v>41.911466678630497</c:v>
                </c:pt>
                <c:pt idx="47">
                  <c:v>33.245174042787752</c:v>
                </c:pt>
                <c:pt idx="48">
                  <c:v>29.995314304346724</c:v>
                </c:pt>
                <c:pt idx="49">
                  <c:v>33.245174042787752</c:v>
                </c:pt>
                <c:pt idx="50">
                  <c:v>45.161326417071528</c:v>
                </c:pt>
                <c:pt idx="51">
                  <c:v>28.370384435126212</c:v>
                </c:pt>
                <c:pt idx="52">
                  <c:v>40.286536809409981</c:v>
                </c:pt>
                <c:pt idx="53">
                  <c:v>42.99475325811084</c:v>
                </c:pt>
                <c:pt idx="54">
                  <c:v>29.995314304346724</c:v>
                </c:pt>
                <c:pt idx="55">
                  <c:v>46.244612996551872</c:v>
                </c:pt>
                <c:pt idx="56">
                  <c:v>37.578320360709128</c:v>
                </c:pt>
                <c:pt idx="57">
                  <c:v>33.786817332527924</c:v>
                </c:pt>
                <c:pt idx="58">
                  <c:v>33.786817332527924</c:v>
                </c:pt>
                <c:pt idx="59">
                  <c:v>22.953951537724496</c:v>
                </c:pt>
                <c:pt idx="60">
                  <c:v>37.578320360709128</c:v>
                </c:pt>
                <c:pt idx="61">
                  <c:v>37.578320360709128</c:v>
                </c:pt>
                <c:pt idx="62">
                  <c:v>44.078039837591184</c:v>
                </c:pt>
                <c:pt idx="63">
                  <c:v>45.161326417071528</c:v>
                </c:pt>
                <c:pt idx="64">
                  <c:v>40.286536809409981</c:v>
                </c:pt>
                <c:pt idx="65">
                  <c:v>42.99475325811084</c:v>
                </c:pt>
                <c:pt idx="66">
                  <c:v>32.161887463307409</c:v>
                </c:pt>
                <c:pt idx="67">
                  <c:v>21.329021668503984</c:v>
                </c:pt>
                <c:pt idx="68">
                  <c:v>40.286536809409981</c:v>
                </c:pt>
                <c:pt idx="69">
                  <c:v>42.99475325811084</c:v>
                </c:pt>
                <c:pt idx="70">
                  <c:v>29.995314304346724</c:v>
                </c:pt>
                <c:pt idx="71">
                  <c:v>33.786817332527924</c:v>
                </c:pt>
                <c:pt idx="72">
                  <c:v>37.578320360709128</c:v>
                </c:pt>
                <c:pt idx="73">
                  <c:v>34.328460622268096</c:v>
                </c:pt>
                <c:pt idx="74">
                  <c:v>45.161326417071528</c:v>
                </c:pt>
                <c:pt idx="75">
                  <c:v>37.578320360709128</c:v>
                </c:pt>
                <c:pt idx="76">
                  <c:v>40.82818009915016</c:v>
                </c:pt>
                <c:pt idx="77">
                  <c:v>44.078039837591184</c:v>
                </c:pt>
                <c:pt idx="78">
                  <c:v>21.329021668503984</c:v>
                </c:pt>
                <c:pt idx="79">
                  <c:v>40.82818009915016</c:v>
                </c:pt>
                <c:pt idx="80">
                  <c:v>31.078600883827068</c:v>
                </c:pt>
                <c:pt idx="81">
                  <c:v>25.662167986425352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AE-453D-807A-BF70B1DE9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110064"/>
        <c:axId val="633109408"/>
      </c:scatterChart>
      <c:valAx>
        <c:axId val="63311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EngDispl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3109408"/>
        <c:crosses val="autoZero"/>
        <c:crossBetween val="midCat"/>
      </c:valAx>
      <c:valAx>
        <c:axId val="633109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31100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'Rand test Fe2011'!$F$25:$F$106</c:f>
              <c:numCache>
                <c:formatCode>General</c:formatCode>
                <c:ptCount val="82"/>
                <c:pt idx="0">
                  <c:v>0.6097560975609756</c:v>
                </c:pt>
                <c:pt idx="1">
                  <c:v>1.8292682926829267</c:v>
                </c:pt>
                <c:pt idx="2">
                  <c:v>3.0487804878048781</c:v>
                </c:pt>
                <c:pt idx="3">
                  <c:v>4.2682926829268286</c:v>
                </c:pt>
                <c:pt idx="4">
                  <c:v>5.48780487804878</c:v>
                </c:pt>
                <c:pt idx="5">
                  <c:v>6.7073170731707314</c:v>
                </c:pt>
                <c:pt idx="6">
                  <c:v>7.926829268292682</c:v>
                </c:pt>
                <c:pt idx="7">
                  <c:v>9.1463414634146343</c:v>
                </c:pt>
                <c:pt idx="8">
                  <c:v>10.365853658536585</c:v>
                </c:pt>
                <c:pt idx="9">
                  <c:v>11.585365853658535</c:v>
                </c:pt>
                <c:pt idx="10">
                  <c:v>12.804878048780488</c:v>
                </c:pt>
                <c:pt idx="11">
                  <c:v>14.024390243902438</c:v>
                </c:pt>
                <c:pt idx="12">
                  <c:v>15.243902439024389</c:v>
                </c:pt>
                <c:pt idx="13">
                  <c:v>16.463414634146343</c:v>
                </c:pt>
                <c:pt idx="14">
                  <c:v>17.682926829268293</c:v>
                </c:pt>
                <c:pt idx="15">
                  <c:v>18.902439024390244</c:v>
                </c:pt>
                <c:pt idx="16">
                  <c:v>20.121951219512194</c:v>
                </c:pt>
                <c:pt idx="17">
                  <c:v>21.341463414634145</c:v>
                </c:pt>
                <c:pt idx="18">
                  <c:v>22.560975609756095</c:v>
                </c:pt>
                <c:pt idx="19">
                  <c:v>23.780487804878049</c:v>
                </c:pt>
                <c:pt idx="20">
                  <c:v>25</c:v>
                </c:pt>
                <c:pt idx="21">
                  <c:v>26.219512195121951</c:v>
                </c:pt>
                <c:pt idx="22">
                  <c:v>27.439024390243901</c:v>
                </c:pt>
                <c:pt idx="23">
                  <c:v>28.658536585365852</c:v>
                </c:pt>
                <c:pt idx="24">
                  <c:v>29.878048780487802</c:v>
                </c:pt>
                <c:pt idx="25">
                  <c:v>31.097560975609756</c:v>
                </c:pt>
                <c:pt idx="26">
                  <c:v>32.31707317073171</c:v>
                </c:pt>
                <c:pt idx="27">
                  <c:v>33.536585365853661</c:v>
                </c:pt>
                <c:pt idx="28">
                  <c:v>34.756097560975611</c:v>
                </c:pt>
                <c:pt idx="29">
                  <c:v>35.975609756097562</c:v>
                </c:pt>
                <c:pt idx="30">
                  <c:v>37.195121951219512</c:v>
                </c:pt>
                <c:pt idx="31">
                  <c:v>38.414634146341463</c:v>
                </c:pt>
                <c:pt idx="32">
                  <c:v>39.634146341463413</c:v>
                </c:pt>
                <c:pt idx="33">
                  <c:v>40.853658536585364</c:v>
                </c:pt>
                <c:pt idx="34">
                  <c:v>42.073170731707314</c:v>
                </c:pt>
                <c:pt idx="35">
                  <c:v>43.292682926829265</c:v>
                </c:pt>
                <c:pt idx="36">
                  <c:v>44.512195121951216</c:v>
                </c:pt>
                <c:pt idx="37">
                  <c:v>45.731707317073166</c:v>
                </c:pt>
                <c:pt idx="38">
                  <c:v>46.951219512195124</c:v>
                </c:pt>
                <c:pt idx="39">
                  <c:v>48.170731707317074</c:v>
                </c:pt>
                <c:pt idx="40">
                  <c:v>49.390243902439025</c:v>
                </c:pt>
                <c:pt idx="41">
                  <c:v>50.609756097560975</c:v>
                </c:pt>
                <c:pt idx="42">
                  <c:v>51.829268292682926</c:v>
                </c:pt>
                <c:pt idx="43">
                  <c:v>53.048780487804876</c:v>
                </c:pt>
                <c:pt idx="44">
                  <c:v>54.268292682926827</c:v>
                </c:pt>
                <c:pt idx="45">
                  <c:v>55.487804878048777</c:v>
                </c:pt>
                <c:pt idx="46">
                  <c:v>56.707317073170728</c:v>
                </c:pt>
                <c:pt idx="47">
                  <c:v>57.926829268292678</c:v>
                </c:pt>
                <c:pt idx="48">
                  <c:v>59.146341463414629</c:v>
                </c:pt>
                <c:pt idx="49">
                  <c:v>60.365853658536587</c:v>
                </c:pt>
                <c:pt idx="50">
                  <c:v>61.585365853658537</c:v>
                </c:pt>
                <c:pt idx="51">
                  <c:v>62.804878048780488</c:v>
                </c:pt>
                <c:pt idx="52">
                  <c:v>64.024390243902445</c:v>
                </c:pt>
                <c:pt idx="53">
                  <c:v>65.243902439024382</c:v>
                </c:pt>
                <c:pt idx="54">
                  <c:v>66.463414634146346</c:v>
                </c:pt>
                <c:pt idx="55">
                  <c:v>67.682926829268297</c:v>
                </c:pt>
                <c:pt idx="56">
                  <c:v>68.902439024390247</c:v>
                </c:pt>
                <c:pt idx="57">
                  <c:v>70.121951219512198</c:v>
                </c:pt>
                <c:pt idx="58">
                  <c:v>71.341463414634148</c:v>
                </c:pt>
                <c:pt idx="59">
                  <c:v>72.560975609756099</c:v>
                </c:pt>
                <c:pt idx="60">
                  <c:v>73.780487804878049</c:v>
                </c:pt>
                <c:pt idx="61">
                  <c:v>75</c:v>
                </c:pt>
                <c:pt idx="62">
                  <c:v>76.219512195121951</c:v>
                </c:pt>
                <c:pt idx="63">
                  <c:v>77.439024390243901</c:v>
                </c:pt>
                <c:pt idx="64">
                  <c:v>78.658536585365852</c:v>
                </c:pt>
                <c:pt idx="65">
                  <c:v>79.878048780487802</c:v>
                </c:pt>
                <c:pt idx="66">
                  <c:v>81.097560975609753</c:v>
                </c:pt>
                <c:pt idx="67">
                  <c:v>82.317073170731703</c:v>
                </c:pt>
                <c:pt idx="68">
                  <c:v>83.536585365853654</c:v>
                </c:pt>
                <c:pt idx="69">
                  <c:v>84.756097560975604</c:v>
                </c:pt>
                <c:pt idx="70">
                  <c:v>85.975609756097555</c:v>
                </c:pt>
                <c:pt idx="71">
                  <c:v>87.195121951219505</c:v>
                </c:pt>
                <c:pt idx="72">
                  <c:v>88.414634146341456</c:v>
                </c:pt>
                <c:pt idx="73">
                  <c:v>89.634146341463406</c:v>
                </c:pt>
                <c:pt idx="74">
                  <c:v>90.853658536585357</c:v>
                </c:pt>
                <c:pt idx="75">
                  <c:v>92.073170731707322</c:v>
                </c:pt>
                <c:pt idx="76">
                  <c:v>93.292682926829272</c:v>
                </c:pt>
                <c:pt idx="77">
                  <c:v>94.512195121951223</c:v>
                </c:pt>
                <c:pt idx="78">
                  <c:v>95.731707317073173</c:v>
                </c:pt>
                <c:pt idx="79">
                  <c:v>96.951219512195124</c:v>
                </c:pt>
                <c:pt idx="80">
                  <c:v>98.170731707317074</c:v>
                </c:pt>
                <c:pt idx="81">
                  <c:v>99.390243902439025</c:v>
                </c:pt>
              </c:numCache>
            </c:numRef>
          </c:xVal>
          <c:yVal>
            <c:numRef>
              <c:f>'Rand test Fe2011'!$G$25:$G$106</c:f>
              <c:numCache>
                <c:formatCode>General</c:formatCode>
                <c:ptCount val="82"/>
                <c:pt idx="0">
                  <c:v>21.2</c:v>
                </c:pt>
                <c:pt idx="1">
                  <c:v>21.473400000000002</c:v>
                </c:pt>
                <c:pt idx="2">
                  <c:v>21.473400000000002</c:v>
                </c:pt>
                <c:pt idx="3">
                  <c:v>21.473400000000002</c:v>
                </c:pt>
                <c:pt idx="4">
                  <c:v>21.473400000000002</c:v>
                </c:pt>
                <c:pt idx="5">
                  <c:v>21.8</c:v>
                </c:pt>
                <c:pt idx="6">
                  <c:v>21.9</c:v>
                </c:pt>
                <c:pt idx="7">
                  <c:v>21.9</c:v>
                </c:pt>
                <c:pt idx="8">
                  <c:v>23.066700000000001</c:v>
                </c:pt>
                <c:pt idx="9">
                  <c:v>24.3325</c:v>
                </c:pt>
                <c:pt idx="10">
                  <c:v>24.4</c:v>
                </c:pt>
                <c:pt idx="11">
                  <c:v>25.6</c:v>
                </c:pt>
                <c:pt idx="12">
                  <c:v>25.7</c:v>
                </c:pt>
                <c:pt idx="13">
                  <c:v>25.897500000000001</c:v>
                </c:pt>
                <c:pt idx="14">
                  <c:v>26.767800000000001</c:v>
                </c:pt>
                <c:pt idx="15">
                  <c:v>26.8</c:v>
                </c:pt>
                <c:pt idx="16">
                  <c:v>27.2</c:v>
                </c:pt>
                <c:pt idx="17">
                  <c:v>28.4</c:v>
                </c:pt>
                <c:pt idx="18">
                  <c:v>28.566800000000001</c:v>
                </c:pt>
                <c:pt idx="19">
                  <c:v>28.567399999999999</c:v>
                </c:pt>
                <c:pt idx="20">
                  <c:v>28.700900000000001</c:v>
                </c:pt>
                <c:pt idx="21">
                  <c:v>28.716000000000001</c:v>
                </c:pt>
                <c:pt idx="22">
                  <c:v>29</c:v>
                </c:pt>
                <c:pt idx="23">
                  <c:v>29</c:v>
                </c:pt>
                <c:pt idx="24">
                  <c:v>29.837800000000001</c:v>
                </c:pt>
                <c:pt idx="25">
                  <c:v>30.3</c:v>
                </c:pt>
                <c:pt idx="26">
                  <c:v>30.45</c:v>
                </c:pt>
                <c:pt idx="27">
                  <c:v>31.227399999999999</c:v>
                </c:pt>
                <c:pt idx="28">
                  <c:v>31.363900000000001</c:v>
                </c:pt>
                <c:pt idx="29">
                  <c:v>31.4</c:v>
                </c:pt>
                <c:pt idx="30">
                  <c:v>31.5</c:v>
                </c:pt>
                <c:pt idx="31">
                  <c:v>32.299999999999997</c:v>
                </c:pt>
                <c:pt idx="32">
                  <c:v>32.799999999999997</c:v>
                </c:pt>
                <c:pt idx="33">
                  <c:v>32.857900000000001</c:v>
                </c:pt>
                <c:pt idx="34">
                  <c:v>32.857900000000001</c:v>
                </c:pt>
                <c:pt idx="35">
                  <c:v>32.857900000000001</c:v>
                </c:pt>
                <c:pt idx="36">
                  <c:v>33.049900000000001</c:v>
                </c:pt>
                <c:pt idx="37">
                  <c:v>33.299999999999997</c:v>
                </c:pt>
                <c:pt idx="38">
                  <c:v>33.4</c:v>
                </c:pt>
                <c:pt idx="39">
                  <c:v>33.603200000000001</c:v>
                </c:pt>
                <c:pt idx="40">
                  <c:v>34.259599999999999</c:v>
                </c:pt>
                <c:pt idx="41">
                  <c:v>34.4</c:v>
                </c:pt>
                <c:pt idx="42">
                  <c:v>34.762999999999998</c:v>
                </c:pt>
                <c:pt idx="43">
                  <c:v>34.861699999999999</c:v>
                </c:pt>
                <c:pt idx="44">
                  <c:v>34.9</c:v>
                </c:pt>
                <c:pt idx="45">
                  <c:v>35.496600000000001</c:v>
                </c:pt>
                <c:pt idx="46">
                  <c:v>35.5</c:v>
                </c:pt>
                <c:pt idx="47">
                  <c:v>35.799999999999997</c:v>
                </c:pt>
                <c:pt idx="48">
                  <c:v>36.027700000000003</c:v>
                </c:pt>
                <c:pt idx="49">
                  <c:v>36.752800000000001</c:v>
                </c:pt>
                <c:pt idx="50">
                  <c:v>36.799999999999997</c:v>
                </c:pt>
                <c:pt idx="51">
                  <c:v>37.037799999999997</c:v>
                </c:pt>
                <c:pt idx="52">
                  <c:v>37.055</c:v>
                </c:pt>
                <c:pt idx="53">
                  <c:v>37.4</c:v>
                </c:pt>
                <c:pt idx="54">
                  <c:v>37.425899999999999</c:v>
                </c:pt>
                <c:pt idx="55">
                  <c:v>37.5899</c:v>
                </c:pt>
                <c:pt idx="56">
                  <c:v>37.9</c:v>
                </c:pt>
                <c:pt idx="57">
                  <c:v>37.979999999999997</c:v>
                </c:pt>
                <c:pt idx="58">
                  <c:v>38.700000000000003</c:v>
                </c:pt>
                <c:pt idx="59">
                  <c:v>39.444699999999997</c:v>
                </c:pt>
                <c:pt idx="60">
                  <c:v>39.700000000000003</c:v>
                </c:pt>
                <c:pt idx="61">
                  <c:v>40.299999999999997</c:v>
                </c:pt>
                <c:pt idx="62">
                  <c:v>40.5</c:v>
                </c:pt>
                <c:pt idx="63">
                  <c:v>40.9</c:v>
                </c:pt>
                <c:pt idx="64">
                  <c:v>41.2</c:v>
                </c:pt>
                <c:pt idx="65">
                  <c:v>41.399000000000001</c:v>
                </c:pt>
                <c:pt idx="66">
                  <c:v>41.5</c:v>
                </c:pt>
                <c:pt idx="67">
                  <c:v>42</c:v>
                </c:pt>
                <c:pt idx="68">
                  <c:v>42.8</c:v>
                </c:pt>
                <c:pt idx="69">
                  <c:v>43.431899999999999</c:v>
                </c:pt>
                <c:pt idx="70">
                  <c:v>44.515900000000002</c:v>
                </c:pt>
                <c:pt idx="71">
                  <c:v>44.8</c:v>
                </c:pt>
                <c:pt idx="72">
                  <c:v>45.5</c:v>
                </c:pt>
                <c:pt idx="73">
                  <c:v>46.5</c:v>
                </c:pt>
                <c:pt idx="74">
                  <c:v>46.9</c:v>
                </c:pt>
                <c:pt idx="75">
                  <c:v>48.7</c:v>
                </c:pt>
                <c:pt idx="76">
                  <c:v>52.2</c:v>
                </c:pt>
                <c:pt idx="77">
                  <c:v>52.6</c:v>
                </c:pt>
                <c:pt idx="78">
                  <c:v>54.05</c:v>
                </c:pt>
                <c:pt idx="79">
                  <c:v>56.3</c:v>
                </c:pt>
                <c:pt idx="80">
                  <c:v>56.991500000000002</c:v>
                </c:pt>
                <c:pt idx="81">
                  <c:v>59.7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C3-4C07-93E2-71FB58A64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549232"/>
        <c:axId val="605552184"/>
      </c:scatterChart>
      <c:valAx>
        <c:axId val="60554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552184"/>
        <c:crosses val="autoZero"/>
        <c:crossBetween val="midCat"/>
      </c:valAx>
      <c:valAx>
        <c:axId val="605552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5492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EngDispl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Rand2!$A$2:$A$83</c:f>
              <c:numCache>
                <c:formatCode>General</c:formatCode>
                <c:ptCount val="82"/>
                <c:pt idx="0">
                  <c:v>2</c:v>
                </c:pt>
                <c:pt idx="1">
                  <c:v>3</c:v>
                </c:pt>
                <c:pt idx="2">
                  <c:v>3.2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4.7</c:v>
                </c:pt>
                <c:pt idx="8">
                  <c:v>5.9</c:v>
                </c:pt>
                <c:pt idx="9">
                  <c:v>4.8</c:v>
                </c:pt>
                <c:pt idx="10">
                  <c:v>1.6</c:v>
                </c:pt>
                <c:pt idx="11">
                  <c:v>3.5</c:v>
                </c:pt>
                <c:pt idx="12">
                  <c:v>3</c:v>
                </c:pt>
                <c:pt idx="13">
                  <c:v>3.5</c:v>
                </c:pt>
                <c:pt idx="14">
                  <c:v>6</c:v>
                </c:pt>
                <c:pt idx="15">
                  <c:v>2.5</c:v>
                </c:pt>
                <c:pt idx="16">
                  <c:v>3.2</c:v>
                </c:pt>
                <c:pt idx="17">
                  <c:v>6</c:v>
                </c:pt>
                <c:pt idx="18">
                  <c:v>3.6</c:v>
                </c:pt>
                <c:pt idx="19">
                  <c:v>3</c:v>
                </c:pt>
                <c:pt idx="20">
                  <c:v>1.5</c:v>
                </c:pt>
                <c:pt idx="21">
                  <c:v>5</c:v>
                </c:pt>
                <c:pt idx="22">
                  <c:v>6</c:v>
                </c:pt>
                <c:pt idx="23">
                  <c:v>3.6</c:v>
                </c:pt>
                <c:pt idx="24">
                  <c:v>3</c:v>
                </c:pt>
                <c:pt idx="25">
                  <c:v>2.5</c:v>
                </c:pt>
                <c:pt idx="26">
                  <c:v>2.5</c:v>
                </c:pt>
                <c:pt idx="27">
                  <c:v>5.6</c:v>
                </c:pt>
                <c:pt idx="28">
                  <c:v>2.7</c:v>
                </c:pt>
                <c:pt idx="29">
                  <c:v>3</c:v>
                </c:pt>
                <c:pt idx="30">
                  <c:v>2.4</c:v>
                </c:pt>
                <c:pt idx="31">
                  <c:v>1.4</c:v>
                </c:pt>
                <c:pt idx="32">
                  <c:v>3</c:v>
                </c:pt>
                <c:pt idx="33">
                  <c:v>3.5</c:v>
                </c:pt>
                <c:pt idx="34">
                  <c:v>5.7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3</c:v>
                </c:pt>
                <c:pt idx="39">
                  <c:v>3.6</c:v>
                </c:pt>
                <c:pt idx="40">
                  <c:v>4.5999999999999996</c:v>
                </c:pt>
                <c:pt idx="41">
                  <c:v>2</c:v>
                </c:pt>
                <c:pt idx="42">
                  <c:v>2.5</c:v>
                </c:pt>
                <c:pt idx="43">
                  <c:v>1.4</c:v>
                </c:pt>
                <c:pt idx="44">
                  <c:v>3.5</c:v>
                </c:pt>
                <c:pt idx="45">
                  <c:v>6</c:v>
                </c:pt>
                <c:pt idx="46">
                  <c:v>3.5</c:v>
                </c:pt>
                <c:pt idx="47">
                  <c:v>5.7</c:v>
                </c:pt>
                <c:pt idx="48">
                  <c:v>4</c:v>
                </c:pt>
                <c:pt idx="49">
                  <c:v>2.5</c:v>
                </c:pt>
                <c:pt idx="50">
                  <c:v>5.4</c:v>
                </c:pt>
                <c:pt idx="51">
                  <c:v>6</c:v>
                </c:pt>
                <c:pt idx="52">
                  <c:v>2</c:v>
                </c:pt>
                <c:pt idx="53">
                  <c:v>2.5</c:v>
                </c:pt>
                <c:pt idx="54">
                  <c:v>2</c:v>
                </c:pt>
                <c:pt idx="55">
                  <c:v>2.5</c:v>
                </c:pt>
                <c:pt idx="56">
                  <c:v>6</c:v>
                </c:pt>
                <c:pt idx="57">
                  <c:v>2</c:v>
                </c:pt>
                <c:pt idx="58">
                  <c:v>2.5</c:v>
                </c:pt>
                <c:pt idx="59">
                  <c:v>2.5</c:v>
                </c:pt>
                <c:pt idx="60">
                  <c:v>4</c:v>
                </c:pt>
                <c:pt idx="61">
                  <c:v>6.8</c:v>
                </c:pt>
                <c:pt idx="62">
                  <c:v>3.6</c:v>
                </c:pt>
                <c:pt idx="63">
                  <c:v>6.2</c:v>
                </c:pt>
                <c:pt idx="64">
                  <c:v>2.4</c:v>
                </c:pt>
                <c:pt idx="65">
                  <c:v>3</c:v>
                </c:pt>
                <c:pt idx="66">
                  <c:v>3.6</c:v>
                </c:pt>
                <c:pt idx="67">
                  <c:v>3.7</c:v>
                </c:pt>
                <c:pt idx="68">
                  <c:v>3.5</c:v>
                </c:pt>
                <c:pt idx="69">
                  <c:v>6.8</c:v>
                </c:pt>
                <c:pt idx="70">
                  <c:v>1.6</c:v>
                </c:pt>
                <c:pt idx="71">
                  <c:v>3.6</c:v>
                </c:pt>
                <c:pt idx="72">
                  <c:v>5.5</c:v>
                </c:pt>
                <c:pt idx="73">
                  <c:v>1.6</c:v>
                </c:pt>
                <c:pt idx="74">
                  <c:v>3.7</c:v>
                </c:pt>
                <c:pt idx="75">
                  <c:v>4.4000000000000004</c:v>
                </c:pt>
                <c:pt idx="76">
                  <c:v>3.6</c:v>
                </c:pt>
                <c:pt idx="77">
                  <c:v>4.2</c:v>
                </c:pt>
                <c:pt idx="78">
                  <c:v>1.6</c:v>
                </c:pt>
                <c:pt idx="79">
                  <c:v>2.4</c:v>
                </c:pt>
                <c:pt idx="80">
                  <c:v>6.3</c:v>
                </c:pt>
                <c:pt idx="81">
                  <c:v>5.7</c:v>
                </c:pt>
              </c:numCache>
            </c:numRef>
          </c:xVal>
          <c:yVal>
            <c:numRef>
              <c:f>'Rand2 Fe2011'!$C$25:$C$106</c:f>
              <c:numCache>
                <c:formatCode>General</c:formatCode>
                <c:ptCount val="82"/>
                <c:pt idx="0">
                  <c:v>-4.0122555399926085</c:v>
                </c:pt>
                <c:pt idx="1">
                  <c:v>-1.6566463511325793</c:v>
                </c:pt>
                <c:pt idx="2">
                  <c:v>-2.9473645133605757</c:v>
                </c:pt>
                <c:pt idx="3">
                  <c:v>-0.58731921553661692</c:v>
                </c:pt>
                <c:pt idx="4">
                  <c:v>-1.0389555399926067</c:v>
                </c:pt>
                <c:pt idx="5">
                  <c:v>1.1942490544374067</c:v>
                </c:pt>
                <c:pt idx="6">
                  <c:v>-2.1030463511325834</c:v>
                </c:pt>
                <c:pt idx="7">
                  <c:v>-3.73665073007054</c:v>
                </c:pt>
                <c:pt idx="8">
                  <c:v>0.111640296561486</c:v>
                </c:pt>
                <c:pt idx="9">
                  <c:v>-5.9931098111845422</c:v>
                </c:pt>
                <c:pt idx="10">
                  <c:v>1.6613807844633826</c:v>
                </c:pt>
                <c:pt idx="11">
                  <c:v>-5.8098417567025713</c:v>
                </c:pt>
                <c:pt idx="12">
                  <c:v>-6.2908463511325792</c:v>
                </c:pt>
                <c:pt idx="13">
                  <c:v>-1.0916417567025718</c:v>
                </c:pt>
                <c:pt idx="14">
                  <c:v>-0.79721878455250916</c:v>
                </c:pt>
                <c:pt idx="15">
                  <c:v>1.9671490544374066</c:v>
                </c:pt>
                <c:pt idx="16">
                  <c:v>-2.9473645133605757</c:v>
                </c:pt>
                <c:pt idx="17">
                  <c:v>-1.0706187845525115</c:v>
                </c:pt>
                <c:pt idx="18">
                  <c:v>1.9841991621834296</c:v>
                </c:pt>
                <c:pt idx="19">
                  <c:v>-2.1030463511325834</c:v>
                </c:pt>
                <c:pt idx="20">
                  <c:v>8.9146398655773851</c:v>
                </c:pt>
                <c:pt idx="21">
                  <c:v>-4.1032279734125403</c:v>
                </c:pt>
                <c:pt idx="22">
                  <c:v>10.129381215447488</c:v>
                </c:pt>
                <c:pt idx="23">
                  <c:v>-3.0163008378165657</c:v>
                </c:pt>
                <c:pt idx="24">
                  <c:v>-4.176846351132582</c:v>
                </c:pt>
                <c:pt idx="25">
                  <c:v>-3.6945509455625896</c:v>
                </c:pt>
                <c:pt idx="26">
                  <c:v>-6.8604509455625902</c:v>
                </c:pt>
                <c:pt idx="27">
                  <c:v>7.9552175399034724</c:v>
                </c:pt>
                <c:pt idx="28">
                  <c:v>-3.2074691077905868</c:v>
                </c:pt>
                <c:pt idx="29">
                  <c:v>-5.3768463511325777</c:v>
                </c:pt>
                <c:pt idx="30">
                  <c:v>-4.538091864448603</c:v>
                </c:pt>
                <c:pt idx="31">
                  <c:v>5.4760989466913799</c:v>
                </c:pt>
                <c:pt idx="32">
                  <c:v>-2.6858463511325823</c:v>
                </c:pt>
                <c:pt idx="33">
                  <c:v>-0.95914175670257151</c:v>
                </c:pt>
                <c:pt idx="34">
                  <c:v>3.3928584587894797</c:v>
                </c:pt>
                <c:pt idx="35">
                  <c:v>-1.8088279734125372</c:v>
                </c:pt>
                <c:pt idx="36">
                  <c:v>-0.47061878455251005</c:v>
                </c:pt>
                <c:pt idx="37">
                  <c:v>-0.57061878455251147</c:v>
                </c:pt>
                <c:pt idx="38">
                  <c:v>-3.0802463511325797</c:v>
                </c:pt>
                <c:pt idx="39">
                  <c:v>-4.1156008378165687</c:v>
                </c:pt>
                <c:pt idx="40">
                  <c:v>-6.8801916489565471</c:v>
                </c:pt>
                <c:pt idx="41">
                  <c:v>15.42584446000739</c:v>
                </c:pt>
                <c:pt idx="42">
                  <c:v>-6.8604509455625902</c:v>
                </c:pt>
                <c:pt idx="43">
                  <c:v>3.1264989466913775</c:v>
                </c:pt>
                <c:pt idx="44">
                  <c:v>-3.6591417567025672</c:v>
                </c:pt>
                <c:pt idx="45">
                  <c:v>-0.57061878455251147</c:v>
                </c:pt>
                <c:pt idx="46">
                  <c:v>-1.8303417567025733</c:v>
                </c:pt>
                <c:pt idx="47">
                  <c:v>10.598758458789479</c:v>
                </c:pt>
                <c:pt idx="48">
                  <c:v>-5.1703371622725598</c:v>
                </c:pt>
                <c:pt idx="49">
                  <c:v>10.30544905443741</c:v>
                </c:pt>
                <c:pt idx="50">
                  <c:v>-4.3318642978685276</c:v>
                </c:pt>
                <c:pt idx="51">
                  <c:v>-0.64211878455251181</c:v>
                </c:pt>
                <c:pt idx="52">
                  <c:v>-0.51225553999260853</c:v>
                </c:pt>
                <c:pt idx="53">
                  <c:v>-0.48705094556259354</c:v>
                </c:pt>
                <c:pt idx="54">
                  <c:v>7.7753444600073891</c:v>
                </c:pt>
                <c:pt idx="55">
                  <c:v>-4.6388509455625879</c:v>
                </c:pt>
                <c:pt idx="56">
                  <c:v>2.7293812154474892</c:v>
                </c:pt>
                <c:pt idx="57">
                  <c:v>2.88774446000739</c:v>
                </c:pt>
                <c:pt idx="58">
                  <c:v>1.6094490544374125</c:v>
                </c:pt>
                <c:pt idx="59">
                  <c:v>-3.7046509455625909</c:v>
                </c:pt>
                <c:pt idx="60">
                  <c:v>-3.7414371622725611</c:v>
                </c:pt>
                <c:pt idx="61">
                  <c:v>0.67770856653550737</c:v>
                </c:pt>
                <c:pt idx="62">
                  <c:v>-0.315600837816568</c:v>
                </c:pt>
                <c:pt idx="63">
                  <c:v>3.0164630532194927</c:v>
                </c:pt>
                <c:pt idx="64">
                  <c:v>18.061908135551398</c:v>
                </c:pt>
                <c:pt idx="65">
                  <c:v>-3.1414463511325792</c:v>
                </c:pt>
                <c:pt idx="66">
                  <c:v>-2.4156008378165694</c:v>
                </c:pt>
                <c:pt idx="67">
                  <c:v>-3.4079599189305654</c:v>
                </c:pt>
                <c:pt idx="68">
                  <c:v>-1.1097417567025687</c:v>
                </c:pt>
                <c:pt idx="69">
                  <c:v>-0.22229143346449476</c:v>
                </c:pt>
                <c:pt idx="70">
                  <c:v>-2.8885192155366184</c:v>
                </c:pt>
                <c:pt idx="71">
                  <c:v>2.1717991621834329</c:v>
                </c:pt>
                <c:pt idx="72">
                  <c:v>6.7116766210174745</c:v>
                </c:pt>
                <c:pt idx="73">
                  <c:v>10.233980784463384</c:v>
                </c:pt>
                <c:pt idx="74">
                  <c:v>6.6335400810694338</c:v>
                </c:pt>
                <c:pt idx="75">
                  <c:v>-3.2365734867285489</c:v>
                </c:pt>
                <c:pt idx="76">
                  <c:v>5.184399162183432</c:v>
                </c:pt>
                <c:pt idx="77">
                  <c:v>-7.7533553245005571</c:v>
                </c:pt>
                <c:pt idx="78">
                  <c:v>-0.88641921553661973</c:v>
                </c:pt>
                <c:pt idx="79">
                  <c:v>0.66190813555139982</c:v>
                </c:pt>
                <c:pt idx="80">
                  <c:v>5.3600039721054884</c:v>
                </c:pt>
                <c:pt idx="81">
                  <c:v>3.2987584587894787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BA-4C19-AEA9-20CDE3194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587808"/>
        <c:axId val="574585512"/>
      </c:scatterChart>
      <c:valAx>
        <c:axId val="57458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EngDispl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585512"/>
        <c:crosses val="autoZero"/>
        <c:crossBetween val="midCat"/>
      </c:valAx>
      <c:valAx>
        <c:axId val="574585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5878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533400</xdr:colOff>
      <xdr:row>1</xdr:row>
      <xdr:rowOff>0</xdr:rowOff>
    </xdr:from>
    <xdr:to>
      <xdr:col>20</xdr:col>
      <xdr:colOff>241189</xdr:colOff>
      <xdr:row>15</xdr:row>
      <xdr:rowOff>88631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83EDEC-F0D0-4B26-8F00-3EFD68E5A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49025" y="762000"/>
          <a:ext cx="4584589" cy="275563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0</xdr:rowOff>
    </xdr:from>
    <xdr:to>
      <xdr:col>8</xdr:col>
      <xdr:colOff>114300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50CBA8-EEB0-4982-9C30-C3D3287D6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200025</xdr:colOff>
      <xdr:row>0</xdr:row>
      <xdr:rowOff>38100</xdr:rowOff>
    </xdr:from>
    <xdr:to>
      <xdr:col>14</xdr:col>
      <xdr:colOff>200025</xdr:colOff>
      <xdr:row>10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2D8966-1121-4F58-931E-1B7D85D90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104775</xdr:colOff>
      <xdr:row>14</xdr:row>
      <xdr:rowOff>9525</xdr:rowOff>
    </xdr:from>
    <xdr:to>
      <xdr:col>15</xdr:col>
      <xdr:colOff>104775</xdr:colOff>
      <xdr:row>24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11DAC3-9D52-40FD-9985-D3505F9F3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3</xdr:row>
      <xdr:rowOff>0</xdr:rowOff>
    </xdr:from>
    <xdr:to>
      <xdr:col>31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DBC6BA-5D53-492B-AC02-B1511F9CD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</xdr:row>
      <xdr:rowOff>0</xdr:rowOff>
    </xdr:from>
    <xdr:to>
      <xdr:col>23</xdr:col>
      <xdr:colOff>317389</xdr:colOff>
      <xdr:row>17</xdr:row>
      <xdr:rowOff>88631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0ADC1B-FE8B-46D2-B210-ACEBECAC7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96725" y="952500"/>
          <a:ext cx="4584589" cy="275563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533400</xdr:colOff>
      <xdr:row>1</xdr:row>
      <xdr:rowOff>0</xdr:rowOff>
    </xdr:from>
    <xdr:to>
      <xdr:col>24</xdr:col>
      <xdr:colOff>241189</xdr:colOff>
      <xdr:row>15</xdr:row>
      <xdr:rowOff>88631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1912AC-E7AC-46C9-937D-F6F6B7DC3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49025" y="762000"/>
          <a:ext cx="4584589" cy="2755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437476</xdr:colOff>
      <xdr:row>0</xdr:row>
      <xdr:rowOff>485775</xdr:rowOff>
    </xdr:from>
    <xdr:to>
      <xdr:col>23</xdr:col>
      <xdr:colOff>374539</xdr:colOff>
      <xdr:row>12</xdr:row>
      <xdr:rowOff>155306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7D1F703-80AE-443A-AE8E-84A27262E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86401" y="485775"/>
          <a:ext cx="4204263" cy="25270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253298</xdr:colOff>
      <xdr:row>0</xdr:row>
      <xdr:rowOff>447675</xdr:rowOff>
    </xdr:from>
    <xdr:to>
      <xdr:col>23</xdr:col>
      <xdr:colOff>174514</xdr:colOff>
      <xdr:row>12</xdr:row>
      <xdr:rowOff>107681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6213DA-B2C3-4B9B-AC50-93E0E7121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92723" y="447675"/>
          <a:ext cx="4188416" cy="25175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219075</xdr:colOff>
      <xdr:row>0</xdr:row>
      <xdr:rowOff>561975</xdr:rowOff>
    </xdr:from>
    <xdr:to>
      <xdr:col>22</xdr:col>
      <xdr:colOff>380999</xdr:colOff>
      <xdr:row>11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BAE62-487E-47D2-A7C5-A267829AE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561974</xdr:colOff>
      <xdr:row>0</xdr:row>
      <xdr:rowOff>504824</xdr:rowOff>
    </xdr:from>
    <xdr:to>
      <xdr:col>24</xdr:col>
      <xdr:colOff>57149</xdr:colOff>
      <xdr:row>11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C5AF10-810C-4DA5-9BAD-6DC2C7582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161925</xdr:rowOff>
    </xdr:from>
    <xdr:to>
      <xdr:col>10</xdr:col>
      <xdr:colOff>171450</xdr:colOff>
      <xdr:row>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6DBB1-4E97-4EAE-9EC9-0A66E06F9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10</xdr:row>
      <xdr:rowOff>133350</xdr:rowOff>
    </xdr:from>
    <xdr:to>
      <xdr:col>15</xdr:col>
      <xdr:colOff>57150</xdr:colOff>
      <xdr:row>20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008E9A-0957-4608-8233-6363EC839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238124</xdr:colOff>
      <xdr:row>0</xdr:row>
      <xdr:rowOff>180975</xdr:rowOff>
    </xdr:from>
    <xdr:to>
      <xdr:col>16</xdr:col>
      <xdr:colOff>190499</xdr:colOff>
      <xdr:row>10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05EBED-20DD-4744-934A-853E0EB46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9525</xdr:rowOff>
    </xdr:from>
    <xdr:to>
      <xdr:col>8</xdr:col>
      <xdr:colOff>114300</xdr:colOff>
      <xdr:row>10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9A70C-0828-482C-B8D1-4180C39FD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123825</xdr:colOff>
      <xdr:row>0</xdr:row>
      <xdr:rowOff>38100</xdr:rowOff>
    </xdr:from>
    <xdr:to>
      <xdr:col>14</xdr:col>
      <xdr:colOff>123825</xdr:colOff>
      <xdr:row>10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6BE0E5-FFE8-4BE1-B4F3-8C67080FC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11</xdr:row>
      <xdr:rowOff>9525</xdr:rowOff>
    </xdr:from>
    <xdr:to>
      <xdr:col>14</xdr:col>
      <xdr:colOff>171450</xdr:colOff>
      <xdr:row>20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EA7D51-0F64-450E-B3B4-80974EC3F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8</xdr:col>
      <xdr:colOff>9525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FCB8D3-E0C4-417A-86EB-F8C67C1E4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0</xdr:row>
      <xdr:rowOff>0</xdr:rowOff>
    </xdr:from>
    <xdr:to>
      <xdr:col>14</xdr:col>
      <xdr:colOff>28575</xdr:colOff>
      <xdr:row>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C13476-E481-49A0-A630-16F865B0C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10</xdr:row>
      <xdr:rowOff>76200</xdr:rowOff>
    </xdr:from>
    <xdr:to>
      <xdr:col>15</xdr:col>
      <xdr:colOff>38100</xdr:colOff>
      <xdr:row>20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331FAF-F9D5-4DD6-B761-31FD528EC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438150</xdr:colOff>
      <xdr:row>0</xdr:row>
      <xdr:rowOff>114299</xdr:rowOff>
    </xdr:from>
    <xdr:to>
      <xdr:col>22</xdr:col>
      <xdr:colOff>533400</xdr:colOff>
      <xdr:row>13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E5FA0-603C-416F-ACD2-A8512A160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2011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EE30-5ACC-4278-B9F8-3D35CE2BF627}">
  <dimension ref="A1:K259"/>
  <sheetViews>
    <sheetView topLeftCell="A229" zoomScale="87" zoomScaleNormal="87" workbookViewId="0">
      <selection activeCell="L250" sqref="L250"/>
    </sheetView>
  </sheetViews>
  <sheetFormatPr defaultRowHeight="15" x14ac:dyDescent="0.25"/>
  <cols>
    <col min="2" max="2" width="8" bestFit="1" customWidth="1"/>
    <col min="3" max="3" width="15.28515625" customWidth="1"/>
    <col min="5" max="5" width="12" bestFit="1" customWidth="1"/>
    <col min="7" max="7" width="12" bestFit="1" customWidth="1"/>
    <col min="9" max="9" width="12.85546875" bestFit="1" customWidth="1"/>
  </cols>
  <sheetData>
    <row r="1" spans="1:11" ht="60" x14ac:dyDescent="0.25">
      <c r="A1" s="8" t="s">
        <v>17</v>
      </c>
      <c r="B1" s="6" t="s">
        <v>18</v>
      </c>
      <c r="C1" s="8" t="s">
        <v>19</v>
      </c>
      <c r="D1" s="8" t="s">
        <v>14</v>
      </c>
      <c r="E1" s="8" t="s">
        <v>20</v>
      </c>
      <c r="F1" s="9" t="s">
        <v>15</v>
      </c>
      <c r="G1" s="8" t="s">
        <v>23</v>
      </c>
      <c r="I1" s="5" t="s">
        <v>25</v>
      </c>
      <c r="J1" s="5" t="s">
        <v>26</v>
      </c>
      <c r="K1" s="7" t="s">
        <v>27</v>
      </c>
    </row>
    <row r="2" spans="1:11" x14ac:dyDescent="0.25">
      <c r="A2" s="8" t="s">
        <v>0</v>
      </c>
      <c r="B2" s="6" t="s">
        <v>2</v>
      </c>
      <c r="C2" s="8" t="s">
        <v>10</v>
      </c>
      <c r="D2" s="8"/>
      <c r="E2" s="8"/>
      <c r="F2" s="8"/>
      <c r="G2" s="8"/>
      <c r="I2" s="5"/>
      <c r="J2" s="5"/>
      <c r="K2" s="5"/>
    </row>
    <row r="3" spans="1:11" x14ac:dyDescent="0.25">
      <c r="A3" s="5">
        <v>3.6</v>
      </c>
      <c r="B3" s="5">
        <v>29.5</v>
      </c>
      <c r="C3" s="5">
        <f>50.563-5.0246*A3</f>
        <v>32.474440000000001</v>
      </c>
      <c r="D3" s="5">
        <f>Fe2011Engdipl!B3-Fe2011Engdipl!C3</f>
        <v>-2.9744400000000013</v>
      </c>
      <c r="E3" s="5">
        <f>D3*D3</f>
        <v>8.8472933136000069</v>
      </c>
      <c r="F3" s="5">
        <f>B3-$B$248</f>
        <v>-5.230664081632618</v>
      </c>
      <c r="G3" s="5">
        <f>F3*F3</f>
        <v>27.3598467348816</v>
      </c>
      <c r="I3" s="5">
        <f t="shared" ref="I3:I66" si="0">ABS(D3)</f>
        <v>2.9744400000000013</v>
      </c>
      <c r="J3" s="5">
        <f t="shared" ref="J3:J66" si="1">D3*D3</f>
        <v>8.8472933136000069</v>
      </c>
      <c r="K3" s="5">
        <f t="shared" ref="K3:K66" si="2">ABS(B3-C3)/B3</f>
        <v>0.10082847457627123</v>
      </c>
    </row>
    <row r="4" spans="1:11" x14ac:dyDescent="0.25">
      <c r="A4" s="5">
        <v>5</v>
      </c>
      <c r="B4" s="5">
        <v>24.7928</v>
      </c>
      <c r="C4" s="5">
        <f t="shared" ref="C4:C67" si="3">50.563-5.0246*A4</f>
        <v>25.44</v>
      </c>
      <c r="D4" s="5">
        <f>Fe2011Engdipl!B4-Fe2011Engdipl!C4</f>
        <v>-0.64720000000000155</v>
      </c>
      <c r="E4" s="5">
        <f t="shared" ref="E4:E67" si="4">D4*D4</f>
        <v>0.41886784000000199</v>
      </c>
      <c r="F4" s="5">
        <f t="shared" ref="F4:F67" si="5">B4-$B$248</f>
        <v>-9.9378640816326183</v>
      </c>
      <c r="G4" s="5">
        <f t="shared" ref="G4:G67" si="6">F4*F4</f>
        <v>98.761142505003718</v>
      </c>
      <c r="I4" s="5">
        <f t="shared" si="0"/>
        <v>0.64720000000000155</v>
      </c>
      <c r="J4" s="5">
        <f t="shared" si="1"/>
        <v>0.41886784000000199</v>
      </c>
      <c r="K4" s="5">
        <f t="shared" si="2"/>
        <v>2.610435287664167E-2</v>
      </c>
    </row>
    <row r="5" spans="1:11" x14ac:dyDescent="0.25">
      <c r="A5" s="5">
        <v>4.4000000000000004</v>
      </c>
      <c r="B5" s="5">
        <v>33.603200000000001</v>
      </c>
      <c r="C5" s="5">
        <f t="shared" si="3"/>
        <v>28.45476</v>
      </c>
      <c r="D5" s="5">
        <f>Fe2011Engdipl!B5-Fe2011Engdipl!C5</f>
        <v>5.1484400000000008</v>
      </c>
      <c r="E5" s="5">
        <f t="shared" si="4"/>
        <v>26.50643443360001</v>
      </c>
      <c r="F5" s="5">
        <f t="shared" si="5"/>
        <v>-1.1274640816326169</v>
      </c>
      <c r="G5" s="5">
        <f t="shared" si="6"/>
        <v>1.2711752553716802</v>
      </c>
      <c r="I5" s="5">
        <f t="shared" si="0"/>
        <v>5.1484400000000008</v>
      </c>
      <c r="J5" s="5">
        <f t="shared" si="1"/>
        <v>26.50643443360001</v>
      </c>
      <c r="K5" s="5">
        <f t="shared" si="2"/>
        <v>0.15321278925816592</v>
      </c>
    </row>
    <row r="6" spans="1:11" x14ac:dyDescent="0.25">
      <c r="A6" s="5">
        <v>2.2999999999999998</v>
      </c>
      <c r="B6" s="5">
        <v>34.700000000000003</v>
      </c>
      <c r="C6" s="5">
        <f t="shared" si="3"/>
        <v>39.006420000000006</v>
      </c>
      <c r="D6" s="5">
        <f>Fe2011Engdipl!B6-Fe2011Engdipl!C6</f>
        <v>-4.3064200000000028</v>
      </c>
      <c r="E6" s="5">
        <f t="shared" si="4"/>
        <v>18.545253216400024</v>
      </c>
      <c r="F6" s="5">
        <f t="shared" si="5"/>
        <v>-3.0664081632615137E-2</v>
      </c>
      <c r="G6" s="5">
        <f t="shared" si="6"/>
        <v>9.4028590237168498E-4</v>
      </c>
      <c r="I6" s="5">
        <f t="shared" si="0"/>
        <v>4.3064200000000028</v>
      </c>
      <c r="J6" s="5">
        <f t="shared" si="1"/>
        <v>18.545253216400024</v>
      </c>
      <c r="K6" s="5">
        <f t="shared" si="2"/>
        <v>0.12410432276657067</v>
      </c>
    </row>
    <row r="7" spans="1:11" x14ac:dyDescent="0.25">
      <c r="A7" s="5">
        <v>1.8</v>
      </c>
      <c r="B7" s="5">
        <v>50.8</v>
      </c>
      <c r="C7" s="5">
        <f t="shared" si="3"/>
        <v>41.518720000000002</v>
      </c>
      <c r="D7" s="5">
        <f>Fe2011Engdipl!B7-Fe2011Engdipl!C7</f>
        <v>9.2812799999999953</v>
      </c>
      <c r="E7" s="5">
        <f t="shared" si="4"/>
        <v>86.142158438399917</v>
      </c>
      <c r="F7" s="5">
        <f t="shared" si="5"/>
        <v>16.069335918367379</v>
      </c>
      <c r="G7" s="5">
        <f t="shared" si="6"/>
        <v>258.22355685733197</v>
      </c>
      <c r="I7" s="5">
        <f t="shared" si="0"/>
        <v>9.2812799999999953</v>
      </c>
      <c r="J7" s="5">
        <f t="shared" si="1"/>
        <v>86.142158438399917</v>
      </c>
      <c r="K7" s="5">
        <f t="shared" si="2"/>
        <v>0.18270236220472433</v>
      </c>
    </row>
    <row r="8" spans="1:11" x14ac:dyDescent="0.25">
      <c r="A8" s="5">
        <v>3.8</v>
      </c>
      <c r="B8" s="5">
        <v>36.7669</v>
      </c>
      <c r="C8" s="5">
        <f t="shared" si="3"/>
        <v>31.469520000000003</v>
      </c>
      <c r="D8" s="5">
        <f>Fe2011Engdipl!B8-Fe2011Engdipl!C8</f>
        <v>5.2973799999999969</v>
      </c>
      <c r="E8" s="5">
        <f t="shared" si="4"/>
        <v>28.062234864399965</v>
      </c>
      <c r="F8" s="5">
        <f t="shared" si="5"/>
        <v>2.0362359183673817</v>
      </c>
      <c r="G8" s="5">
        <f t="shared" si="6"/>
        <v>4.1462567152494545</v>
      </c>
      <c r="I8" s="5">
        <f t="shared" si="0"/>
        <v>5.2973799999999969</v>
      </c>
      <c r="J8" s="5">
        <f t="shared" si="1"/>
        <v>28.062234864399965</v>
      </c>
      <c r="K8" s="5">
        <f t="shared" si="2"/>
        <v>0.14408013729740601</v>
      </c>
    </row>
    <row r="9" spans="1:11" x14ac:dyDescent="0.25">
      <c r="A9" s="5">
        <v>4.7</v>
      </c>
      <c r="B9" s="5">
        <v>24.6</v>
      </c>
      <c r="C9" s="5">
        <f t="shared" si="3"/>
        <v>26.947379999999999</v>
      </c>
      <c r="D9" s="5">
        <f>Fe2011Engdipl!B9-Fe2011Engdipl!C9</f>
        <v>-2.3473799999999976</v>
      </c>
      <c r="E9" s="5">
        <f t="shared" si="4"/>
        <v>5.5101928643999889</v>
      </c>
      <c r="F9" s="5">
        <f t="shared" si="5"/>
        <v>-10.130664081632617</v>
      </c>
      <c r="G9" s="5">
        <f t="shared" si="6"/>
        <v>102.63035473488122</v>
      </c>
      <c r="I9" s="5">
        <f t="shared" si="0"/>
        <v>2.3473799999999976</v>
      </c>
      <c r="J9" s="5">
        <f t="shared" si="1"/>
        <v>5.5101928643999889</v>
      </c>
      <c r="K9" s="5">
        <f t="shared" si="2"/>
        <v>9.5421951219512094E-2</v>
      </c>
    </row>
    <row r="10" spans="1:11" x14ac:dyDescent="0.25">
      <c r="A10" s="5">
        <v>3.4</v>
      </c>
      <c r="B10" s="5">
        <v>41.347000000000001</v>
      </c>
      <c r="C10" s="5">
        <f t="shared" si="3"/>
        <v>33.47936</v>
      </c>
      <c r="D10" s="5">
        <f>Fe2011Engdipl!B10-Fe2011Engdipl!C10</f>
        <v>7.8676400000000015</v>
      </c>
      <c r="E10" s="5">
        <f t="shared" si="4"/>
        <v>61.899759169600024</v>
      </c>
      <c r="F10" s="5">
        <f t="shared" si="5"/>
        <v>6.6163359183673833</v>
      </c>
      <c r="G10" s="5">
        <f t="shared" si="6"/>
        <v>43.775900984678366</v>
      </c>
      <c r="I10" s="5">
        <f t="shared" si="0"/>
        <v>7.8676400000000015</v>
      </c>
      <c r="J10" s="5">
        <f t="shared" si="1"/>
        <v>61.899759169600024</v>
      </c>
      <c r="K10" s="5">
        <f t="shared" si="2"/>
        <v>0.19028321280866814</v>
      </c>
    </row>
    <row r="11" spans="1:11" x14ac:dyDescent="0.25">
      <c r="A11" s="5">
        <v>1.5</v>
      </c>
      <c r="B11" s="5">
        <v>49.6</v>
      </c>
      <c r="C11" s="5">
        <f t="shared" si="3"/>
        <v>43.0261</v>
      </c>
      <c r="D11" s="5">
        <f>Fe2011Engdipl!B11-Fe2011Engdipl!C11</f>
        <v>6.5739000000000019</v>
      </c>
      <c r="E11" s="5">
        <f t="shared" si="4"/>
        <v>43.216161210000024</v>
      </c>
      <c r="F11" s="5">
        <f t="shared" si="5"/>
        <v>14.869335918367383</v>
      </c>
      <c r="G11" s="5">
        <f t="shared" si="6"/>
        <v>221.0971506532504</v>
      </c>
      <c r="I11" s="5">
        <f t="shared" si="0"/>
        <v>6.5739000000000019</v>
      </c>
      <c r="J11" s="5">
        <f t="shared" si="1"/>
        <v>43.216161210000024</v>
      </c>
      <c r="K11" s="5">
        <f t="shared" si="2"/>
        <v>0.13253830645161294</v>
      </c>
    </row>
    <row r="12" spans="1:11" x14ac:dyDescent="0.25">
      <c r="A12" s="5">
        <v>3.7</v>
      </c>
      <c r="B12" s="5">
        <v>28.1</v>
      </c>
      <c r="C12" s="5">
        <f t="shared" si="3"/>
        <v>31.971979999999999</v>
      </c>
      <c r="D12" s="5">
        <f>Fe2011Engdipl!B12-Fe2011Engdipl!C12</f>
        <v>-3.8719799999999971</v>
      </c>
      <c r="E12" s="5">
        <f t="shared" si="4"/>
        <v>14.992229120399978</v>
      </c>
      <c r="F12" s="5">
        <f t="shared" si="5"/>
        <v>-6.6306640816326166</v>
      </c>
      <c r="G12" s="5">
        <f t="shared" si="6"/>
        <v>43.965706163452907</v>
      </c>
      <c r="I12" s="5">
        <f t="shared" si="0"/>
        <v>3.8719799999999971</v>
      </c>
      <c r="J12" s="5">
        <f t="shared" si="1"/>
        <v>14.992229120399978</v>
      </c>
      <c r="K12" s="5">
        <f t="shared" si="2"/>
        <v>0.13779288256227748</v>
      </c>
    </row>
    <row r="13" spans="1:11" x14ac:dyDescent="0.25">
      <c r="A13" s="5">
        <v>4.5999999999999996</v>
      </c>
      <c r="B13" s="5">
        <v>24.3</v>
      </c>
      <c r="C13" s="5">
        <f t="shared" si="3"/>
        <v>27.449840000000002</v>
      </c>
      <c r="D13" s="5">
        <f>Fe2011Engdipl!B13-Fe2011Engdipl!C13</f>
        <v>-3.1498400000000011</v>
      </c>
      <c r="E13" s="5">
        <f t="shared" si="4"/>
        <v>9.9214920256000063</v>
      </c>
      <c r="F13" s="5">
        <f t="shared" si="5"/>
        <v>-10.430664081632617</v>
      </c>
      <c r="G13" s="5">
        <f t="shared" si="6"/>
        <v>108.79875318386081</v>
      </c>
      <c r="I13" s="5">
        <f t="shared" si="0"/>
        <v>3.1498400000000011</v>
      </c>
      <c r="J13" s="5">
        <f t="shared" si="1"/>
        <v>9.9214920256000063</v>
      </c>
      <c r="K13" s="5">
        <f t="shared" si="2"/>
        <v>0.12962304526748974</v>
      </c>
    </row>
    <row r="14" spans="1:11" x14ac:dyDescent="0.25">
      <c r="A14" s="5">
        <v>5</v>
      </c>
      <c r="B14" s="5">
        <v>30.850300000000001</v>
      </c>
      <c r="C14" s="5">
        <f t="shared" si="3"/>
        <v>25.44</v>
      </c>
      <c r="D14" s="5">
        <f>Fe2011Engdipl!B14-Fe2011Engdipl!C14</f>
        <v>5.4102999999999994</v>
      </c>
      <c r="E14" s="5">
        <f t="shared" si="4"/>
        <v>29.271346089999994</v>
      </c>
      <c r="F14" s="5">
        <f t="shared" si="5"/>
        <v>-3.8803640816326173</v>
      </c>
      <c r="G14" s="5">
        <f t="shared" si="6"/>
        <v>15.057225406024545</v>
      </c>
      <c r="I14" s="5">
        <f t="shared" si="0"/>
        <v>5.4102999999999994</v>
      </c>
      <c r="J14" s="5">
        <f t="shared" si="1"/>
        <v>29.271346089999994</v>
      </c>
      <c r="K14" s="5">
        <f t="shared" si="2"/>
        <v>0.17537268681341833</v>
      </c>
    </row>
    <row r="15" spans="1:11" x14ac:dyDescent="0.25">
      <c r="A15" s="5">
        <v>6</v>
      </c>
      <c r="B15" s="5">
        <v>21.651499999999999</v>
      </c>
      <c r="C15" s="5">
        <f t="shared" si="3"/>
        <v>20.415399999999998</v>
      </c>
      <c r="D15" s="5">
        <f>Fe2011Engdipl!B15-Fe2011Engdipl!C15</f>
        <v>1.2361000000000004</v>
      </c>
      <c r="E15" s="5">
        <f t="shared" si="4"/>
        <v>1.527943210000001</v>
      </c>
      <c r="F15" s="5">
        <f t="shared" si="5"/>
        <v>-13.079164081632619</v>
      </c>
      <c r="G15" s="5">
        <f t="shared" si="6"/>
        <v>171.06453307426884</v>
      </c>
      <c r="I15" s="5">
        <f t="shared" si="0"/>
        <v>1.2361000000000004</v>
      </c>
      <c r="J15" s="5">
        <f t="shared" si="1"/>
        <v>1.527943210000001</v>
      </c>
      <c r="K15" s="5">
        <f t="shared" si="2"/>
        <v>5.7090732743689837E-2</v>
      </c>
    </row>
    <row r="16" spans="1:11" x14ac:dyDescent="0.25">
      <c r="A16" s="5">
        <v>6.2</v>
      </c>
      <c r="B16" s="5">
        <v>19.5139</v>
      </c>
      <c r="C16" s="5">
        <f t="shared" si="3"/>
        <v>19.41048</v>
      </c>
      <c r="D16" s="5">
        <f>Fe2011Engdipl!B16-Fe2011Engdipl!C16</f>
        <v>0.10341999999999985</v>
      </c>
      <c r="E16" s="5">
        <f t="shared" si="4"/>
        <v>1.0695696399999968E-2</v>
      </c>
      <c r="F16" s="5">
        <f t="shared" si="5"/>
        <v>-15.216764081632618</v>
      </c>
      <c r="G16" s="5">
        <f t="shared" si="6"/>
        <v>231.54990911606458</v>
      </c>
      <c r="I16" s="5">
        <f t="shared" si="0"/>
        <v>0.10341999999999985</v>
      </c>
      <c r="J16" s="5">
        <f t="shared" si="1"/>
        <v>1.0695696399999968E-2</v>
      </c>
      <c r="K16" s="5">
        <f t="shared" si="2"/>
        <v>5.2998119289327014E-3</v>
      </c>
    </row>
    <row r="17" spans="1:11" x14ac:dyDescent="0.25">
      <c r="A17" s="5">
        <v>5.3</v>
      </c>
      <c r="B17" s="5">
        <v>29</v>
      </c>
      <c r="C17" s="5">
        <f t="shared" si="3"/>
        <v>23.93262</v>
      </c>
      <c r="D17" s="5">
        <f>Fe2011Engdipl!B17-Fe2011Engdipl!C17</f>
        <v>5.06738</v>
      </c>
      <c r="E17" s="5">
        <f t="shared" si="4"/>
        <v>25.6783400644</v>
      </c>
      <c r="F17" s="5">
        <f t="shared" si="5"/>
        <v>-5.730664081632618</v>
      </c>
      <c r="G17" s="5">
        <f t="shared" si="6"/>
        <v>32.840510816514218</v>
      </c>
      <c r="I17" s="5">
        <f t="shared" si="0"/>
        <v>5.06738</v>
      </c>
      <c r="J17" s="5">
        <f t="shared" si="1"/>
        <v>25.6783400644</v>
      </c>
      <c r="K17" s="5">
        <f t="shared" si="2"/>
        <v>0.17473724137931035</v>
      </c>
    </row>
    <row r="18" spans="1:11" x14ac:dyDescent="0.25">
      <c r="A18" s="5">
        <v>5.4</v>
      </c>
      <c r="B18" s="5">
        <v>20.6</v>
      </c>
      <c r="C18" s="5">
        <f t="shared" si="3"/>
        <v>23.430159999999997</v>
      </c>
      <c r="D18" s="5">
        <f>Fe2011Engdipl!B18-Fe2011Engdipl!C18</f>
        <v>-2.8301599999999958</v>
      </c>
      <c r="E18" s="5">
        <f t="shared" si="4"/>
        <v>8.0098056255999754</v>
      </c>
      <c r="F18" s="5">
        <f t="shared" si="5"/>
        <v>-14.130664081632617</v>
      </c>
      <c r="G18" s="5">
        <f t="shared" si="6"/>
        <v>199.67566738794216</v>
      </c>
      <c r="I18" s="5">
        <f t="shared" si="0"/>
        <v>2.8301599999999958</v>
      </c>
      <c r="J18" s="5">
        <f t="shared" si="1"/>
        <v>8.0098056255999754</v>
      </c>
      <c r="K18" s="5">
        <f t="shared" si="2"/>
        <v>0.13738640776699007</v>
      </c>
    </row>
    <row r="19" spans="1:11" x14ac:dyDescent="0.25">
      <c r="A19" s="5">
        <v>2</v>
      </c>
      <c r="B19" s="5">
        <v>46.2</v>
      </c>
      <c r="C19" s="5">
        <f t="shared" si="3"/>
        <v>40.513800000000003</v>
      </c>
      <c r="D19" s="5">
        <f>Fe2011Engdipl!B19-Fe2011Engdipl!C19</f>
        <v>5.6861999999999995</v>
      </c>
      <c r="E19" s="5">
        <f t="shared" si="4"/>
        <v>32.332870439999994</v>
      </c>
      <c r="F19" s="5">
        <f t="shared" si="5"/>
        <v>11.469335918367385</v>
      </c>
      <c r="G19" s="5">
        <f t="shared" si="6"/>
        <v>131.54566640835222</v>
      </c>
      <c r="I19" s="5">
        <f t="shared" si="0"/>
        <v>5.6861999999999995</v>
      </c>
      <c r="J19" s="5">
        <f t="shared" si="1"/>
        <v>32.332870439999994</v>
      </c>
      <c r="K19" s="5">
        <f t="shared" si="2"/>
        <v>0.12307792207792206</v>
      </c>
    </row>
    <row r="20" spans="1:11" x14ac:dyDescent="0.25">
      <c r="A20" s="5">
        <v>2.5</v>
      </c>
      <c r="B20" s="5">
        <v>31.366900000000001</v>
      </c>
      <c r="C20" s="5">
        <f t="shared" si="3"/>
        <v>38.0015</v>
      </c>
      <c r="D20" s="5">
        <f>Fe2011Engdipl!B20-Fe2011Engdipl!C20</f>
        <v>-6.6345999999999989</v>
      </c>
      <c r="E20" s="5">
        <f t="shared" si="4"/>
        <v>44.017917159999989</v>
      </c>
      <c r="F20" s="5">
        <f t="shared" si="5"/>
        <v>-3.3637640816326169</v>
      </c>
      <c r="G20" s="5">
        <f t="shared" si="6"/>
        <v>11.314908796881722</v>
      </c>
      <c r="I20" s="5">
        <f t="shared" si="0"/>
        <v>6.6345999999999989</v>
      </c>
      <c r="J20" s="5">
        <f t="shared" si="1"/>
        <v>44.017917159999989</v>
      </c>
      <c r="K20" s="5">
        <f t="shared" si="2"/>
        <v>0.21151596109274423</v>
      </c>
    </row>
    <row r="21" spans="1:11" x14ac:dyDescent="0.25">
      <c r="A21" s="5">
        <v>2.5</v>
      </c>
      <c r="B21" s="5">
        <v>36.655700000000003</v>
      </c>
      <c r="C21" s="5">
        <f t="shared" si="3"/>
        <v>38.0015</v>
      </c>
      <c r="D21" s="5">
        <f>Fe2011Engdipl!B21-Fe2011Engdipl!C21</f>
        <v>-1.345799999999997</v>
      </c>
      <c r="E21" s="5">
        <f t="shared" si="4"/>
        <v>1.8111776399999919</v>
      </c>
      <c r="F21" s="5">
        <f t="shared" si="5"/>
        <v>1.9250359183673851</v>
      </c>
      <c r="G21" s="5">
        <f t="shared" si="6"/>
        <v>3.7057632870045616</v>
      </c>
      <c r="I21" s="5">
        <f t="shared" si="0"/>
        <v>1.345799999999997</v>
      </c>
      <c r="J21" s="5">
        <f t="shared" si="1"/>
        <v>1.8111776399999919</v>
      </c>
      <c r="K21" s="5">
        <f t="shared" si="2"/>
        <v>3.671461737192297E-2</v>
      </c>
    </row>
    <row r="22" spans="1:11" x14ac:dyDescent="0.25">
      <c r="A22" s="5">
        <v>3</v>
      </c>
      <c r="B22" s="5">
        <v>37.999699999999997</v>
      </c>
      <c r="C22" s="5">
        <f t="shared" si="3"/>
        <v>35.489199999999997</v>
      </c>
      <c r="D22" s="5">
        <f>Fe2011Engdipl!B22-Fe2011Engdipl!C22</f>
        <v>2.5105000000000004</v>
      </c>
      <c r="E22" s="5">
        <f t="shared" si="4"/>
        <v>6.3026102500000016</v>
      </c>
      <c r="F22" s="5">
        <f t="shared" si="5"/>
        <v>3.2690359183673792</v>
      </c>
      <c r="G22" s="5">
        <f t="shared" si="6"/>
        <v>10.686595835576053</v>
      </c>
      <c r="I22" s="5">
        <f t="shared" si="0"/>
        <v>2.5105000000000004</v>
      </c>
      <c r="J22" s="5">
        <f t="shared" si="1"/>
        <v>6.3026102500000016</v>
      </c>
      <c r="K22" s="5">
        <f t="shared" si="2"/>
        <v>6.6066311049824092E-2</v>
      </c>
    </row>
    <row r="23" spans="1:11" x14ac:dyDescent="0.25">
      <c r="A23" s="5">
        <v>2.5</v>
      </c>
      <c r="B23" s="5">
        <v>40.107700000000001</v>
      </c>
      <c r="C23" s="5">
        <f t="shared" si="3"/>
        <v>38.0015</v>
      </c>
      <c r="D23" s="5">
        <f>Fe2011Engdipl!B23-Fe2011Engdipl!C23</f>
        <v>2.1062000000000012</v>
      </c>
      <c r="E23" s="5">
        <f t="shared" si="4"/>
        <v>4.4360784400000046</v>
      </c>
      <c r="F23" s="5">
        <f t="shared" si="5"/>
        <v>5.3770359183673833</v>
      </c>
      <c r="G23" s="5">
        <f t="shared" si="6"/>
        <v>28.912515267412967</v>
      </c>
      <c r="I23" s="5">
        <f t="shared" si="0"/>
        <v>2.1062000000000012</v>
      </c>
      <c r="J23" s="5">
        <f t="shared" si="1"/>
        <v>4.4360784400000046</v>
      </c>
      <c r="K23" s="5">
        <f t="shared" si="2"/>
        <v>5.2513607112848686E-2</v>
      </c>
    </row>
    <row r="24" spans="1:11" x14ac:dyDescent="0.25">
      <c r="A24" s="5">
        <v>4.5999999999999996</v>
      </c>
      <c r="B24" s="5">
        <v>33.9</v>
      </c>
      <c r="C24" s="5">
        <f t="shared" si="3"/>
        <v>27.449840000000002</v>
      </c>
      <c r="D24" s="5">
        <f>Fe2011Engdipl!B24-Fe2011Engdipl!C24</f>
        <v>6.4501599999999968</v>
      </c>
      <c r="E24" s="5">
        <f t="shared" si="4"/>
        <v>41.604564025599956</v>
      </c>
      <c r="F24" s="5">
        <f t="shared" si="5"/>
        <v>-0.8306640816326194</v>
      </c>
      <c r="G24" s="5">
        <f t="shared" si="6"/>
        <v>0.69000281651456297</v>
      </c>
      <c r="I24" s="5">
        <f t="shared" si="0"/>
        <v>6.4501599999999968</v>
      </c>
      <c r="J24" s="5">
        <f t="shared" si="1"/>
        <v>41.604564025599956</v>
      </c>
      <c r="K24" s="5">
        <f t="shared" si="2"/>
        <v>0.19027020648967544</v>
      </c>
    </row>
    <row r="25" spans="1:11" x14ac:dyDescent="0.25">
      <c r="A25" s="5">
        <v>3.5</v>
      </c>
      <c r="B25" s="5">
        <v>35.799999999999997</v>
      </c>
      <c r="C25" s="5">
        <f t="shared" si="3"/>
        <v>32.976900000000001</v>
      </c>
      <c r="D25" s="5">
        <f>Fe2011Engdipl!B25-Fe2011Engdipl!C25</f>
        <v>2.8230999999999966</v>
      </c>
      <c r="E25" s="5">
        <f t="shared" si="4"/>
        <v>7.9698936099999811</v>
      </c>
      <c r="F25" s="5">
        <f t="shared" si="5"/>
        <v>1.0693359183673792</v>
      </c>
      <c r="G25" s="5">
        <f t="shared" si="6"/>
        <v>1.1434793063106061</v>
      </c>
      <c r="I25" s="5">
        <f t="shared" si="0"/>
        <v>2.8230999999999966</v>
      </c>
      <c r="J25" s="5">
        <f t="shared" si="1"/>
        <v>7.9698936099999811</v>
      </c>
      <c r="K25" s="5">
        <f t="shared" si="2"/>
        <v>7.8857541899441247E-2</v>
      </c>
    </row>
    <row r="26" spans="1:11" x14ac:dyDescent="0.25">
      <c r="A26" s="5">
        <v>5</v>
      </c>
      <c r="B26" s="5">
        <v>27.4375</v>
      </c>
      <c r="C26" s="5">
        <f t="shared" si="3"/>
        <v>25.44</v>
      </c>
      <c r="D26" s="5">
        <f>Fe2011Engdipl!B26-Fe2011Engdipl!C26</f>
        <v>1.9974999999999987</v>
      </c>
      <c r="E26" s="5">
        <f t="shared" si="4"/>
        <v>3.9900062499999951</v>
      </c>
      <c r="F26" s="5">
        <f t="shared" si="5"/>
        <v>-7.293164081632618</v>
      </c>
      <c r="G26" s="5">
        <f t="shared" si="6"/>
        <v>53.190242321616147</v>
      </c>
      <c r="I26" s="5">
        <f t="shared" si="0"/>
        <v>1.9974999999999987</v>
      </c>
      <c r="J26" s="5">
        <f t="shared" si="1"/>
        <v>3.9900062499999951</v>
      </c>
      <c r="K26" s="5">
        <f t="shared" si="2"/>
        <v>7.280182232346237E-2</v>
      </c>
    </row>
    <row r="27" spans="1:11" x14ac:dyDescent="0.25">
      <c r="A27" s="5">
        <v>2.4</v>
      </c>
      <c r="B27" s="5">
        <v>38.700000000000003</v>
      </c>
      <c r="C27" s="5">
        <f t="shared" si="3"/>
        <v>38.503959999999999</v>
      </c>
      <c r="D27" s="5">
        <f>Fe2011Engdipl!B27-Fe2011Engdipl!C27</f>
        <v>0.19604000000000354</v>
      </c>
      <c r="E27" s="5">
        <f t="shared" si="4"/>
        <v>3.8431681600001391E-2</v>
      </c>
      <c r="F27" s="5">
        <f t="shared" si="5"/>
        <v>3.9693359183673849</v>
      </c>
      <c r="G27" s="5">
        <f t="shared" si="6"/>
        <v>15.755627632841451</v>
      </c>
      <c r="I27" s="5">
        <f t="shared" si="0"/>
        <v>0.19604000000000354</v>
      </c>
      <c r="J27" s="5">
        <f t="shared" si="1"/>
        <v>3.8431681600001391E-2</v>
      </c>
      <c r="K27" s="5">
        <f t="shared" si="2"/>
        <v>5.0656330749354918E-3</v>
      </c>
    </row>
    <row r="28" spans="1:11" x14ac:dyDescent="0.25">
      <c r="A28" s="5">
        <v>6</v>
      </c>
      <c r="B28" s="5">
        <v>32.4</v>
      </c>
      <c r="C28" s="5">
        <f t="shared" si="3"/>
        <v>20.415399999999998</v>
      </c>
      <c r="D28" s="5">
        <f>Fe2011Engdipl!B28-Fe2011Engdipl!C28</f>
        <v>11.9846</v>
      </c>
      <c r="E28" s="5">
        <f t="shared" si="4"/>
        <v>143.63063716000002</v>
      </c>
      <c r="F28" s="5">
        <f t="shared" si="5"/>
        <v>-2.3306640816326194</v>
      </c>
      <c r="G28" s="5">
        <f t="shared" si="6"/>
        <v>5.4319950614124215</v>
      </c>
      <c r="I28" s="5">
        <f t="shared" si="0"/>
        <v>11.9846</v>
      </c>
      <c r="J28" s="5">
        <f t="shared" si="1"/>
        <v>143.63063716000002</v>
      </c>
      <c r="K28" s="5">
        <f t="shared" si="2"/>
        <v>0.36989506172839509</v>
      </c>
    </row>
    <row r="29" spans="1:11" x14ac:dyDescent="0.25">
      <c r="A29" s="5">
        <v>4.4000000000000004</v>
      </c>
      <c r="B29" s="5">
        <v>30.547999999999998</v>
      </c>
      <c r="C29" s="5">
        <f t="shared" si="3"/>
        <v>28.45476</v>
      </c>
      <c r="D29" s="5">
        <f>Fe2011Engdipl!B29-Fe2011Engdipl!C29</f>
        <v>2.093239999999998</v>
      </c>
      <c r="E29" s="5">
        <f t="shared" si="4"/>
        <v>4.381653697599992</v>
      </c>
      <c r="F29" s="5">
        <f t="shared" si="5"/>
        <v>-4.1826640816326197</v>
      </c>
      <c r="G29" s="5">
        <f t="shared" si="6"/>
        <v>17.494678819779647</v>
      </c>
      <c r="I29" s="5">
        <f t="shared" si="0"/>
        <v>2.093239999999998</v>
      </c>
      <c r="J29" s="5">
        <f t="shared" si="1"/>
        <v>4.381653697599992</v>
      </c>
      <c r="K29" s="5">
        <f t="shared" si="2"/>
        <v>6.8522980227838093E-2</v>
      </c>
    </row>
    <row r="30" spans="1:11" x14ac:dyDescent="0.25">
      <c r="A30" s="5">
        <v>4.4000000000000004</v>
      </c>
      <c r="B30" s="5">
        <v>27.730699999999999</v>
      </c>
      <c r="C30" s="5">
        <f t="shared" si="3"/>
        <v>28.45476</v>
      </c>
      <c r="D30" s="5">
        <f>Fe2011Engdipl!B30-Fe2011Engdipl!C30</f>
        <v>-0.72406000000000148</v>
      </c>
      <c r="E30" s="5">
        <f t="shared" si="4"/>
        <v>0.52426288360000217</v>
      </c>
      <c r="F30" s="5">
        <f t="shared" si="5"/>
        <v>-6.9999640816326192</v>
      </c>
      <c r="G30" s="5">
        <f t="shared" si="6"/>
        <v>48.999497144146801</v>
      </c>
      <c r="I30" s="5">
        <f t="shared" si="0"/>
        <v>0.72406000000000148</v>
      </c>
      <c r="J30" s="5">
        <f t="shared" si="1"/>
        <v>0.52426288360000217</v>
      </c>
      <c r="K30" s="5">
        <f t="shared" si="2"/>
        <v>2.6110411926132462E-2</v>
      </c>
    </row>
    <row r="31" spans="1:11" x14ac:dyDescent="0.25">
      <c r="A31" s="5">
        <v>2</v>
      </c>
      <c r="B31" s="5">
        <v>46.2</v>
      </c>
      <c r="C31" s="5">
        <f t="shared" si="3"/>
        <v>40.513800000000003</v>
      </c>
      <c r="D31" s="5">
        <f>Fe2011Engdipl!B31-Fe2011Engdipl!C31</f>
        <v>5.6861999999999995</v>
      </c>
      <c r="E31" s="5">
        <f t="shared" si="4"/>
        <v>32.332870439999994</v>
      </c>
      <c r="F31" s="5">
        <f t="shared" si="5"/>
        <v>11.469335918367385</v>
      </c>
      <c r="G31" s="5">
        <f t="shared" si="6"/>
        <v>131.54566640835222</v>
      </c>
      <c r="I31" s="5">
        <f t="shared" si="0"/>
        <v>5.6861999999999995</v>
      </c>
      <c r="J31" s="5">
        <f t="shared" si="1"/>
        <v>32.332870439999994</v>
      </c>
      <c r="K31" s="5">
        <f t="shared" si="2"/>
        <v>0.12307792207792206</v>
      </c>
    </row>
    <row r="32" spans="1:11" x14ac:dyDescent="0.25">
      <c r="A32" s="5">
        <v>2</v>
      </c>
      <c r="B32" s="5">
        <v>39.4</v>
      </c>
      <c r="C32" s="5">
        <f t="shared" si="3"/>
        <v>40.513800000000003</v>
      </c>
      <c r="D32" s="5">
        <f>Fe2011Engdipl!B32-Fe2011Engdipl!C32</f>
        <v>-1.1138000000000048</v>
      </c>
      <c r="E32" s="5">
        <f t="shared" si="4"/>
        <v>1.2405504400000107</v>
      </c>
      <c r="F32" s="5">
        <f t="shared" si="5"/>
        <v>4.6693359183673806</v>
      </c>
      <c r="G32" s="5">
        <f t="shared" si="6"/>
        <v>21.802697918555751</v>
      </c>
      <c r="I32" s="5">
        <f t="shared" si="0"/>
        <v>1.1138000000000048</v>
      </c>
      <c r="J32" s="5">
        <f t="shared" si="1"/>
        <v>1.2405504400000107</v>
      </c>
      <c r="K32" s="5">
        <f t="shared" si="2"/>
        <v>2.8269035532995045E-2</v>
      </c>
    </row>
    <row r="33" spans="1:11" x14ac:dyDescent="0.25">
      <c r="A33" s="5">
        <v>1.8</v>
      </c>
      <c r="B33" s="5">
        <v>49.1</v>
      </c>
      <c r="C33" s="5">
        <f t="shared" si="3"/>
        <v>41.518720000000002</v>
      </c>
      <c r="D33" s="5">
        <f>Fe2011Engdipl!B33-Fe2011Engdipl!C33</f>
        <v>7.5812799999999996</v>
      </c>
      <c r="E33" s="5">
        <f t="shared" si="4"/>
        <v>57.475806438399992</v>
      </c>
      <c r="F33" s="5">
        <f t="shared" si="5"/>
        <v>14.369335918367383</v>
      </c>
      <c r="G33" s="5">
        <f t="shared" si="6"/>
        <v>206.47781473488303</v>
      </c>
      <c r="I33" s="5">
        <f t="shared" si="0"/>
        <v>7.5812799999999996</v>
      </c>
      <c r="J33" s="5">
        <f t="shared" si="1"/>
        <v>57.475806438399992</v>
      </c>
      <c r="K33" s="5">
        <f t="shared" si="2"/>
        <v>0.15440488798370672</v>
      </c>
    </row>
    <row r="34" spans="1:11" x14ac:dyDescent="0.25">
      <c r="A34" s="5">
        <v>4.4000000000000004</v>
      </c>
      <c r="B34" s="5">
        <v>29.837800000000001</v>
      </c>
      <c r="C34" s="5">
        <f t="shared" si="3"/>
        <v>28.45476</v>
      </c>
      <c r="D34" s="5">
        <f>Fe2011Engdipl!B34-Fe2011Engdipl!C34</f>
        <v>1.3830400000000012</v>
      </c>
      <c r="E34" s="5">
        <f t="shared" si="4"/>
        <v>1.9127996416000033</v>
      </c>
      <c r="F34" s="5">
        <f t="shared" si="5"/>
        <v>-4.8928640816326165</v>
      </c>
      <c r="G34" s="5">
        <f t="shared" si="6"/>
        <v>23.940118921330587</v>
      </c>
      <c r="I34" s="5">
        <f t="shared" si="0"/>
        <v>1.3830400000000012</v>
      </c>
      <c r="J34" s="5">
        <f t="shared" si="1"/>
        <v>1.9127996416000033</v>
      </c>
      <c r="K34" s="5">
        <f t="shared" si="2"/>
        <v>4.6351942837608705E-2</v>
      </c>
    </row>
    <row r="35" spans="1:11" x14ac:dyDescent="0.25">
      <c r="A35" s="5">
        <v>3.7</v>
      </c>
      <c r="B35" s="5">
        <v>35.162799999999997</v>
      </c>
      <c r="C35" s="5">
        <f t="shared" si="3"/>
        <v>31.971979999999999</v>
      </c>
      <c r="D35" s="5">
        <f>Fe2011Engdipl!B35-Fe2011Engdipl!C35</f>
        <v>3.1908199999999987</v>
      </c>
      <c r="E35" s="5">
        <f t="shared" si="4"/>
        <v>10.181332272399992</v>
      </c>
      <c r="F35" s="5">
        <f t="shared" si="5"/>
        <v>0.43213591836737919</v>
      </c>
      <c r="G35" s="5">
        <f t="shared" si="6"/>
        <v>0.1867414519432182</v>
      </c>
      <c r="I35" s="5">
        <f t="shared" si="0"/>
        <v>3.1908199999999987</v>
      </c>
      <c r="J35" s="5">
        <f t="shared" si="1"/>
        <v>10.181332272399992</v>
      </c>
      <c r="K35" s="5">
        <f t="shared" si="2"/>
        <v>9.0744195570318598E-2</v>
      </c>
    </row>
    <row r="36" spans="1:11" x14ac:dyDescent="0.25">
      <c r="A36" s="5">
        <v>6.4</v>
      </c>
      <c r="B36" s="5">
        <v>29.9499</v>
      </c>
      <c r="C36" s="5">
        <f t="shared" si="3"/>
        <v>18.405560000000001</v>
      </c>
      <c r="D36" s="5">
        <f>Fe2011Engdipl!B36-Fe2011Engdipl!C36</f>
        <v>11.544339999999998</v>
      </c>
      <c r="E36" s="5">
        <f t="shared" si="4"/>
        <v>133.27178603559997</v>
      </c>
      <c r="F36" s="5">
        <f t="shared" si="5"/>
        <v>-4.7807640816326185</v>
      </c>
      <c r="G36" s="5">
        <f t="shared" si="6"/>
        <v>22.855705204228574</v>
      </c>
      <c r="I36" s="5">
        <f t="shared" si="0"/>
        <v>11.544339999999998</v>
      </c>
      <c r="J36" s="5">
        <f t="shared" si="1"/>
        <v>133.27178603559997</v>
      </c>
      <c r="K36" s="5">
        <f t="shared" si="2"/>
        <v>0.38545504325557006</v>
      </c>
    </row>
    <row r="37" spans="1:11" x14ac:dyDescent="0.25">
      <c r="A37" s="5">
        <v>2</v>
      </c>
      <c r="B37" s="5">
        <v>44.707999999999998</v>
      </c>
      <c r="C37" s="5">
        <f t="shared" si="3"/>
        <v>40.513800000000003</v>
      </c>
      <c r="D37" s="5">
        <f>Fe2011Engdipl!B37-Fe2011Engdipl!C37</f>
        <v>4.194199999999995</v>
      </c>
      <c r="E37" s="5">
        <f t="shared" si="4"/>
        <v>17.59131363999996</v>
      </c>
      <c r="F37" s="5">
        <f t="shared" si="5"/>
        <v>9.9773359183673804</v>
      </c>
      <c r="G37" s="5">
        <f t="shared" si="6"/>
        <v>99.547232027943863</v>
      </c>
      <c r="I37" s="5">
        <f t="shared" si="0"/>
        <v>4.194199999999995</v>
      </c>
      <c r="J37" s="5">
        <f t="shared" si="1"/>
        <v>17.59131363999996</v>
      </c>
      <c r="K37" s="5">
        <f t="shared" si="2"/>
        <v>9.3813187796367437E-2</v>
      </c>
    </row>
    <row r="38" spans="1:11" x14ac:dyDescent="0.25">
      <c r="A38" s="5">
        <v>6</v>
      </c>
      <c r="B38" s="5">
        <v>21.2</v>
      </c>
      <c r="C38" s="5">
        <f t="shared" si="3"/>
        <v>20.415399999999998</v>
      </c>
      <c r="D38" s="5">
        <f>Fe2011Engdipl!B38-Fe2011Engdipl!C38</f>
        <v>0.78460000000000107</v>
      </c>
      <c r="E38" s="5">
        <f t="shared" si="4"/>
        <v>0.61559716000000164</v>
      </c>
      <c r="F38" s="5">
        <f t="shared" si="5"/>
        <v>-13.530664081632619</v>
      </c>
      <c r="G38" s="5">
        <f t="shared" si="6"/>
        <v>183.07887048998307</v>
      </c>
      <c r="I38" s="5">
        <f t="shared" si="0"/>
        <v>0.78460000000000107</v>
      </c>
      <c r="J38" s="5">
        <f t="shared" si="1"/>
        <v>0.61559716000000164</v>
      </c>
      <c r="K38" s="5">
        <f t="shared" si="2"/>
        <v>3.70094339622642E-2</v>
      </c>
    </row>
    <row r="39" spans="1:11" x14ac:dyDescent="0.25">
      <c r="A39" s="5">
        <v>6</v>
      </c>
      <c r="B39" s="5">
        <v>21.8</v>
      </c>
      <c r="C39" s="5">
        <f t="shared" si="3"/>
        <v>20.415399999999998</v>
      </c>
      <c r="D39" s="5">
        <f>Fe2011Engdipl!B39-Fe2011Engdipl!C39</f>
        <v>1.3846000000000025</v>
      </c>
      <c r="E39" s="5">
        <f t="shared" si="4"/>
        <v>1.917117160000007</v>
      </c>
      <c r="F39" s="5">
        <f t="shared" si="5"/>
        <v>-12.930664081632617</v>
      </c>
      <c r="G39" s="5">
        <f t="shared" si="6"/>
        <v>167.20207359202391</v>
      </c>
      <c r="I39" s="5">
        <f t="shared" si="0"/>
        <v>1.3846000000000025</v>
      </c>
      <c r="J39" s="5">
        <f t="shared" si="1"/>
        <v>1.917117160000007</v>
      </c>
      <c r="K39" s="5">
        <f t="shared" si="2"/>
        <v>6.351376146789002E-2</v>
      </c>
    </row>
    <row r="40" spans="1:11" x14ac:dyDescent="0.25">
      <c r="A40" s="5">
        <v>1.6</v>
      </c>
      <c r="B40" s="5">
        <v>50.243600000000001</v>
      </c>
      <c r="C40" s="5">
        <f t="shared" si="3"/>
        <v>42.52364</v>
      </c>
      <c r="D40" s="5">
        <f>Fe2011Engdipl!B40-Fe2011Engdipl!C40</f>
        <v>7.7199600000000004</v>
      </c>
      <c r="E40" s="5">
        <f t="shared" si="4"/>
        <v>59.597782401600007</v>
      </c>
      <c r="F40" s="5">
        <f t="shared" si="5"/>
        <v>15.512935918367383</v>
      </c>
      <c r="G40" s="5">
        <f t="shared" si="6"/>
        <v>240.65118080737287</v>
      </c>
      <c r="I40" s="5">
        <f t="shared" si="0"/>
        <v>7.7199600000000004</v>
      </c>
      <c r="J40" s="5">
        <f t="shared" si="1"/>
        <v>59.597782401600007</v>
      </c>
      <c r="K40" s="5">
        <f t="shared" si="2"/>
        <v>0.15365061420758067</v>
      </c>
    </row>
    <row r="41" spans="1:11" x14ac:dyDescent="0.25">
      <c r="A41" s="5">
        <v>5.6</v>
      </c>
      <c r="B41" s="5">
        <v>34.5</v>
      </c>
      <c r="C41" s="5">
        <f t="shared" si="3"/>
        <v>22.425240000000002</v>
      </c>
      <c r="D41" s="5">
        <f>Fe2011Engdipl!B41-Fe2011Engdipl!C41</f>
        <v>12.074759999999998</v>
      </c>
      <c r="E41" s="5">
        <f t="shared" si="4"/>
        <v>145.79982905759994</v>
      </c>
      <c r="F41" s="5">
        <f t="shared" si="5"/>
        <v>-0.23066408163261798</v>
      </c>
      <c r="G41" s="5">
        <f t="shared" si="6"/>
        <v>5.3205918555419049E-2</v>
      </c>
      <c r="I41" s="5">
        <f t="shared" si="0"/>
        <v>12.074759999999998</v>
      </c>
      <c r="J41" s="5">
        <f t="shared" si="1"/>
        <v>145.79982905759994</v>
      </c>
      <c r="K41" s="5">
        <f t="shared" si="2"/>
        <v>0.34999304347826082</v>
      </c>
    </row>
    <row r="42" spans="1:11" x14ac:dyDescent="0.25">
      <c r="A42" s="5">
        <v>4.4000000000000004</v>
      </c>
      <c r="B42" s="5">
        <v>28.1647</v>
      </c>
      <c r="C42" s="5">
        <f t="shared" si="3"/>
        <v>28.45476</v>
      </c>
      <c r="D42" s="5">
        <f>Fe2011Engdipl!B42-Fe2011Engdipl!C42</f>
        <v>-0.29006000000000043</v>
      </c>
      <c r="E42" s="5">
        <f t="shared" si="4"/>
        <v>8.4134803600000252E-2</v>
      </c>
      <c r="F42" s="5">
        <f t="shared" si="5"/>
        <v>-6.5659640816326181</v>
      </c>
      <c r="G42" s="5">
        <f t="shared" si="6"/>
        <v>43.111884321289672</v>
      </c>
      <c r="I42" s="5">
        <f t="shared" si="0"/>
        <v>0.29006000000000043</v>
      </c>
      <c r="J42" s="5">
        <f t="shared" si="1"/>
        <v>8.4134803600000252E-2</v>
      </c>
      <c r="K42" s="5">
        <f t="shared" si="2"/>
        <v>1.0298707247014895E-2</v>
      </c>
    </row>
    <row r="43" spans="1:11" x14ac:dyDescent="0.25">
      <c r="A43" s="5">
        <v>1.6</v>
      </c>
      <c r="B43" s="5">
        <v>54.250100000000003</v>
      </c>
      <c r="C43" s="5">
        <f t="shared" si="3"/>
        <v>42.52364</v>
      </c>
      <c r="D43" s="5">
        <f>Fe2011Engdipl!B43-Fe2011Engdipl!C43</f>
        <v>11.726460000000003</v>
      </c>
      <c r="E43" s="5">
        <f t="shared" si="4"/>
        <v>137.50986413160007</v>
      </c>
      <c r="F43" s="5">
        <f t="shared" si="5"/>
        <v>19.519435918367385</v>
      </c>
      <c r="G43" s="5">
        <f t="shared" si="6"/>
        <v>381.00837857125083</v>
      </c>
      <c r="I43" s="5">
        <f t="shared" si="0"/>
        <v>11.726460000000003</v>
      </c>
      <c r="J43" s="5">
        <f t="shared" si="1"/>
        <v>137.50986413160007</v>
      </c>
      <c r="K43" s="5">
        <f t="shared" si="2"/>
        <v>0.21615554625705763</v>
      </c>
    </row>
    <row r="44" spans="1:11" x14ac:dyDescent="0.25">
      <c r="A44" s="5">
        <v>2.5</v>
      </c>
      <c r="B44" s="5">
        <v>31.366900000000001</v>
      </c>
      <c r="C44" s="5">
        <f t="shared" si="3"/>
        <v>38.0015</v>
      </c>
      <c r="D44" s="5">
        <f>Fe2011Engdipl!B44-Fe2011Engdipl!C44</f>
        <v>-6.6345999999999989</v>
      </c>
      <c r="E44" s="5">
        <f t="shared" si="4"/>
        <v>44.017917159999989</v>
      </c>
      <c r="F44" s="5">
        <f t="shared" si="5"/>
        <v>-3.3637640816326169</v>
      </c>
      <c r="G44" s="5">
        <f t="shared" si="6"/>
        <v>11.314908796881722</v>
      </c>
      <c r="I44" s="5">
        <f t="shared" si="0"/>
        <v>6.6345999999999989</v>
      </c>
      <c r="J44" s="5">
        <f t="shared" si="1"/>
        <v>44.017917159999989</v>
      </c>
      <c r="K44" s="5">
        <f t="shared" si="2"/>
        <v>0.21151596109274423</v>
      </c>
    </row>
    <row r="45" spans="1:11" x14ac:dyDescent="0.25">
      <c r="A45" s="5">
        <v>3.7</v>
      </c>
      <c r="B45" s="5">
        <v>30.4</v>
      </c>
      <c r="C45" s="5">
        <f t="shared" si="3"/>
        <v>31.971979999999999</v>
      </c>
      <c r="D45" s="5">
        <f>Fe2011Engdipl!B45-Fe2011Engdipl!C45</f>
        <v>-1.5719799999999999</v>
      </c>
      <c r="E45" s="5">
        <f t="shared" si="4"/>
        <v>2.4711211203999999</v>
      </c>
      <c r="F45" s="5">
        <f t="shared" si="5"/>
        <v>-4.3306640816326194</v>
      </c>
      <c r="G45" s="5">
        <f t="shared" si="6"/>
        <v>18.7546513879429</v>
      </c>
      <c r="I45" s="5">
        <f t="shared" si="0"/>
        <v>1.5719799999999999</v>
      </c>
      <c r="J45" s="5">
        <f t="shared" si="1"/>
        <v>2.4711211203999999</v>
      </c>
      <c r="K45" s="5">
        <f t="shared" si="2"/>
        <v>5.1709868421052629E-2</v>
      </c>
    </row>
    <row r="46" spans="1:11" x14ac:dyDescent="0.25">
      <c r="A46" s="5">
        <v>5.4</v>
      </c>
      <c r="B46" s="5">
        <v>21.641200000000001</v>
      </c>
      <c r="C46" s="5">
        <f t="shared" si="3"/>
        <v>23.430159999999997</v>
      </c>
      <c r="D46" s="5">
        <f>Fe2011Engdipl!B46-Fe2011Engdipl!C46</f>
        <v>-1.7889599999999959</v>
      </c>
      <c r="E46" s="5">
        <f t="shared" si="4"/>
        <v>3.2003778815999855</v>
      </c>
      <c r="F46" s="5">
        <f t="shared" si="5"/>
        <v>-13.089464081632617</v>
      </c>
      <c r="G46" s="5">
        <f t="shared" si="6"/>
        <v>171.3340699443504</v>
      </c>
      <c r="I46" s="5">
        <f t="shared" si="0"/>
        <v>1.7889599999999959</v>
      </c>
      <c r="J46" s="5">
        <f t="shared" si="1"/>
        <v>3.2003778815999855</v>
      </c>
      <c r="K46" s="5">
        <f t="shared" si="2"/>
        <v>8.2664547252462695E-2</v>
      </c>
    </row>
    <row r="47" spans="1:11" x14ac:dyDescent="0.25">
      <c r="A47" s="5">
        <v>1.6</v>
      </c>
      <c r="B47" s="5">
        <v>49.949399999999997</v>
      </c>
      <c r="C47" s="5">
        <f t="shared" si="3"/>
        <v>42.52364</v>
      </c>
      <c r="D47" s="5">
        <f>Fe2011Engdipl!B47-Fe2011Engdipl!C47</f>
        <v>7.4257599999999968</v>
      </c>
      <c r="E47" s="5">
        <f t="shared" si="4"/>
        <v>55.141911577599956</v>
      </c>
      <c r="F47" s="5">
        <f t="shared" si="5"/>
        <v>15.218735918367379</v>
      </c>
      <c r="G47" s="5">
        <f t="shared" si="6"/>
        <v>231.60992295300539</v>
      </c>
      <c r="I47" s="5">
        <f t="shared" si="0"/>
        <v>7.4257599999999968</v>
      </c>
      <c r="J47" s="5">
        <f t="shared" si="1"/>
        <v>55.141911577599956</v>
      </c>
      <c r="K47" s="5">
        <f t="shared" si="2"/>
        <v>0.14866564963743303</v>
      </c>
    </row>
    <row r="48" spans="1:11" x14ac:dyDescent="0.25">
      <c r="A48" s="5">
        <v>4.8</v>
      </c>
      <c r="B48" s="5">
        <v>22.8</v>
      </c>
      <c r="C48" s="5">
        <f t="shared" si="3"/>
        <v>26.44492</v>
      </c>
      <c r="D48" s="5">
        <f>Fe2011Engdipl!B48-Fe2011Engdipl!C48</f>
        <v>-3.644919999999999</v>
      </c>
      <c r="E48" s="5">
        <f t="shared" si="4"/>
        <v>13.285441806399993</v>
      </c>
      <c r="F48" s="5">
        <f t="shared" si="5"/>
        <v>-11.930664081632617</v>
      </c>
      <c r="G48" s="5">
        <f t="shared" si="6"/>
        <v>142.34074542875865</v>
      </c>
      <c r="I48" s="5">
        <f t="shared" si="0"/>
        <v>3.644919999999999</v>
      </c>
      <c r="J48" s="5">
        <f t="shared" si="1"/>
        <v>13.285441806399993</v>
      </c>
      <c r="K48" s="5">
        <f t="shared" si="2"/>
        <v>0.15986491228070171</v>
      </c>
    </row>
    <row r="49" spans="1:11" x14ac:dyDescent="0.25">
      <c r="A49" s="5">
        <v>6.2</v>
      </c>
      <c r="B49" s="5">
        <v>24.2</v>
      </c>
      <c r="C49" s="5">
        <f t="shared" si="3"/>
        <v>19.41048</v>
      </c>
      <c r="D49" s="5">
        <f>Fe2011Engdipl!B49-Fe2011Engdipl!C49</f>
        <v>4.7895199999999996</v>
      </c>
      <c r="E49" s="5">
        <f t="shared" si="4"/>
        <v>22.939501830399994</v>
      </c>
      <c r="F49" s="5">
        <f t="shared" si="5"/>
        <v>-10.530664081632619</v>
      </c>
      <c r="G49" s="5">
        <f t="shared" si="6"/>
        <v>110.89488600018737</v>
      </c>
      <c r="I49" s="5">
        <f t="shared" si="0"/>
        <v>4.7895199999999996</v>
      </c>
      <c r="J49" s="5">
        <f t="shared" si="1"/>
        <v>22.939501830399994</v>
      </c>
      <c r="K49" s="5">
        <f t="shared" si="2"/>
        <v>0.19791404958677686</v>
      </c>
    </row>
    <row r="50" spans="1:11" x14ac:dyDescent="0.25">
      <c r="A50" s="5">
        <v>6</v>
      </c>
      <c r="B50" s="5">
        <v>32.799999999999997</v>
      </c>
      <c r="C50" s="5">
        <f t="shared" si="3"/>
        <v>20.415399999999998</v>
      </c>
      <c r="D50" s="5">
        <f>Fe2011Engdipl!B50-Fe2011Engdipl!C50</f>
        <v>12.384599999999999</v>
      </c>
      <c r="E50" s="5">
        <f t="shared" si="4"/>
        <v>153.37831715999997</v>
      </c>
      <c r="F50" s="5">
        <f t="shared" si="5"/>
        <v>-1.9306640816326208</v>
      </c>
      <c r="G50" s="5">
        <f t="shared" si="6"/>
        <v>3.7274637961063313</v>
      </c>
      <c r="I50" s="5">
        <f t="shared" si="0"/>
        <v>12.384599999999999</v>
      </c>
      <c r="J50" s="5">
        <f t="shared" si="1"/>
        <v>153.37831715999997</v>
      </c>
      <c r="K50" s="5">
        <f t="shared" si="2"/>
        <v>0.3775792682926829</v>
      </c>
    </row>
    <row r="51" spans="1:11" x14ac:dyDescent="0.25">
      <c r="A51" s="5">
        <v>2.5</v>
      </c>
      <c r="B51" s="5">
        <v>37.137</v>
      </c>
      <c r="C51" s="5">
        <f t="shared" si="3"/>
        <v>38.0015</v>
      </c>
      <c r="D51" s="5">
        <f>Fe2011Engdipl!B51-Fe2011Engdipl!C51</f>
        <v>-0.8644999999999996</v>
      </c>
      <c r="E51" s="5">
        <f t="shared" si="4"/>
        <v>0.74736024999999928</v>
      </c>
      <c r="F51" s="5">
        <f t="shared" si="5"/>
        <v>2.4063359183673825</v>
      </c>
      <c r="G51" s="5">
        <f t="shared" si="6"/>
        <v>5.7904525520249939</v>
      </c>
      <c r="I51" s="5">
        <f t="shared" si="0"/>
        <v>0.8644999999999996</v>
      </c>
      <c r="J51" s="5">
        <f t="shared" si="1"/>
        <v>0.74736024999999928</v>
      </c>
      <c r="K51" s="5">
        <f t="shared" si="2"/>
        <v>2.3278670867329068E-2</v>
      </c>
    </row>
    <row r="52" spans="1:11" x14ac:dyDescent="0.25">
      <c r="A52" s="5">
        <v>6</v>
      </c>
      <c r="B52" s="5">
        <v>21.473400000000002</v>
      </c>
      <c r="C52" s="5">
        <f t="shared" si="3"/>
        <v>20.415399999999998</v>
      </c>
      <c r="D52" s="5">
        <f>Fe2011Engdipl!B52-Fe2011Engdipl!C52</f>
        <v>1.0580000000000034</v>
      </c>
      <c r="E52" s="5">
        <f t="shared" si="4"/>
        <v>1.1193640000000071</v>
      </c>
      <c r="F52" s="5">
        <f t="shared" si="5"/>
        <v>-13.257264081632616</v>
      </c>
      <c r="G52" s="5">
        <f t="shared" si="6"/>
        <v>175.7550509301463</v>
      </c>
      <c r="I52" s="5">
        <f t="shared" si="0"/>
        <v>1.0580000000000034</v>
      </c>
      <c r="J52" s="5">
        <f t="shared" si="1"/>
        <v>1.1193640000000071</v>
      </c>
      <c r="K52" s="5">
        <f t="shared" si="2"/>
        <v>4.9270259949519092E-2</v>
      </c>
    </row>
    <row r="53" spans="1:11" x14ac:dyDescent="0.25">
      <c r="A53" s="5">
        <v>3.8</v>
      </c>
      <c r="B53" s="5">
        <v>37.066600000000001</v>
      </c>
      <c r="C53" s="5">
        <f t="shared" si="3"/>
        <v>31.469520000000003</v>
      </c>
      <c r="D53" s="5">
        <f>Fe2011Engdipl!B53-Fe2011Engdipl!C53</f>
        <v>5.5970799999999983</v>
      </c>
      <c r="E53" s="5">
        <f t="shared" si="4"/>
        <v>31.327304526399981</v>
      </c>
      <c r="F53" s="5">
        <f t="shared" si="5"/>
        <v>2.3359359183673831</v>
      </c>
      <c r="G53" s="5">
        <f t="shared" si="6"/>
        <v>5.4565966147188698</v>
      </c>
      <c r="I53" s="5">
        <f t="shared" si="0"/>
        <v>5.5970799999999983</v>
      </c>
      <c r="J53" s="5">
        <f t="shared" si="1"/>
        <v>31.327304526399981</v>
      </c>
      <c r="K53" s="5">
        <f t="shared" si="2"/>
        <v>0.15100063129609939</v>
      </c>
    </row>
    <row r="54" spans="1:11" x14ac:dyDescent="0.25">
      <c r="A54" s="5">
        <v>6.2</v>
      </c>
      <c r="B54" s="5">
        <v>24.2</v>
      </c>
      <c r="C54" s="5">
        <f t="shared" si="3"/>
        <v>19.41048</v>
      </c>
      <c r="D54" s="5">
        <f>Fe2011Engdipl!B54-Fe2011Engdipl!C54</f>
        <v>4.7895199999999996</v>
      </c>
      <c r="E54" s="5">
        <f t="shared" si="4"/>
        <v>22.939501830399994</v>
      </c>
      <c r="F54" s="5">
        <f t="shared" si="5"/>
        <v>-10.530664081632619</v>
      </c>
      <c r="G54" s="5">
        <f t="shared" si="6"/>
        <v>110.89488600018737</v>
      </c>
      <c r="I54" s="5">
        <f t="shared" si="0"/>
        <v>4.7895199999999996</v>
      </c>
      <c r="J54" s="5">
        <f t="shared" si="1"/>
        <v>22.939501830399994</v>
      </c>
      <c r="K54" s="5">
        <f t="shared" si="2"/>
        <v>0.19791404958677686</v>
      </c>
    </row>
    <row r="55" spans="1:11" x14ac:dyDescent="0.25">
      <c r="A55" s="5">
        <v>5.5</v>
      </c>
      <c r="B55" s="5">
        <v>30.6</v>
      </c>
      <c r="C55" s="5">
        <f t="shared" si="3"/>
        <v>22.927700000000002</v>
      </c>
      <c r="D55" s="5">
        <f>Fe2011Engdipl!B55-Fe2011Engdipl!C55</f>
        <v>7.6722999999999999</v>
      </c>
      <c r="E55" s="5">
        <f t="shared" si="4"/>
        <v>58.864187289999997</v>
      </c>
      <c r="F55" s="5">
        <f t="shared" si="5"/>
        <v>-4.1306640816326166</v>
      </c>
      <c r="G55" s="5">
        <f t="shared" si="6"/>
        <v>17.062385755289828</v>
      </c>
      <c r="I55" s="5">
        <f t="shared" si="0"/>
        <v>7.6722999999999999</v>
      </c>
      <c r="J55" s="5">
        <f t="shared" si="1"/>
        <v>58.864187289999997</v>
      </c>
      <c r="K55" s="5">
        <f t="shared" si="2"/>
        <v>0.25072875816993462</v>
      </c>
    </row>
    <row r="56" spans="1:11" x14ac:dyDescent="0.25">
      <c r="A56" s="5">
        <v>3</v>
      </c>
      <c r="B56" s="5">
        <v>33.128100000000003</v>
      </c>
      <c r="C56" s="5">
        <f t="shared" si="3"/>
        <v>35.489199999999997</v>
      </c>
      <c r="D56" s="5">
        <f>Fe2011Engdipl!B56-Fe2011Engdipl!C56</f>
        <v>-2.3610999999999933</v>
      </c>
      <c r="E56" s="5">
        <f t="shared" si="4"/>
        <v>5.5747932099999682</v>
      </c>
      <c r="F56" s="5">
        <f t="shared" si="5"/>
        <v>-1.6025640816326145</v>
      </c>
      <c r="G56" s="5">
        <f t="shared" si="6"/>
        <v>2.5682116357389853</v>
      </c>
      <c r="I56" s="5">
        <f t="shared" si="0"/>
        <v>2.3610999999999933</v>
      </c>
      <c r="J56" s="5">
        <f t="shared" si="1"/>
        <v>5.5747932099999682</v>
      </c>
      <c r="K56" s="5">
        <f t="shared" si="2"/>
        <v>7.1271820599430491E-2</v>
      </c>
    </row>
    <row r="57" spans="1:11" x14ac:dyDescent="0.25">
      <c r="A57" s="5">
        <v>3.5</v>
      </c>
      <c r="B57" s="5">
        <v>34</v>
      </c>
      <c r="C57" s="5">
        <f t="shared" si="3"/>
        <v>32.976900000000001</v>
      </c>
      <c r="D57" s="5">
        <f>Fe2011Engdipl!B57-Fe2011Engdipl!C57</f>
        <v>1.0230999999999995</v>
      </c>
      <c r="E57" s="5">
        <f t="shared" si="4"/>
        <v>1.0467336099999989</v>
      </c>
      <c r="F57" s="5">
        <f t="shared" si="5"/>
        <v>-0.73066408163261798</v>
      </c>
      <c r="G57" s="5">
        <f t="shared" si="6"/>
        <v>0.53387000018803699</v>
      </c>
      <c r="I57" s="5">
        <f t="shared" si="0"/>
        <v>1.0230999999999995</v>
      </c>
      <c r="J57" s="5">
        <f t="shared" si="1"/>
        <v>1.0467336099999989</v>
      </c>
      <c r="K57" s="5">
        <f t="shared" si="2"/>
        <v>3.0091176470588218E-2</v>
      </c>
    </row>
    <row r="58" spans="1:11" x14ac:dyDescent="0.25">
      <c r="A58" s="5">
        <v>2</v>
      </c>
      <c r="B58" s="5">
        <v>41.566099999999999</v>
      </c>
      <c r="C58" s="5">
        <f t="shared" si="3"/>
        <v>40.513800000000003</v>
      </c>
      <c r="D58" s="5">
        <f>Fe2011Engdipl!B58-Fe2011Engdipl!C58</f>
        <v>1.0522999999999954</v>
      </c>
      <c r="E58" s="5">
        <f t="shared" si="4"/>
        <v>1.1073352899999902</v>
      </c>
      <c r="F58" s="5">
        <f t="shared" si="5"/>
        <v>6.8354359183673807</v>
      </c>
      <c r="G58" s="5">
        <f t="shared" si="6"/>
        <v>46.723184194106921</v>
      </c>
      <c r="I58" s="5">
        <f t="shared" si="0"/>
        <v>1.0522999999999954</v>
      </c>
      <c r="J58" s="5">
        <f t="shared" si="1"/>
        <v>1.1073352899999902</v>
      </c>
      <c r="K58" s="5">
        <f t="shared" si="2"/>
        <v>2.5316303429958435E-2</v>
      </c>
    </row>
    <row r="59" spans="1:11" x14ac:dyDescent="0.25">
      <c r="A59" s="5">
        <v>2</v>
      </c>
      <c r="B59" s="5">
        <v>44.7</v>
      </c>
      <c r="C59" s="5">
        <f t="shared" si="3"/>
        <v>40.513800000000003</v>
      </c>
      <c r="D59" s="5">
        <f>Fe2011Engdipl!B59-Fe2011Engdipl!C59</f>
        <v>4.1861999999999995</v>
      </c>
      <c r="E59" s="5">
        <f t="shared" si="4"/>
        <v>17.524270439999995</v>
      </c>
      <c r="F59" s="5">
        <f t="shared" si="5"/>
        <v>9.9693359183673849</v>
      </c>
      <c r="G59" s="5">
        <f t="shared" si="6"/>
        <v>99.387658653250071</v>
      </c>
      <c r="I59" s="5">
        <f t="shared" si="0"/>
        <v>4.1861999999999995</v>
      </c>
      <c r="J59" s="5">
        <f t="shared" si="1"/>
        <v>17.524270439999995</v>
      </c>
      <c r="K59" s="5">
        <f t="shared" si="2"/>
        <v>9.3651006711409385E-2</v>
      </c>
    </row>
    <row r="60" spans="1:11" x14ac:dyDescent="0.25">
      <c r="A60" s="5">
        <v>3.8</v>
      </c>
      <c r="B60" s="5">
        <v>36.7669</v>
      </c>
      <c r="C60" s="5">
        <f t="shared" si="3"/>
        <v>31.469520000000003</v>
      </c>
      <c r="D60" s="5">
        <f>Fe2011Engdipl!B60-Fe2011Engdipl!C60</f>
        <v>5.2973799999999969</v>
      </c>
      <c r="E60" s="5">
        <f t="shared" si="4"/>
        <v>28.062234864399965</v>
      </c>
      <c r="F60" s="5">
        <f t="shared" si="5"/>
        <v>2.0362359183673817</v>
      </c>
      <c r="G60" s="5">
        <f t="shared" si="6"/>
        <v>4.1462567152494545</v>
      </c>
      <c r="I60" s="5">
        <f t="shared" si="0"/>
        <v>5.2973799999999969</v>
      </c>
      <c r="J60" s="5">
        <f t="shared" si="1"/>
        <v>28.062234864399965</v>
      </c>
      <c r="K60" s="5">
        <f t="shared" si="2"/>
        <v>0.14408013729740601</v>
      </c>
    </row>
    <row r="61" spans="1:11" x14ac:dyDescent="0.25">
      <c r="A61" s="5">
        <v>4.5999999999999996</v>
      </c>
      <c r="B61" s="5">
        <v>23</v>
      </c>
      <c r="C61" s="5">
        <f t="shared" si="3"/>
        <v>27.449840000000002</v>
      </c>
      <c r="D61" s="5">
        <f>Fe2011Engdipl!B61-Fe2011Engdipl!C61</f>
        <v>-4.4498400000000018</v>
      </c>
      <c r="E61" s="5">
        <f t="shared" si="4"/>
        <v>19.801076025600015</v>
      </c>
      <c r="F61" s="5">
        <f t="shared" si="5"/>
        <v>-11.730664081632618</v>
      </c>
      <c r="G61" s="5">
        <f t="shared" si="6"/>
        <v>137.60847979610563</v>
      </c>
      <c r="I61" s="5">
        <f t="shared" si="0"/>
        <v>4.4498400000000018</v>
      </c>
      <c r="J61" s="5">
        <f t="shared" si="1"/>
        <v>19.801076025600015</v>
      </c>
      <c r="K61" s="5">
        <f t="shared" si="2"/>
        <v>0.19347130434782617</v>
      </c>
    </row>
    <row r="62" spans="1:11" x14ac:dyDescent="0.25">
      <c r="A62" s="5">
        <v>3.6</v>
      </c>
      <c r="B62" s="5">
        <v>35</v>
      </c>
      <c r="C62" s="5">
        <f t="shared" si="3"/>
        <v>32.474440000000001</v>
      </c>
      <c r="D62" s="5">
        <f>Fe2011Engdipl!B62-Fe2011Engdipl!C62</f>
        <v>2.5255599999999987</v>
      </c>
      <c r="E62" s="5">
        <f t="shared" si="4"/>
        <v>6.3784533135999935</v>
      </c>
      <c r="F62" s="5">
        <f t="shared" si="5"/>
        <v>0.26933591836738202</v>
      </c>
      <c r="G62" s="5">
        <f t="shared" si="6"/>
        <v>7.254183692280107E-2</v>
      </c>
      <c r="I62" s="5">
        <f t="shared" si="0"/>
        <v>2.5255599999999987</v>
      </c>
      <c r="J62" s="5">
        <f t="shared" si="1"/>
        <v>6.3784533135999935</v>
      </c>
      <c r="K62" s="5">
        <f t="shared" si="2"/>
        <v>7.2158857142857108E-2</v>
      </c>
    </row>
    <row r="63" spans="1:11" x14ac:dyDescent="0.25">
      <c r="A63" s="5">
        <v>3.6</v>
      </c>
      <c r="B63" s="5">
        <v>36.1</v>
      </c>
      <c r="C63" s="5">
        <f t="shared" si="3"/>
        <v>32.474440000000001</v>
      </c>
      <c r="D63" s="5">
        <f>Fe2011Engdipl!B63-Fe2011Engdipl!C63</f>
        <v>3.6255600000000001</v>
      </c>
      <c r="E63" s="5">
        <f t="shared" si="4"/>
        <v>13.1446853136</v>
      </c>
      <c r="F63" s="5">
        <f t="shared" si="5"/>
        <v>1.3693359183673834</v>
      </c>
      <c r="G63" s="5">
        <f t="shared" si="6"/>
        <v>1.8750808573310453</v>
      </c>
      <c r="I63" s="5">
        <f t="shared" si="0"/>
        <v>3.6255600000000001</v>
      </c>
      <c r="J63" s="5">
        <f t="shared" si="1"/>
        <v>13.1446853136</v>
      </c>
      <c r="K63" s="5">
        <f t="shared" si="2"/>
        <v>0.10043102493074792</v>
      </c>
    </row>
    <row r="64" spans="1:11" x14ac:dyDescent="0.25">
      <c r="A64" s="5">
        <v>1.6</v>
      </c>
      <c r="B64" s="5">
        <v>43.7</v>
      </c>
      <c r="C64" s="5">
        <f t="shared" si="3"/>
        <v>42.52364</v>
      </c>
      <c r="D64" s="5">
        <f>Fe2011Engdipl!B64-Fe2011Engdipl!C64</f>
        <v>1.1763600000000025</v>
      </c>
      <c r="E64" s="5">
        <f t="shared" si="4"/>
        <v>1.383822849600006</v>
      </c>
      <c r="F64" s="5">
        <f t="shared" si="5"/>
        <v>8.9693359183673849</v>
      </c>
      <c r="G64" s="5">
        <f t="shared" si="6"/>
        <v>80.448986816515301</v>
      </c>
      <c r="I64" s="5">
        <f t="shared" si="0"/>
        <v>1.1763600000000025</v>
      </c>
      <c r="J64" s="5">
        <f t="shared" si="1"/>
        <v>1.383822849600006</v>
      </c>
      <c r="K64" s="5">
        <f t="shared" si="2"/>
        <v>2.6918993135011497E-2</v>
      </c>
    </row>
    <row r="65" spans="1:11" x14ac:dyDescent="0.25">
      <c r="A65" s="5">
        <v>3.7</v>
      </c>
      <c r="B65" s="5">
        <v>28.5</v>
      </c>
      <c r="C65" s="5">
        <f t="shared" si="3"/>
        <v>31.971979999999999</v>
      </c>
      <c r="D65" s="5">
        <f>Fe2011Engdipl!B65-Fe2011Engdipl!C65</f>
        <v>-3.4719799999999985</v>
      </c>
      <c r="E65" s="5">
        <f t="shared" si="4"/>
        <v>12.054645120399989</v>
      </c>
      <c r="F65" s="5">
        <f t="shared" si="5"/>
        <v>-6.230664081632618</v>
      </c>
      <c r="G65" s="5">
        <f t="shared" si="6"/>
        <v>38.821174898146836</v>
      </c>
      <c r="I65" s="5">
        <f t="shared" si="0"/>
        <v>3.4719799999999985</v>
      </c>
      <c r="J65" s="5">
        <f t="shared" si="1"/>
        <v>12.054645120399989</v>
      </c>
      <c r="K65" s="5">
        <f t="shared" si="2"/>
        <v>0.12182385964912275</v>
      </c>
    </row>
    <row r="66" spans="1:11" x14ac:dyDescent="0.25">
      <c r="A66" s="5">
        <v>2</v>
      </c>
      <c r="B66" s="5">
        <v>43.2</v>
      </c>
      <c r="C66" s="5">
        <f t="shared" si="3"/>
        <v>40.513800000000003</v>
      </c>
      <c r="D66" s="5">
        <f>Fe2011Engdipl!B66-Fe2011Engdipl!C66</f>
        <v>2.6861999999999995</v>
      </c>
      <c r="E66" s="5">
        <f t="shared" si="4"/>
        <v>7.2156704399999976</v>
      </c>
      <c r="F66" s="5">
        <f t="shared" si="5"/>
        <v>8.4693359183673849</v>
      </c>
      <c r="G66" s="5">
        <f t="shared" si="6"/>
        <v>71.729650898147909</v>
      </c>
      <c r="I66" s="5">
        <f t="shared" si="0"/>
        <v>2.6861999999999995</v>
      </c>
      <c r="J66" s="5">
        <f t="shared" si="1"/>
        <v>7.2156704399999976</v>
      </c>
      <c r="K66" s="5">
        <f t="shared" si="2"/>
        <v>6.2180555555555538E-2</v>
      </c>
    </row>
    <row r="67" spans="1:11" x14ac:dyDescent="0.25">
      <c r="A67" s="5">
        <v>4</v>
      </c>
      <c r="B67" s="5">
        <v>28.5</v>
      </c>
      <c r="C67" s="5">
        <f t="shared" si="3"/>
        <v>30.464600000000001</v>
      </c>
      <c r="D67" s="5">
        <f>Fe2011Engdipl!B67-Fe2011Engdipl!C67</f>
        <v>-1.9646000000000008</v>
      </c>
      <c r="E67" s="5">
        <f t="shared" si="4"/>
        <v>3.8596531600000032</v>
      </c>
      <c r="F67" s="5">
        <f t="shared" si="5"/>
        <v>-6.230664081632618</v>
      </c>
      <c r="G67" s="5">
        <f t="shared" si="6"/>
        <v>38.821174898146836</v>
      </c>
      <c r="I67" s="5">
        <f t="shared" ref="I67:I130" si="7">ABS(D67)</f>
        <v>1.9646000000000008</v>
      </c>
      <c r="J67" s="5">
        <f t="shared" ref="J67:J130" si="8">D67*D67</f>
        <v>3.8596531600000032</v>
      </c>
      <c r="K67" s="5">
        <f t="shared" ref="K67:K130" si="9">ABS(B67-C67)/B67</f>
        <v>6.893333333333336E-2</v>
      </c>
    </row>
    <row r="68" spans="1:11" x14ac:dyDescent="0.25">
      <c r="A68" s="5">
        <v>4.2</v>
      </c>
      <c r="B68" s="5">
        <v>35.722200000000001</v>
      </c>
      <c r="C68" s="5">
        <f t="shared" ref="C68:C131" si="10">50.563-5.0246*A68</f>
        <v>29.459679999999999</v>
      </c>
      <c r="D68" s="5">
        <f>Fe2011Engdipl!B68-Fe2011Engdipl!C68</f>
        <v>6.2625200000000021</v>
      </c>
      <c r="E68" s="5">
        <f t="shared" ref="E68:E131" si="11">D68*D68</f>
        <v>39.219156750400025</v>
      </c>
      <c r="F68" s="5">
        <f t="shared" ref="F68:F131" si="12">B68-$B$248</f>
        <v>0.99153591836738286</v>
      </c>
      <c r="G68" s="5">
        <f t="shared" ref="G68:G131" si="13">F68*F68</f>
        <v>0.98314347741264929</v>
      </c>
      <c r="I68" s="5">
        <f t="shared" si="7"/>
        <v>6.2625200000000021</v>
      </c>
      <c r="J68" s="5">
        <f t="shared" si="8"/>
        <v>39.219156750400025</v>
      </c>
      <c r="K68" s="5">
        <f t="shared" si="9"/>
        <v>0.17531171092485912</v>
      </c>
    </row>
    <row r="69" spans="1:11" x14ac:dyDescent="0.25">
      <c r="A69" s="5">
        <v>1.6</v>
      </c>
      <c r="B69" s="5">
        <v>42</v>
      </c>
      <c r="C69" s="5">
        <f t="shared" si="10"/>
        <v>42.52364</v>
      </c>
      <c r="D69" s="5">
        <f>Fe2011Engdipl!B69-Fe2011Engdipl!C69</f>
        <v>-0.52364000000000033</v>
      </c>
      <c r="E69" s="5">
        <f t="shared" si="11"/>
        <v>0.27419884960000035</v>
      </c>
      <c r="F69" s="5">
        <f t="shared" si="12"/>
        <v>7.269335918367382</v>
      </c>
      <c r="G69" s="5">
        <f t="shared" si="13"/>
        <v>52.843244694066151</v>
      </c>
      <c r="I69" s="5">
        <f t="shared" si="7"/>
        <v>0.52364000000000033</v>
      </c>
      <c r="J69" s="5">
        <f t="shared" si="8"/>
        <v>0.27419884960000035</v>
      </c>
      <c r="K69" s="5">
        <f t="shared" si="9"/>
        <v>1.2467619047619055E-2</v>
      </c>
    </row>
    <row r="70" spans="1:11" x14ac:dyDescent="0.25">
      <c r="A70" s="5">
        <v>5.4</v>
      </c>
      <c r="B70" s="5">
        <v>24.1556</v>
      </c>
      <c r="C70" s="5">
        <f t="shared" si="10"/>
        <v>23.430159999999997</v>
      </c>
      <c r="D70" s="5">
        <f>Fe2011Engdipl!B70-Fe2011Engdipl!C70</f>
        <v>0.72544000000000253</v>
      </c>
      <c r="E70" s="5">
        <f t="shared" si="11"/>
        <v>0.52626319360000362</v>
      </c>
      <c r="F70" s="5">
        <f t="shared" si="12"/>
        <v>-10.575064081632618</v>
      </c>
      <c r="G70" s="5">
        <f t="shared" si="13"/>
        <v>111.83198033063633</v>
      </c>
      <c r="I70" s="5">
        <f t="shared" si="7"/>
        <v>0.72544000000000253</v>
      </c>
      <c r="J70" s="5">
        <f t="shared" si="8"/>
        <v>0.52626319360000362</v>
      </c>
      <c r="K70" s="5">
        <f t="shared" si="9"/>
        <v>3.0031959462816182E-2</v>
      </c>
    </row>
    <row r="71" spans="1:11" x14ac:dyDescent="0.25">
      <c r="A71" s="5">
        <v>3.7</v>
      </c>
      <c r="B71" s="5">
        <v>27.8</v>
      </c>
      <c r="C71" s="5">
        <f t="shared" si="10"/>
        <v>31.971979999999999</v>
      </c>
      <c r="D71" s="5">
        <f>Fe2011Engdipl!B71-Fe2011Engdipl!C71</f>
        <v>-4.1719799999999978</v>
      </c>
      <c r="E71" s="5">
        <f t="shared" si="11"/>
        <v>17.405417120399981</v>
      </c>
      <c r="F71" s="5">
        <f t="shared" si="12"/>
        <v>-6.9306640816326173</v>
      </c>
      <c r="G71" s="5">
        <f t="shared" si="13"/>
        <v>48.034104612432493</v>
      </c>
      <c r="I71" s="5">
        <f t="shared" si="7"/>
        <v>4.1719799999999978</v>
      </c>
      <c r="J71" s="5">
        <f t="shared" si="8"/>
        <v>17.405417120399981</v>
      </c>
      <c r="K71" s="5">
        <f t="shared" si="9"/>
        <v>0.15007122302158266</v>
      </c>
    </row>
    <row r="72" spans="1:11" x14ac:dyDescent="0.25">
      <c r="A72" s="5">
        <v>1.6</v>
      </c>
      <c r="B72" s="5">
        <v>41.7</v>
      </c>
      <c r="C72" s="5">
        <f t="shared" si="10"/>
        <v>42.52364</v>
      </c>
      <c r="D72" s="5">
        <f>Fe2011Engdipl!B72-Fe2011Engdipl!C72</f>
        <v>-0.82363999999999749</v>
      </c>
      <c r="E72" s="5">
        <f t="shared" si="11"/>
        <v>0.67838284959999584</v>
      </c>
      <c r="F72" s="5">
        <f t="shared" si="12"/>
        <v>6.9693359183673849</v>
      </c>
      <c r="G72" s="5">
        <f t="shared" si="13"/>
        <v>48.571643143045762</v>
      </c>
      <c r="I72" s="5">
        <f t="shared" si="7"/>
        <v>0.82363999999999749</v>
      </c>
      <c r="J72" s="5">
        <f t="shared" si="8"/>
        <v>0.67838284959999584</v>
      </c>
      <c r="K72" s="5">
        <f t="shared" si="9"/>
        <v>1.9751558752997542E-2</v>
      </c>
    </row>
    <row r="73" spans="1:11" x14ac:dyDescent="0.25">
      <c r="A73" s="5">
        <v>3</v>
      </c>
      <c r="B73" s="5">
        <v>31.302499999999998</v>
      </c>
      <c r="C73" s="5">
        <f t="shared" si="10"/>
        <v>35.489199999999997</v>
      </c>
      <c r="D73" s="5">
        <f>Fe2011Engdipl!B73-Fe2011Engdipl!C73</f>
        <v>-4.1866999999999983</v>
      </c>
      <c r="E73" s="5">
        <f t="shared" si="11"/>
        <v>17.528456889999987</v>
      </c>
      <c r="F73" s="5">
        <f t="shared" si="12"/>
        <v>-3.4281640816326195</v>
      </c>
      <c r="G73" s="5">
        <f t="shared" si="13"/>
        <v>11.752308970596022</v>
      </c>
      <c r="I73" s="5">
        <f t="shared" si="7"/>
        <v>4.1866999999999983</v>
      </c>
      <c r="J73" s="5">
        <f t="shared" si="8"/>
        <v>17.528456889999987</v>
      </c>
      <c r="K73" s="5">
        <f t="shared" si="9"/>
        <v>0.13374970050315466</v>
      </c>
    </row>
    <row r="74" spans="1:11" x14ac:dyDescent="0.25">
      <c r="A74" s="5">
        <v>4.7</v>
      </c>
      <c r="B74" s="5">
        <v>25.6</v>
      </c>
      <c r="C74" s="5">
        <f t="shared" si="10"/>
        <v>26.947379999999999</v>
      </c>
      <c r="D74" s="5">
        <f>Fe2011Engdipl!B74-Fe2011Engdipl!C74</f>
        <v>-1.3473799999999976</v>
      </c>
      <c r="E74" s="5">
        <f t="shared" si="11"/>
        <v>1.8154328643999935</v>
      </c>
      <c r="F74" s="5">
        <f t="shared" si="12"/>
        <v>-9.1306640816326166</v>
      </c>
      <c r="G74" s="5">
        <f t="shared" si="13"/>
        <v>83.36902657161599</v>
      </c>
      <c r="I74" s="5">
        <f t="shared" si="7"/>
        <v>1.3473799999999976</v>
      </c>
      <c r="J74" s="5">
        <f t="shared" si="8"/>
        <v>1.8154328643999935</v>
      </c>
      <c r="K74" s="5">
        <f t="shared" si="9"/>
        <v>5.2632031249999905E-2</v>
      </c>
    </row>
    <row r="75" spans="1:11" x14ac:dyDescent="0.25">
      <c r="A75" s="5">
        <v>1.8</v>
      </c>
      <c r="B75" s="5">
        <v>47.2</v>
      </c>
      <c r="C75" s="5">
        <f t="shared" si="10"/>
        <v>41.518720000000002</v>
      </c>
      <c r="D75" s="5">
        <f>Fe2011Engdipl!B75-Fe2011Engdipl!C75</f>
        <v>5.681280000000001</v>
      </c>
      <c r="E75" s="5">
        <f t="shared" si="11"/>
        <v>32.276942438400013</v>
      </c>
      <c r="F75" s="5">
        <f t="shared" si="12"/>
        <v>12.469335918367385</v>
      </c>
      <c r="G75" s="5">
        <f t="shared" si="13"/>
        <v>155.484338245087</v>
      </c>
      <c r="I75" s="5">
        <f t="shared" si="7"/>
        <v>5.681280000000001</v>
      </c>
      <c r="J75" s="5">
        <f t="shared" si="8"/>
        <v>32.276942438400013</v>
      </c>
      <c r="K75" s="5">
        <f t="shared" si="9"/>
        <v>0.12036610169491527</v>
      </c>
    </row>
    <row r="76" spans="1:11" x14ac:dyDescent="0.25">
      <c r="A76" s="5">
        <v>3</v>
      </c>
      <c r="B76" s="5">
        <v>35.993099999999998</v>
      </c>
      <c r="C76" s="5">
        <f t="shared" si="10"/>
        <v>35.489199999999997</v>
      </c>
      <c r="D76" s="5">
        <f>Fe2011Engdipl!B76-Fe2011Engdipl!C76</f>
        <v>0.50390000000000157</v>
      </c>
      <c r="E76" s="5">
        <f t="shared" si="11"/>
        <v>0.25391521000000156</v>
      </c>
      <c r="F76" s="5">
        <f t="shared" si="12"/>
        <v>1.2624359183673803</v>
      </c>
      <c r="G76" s="5">
        <f t="shared" si="13"/>
        <v>1.593744447984091</v>
      </c>
      <c r="I76" s="5">
        <f t="shared" si="7"/>
        <v>0.50390000000000157</v>
      </c>
      <c r="J76" s="5">
        <f t="shared" si="8"/>
        <v>0.25391521000000156</v>
      </c>
      <c r="K76" s="5">
        <f t="shared" si="9"/>
        <v>1.3999905537450277E-2</v>
      </c>
    </row>
    <row r="77" spans="1:11" x14ac:dyDescent="0.25">
      <c r="A77" s="5">
        <v>3.6</v>
      </c>
      <c r="B77" s="5">
        <v>36.543999999999997</v>
      </c>
      <c r="C77" s="5">
        <f t="shared" si="10"/>
        <v>32.474440000000001</v>
      </c>
      <c r="D77" s="5">
        <f>Fe2011Engdipl!B77-Fe2011Engdipl!C77</f>
        <v>4.0695599999999956</v>
      </c>
      <c r="E77" s="5">
        <f t="shared" si="11"/>
        <v>16.561318593599964</v>
      </c>
      <c r="F77" s="5">
        <f t="shared" si="12"/>
        <v>1.813335918367379</v>
      </c>
      <c r="G77" s="5">
        <f t="shared" si="13"/>
        <v>3.2881871528412656</v>
      </c>
      <c r="I77" s="5">
        <f t="shared" si="7"/>
        <v>4.0695599999999956</v>
      </c>
      <c r="J77" s="5">
        <f t="shared" si="8"/>
        <v>16.561318593599964</v>
      </c>
      <c r="K77" s="5">
        <f t="shared" si="9"/>
        <v>0.1113605516637477</v>
      </c>
    </row>
    <row r="78" spans="1:11" x14ac:dyDescent="0.25">
      <c r="A78" s="5">
        <v>6</v>
      </c>
      <c r="B78" s="5">
        <v>24.7</v>
      </c>
      <c r="C78" s="5">
        <f t="shared" si="10"/>
        <v>20.415399999999998</v>
      </c>
      <c r="D78" s="5">
        <f>Fe2011Engdipl!B78-Fe2011Engdipl!C78</f>
        <v>4.2846000000000011</v>
      </c>
      <c r="E78" s="5">
        <f t="shared" si="11"/>
        <v>18.357797160000008</v>
      </c>
      <c r="F78" s="5">
        <f t="shared" si="12"/>
        <v>-10.030664081632619</v>
      </c>
      <c r="G78" s="5">
        <f t="shared" si="13"/>
        <v>100.61422191855475</v>
      </c>
      <c r="I78" s="5">
        <f t="shared" si="7"/>
        <v>4.2846000000000011</v>
      </c>
      <c r="J78" s="5">
        <f t="shared" si="8"/>
        <v>18.357797160000008</v>
      </c>
      <c r="K78" s="5">
        <f t="shared" si="9"/>
        <v>0.17346558704453446</v>
      </c>
    </row>
    <row r="79" spans="1:11" x14ac:dyDescent="0.25">
      <c r="A79" s="5">
        <v>6.8</v>
      </c>
      <c r="B79" s="5">
        <v>23.4</v>
      </c>
      <c r="C79" s="5">
        <f t="shared" si="10"/>
        <v>16.395719999999997</v>
      </c>
      <c r="D79" s="5">
        <f>Fe2011Engdipl!B79-Fe2011Engdipl!C79</f>
        <v>7.0042800000000014</v>
      </c>
      <c r="E79" s="5">
        <f t="shared" si="11"/>
        <v>49.059938318400022</v>
      </c>
      <c r="F79" s="5">
        <f t="shared" si="12"/>
        <v>-11.330664081632619</v>
      </c>
      <c r="G79" s="5">
        <f t="shared" si="13"/>
        <v>128.38394853079956</v>
      </c>
      <c r="I79" s="5">
        <f t="shared" si="7"/>
        <v>7.0042800000000014</v>
      </c>
      <c r="J79" s="5">
        <f t="shared" si="8"/>
        <v>49.059938318400022</v>
      </c>
      <c r="K79" s="5">
        <f t="shared" si="9"/>
        <v>0.29932820512820518</v>
      </c>
    </row>
    <row r="80" spans="1:11" x14ac:dyDescent="0.25">
      <c r="A80" s="5">
        <v>2</v>
      </c>
      <c r="B80" s="5">
        <v>59.536099999999998</v>
      </c>
      <c r="C80" s="5">
        <f t="shared" si="10"/>
        <v>40.513800000000003</v>
      </c>
      <c r="D80" s="5">
        <f>Fe2011Engdipl!B80-Fe2011Engdipl!C80</f>
        <v>19.022299999999994</v>
      </c>
      <c r="E80" s="5">
        <f t="shared" si="11"/>
        <v>361.84789728999976</v>
      </c>
      <c r="F80" s="5">
        <f t="shared" si="12"/>
        <v>24.80543591836738</v>
      </c>
      <c r="G80" s="5">
        <f t="shared" si="13"/>
        <v>615.30965110023055</v>
      </c>
      <c r="I80" s="5">
        <f t="shared" si="7"/>
        <v>19.022299999999994</v>
      </c>
      <c r="J80" s="5">
        <f t="shared" si="8"/>
        <v>361.84789728999976</v>
      </c>
      <c r="K80" s="5">
        <f t="shared" si="9"/>
        <v>0.31950866785026222</v>
      </c>
    </row>
    <row r="81" spans="1:11" x14ac:dyDescent="0.25">
      <c r="A81" s="5">
        <v>3</v>
      </c>
      <c r="B81" s="5">
        <v>47.1</v>
      </c>
      <c r="C81" s="5">
        <f t="shared" si="10"/>
        <v>35.489199999999997</v>
      </c>
      <c r="D81" s="5">
        <f>Fe2011Engdipl!B81-Fe2011Engdipl!C81</f>
        <v>11.610800000000005</v>
      </c>
      <c r="E81" s="5">
        <f t="shared" si="11"/>
        <v>134.81067664000011</v>
      </c>
      <c r="F81" s="5">
        <f t="shared" si="12"/>
        <v>12.369335918367383</v>
      </c>
      <c r="G81" s="5">
        <f t="shared" si="13"/>
        <v>153.00047106141349</v>
      </c>
      <c r="I81" s="5">
        <f t="shared" si="7"/>
        <v>11.610800000000005</v>
      </c>
      <c r="J81" s="5">
        <f t="shared" si="8"/>
        <v>134.81067664000011</v>
      </c>
      <c r="K81" s="5">
        <f t="shared" si="9"/>
        <v>0.24651380042462853</v>
      </c>
    </row>
    <row r="82" spans="1:11" x14ac:dyDescent="0.25">
      <c r="A82" s="5">
        <v>3</v>
      </c>
      <c r="B82" s="5">
        <v>35.505200000000002</v>
      </c>
      <c r="C82" s="5">
        <f t="shared" si="10"/>
        <v>35.489199999999997</v>
      </c>
      <c r="D82" s="5">
        <f>Fe2011Engdipl!B82-Fe2011Engdipl!C82</f>
        <v>1.6000000000005343E-2</v>
      </c>
      <c r="E82" s="5">
        <f t="shared" si="11"/>
        <v>2.5600000000017097E-4</v>
      </c>
      <c r="F82" s="5">
        <f t="shared" si="12"/>
        <v>0.77453591836738411</v>
      </c>
      <c r="G82" s="5">
        <f t="shared" si="13"/>
        <v>0.5999058888412071</v>
      </c>
      <c r="I82" s="5">
        <f t="shared" si="7"/>
        <v>1.6000000000005343E-2</v>
      </c>
      <c r="J82" s="5">
        <f t="shared" si="8"/>
        <v>2.5600000000017097E-4</v>
      </c>
      <c r="K82" s="5">
        <f t="shared" si="9"/>
        <v>4.5063821637409004E-4</v>
      </c>
    </row>
    <row r="83" spans="1:11" x14ac:dyDescent="0.25">
      <c r="A83" s="5">
        <v>3</v>
      </c>
      <c r="B83" s="5">
        <v>39.700000000000003</v>
      </c>
      <c r="C83" s="5">
        <f t="shared" si="10"/>
        <v>35.489199999999997</v>
      </c>
      <c r="D83" s="5">
        <f>Fe2011Engdipl!B83-Fe2011Engdipl!C83</f>
        <v>4.2108000000000061</v>
      </c>
      <c r="E83" s="5">
        <f t="shared" si="11"/>
        <v>17.730836640000053</v>
      </c>
      <c r="F83" s="5">
        <f t="shared" si="12"/>
        <v>4.9693359183673849</v>
      </c>
      <c r="G83" s="5">
        <f t="shared" si="13"/>
        <v>24.694299469576219</v>
      </c>
      <c r="I83" s="5">
        <f t="shared" si="7"/>
        <v>4.2108000000000061</v>
      </c>
      <c r="J83" s="5">
        <f t="shared" si="8"/>
        <v>17.730836640000053</v>
      </c>
      <c r="K83" s="5">
        <f t="shared" si="9"/>
        <v>0.10606549118387924</v>
      </c>
    </row>
    <row r="84" spans="1:11" x14ac:dyDescent="0.25">
      <c r="A84" s="5">
        <v>2</v>
      </c>
      <c r="B84" s="5">
        <v>40</v>
      </c>
      <c r="C84" s="5">
        <f t="shared" si="10"/>
        <v>40.513800000000003</v>
      </c>
      <c r="D84" s="5">
        <f>Fe2011Engdipl!B84-Fe2011Engdipl!C84</f>
        <v>-0.51380000000000337</v>
      </c>
      <c r="E84" s="5">
        <f t="shared" si="11"/>
        <v>0.26399044000000343</v>
      </c>
      <c r="F84" s="5">
        <f t="shared" si="12"/>
        <v>5.269335918367382</v>
      </c>
      <c r="G84" s="5">
        <f t="shared" si="13"/>
        <v>27.765901020596623</v>
      </c>
      <c r="I84" s="5">
        <f t="shared" si="7"/>
        <v>0.51380000000000337</v>
      </c>
      <c r="J84" s="5">
        <f t="shared" si="8"/>
        <v>0.26399044000000343</v>
      </c>
      <c r="K84" s="5">
        <f t="shared" si="9"/>
        <v>1.2845000000000084E-2</v>
      </c>
    </row>
    <row r="85" spans="1:11" x14ac:dyDescent="0.25">
      <c r="A85" s="5">
        <v>3</v>
      </c>
      <c r="B85" s="5">
        <v>36.920200000000001</v>
      </c>
      <c r="C85" s="5">
        <f t="shared" si="10"/>
        <v>35.489199999999997</v>
      </c>
      <c r="D85" s="5">
        <f>Fe2011Engdipl!B85-Fe2011Engdipl!C85</f>
        <v>1.4310000000000045</v>
      </c>
      <c r="E85" s="5">
        <f t="shared" si="11"/>
        <v>2.0477610000000128</v>
      </c>
      <c r="F85" s="5">
        <f t="shared" si="12"/>
        <v>2.1895359183673833</v>
      </c>
      <c r="G85" s="5">
        <f t="shared" si="13"/>
        <v>4.7940675378209008</v>
      </c>
      <c r="I85" s="5">
        <f t="shared" si="7"/>
        <v>1.4310000000000045</v>
      </c>
      <c r="J85" s="5">
        <f t="shared" si="8"/>
        <v>2.0477610000000128</v>
      </c>
      <c r="K85" s="5">
        <f t="shared" si="9"/>
        <v>3.8759269993120418E-2</v>
      </c>
    </row>
    <row r="86" spans="1:11" x14ac:dyDescent="0.25">
      <c r="A86" s="5">
        <v>3.2</v>
      </c>
      <c r="B86" s="5">
        <v>34.542400000000001</v>
      </c>
      <c r="C86" s="5">
        <f t="shared" si="10"/>
        <v>34.484279999999998</v>
      </c>
      <c r="D86" s="5">
        <f>Fe2011Engdipl!B86-Fe2011Engdipl!C86</f>
        <v>5.8120000000002392E-2</v>
      </c>
      <c r="E86" s="5">
        <f t="shared" si="11"/>
        <v>3.3779344000002781E-3</v>
      </c>
      <c r="F86" s="5">
        <f t="shared" si="12"/>
        <v>-0.18826408163261732</v>
      </c>
      <c r="G86" s="5">
        <f t="shared" si="13"/>
        <v>3.5443364432972795E-2</v>
      </c>
      <c r="I86" s="5">
        <f t="shared" si="7"/>
        <v>5.8120000000002392E-2</v>
      </c>
      <c r="J86" s="5">
        <f t="shared" si="8"/>
        <v>3.3779344000002781E-3</v>
      </c>
      <c r="K86" s="5">
        <f t="shared" si="9"/>
        <v>1.6825698272268977E-3</v>
      </c>
    </row>
    <row r="87" spans="1:11" x14ac:dyDescent="0.25">
      <c r="A87" s="5">
        <v>1.6</v>
      </c>
      <c r="B87" s="5">
        <v>45.5991</v>
      </c>
      <c r="C87" s="5">
        <f t="shared" si="10"/>
        <v>42.52364</v>
      </c>
      <c r="D87" s="5">
        <f>Fe2011Engdipl!B87-Fe2011Engdipl!C87</f>
        <v>3.0754599999999996</v>
      </c>
      <c r="E87" s="5">
        <f t="shared" si="11"/>
        <v>9.4584542115999977</v>
      </c>
      <c r="F87" s="5">
        <f t="shared" si="12"/>
        <v>10.868435918367382</v>
      </c>
      <c r="G87" s="5">
        <f t="shared" si="13"/>
        <v>118.12289931165824</v>
      </c>
      <c r="I87" s="5">
        <f t="shared" si="7"/>
        <v>3.0754599999999996</v>
      </c>
      <c r="J87" s="5">
        <f t="shared" si="8"/>
        <v>9.4584542115999977</v>
      </c>
      <c r="K87" s="5">
        <f t="shared" si="9"/>
        <v>6.7445629409352365E-2</v>
      </c>
    </row>
    <row r="88" spans="1:11" x14ac:dyDescent="0.25">
      <c r="A88" s="5">
        <v>2</v>
      </c>
      <c r="B88" s="5">
        <v>42.973300000000002</v>
      </c>
      <c r="C88" s="5">
        <f t="shared" si="10"/>
        <v>40.513800000000003</v>
      </c>
      <c r="D88" s="5">
        <f>Fe2011Engdipl!B88-Fe2011Engdipl!C88</f>
        <v>2.4594999999999985</v>
      </c>
      <c r="E88" s="5">
        <f t="shared" si="11"/>
        <v>6.0491402499999927</v>
      </c>
      <c r="F88" s="5">
        <f t="shared" si="12"/>
        <v>8.2426359183673839</v>
      </c>
      <c r="G88" s="5">
        <f t="shared" si="13"/>
        <v>67.941046882760119</v>
      </c>
      <c r="I88" s="5">
        <f t="shared" si="7"/>
        <v>2.4594999999999985</v>
      </c>
      <c r="J88" s="5">
        <f t="shared" si="8"/>
        <v>6.0491402499999927</v>
      </c>
      <c r="K88" s="5">
        <f t="shared" si="9"/>
        <v>5.7233212250397299E-2</v>
      </c>
    </row>
    <row r="89" spans="1:11" x14ac:dyDescent="0.25">
      <c r="A89" s="5">
        <v>2.5</v>
      </c>
      <c r="B89" s="5">
        <v>42.488799999999998</v>
      </c>
      <c r="C89" s="5">
        <f t="shared" si="10"/>
        <v>38.0015</v>
      </c>
      <c r="D89" s="5">
        <f>Fe2011Engdipl!B89-Fe2011Engdipl!C89</f>
        <v>4.4872999999999976</v>
      </c>
      <c r="E89" s="5">
        <f t="shared" si="11"/>
        <v>20.13586128999998</v>
      </c>
      <c r="F89" s="5">
        <f t="shared" si="12"/>
        <v>7.7581359183673797</v>
      </c>
      <c r="G89" s="5">
        <f t="shared" si="13"/>
        <v>60.188672927862065</v>
      </c>
      <c r="I89" s="5">
        <f t="shared" si="7"/>
        <v>4.4872999999999976</v>
      </c>
      <c r="J89" s="5">
        <f t="shared" si="8"/>
        <v>20.13586128999998</v>
      </c>
      <c r="K89" s="5">
        <f t="shared" si="9"/>
        <v>0.10561136111163408</v>
      </c>
    </row>
    <row r="90" spans="1:11" x14ac:dyDescent="0.25">
      <c r="A90" s="5">
        <v>3</v>
      </c>
      <c r="B90" s="5">
        <v>36.473799999999997</v>
      </c>
      <c r="C90" s="5">
        <f t="shared" si="10"/>
        <v>35.489199999999997</v>
      </c>
      <c r="D90" s="5">
        <f>Fe2011Engdipl!B90-Fe2011Engdipl!C90</f>
        <v>0.98460000000000036</v>
      </c>
      <c r="E90" s="5">
        <f t="shared" si="11"/>
        <v>0.96943716000000069</v>
      </c>
      <c r="F90" s="5">
        <f t="shared" si="12"/>
        <v>1.7431359183673791</v>
      </c>
      <c r="G90" s="5">
        <f t="shared" si="13"/>
        <v>3.0385228299024862</v>
      </c>
      <c r="I90" s="5">
        <f t="shared" si="7"/>
        <v>0.98460000000000036</v>
      </c>
      <c r="J90" s="5">
        <f t="shared" si="8"/>
        <v>0.96943716000000069</v>
      </c>
      <c r="K90" s="5">
        <f t="shared" si="9"/>
        <v>2.6994719497282993E-2</v>
      </c>
    </row>
    <row r="91" spans="1:11" x14ac:dyDescent="0.25">
      <c r="A91" s="5">
        <v>4.7</v>
      </c>
      <c r="B91" s="5">
        <v>25.6</v>
      </c>
      <c r="C91" s="5">
        <f t="shared" si="10"/>
        <v>26.947379999999999</v>
      </c>
      <c r="D91" s="5">
        <f>Fe2011Engdipl!B91-Fe2011Engdipl!C91</f>
        <v>-1.3473799999999976</v>
      </c>
      <c r="E91" s="5">
        <f t="shared" si="11"/>
        <v>1.8154328643999935</v>
      </c>
      <c r="F91" s="5">
        <f t="shared" si="12"/>
        <v>-9.1306640816326166</v>
      </c>
      <c r="G91" s="5">
        <f t="shared" si="13"/>
        <v>83.36902657161599</v>
      </c>
      <c r="I91" s="5">
        <f t="shared" si="7"/>
        <v>1.3473799999999976</v>
      </c>
      <c r="J91" s="5">
        <f t="shared" si="8"/>
        <v>1.8154328643999935</v>
      </c>
      <c r="K91" s="5">
        <f t="shared" si="9"/>
        <v>5.2632031249999905E-2</v>
      </c>
    </row>
    <row r="92" spans="1:11" x14ac:dyDescent="0.25">
      <c r="A92" s="5">
        <v>5.9</v>
      </c>
      <c r="B92" s="5">
        <v>22.925799999999999</v>
      </c>
      <c r="C92" s="5">
        <f t="shared" si="10"/>
        <v>20.917859999999997</v>
      </c>
      <c r="D92" s="5">
        <f>Fe2011Engdipl!B92-Fe2011Engdipl!C92</f>
        <v>2.0079400000000014</v>
      </c>
      <c r="E92" s="5">
        <f t="shared" si="11"/>
        <v>4.0318230436000055</v>
      </c>
      <c r="F92" s="5">
        <f t="shared" si="12"/>
        <v>-11.804864081632619</v>
      </c>
      <c r="G92" s="5">
        <f t="shared" si="13"/>
        <v>139.35481598581995</v>
      </c>
      <c r="I92" s="5">
        <f t="shared" si="7"/>
        <v>2.0079400000000014</v>
      </c>
      <c r="J92" s="5">
        <f t="shared" si="8"/>
        <v>4.0318230436000055</v>
      </c>
      <c r="K92" s="5">
        <f t="shared" si="9"/>
        <v>8.7584293677865174E-2</v>
      </c>
    </row>
    <row r="93" spans="1:11" x14ac:dyDescent="0.25">
      <c r="A93" s="5">
        <v>4.8</v>
      </c>
      <c r="B93" s="5">
        <v>22.8</v>
      </c>
      <c r="C93" s="5">
        <f t="shared" si="10"/>
        <v>26.44492</v>
      </c>
      <c r="D93" s="5">
        <f>Fe2011Engdipl!B93-Fe2011Engdipl!C93</f>
        <v>-3.644919999999999</v>
      </c>
      <c r="E93" s="5">
        <f t="shared" si="11"/>
        <v>13.285441806399993</v>
      </c>
      <c r="F93" s="5">
        <f t="shared" si="12"/>
        <v>-11.930664081632617</v>
      </c>
      <c r="G93" s="5">
        <f t="shared" si="13"/>
        <v>142.34074542875865</v>
      </c>
      <c r="I93" s="5">
        <f t="shared" si="7"/>
        <v>3.644919999999999</v>
      </c>
      <c r="J93" s="5">
        <f t="shared" si="8"/>
        <v>13.285441806399993</v>
      </c>
      <c r="K93" s="5">
        <f t="shared" si="9"/>
        <v>0.15986491228070171</v>
      </c>
    </row>
    <row r="94" spans="1:11" x14ac:dyDescent="0.25">
      <c r="A94" s="5">
        <v>1.6</v>
      </c>
      <c r="B94" s="5">
        <v>47.847799999999999</v>
      </c>
      <c r="C94" s="5">
        <f t="shared" si="10"/>
        <v>42.52364</v>
      </c>
      <c r="D94" s="5">
        <f>Fe2011Engdipl!B94-Fe2011Engdipl!C94</f>
        <v>5.3241599999999991</v>
      </c>
      <c r="E94" s="5">
        <f t="shared" si="11"/>
        <v>28.346679705599989</v>
      </c>
      <c r="F94" s="5">
        <f t="shared" si="12"/>
        <v>13.117135918367381</v>
      </c>
      <c r="G94" s="5">
        <f t="shared" si="13"/>
        <v>172.05925470092367</v>
      </c>
      <c r="I94" s="5">
        <f t="shared" si="7"/>
        <v>5.3241599999999991</v>
      </c>
      <c r="J94" s="5">
        <f t="shared" si="8"/>
        <v>28.346679705599989</v>
      </c>
      <c r="K94" s="5">
        <f t="shared" si="9"/>
        <v>0.1112728275908192</v>
      </c>
    </row>
    <row r="95" spans="1:11" x14ac:dyDescent="0.25">
      <c r="A95" s="5">
        <v>3.5</v>
      </c>
      <c r="B95" s="5">
        <v>30.049299999999999</v>
      </c>
      <c r="C95" s="5">
        <f t="shared" si="10"/>
        <v>32.976900000000001</v>
      </c>
      <c r="D95" s="5">
        <f>Fe2011Engdipl!B95-Fe2011Engdipl!C95</f>
        <v>-2.9276000000000018</v>
      </c>
      <c r="E95" s="5">
        <f t="shared" si="11"/>
        <v>8.5708417600000111</v>
      </c>
      <c r="F95" s="5">
        <f t="shared" si="12"/>
        <v>-4.6813640816326192</v>
      </c>
      <c r="G95" s="5">
        <f t="shared" si="13"/>
        <v>21.915169664800015</v>
      </c>
      <c r="I95" s="5">
        <f t="shared" si="7"/>
        <v>2.9276000000000018</v>
      </c>
      <c r="J95" s="5">
        <f t="shared" si="8"/>
        <v>8.5708417600000111</v>
      </c>
      <c r="K95" s="5">
        <f t="shared" si="9"/>
        <v>9.74265623492062E-2</v>
      </c>
    </row>
    <row r="96" spans="1:11" x14ac:dyDescent="0.25">
      <c r="A96" s="5">
        <v>3</v>
      </c>
      <c r="B96" s="5">
        <v>32.286000000000001</v>
      </c>
      <c r="C96" s="5">
        <f t="shared" si="10"/>
        <v>35.489199999999997</v>
      </c>
      <c r="D96" s="5">
        <f>Fe2011Engdipl!B96-Fe2011Engdipl!C96</f>
        <v>-3.2031999999999954</v>
      </c>
      <c r="E96" s="5">
        <f t="shared" si="11"/>
        <v>10.260490239999971</v>
      </c>
      <c r="F96" s="5">
        <f t="shared" si="12"/>
        <v>-2.4446640816326166</v>
      </c>
      <c r="G96" s="5">
        <f t="shared" si="13"/>
        <v>5.9763824720246452</v>
      </c>
      <c r="I96" s="5">
        <f t="shared" si="7"/>
        <v>3.2031999999999954</v>
      </c>
      <c r="J96" s="5">
        <f t="shared" si="8"/>
        <v>10.260490239999971</v>
      </c>
      <c r="K96" s="5">
        <f t="shared" si="9"/>
        <v>9.9213281298395448E-2</v>
      </c>
    </row>
    <row r="97" spans="1:11" x14ac:dyDescent="0.25">
      <c r="A97" s="5">
        <v>3.5</v>
      </c>
      <c r="B97" s="5">
        <v>34.767499999999998</v>
      </c>
      <c r="C97" s="5">
        <f t="shared" si="10"/>
        <v>32.976900000000001</v>
      </c>
      <c r="D97" s="5">
        <f>Fe2011Engdipl!B97-Fe2011Engdipl!C97</f>
        <v>1.7905999999999977</v>
      </c>
      <c r="E97" s="5">
        <f t="shared" si="11"/>
        <v>3.206248359999992</v>
      </c>
      <c r="F97" s="5">
        <f t="shared" si="12"/>
        <v>3.6835918367380316E-2</v>
      </c>
      <c r="G97" s="5">
        <f t="shared" si="13"/>
        <v>1.3568848819683066E-3</v>
      </c>
      <c r="I97" s="5">
        <f t="shared" si="7"/>
        <v>1.7905999999999977</v>
      </c>
      <c r="J97" s="5">
        <f t="shared" si="8"/>
        <v>3.206248359999992</v>
      </c>
      <c r="K97" s="5">
        <f t="shared" si="9"/>
        <v>5.1502121233910916E-2</v>
      </c>
    </row>
    <row r="98" spans="1:11" x14ac:dyDescent="0.25">
      <c r="A98" s="5">
        <v>6</v>
      </c>
      <c r="B98" s="5">
        <v>21.473400000000002</v>
      </c>
      <c r="C98" s="5">
        <f t="shared" si="10"/>
        <v>20.415399999999998</v>
      </c>
      <c r="D98" s="5">
        <f>Fe2011Engdipl!B98-Fe2011Engdipl!C98</f>
        <v>1.0580000000000034</v>
      </c>
      <c r="E98" s="5">
        <f t="shared" si="11"/>
        <v>1.1193640000000071</v>
      </c>
      <c r="F98" s="5">
        <f t="shared" si="12"/>
        <v>-13.257264081632616</v>
      </c>
      <c r="G98" s="5">
        <f t="shared" si="13"/>
        <v>175.7550509301463</v>
      </c>
      <c r="I98" s="5">
        <f t="shared" si="7"/>
        <v>1.0580000000000034</v>
      </c>
      <c r="J98" s="5">
        <f t="shared" si="8"/>
        <v>1.1193640000000071</v>
      </c>
      <c r="K98" s="5">
        <f t="shared" si="9"/>
        <v>4.9270259949519092E-2</v>
      </c>
    </row>
    <row r="99" spans="1:11" x14ac:dyDescent="0.25">
      <c r="A99" s="5">
        <v>2.5</v>
      </c>
      <c r="B99" s="5">
        <v>43.261699999999998</v>
      </c>
      <c r="C99" s="5">
        <f t="shared" si="10"/>
        <v>38.0015</v>
      </c>
      <c r="D99" s="5">
        <f>Fe2011Engdipl!B99-Fe2011Engdipl!C99</f>
        <v>5.2601999999999975</v>
      </c>
      <c r="E99" s="5">
        <f t="shared" si="11"/>
        <v>27.669704039999974</v>
      </c>
      <c r="F99" s="5">
        <f t="shared" si="12"/>
        <v>8.5310359183673796</v>
      </c>
      <c r="G99" s="5">
        <f t="shared" si="13"/>
        <v>72.778573840474365</v>
      </c>
      <c r="I99" s="5">
        <f t="shared" si="7"/>
        <v>5.2601999999999975</v>
      </c>
      <c r="J99" s="5">
        <f t="shared" si="8"/>
        <v>27.669704039999974</v>
      </c>
      <c r="K99" s="5">
        <f t="shared" si="9"/>
        <v>0.12159022877048285</v>
      </c>
    </row>
    <row r="100" spans="1:11" x14ac:dyDescent="0.25">
      <c r="A100" s="5">
        <v>3.2</v>
      </c>
      <c r="B100" s="5">
        <v>34.542400000000001</v>
      </c>
      <c r="C100" s="5">
        <f t="shared" si="10"/>
        <v>34.484279999999998</v>
      </c>
      <c r="D100" s="5">
        <f>Fe2011Engdipl!B100-Fe2011Engdipl!C100</f>
        <v>5.8120000000002392E-2</v>
      </c>
      <c r="E100" s="5">
        <f t="shared" si="11"/>
        <v>3.3779344000002781E-3</v>
      </c>
      <c r="F100" s="5">
        <f t="shared" si="12"/>
        <v>-0.18826408163261732</v>
      </c>
      <c r="G100" s="5">
        <f t="shared" si="13"/>
        <v>3.5443364432972795E-2</v>
      </c>
      <c r="I100" s="5">
        <f t="shared" si="7"/>
        <v>5.8120000000002392E-2</v>
      </c>
      <c r="J100" s="5">
        <f t="shared" si="8"/>
        <v>3.3779344000002781E-3</v>
      </c>
      <c r="K100" s="5">
        <f t="shared" si="9"/>
        <v>1.6825698272268977E-3</v>
      </c>
    </row>
    <row r="101" spans="1:11" x14ac:dyDescent="0.25">
      <c r="A101" s="5">
        <v>6</v>
      </c>
      <c r="B101" s="5">
        <v>21.2</v>
      </c>
      <c r="C101" s="5">
        <f t="shared" si="10"/>
        <v>20.415399999999998</v>
      </c>
      <c r="D101" s="5">
        <f>Fe2011Engdipl!B101-Fe2011Engdipl!C101</f>
        <v>0.78460000000000107</v>
      </c>
      <c r="E101" s="5">
        <f t="shared" si="11"/>
        <v>0.61559716000000164</v>
      </c>
      <c r="F101" s="5">
        <f t="shared" si="12"/>
        <v>-13.530664081632619</v>
      </c>
      <c r="G101" s="5">
        <f t="shared" si="13"/>
        <v>183.07887048998307</v>
      </c>
      <c r="I101" s="5">
        <f t="shared" si="7"/>
        <v>0.78460000000000107</v>
      </c>
      <c r="J101" s="5">
        <f t="shared" si="8"/>
        <v>0.61559716000000164</v>
      </c>
      <c r="K101" s="5">
        <f t="shared" si="9"/>
        <v>3.70094339622642E-2</v>
      </c>
    </row>
    <row r="102" spans="1:11" x14ac:dyDescent="0.25">
      <c r="A102" s="5">
        <v>3.6</v>
      </c>
      <c r="B102" s="5">
        <v>37.299799999999998</v>
      </c>
      <c r="C102" s="5">
        <f t="shared" si="10"/>
        <v>32.474440000000001</v>
      </c>
      <c r="D102" s="5">
        <f>Fe2011Engdipl!B102-Fe2011Engdipl!C102</f>
        <v>4.8253599999999963</v>
      </c>
      <c r="E102" s="5">
        <f t="shared" si="11"/>
        <v>23.284099129599966</v>
      </c>
      <c r="F102" s="5">
        <f t="shared" si="12"/>
        <v>2.5691359183673796</v>
      </c>
      <c r="G102" s="5">
        <f t="shared" si="13"/>
        <v>6.6004593670453993</v>
      </c>
      <c r="I102" s="5">
        <f t="shared" si="7"/>
        <v>4.8253599999999963</v>
      </c>
      <c r="J102" s="5">
        <f t="shared" si="8"/>
        <v>23.284099129599966</v>
      </c>
      <c r="K102" s="5">
        <f t="shared" si="9"/>
        <v>0.12936691349551463</v>
      </c>
    </row>
    <row r="103" spans="1:11" x14ac:dyDescent="0.25">
      <c r="A103" s="5">
        <v>3</v>
      </c>
      <c r="B103" s="5">
        <v>36.473799999999997</v>
      </c>
      <c r="C103" s="5">
        <f t="shared" si="10"/>
        <v>35.489199999999997</v>
      </c>
      <c r="D103" s="5">
        <f>Fe2011Engdipl!B103-Fe2011Engdipl!C103</f>
        <v>0.98460000000000036</v>
      </c>
      <c r="E103" s="5">
        <f t="shared" si="11"/>
        <v>0.96943716000000069</v>
      </c>
      <c r="F103" s="5">
        <f t="shared" si="12"/>
        <v>1.7431359183673791</v>
      </c>
      <c r="G103" s="5">
        <f t="shared" si="13"/>
        <v>3.0385228299024862</v>
      </c>
      <c r="I103" s="5">
        <f t="shared" si="7"/>
        <v>0.98460000000000036</v>
      </c>
      <c r="J103" s="5">
        <f t="shared" si="8"/>
        <v>0.96943716000000069</v>
      </c>
      <c r="K103" s="5">
        <f t="shared" si="9"/>
        <v>2.6994719497282993E-2</v>
      </c>
    </row>
    <row r="104" spans="1:11" x14ac:dyDescent="0.25">
      <c r="A104" s="5">
        <v>1.5</v>
      </c>
      <c r="B104" s="5">
        <v>55.644599999999997</v>
      </c>
      <c r="C104" s="5">
        <f t="shared" si="10"/>
        <v>43.0261</v>
      </c>
      <c r="D104" s="5">
        <f>Fe2011Engdipl!B104-Fe2011Engdipl!C104</f>
        <v>12.618499999999997</v>
      </c>
      <c r="E104" s="5">
        <f t="shared" si="11"/>
        <v>159.22654224999994</v>
      </c>
      <c r="F104" s="5">
        <f t="shared" si="12"/>
        <v>20.913935918367379</v>
      </c>
      <c r="G104" s="5">
        <f t="shared" si="13"/>
        <v>437.39271559757719</v>
      </c>
      <c r="I104" s="5">
        <f t="shared" si="7"/>
        <v>12.618499999999997</v>
      </c>
      <c r="J104" s="5">
        <f t="shared" si="8"/>
        <v>159.22654224999994</v>
      </c>
      <c r="K104" s="5">
        <f t="shared" si="9"/>
        <v>0.22676953379123937</v>
      </c>
    </row>
    <row r="105" spans="1:11" x14ac:dyDescent="0.25">
      <c r="A105" s="5">
        <v>5</v>
      </c>
      <c r="B105" s="5">
        <v>23.602799999999998</v>
      </c>
      <c r="C105" s="5">
        <f t="shared" si="10"/>
        <v>25.44</v>
      </c>
      <c r="D105" s="5">
        <f>Fe2011Engdipl!B105-Fe2011Engdipl!C105</f>
        <v>-1.8372000000000028</v>
      </c>
      <c r="E105" s="5">
        <f t="shared" si="11"/>
        <v>3.3753038400000106</v>
      </c>
      <c r="F105" s="5">
        <f t="shared" si="12"/>
        <v>-11.12786408163262</v>
      </c>
      <c r="G105" s="5">
        <f t="shared" si="13"/>
        <v>123.82935901928938</v>
      </c>
      <c r="I105" s="5">
        <f t="shared" si="7"/>
        <v>1.8372000000000028</v>
      </c>
      <c r="J105" s="5">
        <f t="shared" si="8"/>
        <v>3.3753038400000106</v>
      </c>
      <c r="K105" s="5">
        <f t="shared" si="9"/>
        <v>7.7838222583761371E-2</v>
      </c>
    </row>
    <row r="106" spans="1:11" x14ac:dyDescent="0.25">
      <c r="A106" s="5">
        <v>6</v>
      </c>
      <c r="B106" s="5">
        <v>32.4</v>
      </c>
      <c r="C106" s="5">
        <f t="shared" si="10"/>
        <v>20.415399999999998</v>
      </c>
      <c r="D106" s="5">
        <f>Fe2011Engdipl!B106-Fe2011Engdipl!C106</f>
        <v>11.9846</v>
      </c>
      <c r="E106" s="5">
        <f t="shared" si="11"/>
        <v>143.63063716000002</v>
      </c>
      <c r="F106" s="5">
        <f t="shared" si="12"/>
        <v>-2.3306640816326194</v>
      </c>
      <c r="G106" s="5">
        <f t="shared" si="13"/>
        <v>5.4319950614124215</v>
      </c>
      <c r="I106" s="5">
        <f t="shared" si="7"/>
        <v>11.9846</v>
      </c>
      <c r="J106" s="5">
        <f t="shared" si="8"/>
        <v>143.63063716000002</v>
      </c>
      <c r="K106" s="5">
        <f t="shared" si="9"/>
        <v>0.36989506172839509</v>
      </c>
    </row>
    <row r="107" spans="1:11" x14ac:dyDescent="0.25">
      <c r="A107" s="5">
        <v>3.6</v>
      </c>
      <c r="B107" s="5">
        <v>32.299300000000002</v>
      </c>
      <c r="C107" s="5">
        <f t="shared" si="10"/>
        <v>32.474440000000001</v>
      </c>
      <c r="D107" s="5">
        <f>Fe2011Engdipl!B107-Fe2011Engdipl!C107</f>
        <v>-0.17513999999999896</v>
      </c>
      <c r="E107" s="5">
        <f t="shared" si="11"/>
        <v>3.0674019599999637E-2</v>
      </c>
      <c r="F107" s="5">
        <f t="shared" si="12"/>
        <v>-2.4313640816326156</v>
      </c>
      <c r="G107" s="5">
        <f t="shared" si="13"/>
        <v>5.9115312974532124</v>
      </c>
      <c r="I107" s="5">
        <f t="shared" si="7"/>
        <v>0.17513999999999896</v>
      </c>
      <c r="J107" s="5">
        <f t="shared" si="8"/>
        <v>3.0674019599999637E-2</v>
      </c>
      <c r="K107" s="5">
        <f t="shared" si="9"/>
        <v>5.4224085351694601E-3</v>
      </c>
    </row>
    <row r="108" spans="1:11" x14ac:dyDescent="0.25">
      <c r="A108" s="5">
        <v>3</v>
      </c>
      <c r="B108" s="5">
        <v>34.4</v>
      </c>
      <c r="C108" s="5">
        <f t="shared" si="10"/>
        <v>35.489199999999997</v>
      </c>
      <c r="D108" s="5">
        <f>Fe2011Engdipl!B108-Fe2011Engdipl!C108</f>
        <v>-1.0891999999999982</v>
      </c>
      <c r="E108" s="5">
        <f t="shared" si="11"/>
        <v>1.1863566399999961</v>
      </c>
      <c r="F108" s="5">
        <f t="shared" si="12"/>
        <v>-0.3306640816326194</v>
      </c>
      <c r="G108" s="5">
        <f t="shared" si="13"/>
        <v>0.10933873488194358</v>
      </c>
      <c r="I108" s="5">
        <f t="shared" si="7"/>
        <v>1.0891999999999982</v>
      </c>
      <c r="J108" s="5">
        <f t="shared" si="8"/>
        <v>1.1863566399999961</v>
      </c>
      <c r="K108" s="5">
        <f t="shared" si="9"/>
        <v>3.1662790697674366E-2</v>
      </c>
    </row>
    <row r="109" spans="1:11" x14ac:dyDescent="0.25">
      <c r="A109" s="5">
        <v>2.5</v>
      </c>
      <c r="B109" s="5">
        <v>37.6</v>
      </c>
      <c r="C109" s="5">
        <f t="shared" si="10"/>
        <v>38.0015</v>
      </c>
      <c r="D109" s="5">
        <f>Fe2011Engdipl!B109-Fe2011Engdipl!C109</f>
        <v>-0.40149999999999864</v>
      </c>
      <c r="E109" s="5">
        <f t="shared" si="11"/>
        <v>0.16120224999999891</v>
      </c>
      <c r="F109" s="5">
        <f t="shared" si="12"/>
        <v>2.8693359183673834</v>
      </c>
      <c r="G109" s="5">
        <f t="shared" si="13"/>
        <v>8.2330886124331961</v>
      </c>
      <c r="I109" s="5">
        <f t="shared" si="7"/>
        <v>0.40149999999999864</v>
      </c>
      <c r="J109" s="5">
        <f t="shared" si="8"/>
        <v>0.16120224999999891</v>
      </c>
      <c r="K109" s="5">
        <f t="shared" si="9"/>
        <v>1.0678191489361666E-2</v>
      </c>
    </row>
    <row r="110" spans="1:11" x14ac:dyDescent="0.25">
      <c r="A110" s="5">
        <v>2.5</v>
      </c>
      <c r="B110" s="5">
        <v>34.434100000000001</v>
      </c>
      <c r="C110" s="5">
        <f t="shared" si="10"/>
        <v>38.0015</v>
      </c>
      <c r="D110" s="5">
        <f>Fe2011Engdipl!B110-Fe2011Engdipl!C110</f>
        <v>-3.5673999999999992</v>
      </c>
      <c r="E110" s="5">
        <f t="shared" si="11"/>
        <v>12.726342759999994</v>
      </c>
      <c r="F110" s="5">
        <f t="shared" si="12"/>
        <v>-0.29656408163261716</v>
      </c>
      <c r="G110" s="5">
        <f t="shared" si="13"/>
        <v>8.795025451459762E-2</v>
      </c>
      <c r="I110" s="5">
        <f t="shared" si="7"/>
        <v>3.5673999999999992</v>
      </c>
      <c r="J110" s="5">
        <f t="shared" si="8"/>
        <v>12.726342759999994</v>
      </c>
      <c r="K110" s="5">
        <f t="shared" si="9"/>
        <v>0.10360079107628772</v>
      </c>
    </row>
    <row r="111" spans="1:11" x14ac:dyDescent="0.25">
      <c r="A111" s="5">
        <v>5.6</v>
      </c>
      <c r="B111" s="5">
        <v>32.4</v>
      </c>
      <c r="C111" s="5">
        <f t="shared" si="10"/>
        <v>22.425240000000002</v>
      </c>
      <c r="D111" s="5">
        <f>Fe2011Engdipl!B111-Fe2011Engdipl!C111</f>
        <v>9.9747599999999963</v>
      </c>
      <c r="E111" s="5">
        <f t="shared" si="11"/>
        <v>99.495837057599928</v>
      </c>
      <c r="F111" s="5">
        <f t="shared" si="12"/>
        <v>-2.3306640816326194</v>
      </c>
      <c r="G111" s="5">
        <f t="shared" si="13"/>
        <v>5.4319950614124215</v>
      </c>
      <c r="I111" s="5">
        <f t="shared" si="7"/>
        <v>9.9747599999999963</v>
      </c>
      <c r="J111" s="5">
        <f t="shared" si="8"/>
        <v>99.495837057599928</v>
      </c>
      <c r="K111" s="5">
        <f t="shared" si="9"/>
        <v>0.30786296296296284</v>
      </c>
    </row>
    <row r="112" spans="1:11" x14ac:dyDescent="0.25">
      <c r="A112" s="5">
        <v>2.7</v>
      </c>
      <c r="B112" s="5">
        <v>37</v>
      </c>
      <c r="C112" s="5">
        <f t="shared" si="10"/>
        <v>36.996580000000002</v>
      </c>
      <c r="D112" s="5">
        <f>Fe2011Engdipl!B112-Fe2011Engdipl!C112</f>
        <v>3.4199999999984243E-3</v>
      </c>
      <c r="E112" s="5">
        <f t="shared" si="11"/>
        <v>1.1696399999989223E-5</v>
      </c>
      <c r="F112" s="5">
        <f t="shared" si="12"/>
        <v>2.269335918367382</v>
      </c>
      <c r="G112" s="5">
        <f t="shared" si="13"/>
        <v>5.1498855103923296</v>
      </c>
      <c r="I112" s="5">
        <f t="shared" si="7"/>
        <v>3.4199999999984243E-3</v>
      </c>
      <c r="J112" s="5">
        <f t="shared" si="8"/>
        <v>1.1696399999989223E-5</v>
      </c>
      <c r="K112" s="5">
        <f t="shared" si="9"/>
        <v>9.2432432432389849E-5</v>
      </c>
    </row>
    <row r="113" spans="1:11" x14ac:dyDescent="0.25">
      <c r="A113" s="5">
        <v>3</v>
      </c>
      <c r="B113" s="5">
        <v>33.200000000000003</v>
      </c>
      <c r="C113" s="5">
        <f t="shared" si="10"/>
        <v>35.489199999999997</v>
      </c>
      <c r="D113" s="5">
        <f>Fe2011Engdipl!B113-Fe2011Engdipl!C113</f>
        <v>-2.2891999999999939</v>
      </c>
      <c r="E113" s="5">
        <f t="shared" si="11"/>
        <v>5.240436639999972</v>
      </c>
      <c r="F113" s="5">
        <f t="shared" si="12"/>
        <v>-1.5306640816326151</v>
      </c>
      <c r="G113" s="5">
        <f t="shared" si="13"/>
        <v>2.3429325308002169</v>
      </c>
      <c r="I113" s="5">
        <f t="shared" si="7"/>
        <v>2.2891999999999939</v>
      </c>
      <c r="J113" s="5">
        <f t="shared" si="8"/>
        <v>5.240436639999972</v>
      </c>
      <c r="K113" s="5">
        <f t="shared" si="9"/>
        <v>6.8951807228915474E-2</v>
      </c>
    </row>
    <row r="114" spans="1:11" x14ac:dyDescent="0.25">
      <c r="A114" s="5">
        <v>2.4</v>
      </c>
      <c r="B114" s="5">
        <v>37.299999999999997</v>
      </c>
      <c r="C114" s="5">
        <f t="shared" si="10"/>
        <v>38.503959999999999</v>
      </c>
      <c r="D114" s="5">
        <f>Fe2011Engdipl!B114-Fe2011Engdipl!C114</f>
        <v>-1.2039600000000021</v>
      </c>
      <c r="E114" s="5">
        <f t="shared" si="11"/>
        <v>1.4495196816000051</v>
      </c>
      <c r="F114" s="5">
        <f t="shared" si="12"/>
        <v>2.5693359183673792</v>
      </c>
      <c r="G114" s="5">
        <f t="shared" si="13"/>
        <v>6.6014870614127439</v>
      </c>
      <c r="I114" s="5">
        <f t="shared" si="7"/>
        <v>1.2039600000000021</v>
      </c>
      <c r="J114" s="5">
        <f t="shared" si="8"/>
        <v>1.4495196816000051</v>
      </c>
      <c r="K114" s="5">
        <f t="shared" si="9"/>
        <v>3.2277747989276198E-2</v>
      </c>
    </row>
    <row r="115" spans="1:11" x14ac:dyDescent="0.25">
      <c r="A115" s="5">
        <v>1.4</v>
      </c>
      <c r="B115" s="5">
        <v>52.749600000000001</v>
      </c>
      <c r="C115" s="5">
        <f t="shared" si="10"/>
        <v>43.528559999999999</v>
      </c>
      <c r="D115" s="5">
        <f>Fe2011Engdipl!B115-Fe2011Engdipl!C115</f>
        <v>9.2210400000000021</v>
      </c>
      <c r="E115" s="5">
        <f t="shared" si="11"/>
        <v>85.027578681600033</v>
      </c>
      <c r="F115" s="5">
        <f t="shared" si="12"/>
        <v>18.018935918367383</v>
      </c>
      <c r="G115" s="5">
        <f t="shared" si="13"/>
        <v>324.68205163023021</v>
      </c>
      <c r="I115" s="5">
        <f t="shared" si="7"/>
        <v>9.2210400000000021</v>
      </c>
      <c r="J115" s="5">
        <f t="shared" si="8"/>
        <v>85.027578681600033</v>
      </c>
      <c r="K115" s="5">
        <f t="shared" si="9"/>
        <v>0.17480777105418813</v>
      </c>
    </row>
    <row r="116" spans="1:11" x14ac:dyDescent="0.25">
      <c r="A116" s="5">
        <v>3</v>
      </c>
      <c r="B116" s="5">
        <v>35.890999999999998</v>
      </c>
      <c r="C116" s="5">
        <f t="shared" si="10"/>
        <v>35.489199999999997</v>
      </c>
      <c r="D116" s="5">
        <f>Fe2011Engdipl!B116-Fe2011Engdipl!C116</f>
        <v>0.40180000000000149</v>
      </c>
      <c r="E116" s="5">
        <f t="shared" si="11"/>
        <v>0.16144324000000121</v>
      </c>
      <c r="F116" s="5">
        <f t="shared" si="12"/>
        <v>1.1603359183673803</v>
      </c>
      <c r="G116" s="5">
        <f t="shared" si="13"/>
        <v>1.3463794434534717</v>
      </c>
      <c r="I116" s="5">
        <f t="shared" si="7"/>
        <v>0.40180000000000149</v>
      </c>
      <c r="J116" s="5">
        <f t="shared" si="8"/>
        <v>0.16144324000000121</v>
      </c>
      <c r="K116" s="5">
        <f t="shared" si="9"/>
        <v>1.1195007104845268E-2</v>
      </c>
    </row>
    <row r="117" spans="1:11" x14ac:dyDescent="0.25">
      <c r="A117" s="5">
        <v>3.5</v>
      </c>
      <c r="B117" s="5">
        <v>34.9</v>
      </c>
      <c r="C117" s="5">
        <f t="shared" si="10"/>
        <v>32.976900000000001</v>
      </c>
      <c r="D117" s="5">
        <f>Fe2011Engdipl!B117-Fe2011Engdipl!C117</f>
        <v>1.923099999999998</v>
      </c>
      <c r="E117" s="5">
        <f t="shared" si="11"/>
        <v>3.6983136099999925</v>
      </c>
      <c r="F117" s="5">
        <f t="shared" si="12"/>
        <v>0.1693359183673806</v>
      </c>
      <c r="G117" s="5">
        <f t="shared" si="13"/>
        <v>2.8674653249324188E-2</v>
      </c>
      <c r="I117" s="5">
        <f t="shared" si="7"/>
        <v>1.923099999999998</v>
      </c>
      <c r="J117" s="5">
        <f t="shared" si="8"/>
        <v>3.6983136099999925</v>
      </c>
      <c r="K117" s="5">
        <f t="shared" si="9"/>
        <v>5.5103151862464131E-2</v>
      </c>
    </row>
    <row r="118" spans="1:11" x14ac:dyDescent="0.25">
      <c r="A118" s="5">
        <v>5.7</v>
      </c>
      <c r="B118" s="5">
        <v>27.2941</v>
      </c>
      <c r="C118" s="5">
        <f t="shared" si="10"/>
        <v>21.922779999999999</v>
      </c>
      <c r="D118" s="5">
        <f>Fe2011Engdipl!B118-Fe2011Engdipl!C118</f>
        <v>5.3713200000000008</v>
      </c>
      <c r="E118" s="5">
        <f t="shared" si="11"/>
        <v>28.851078542400007</v>
      </c>
      <c r="F118" s="5">
        <f t="shared" si="12"/>
        <v>-7.4365640816326177</v>
      </c>
      <c r="G118" s="5">
        <f t="shared" si="13"/>
        <v>55.30248534022838</v>
      </c>
      <c r="I118" s="5">
        <f t="shared" si="7"/>
        <v>5.3713200000000008</v>
      </c>
      <c r="J118" s="5">
        <f t="shared" si="8"/>
        <v>28.851078542400007</v>
      </c>
      <c r="K118" s="5">
        <f t="shared" si="9"/>
        <v>0.19679417896175366</v>
      </c>
    </row>
    <row r="119" spans="1:11" x14ac:dyDescent="0.25">
      <c r="A119" s="5">
        <v>5</v>
      </c>
      <c r="B119" s="5">
        <v>25.897200000000002</v>
      </c>
      <c r="C119" s="5">
        <f t="shared" si="10"/>
        <v>25.44</v>
      </c>
      <c r="D119" s="5">
        <f>Fe2011Engdipl!B119-Fe2011Engdipl!C119</f>
        <v>0.45720000000000027</v>
      </c>
      <c r="E119" s="5">
        <f t="shared" si="11"/>
        <v>0.20903184000000025</v>
      </c>
      <c r="F119" s="5">
        <f t="shared" si="12"/>
        <v>-8.8334640816326164</v>
      </c>
      <c r="G119" s="5">
        <f t="shared" si="13"/>
        <v>78.030087681493569</v>
      </c>
      <c r="I119" s="5">
        <f t="shared" si="7"/>
        <v>0.45720000000000027</v>
      </c>
      <c r="J119" s="5">
        <f t="shared" si="8"/>
        <v>0.20903184000000025</v>
      </c>
      <c r="K119" s="5">
        <f t="shared" si="9"/>
        <v>1.7654418238265149E-2</v>
      </c>
    </row>
    <row r="120" spans="1:11" x14ac:dyDescent="0.25">
      <c r="A120" s="5">
        <v>6</v>
      </c>
      <c r="B120" s="5">
        <v>21.8</v>
      </c>
      <c r="C120" s="5">
        <f t="shared" si="10"/>
        <v>20.415399999999998</v>
      </c>
      <c r="D120" s="5">
        <f>Fe2011Engdipl!B120-Fe2011Engdipl!C120</f>
        <v>1.3846000000000025</v>
      </c>
      <c r="E120" s="5">
        <f t="shared" si="11"/>
        <v>1.917117160000007</v>
      </c>
      <c r="F120" s="5">
        <f t="shared" si="12"/>
        <v>-12.930664081632617</v>
      </c>
      <c r="G120" s="5">
        <f t="shared" si="13"/>
        <v>167.20207359202391</v>
      </c>
      <c r="I120" s="5">
        <f t="shared" si="7"/>
        <v>1.3846000000000025</v>
      </c>
      <c r="J120" s="5">
        <f t="shared" si="8"/>
        <v>1.917117160000007</v>
      </c>
      <c r="K120" s="5">
        <f t="shared" si="9"/>
        <v>6.351376146789002E-2</v>
      </c>
    </row>
    <row r="121" spans="1:11" x14ac:dyDescent="0.25">
      <c r="A121" s="5">
        <v>6</v>
      </c>
      <c r="B121" s="5">
        <v>21.7</v>
      </c>
      <c r="C121" s="5">
        <f t="shared" si="10"/>
        <v>20.415399999999998</v>
      </c>
      <c r="D121" s="5">
        <f>Fe2011Engdipl!B121-Fe2011Engdipl!C121</f>
        <v>1.2846000000000011</v>
      </c>
      <c r="E121" s="5">
        <f t="shared" si="11"/>
        <v>1.6501971600000027</v>
      </c>
      <c r="F121" s="5">
        <f t="shared" si="12"/>
        <v>-13.030664081632619</v>
      </c>
      <c r="G121" s="5">
        <f t="shared" si="13"/>
        <v>169.79820640835047</v>
      </c>
      <c r="I121" s="5">
        <f t="shared" si="7"/>
        <v>1.2846000000000011</v>
      </c>
      <c r="J121" s="5">
        <f t="shared" si="8"/>
        <v>1.6501971600000027</v>
      </c>
      <c r="K121" s="5">
        <f t="shared" si="9"/>
        <v>5.91981566820277E-2</v>
      </c>
    </row>
    <row r="122" spans="1:11" x14ac:dyDescent="0.25">
      <c r="A122" s="5">
        <v>3</v>
      </c>
      <c r="B122" s="5">
        <v>35.496600000000001</v>
      </c>
      <c r="C122" s="5">
        <f t="shared" si="10"/>
        <v>35.489199999999997</v>
      </c>
      <c r="D122" s="5">
        <f>Fe2011Engdipl!B122-Fe2011Engdipl!C122</f>
        <v>7.40000000000407E-3</v>
      </c>
      <c r="E122" s="5">
        <f t="shared" si="11"/>
        <v>5.4760000000060238E-5</v>
      </c>
      <c r="F122" s="5">
        <f t="shared" si="12"/>
        <v>0.76593591836738284</v>
      </c>
      <c r="G122" s="5">
        <f t="shared" si="13"/>
        <v>0.58665783104528613</v>
      </c>
      <c r="I122" s="5">
        <f t="shared" si="7"/>
        <v>7.40000000000407E-3</v>
      </c>
      <c r="J122" s="5">
        <f t="shared" si="8"/>
        <v>5.4760000000060238E-5</v>
      </c>
      <c r="K122" s="5">
        <f t="shared" si="9"/>
        <v>2.0847067043052207E-4</v>
      </c>
    </row>
    <row r="123" spans="1:11" x14ac:dyDescent="0.25">
      <c r="A123" s="5">
        <v>3.6</v>
      </c>
      <c r="B123" s="5">
        <v>31.2</v>
      </c>
      <c r="C123" s="5">
        <f t="shared" si="10"/>
        <v>32.474440000000001</v>
      </c>
      <c r="D123" s="5">
        <f>Fe2011Engdipl!B123-Fe2011Engdipl!C123</f>
        <v>-1.274440000000002</v>
      </c>
      <c r="E123" s="5">
        <f t="shared" si="11"/>
        <v>1.6241973136000052</v>
      </c>
      <c r="F123" s="5">
        <f t="shared" si="12"/>
        <v>-3.5306640816326187</v>
      </c>
      <c r="G123" s="5">
        <f t="shared" si="13"/>
        <v>12.465588857330703</v>
      </c>
      <c r="I123" s="5">
        <f t="shared" si="7"/>
        <v>1.274440000000002</v>
      </c>
      <c r="J123" s="5">
        <f t="shared" si="8"/>
        <v>1.6241973136000052</v>
      </c>
      <c r="K123" s="5">
        <f t="shared" si="9"/>
        <v>4.084743589743596E-2</v>
      </c>
    </row>
    <row r="124" spans="1:11" x14ac:dyDescent="0.25">
      <c r="A124" s="5">
        <v>4.5999999999999996</v>
      </c>
      <c r="B124" s="5">
        <v>23</v>
      </c>
      <c r="C124" s="5">
        <f t="shared" si="10"/>
        <v>27.449840000000002</v>
      </c>
      <c r="D124" s="5">
        <f>Fe2011Engdipl!B124-Fe2011Engdipl!C124</f>
        <v>-4.4498400000000018</v>
      </c>
      <c r="E124" s="5">
        <f t="shared" si="11"/>
        <v>19.801076025600015</v>
      </c>
      <c r="F124" s="5">
        <f t="shared" si="12"/>
        <v>-11.730664081632618</v>
      </c>
      <c r="G124" s="5">
        <f t="shared" si="13"/>
        <v>137.60847979610563</v>
      </c>
      <c r="I124" s="5">
        <f t="shared" si="7"/>
        <v>4.4498400000000018</v>
      </c>
      <c r="J124" s="5">
        <f t="shared" si="8"/>
        <v>19.801076025600015</v>
      </c>
      <c r="K124" s="5">
        <f t="shared" si="9"/>
        <v>0.19347130434782617</v>
      </c>
    </row>
    <row r="125" spans="1:11" x14ac:dyDescent="0.25">
      <c r="A125" s="5">
        <v>2</v>
      </c>
      <c r="B125" s="5">
        <v>59.438099999999999</v>
      </c>
      <c r="C125" s="5">
        <f t="shared" si="10"/>
        <v>40.513800000000003</v>
      </c>
      <c r="D125" s="5">
        <f>Fe2011Engdipl!B125-Fe2011Engdipl!C125</f>
        <v>18.924299999999995</v>
      </c>
      <c r="E125" s="5">
        <f t="shared" si="11"/>
        <v>358.1291304899998</v>
      </c>
      <c r="F125" s="5">
        <f t="shared" si="12"/>
        <v>24.707435918367381</v>
      </c>
      <c r="G125" s="5">
        <f t="shared" si="13"/>
        <v>610.45738966023055</v>
      </c>
      <c r="I125" s="5">
        <f t="shared" si="7"/>
        <v>18.924299999999995</v>
      </c>
      <c r="J125" s="5">
        <f t="shared" si="8"/>
        <v>358.1291304899998</v>
      </c>
      <c r="K125" s="5">
        <f t="shared" si="9"/>
        <v>0.31838669136462966</v>
      </c>
    </row>
    <row r="126" spans="1:11" x14ac:dyDescent="0.25">
      <c r="A126" s="5">
        <v>2.5</v>
      </c>
      <c r="B126" s="5">
        <v>34.434100000000001</v>
      </c>
      <c r="C126" s="5">
        <f t="shared" si="10"/>
        <v>38.0015</v>
      </c>
      <c r="D126" s="5">
        <f>Fe2011Engdipl!B126-Fe2011Engdipl!C126</f>
        <v>-3.5673999999999992</v>
      </c>
      <c r="E126" s="5">
        <f t="shared" si="11"/>
        <v>12.726342759999994</v>
      </c>
      <c r="F126" s="5">
        <f t="shared" si="12"/>
        <v>-0.29656408163261716</v>
      </c>
      <c r="G126" s="5">
        <f t="shared" si="13"/>
        <v>8.795025451459762E-2</v>
      </c>
      <c r="I126" s="5">
        <f t="shared" si="7"/>
        <v>3.5673999999999992</v>
      </c>
      <c r="J126" s="5">
        <f t="shared" si="8"/>
        <v>12.726342759999994</v>
      </c>
      <c r="K126" s="5">
        <f t="shared" si="9"/>
        <v>0.10360079107628772</v>
      </c>
    </row>
    <row r="127" spans="1:11" x14ac:dyDescent="0.25">
      <c r="A127" s="5">
        <v>1.4</v>
      </c>
      <c r="B127" s="5">
        <v>50.4</v>
      </c>
      <c r="C127" s="5">
        <f t="shared" si="10"/>
        <v>43.528559999999999</v>
      </c>
      <c r="D127" s="5">
        <f>Fe2011Engdipl!B127-Fe2011Engdipl!C127</f>
        <v>6.8714399999999998</v>
      </c>
      <c r="E127" s="5">
        <f t="shared" si="11"/>
        <v>47.216687673599999</v>
      </c>
      <c r="F127" s="5">
        <f t="shared" si="12"/>
        <v>15.669335918367381</v>
      </c>
      <c r="G127" s="5">
        <f t="shared" si="13"/>
        <v>245.52808812263811</v>
      </c>
      <c r="I127" s="5">
        <f t="shared" si="7"/>
        <v>6.8714399999999998</v>
      </c>
      <c r="J127" s="5">
        <f t="shared" si="8"/>
        <v>47.216687673599999</v>
      </c>
      <c r="K127" s="5">
        <f t="shared" si="9"/>
        <v>0.13633809523809523</v>
      </c>
    </row>
    <row r="128" spans="1:11" x14ac:dyDescent="0.25">
      <c r="A128" s="5">
        <v>3.5</v>
      </c>
      <c r="B128" s="5">
        <v>32.200000000000003</v>
      </c>
      <c r="C128" s="5">
        <f t="shared" si="10"/>
        <v>32.976900000000001</v>
      </c>
      <c r="D128" s="5">
        <f>Fe2011Engdipl!B128-Fe2011Engdipl!C128</f>
        <v>-0.7768999999999977</v>
      </c>
      <c r="E128" s="5">
        <f t="shared" si="11"/>
        <v>0.60357360999999643</v>
      </c>
      <c r="F128" s="5">
        <f t="shared" si="12"/>
        <v>-2.5306640816326151</v>
      </c>
      <c r="G128" s="5">
        <f t="shared" si="13"/>
        <v>6.4042606940654476</v>
      </c>
      <c r="I128" s="5">
        <f t="shared" si="7"/>
        <v>0.7768999999999977</v>
      </c>
      <c r="J128" s="5">
        <f t="shared" si="8"/>
        <v>0.60357360999999643</v>
      </c>
      <c r="K128" s="5">
        <f t="shared" si="9"/>
        <v>2.4127329192546509E-2</v>
      </c>
    </row>
    <row r="129" spans="1:11" x14ac:dyDescent="0.25">
      <c r="A129" s="5">
        <v>6</v>
      </c>
      <c r="B129" s="5">
        <v>21.7</v>
      </c>
      <c r="C129" s="5">
        <f t="shared" si="10"/>
        <v>20.415399999999998</v>
      </c>
      <c r="D129" s="5">
        <f>Fe2011Engdipl!B129-Fe2011Engdipl!C129</f>
        <v>1.2846000000000011</v>
      </c>
      <c r="E129" s="5">
        <f t="shared" si="11"/>
        <v>1.6501971600000027</v>
      </c>
      <c r="F129" s="5">
        <f t="shared" si="12"/>
        <v>-13.030664081632619</v>
      </c>
      <c r="G129" s="5">
        <f t="shared" si="13"/>
        <v>169.79820640835047</v>
      </c>
      <c r="I129" s="5">
        <f t="shared" si="7"/>
        <v>1.2846000000000011</v>
      </c>
      <c r="J129" s="5">
        <f t="shared" si="8"/>
        <v>1.6501971600000027</v>
      </c>
      <c r="K129" s="5">
        <f t="shared" si="9"/>
        <v>5.91981566820277E-2</v>
      </c>
    </row>
    <row r="130" spans="1:11" x14ac:dyDescent="0.25">
      <c r="A130" s="5">
        <v>3.5</v>
      </c>
      <c r="B130" s="5">
        <v>34.028799999999997</v>
      </c>
      <c r="C130" s="5">
        <f t="shared" si="10"/>
        <v>32.976900000000001</v>
      </c>
      <c r="D130" s="5">
        <f>Fe2011Engdipl!B130-Fe2011Engdipl!C130</f>
        <v>1.0518999999999963</v>
      </c>
      <c r="E130" s="5">
        <f t="shared" si="11"/>
        <v>1.1064936099999922</v>
      </c>
      <c r="F130" s="5">
        <f t="shared" si="12"/>
        <v>-0.70186408163262115</v>
      </c>
      <c r="G130" s="5">
        <f t="shared" si="13"/>
        <v>0.49261318908600271</v>
      </c>
      <c r="I130" s="5">
        <f t="shared" si="7"/>
        <v>1.0518999999999963</v>
      </c>
      <c r="J130" s="5">
        <f t="shared" si="8"/>
        <v>1.1064936099999922</v>
      </c>
      <c r="K130" s="5">
        <f t="shared" si="9"/>
        <v>3.0912050968591204E-2</v>
      </c>
    </row>
    <row r="131" spans="1:11" x14ac:dyDescent="0.25">
      <c r="A131" s="5">
        <v>5.7</v>
      </c>
      <c r="B131" s="5">
        <v>34.5</v>
      </c>
      <c r="C131" s="5">
        <f t="shared" si="10"/>
        <v>21.922779999999999</v>
      </c>
      <c r="D131" s="5">
        <f>Fe2011Engdipl!B131-Fe2011Engdipl!C131</f>
        <v>12.577220000000001</v>
      </c>
      <c r="E131" s="5">
        <f t="shared" si="11"/>
        <v>158.1864629284</v>
      </c>
      <c r="F131" s="5">
        <f t="shared" si="12"/>
        <v>-0.23066408163261798</v>
      </c>
      <c r="G131" s="5">
        <f t="shared" si="13"/>
        <v>5.3205918555419049E-2</v>
      </c>
      <c r="I131" s="5">
        <f t="shared" ref="I131:I194" si="14">ABS(D131)</f>
        <v>12.577220000000001</v>
      </c>
      <c r="J131" s="5">
        <f t="shared" ref="J131:J194" si="15">D131*D131</f>
        <v>158.1864629284</v>
      </c>
      <c r="K131" s="5">
        <f t="shared" ref="K131:K194" si="16">ABS(B131-C131)/B131</f>
        <v>0.36455710144927539</v>
      </c>
    </row>
    <row r="132" spans="1:11" x14ac:dyDescent="0.25">
      <c r="A132" s="5">
        <v>4</v>
      </c>
      <c r="B132" s="5">
        <v>27.9711</v>
      </c>
      <c r="C132" s="5">
        <f t="shared" ref="C132:C195" si="17">50.563-5.0246*A132</f>
        <v>30.464600000000001</v>
      </c>
      <c r="D132" s="5">
        <f>Fe2011Engdipl!B132-Fe2011Engdipl!C132</f>
        <v>-2.4935000000000009</v>
      </c>
      <c r="E132" s="5">
        <f t="shared" ref="E132:E195" si="18">D132*D132</f>
        <v>6.2175422500000046</v>
      </c>
      <c r="F132" s="5">
        <f t="shared" ref="F132:F195" si="19">B132-$B$248</f>
        <v>-6.7595640816326181</v>
      </c>
      <c r="G132" s="5">
        <f t="shared" ref="G132:G195" si="20">F132*F132</f>
        <v>45.691706573697822</v>
      </c>
      <c r="I132" s="5">
        <f t="shared" si="14"/>
        <v>2.4935000000000009</v>
      </c>
      <c r="J132" s="5">
        <f t="shared" si="15"/>
        <v>6.2175422500000046</v>
      </c>
      <c r="K132" s="5">
        <f t="shared" si="16"/>
        <v>8.9145582404696305E-2</v>
      </c>
    </row>
    <row r="133" spans="1:11" x14ac:dyDescent="0.25">
      <c r="A133" s="5">
        <v>2.5</v>
      </c>
      <c r="B133" s="5">
        <v>51.6</v>
      </c>
      <c r="C133" s="5">
        <f t="shared" si="17"/>
        <v>38.0015</v>
      </c>
      <c r="D133" s="5">
        <f>Fe2011Engdipl!B133-Fe2011Engdipl!C133</f>
        <v>13.598500000000001</v>
      </c>
      <c r="E133" s="5">
        <f t="shared" si="18"/>
        <v>184.91920225000004</v>
      </c>
      <c r="F133" s="5">
        <f t="shared" si="19"/>
        <v>16.869335918367383</v>
      </c>
      <c r="G133" s="5">
        <f t="shared" si="20"/>
        <v>284.57449432671996</v>
      </c>
      <c r="I133" s="5">
        <f t="shared" si="14"/>
        <v>13.598500000000001</v>
      </c>
      <c r="J133" s="5">
        <f t="shared" si="15"/>
        <v>184.91920225000004</v>
      </c>
      <c r="K133" s="5">
        <f t="shared" si="16"/>
        <v>0.26353682170542636</v>
      </c>
    </row>
    <row r="134" spans="1:11" x14ac:dyDescent="0.25">
      <c r="A134" s="5">
        <v>5.4</v>
      </c>
      <c r="B134" s="5">
        <v>21.2</v>
      </c>
      <c r="C134" s="5">
        <f t="shared" si="17"/>
        <v>23.430159999999997</v>
      </c>
      <c r="D134" s="5">
        <f>Fe2011Engdipl!B134-Fe2011Engdipl!C134</f>
        <v>-2.2301599999999979</v>
      </c>
      <c r="E134" s="5">
        <f t="shared" si="18"/>
        <v>4.9736136255999908</v>
      </c>
      <c r="F134" s="5">
        <f t="shared" si="19"/>
        <v>-13.530664081632619</v>
      </c>
      <c r="G134" s="5">
        <f t="shared" si="20"/>
        <v>183.07887048998307</v>
      </c>
      <c r="I134" s="5">
        <f t="shared" si="14"/>
        <v>2.2301599999999979</v>
      </c>
      <c r="J134" s="5">
        <f t="shared" si="15"/>
        <v>4.9736136255999908</v>
      </c>
      <c r="K134" s="5">
        <f t="shared" si="16"/>
        <v>0.10519622641509424</v>
      </c>
    </row>
    <row r="135" spans="1:11" x14ac:dyDescent="0.25">
      <c r="A135" s="5">
        <v>6</v>
      </c>
      <c r="B135" s="5">
        <v>21.628499999999999</v>
      </c>
      <c r="C135" s="5">
        <f t="shared" si="17"/>
        <v>20.415399999999998</v>
      </c>
      <c r="D135" s="5">
        <f>Fe2011Engdipl!B135-Fe2011Engdipl!C135</f>
        <v>1.2131000000000007</v>
      </c>
      <c r="E135" s="5">
        <f t="shared" si="18"/>
        <v>1.4716116100000018</v>
      </c>
      <c r="F135" s="5">
        <f t="shared" si="19"/>
        <v>-13.102164081632619</v>
      </c>
      <c r="G135" s="5">
        <f t="shared" si="20"/>
        <v>171.66670362202393</v>
      </c>
      <c r="I135" s="5">
        <f t="shared" si="14"/>
        <v>1.2131000000000007</v>
      </c>
      <c r="J135" s="5">
        <f t="shared" si="15"/>
        <v>1.4716116100000018</v>
      </c>
      <c r="K135" s="5">
        <f t="shared" si="16"/>
        <v>5.6088031994821687E-2</v>
      </c>
    </row>
    <row r="136" spans="1:11" x14ac:dyDescent="0.25">
      <c r="A136" s="5">
        <v>2</v>
      </c>
      <c r="B136" s="5">
        <v>43.5</v>
      </c>
      <c r="C136" s="5">
        <f t="shared" si="17"/>
        <v>40.513800000000003</v>
      </c>
      <c r="D136" s="5">
        <f>Fe2011Engdipl!B136-Fe2011Engdipl!C136</f>
        <v>2.9861999999999966</v>
      </c>
      <c r="E136" s="5">
        <f t="shared" si="18"/>
        <v>8.9173904399999806</v>
      </c>
      <c r="F136" s="5">
        <f t="shared" si="19"/>
        <v>8.769335918367382</v>
      </c>
      <c r="G136" s="5">
        <f t="shared" si="20"/>
        <v>76.901252449168297</v>
      </c>
      <c r="I136" s="5">
        <f t="shared" si="14"/>
        <v>2.9861999999999966</v>
      </c>
      <c r="J136" s="5">
        <f t="shared" si="15"/>
        <v>8.9173904399999806</v>
      </c>
      <c r="K136" s="5">
        <f t="shared" si="16"/>
        <v>6.8648275862068883E-2</v>
      </c>
    </row>
    <row r="137" spans="1:11" x14ac:dyDescent="0.25">
      <c r="A137" s="5">
        <v>2.5</v>
      </c>
      <c r="B137" s="5">
        <v>40.807499999999997</v>
      </c>
      <c r="C137" s="5">
        <f t="shared" si="17"/>
        <v>38.0015</v>
      </c>
      <c r="D137" s="5">
        <f>Fe2011Engdipl!B137-Fe2011Engdipl!C137</f>
        <v>2.8059999999999974</v>
      </c>
      <c r="E137" s="5">
        <f t="shared" si="18"/>
        <v>7.8736359999999852</v>
      </c>
      <c r="F137" s="5">
        <f t="shared" si="19"/>
        <v>6.0768359183673795</v>
      </c>
      <c r="G137" s="5">
        <f t="shared" si="20"/>
        <v>36.927934778759912</v>
      </c>
      <c r="I137" s="5">
        <f t="shared" si="14"/>
        <v>2.8059999999999974</v>
      </c>
      <c r="J137" s="5">
        <f t="shared" si="15"/>
        <v>7.8736359999999852</v>
      </c>
      <c r="K137" s="5">
        <f t="shared" si="16"/>
        <v>6.876186975433432E-2</v>
      </c>
    </row>
    <row r="138" spans="1:11" x14ac:dyDescent="0.25">
      <c r="A138" s="5">
        <v>2</v>
      </c>
      <c r="B138" s="5">
        <v>51.787599999999998</v>
      </c>
      <c r="C138" s="5">
        <f t="shared" si="17"/>
        <v>40.513800000000003</v>
      </c>
      <c r="D138" s="5">
        <f>Fe2011Engdipl!B138-Fe2011Engdipl!C138</f>
        <v>11.273799999999994</v>
      </c>
      <c r="E138" s="5">
        <f t="shared" si="18"/>
        <v>127.09856643999987</v>
      </c>
      <c r="F138" s="5">
        <f t="shared" si="19"/>
        <v>17.05693591836738</v>
      </c>
      <c r="G138" s="5">
        <f t="shared" si="20"/>
        <v>290.93906292329126</v>
      </c>
      <c r="I138" s="5">
        <f t="shared" si="14"/>
        <v>11.273799999999994</v>
      </c>
      <c r="J138" s="5">
        <f t="shared" si="15"/>
        <v>127.09856643999987</v>
      </c>
      <c r="K138" s="5">
        <f t="shared" si="16"/>
        <v>0.21769303848797772</v>
      </c>
    </row>
    <row r="139" spans="1:11" x14ac:dyDescent="0.25">
      <c r="A139" s="5">
        <v>2.5</v>
      </c>
      <c r="B139" s="5">
        <v>36.655700000000003</v>
      </c>
      <c r="C139" s="5">
        <f t="shared" si="17"/>
        <v>38.0015</v>
      </c>
      <c r="D139" s="5">
        <f>Fe2011Engdipl!B139-Fe2011Engdipl!C139</f>
        <v>-1.345799999999997</v>
      </c>
      <c r="E139" s="5">
        <f t="shared" si="18"/>
        <v>1.8111776399999919</v>
      </c>
      <c r="F139" s="5">
        <f t="shared" si="19"/>
        <v>1.9250359183673851</v>
      </c>
      <c r="G139" s="5">
        <f t="shared" si="20"/>
        <v>3.7057632870045616</v>
      </c>
      <c r="I139" s="5">
        <f t="shared" si="14"/>
        <v>1.345799999999997</v>
      </c>
      <c r="J139" s="5">
        <f t="shared" si="15"/>
        <v>1.8111776399999919</v>
      </c>
      <c r="K139" s="5">
        <f t="shared" si="16"/>
        <v>3.671461737192297E-2</v>
      </c>
    </row>
    <row r="140" spans="1:11" x14ac:dyDescent="0.25">
      <c r="A140" s="5">
        <v>6</v>
      </c>
      <c r="B140" s="5">
        <v>25</v>
      </c>
      <c r="C140" s="5">
        <f t="shared" si="17"/>
        <v>20.415399999999998</v>
      </c>
      <c r="D140" s="5">
        <f>Fe2011Engdipl!B140-Fe2011Engdipl!C140</f>
        <v>4.5846000000000018</v>
      </c>
      <c r="E140" s="5">
        <f t="shared" si="18"/>
        <v>21.018557160000018</v>
      </c>
      <c r="F140" s="5">
        <f t="shared" si="19"/>
        <v>-9.730664081632618</v>
      </c>
      <c r="G140" s="5">
        <f t="shared" si="20"/>
        <v>94.685823469575155</v>
      </c>
      <c r="I140" s="5">
        <f t="shared" si="14"/>
        <v>4.5846000000000018</v>
      </c>
      <c r="J140" s="5">
        <f t="shared" si="15"/>
        <v>21.018557160000018</v>
      </c>
      <c r="K140" s="5">
        <f t="shared" si="16"/>
        <v>0.18338400000000007</v>
      </c>
    </row>
    <row r="141" spans="1:11" x14ac:dyDescent="0.25">
      <c r="A141" s="5">
        <v>2</v>
      </c>
      <c r="B141" s="5">
        <v>46.9</v>
      </c>
      <c r="C141" s="5">
        <f t="shared" si="17"/>
        <v>40.513800000000003</v>
      </c>
      <c r="D141" s="5">
        <f>Fe2011Engdipl!B141-Fe2011Engdipl!C141</f>
        <v>6.3861999999999952</v>
      </c>
      <c r="E141" s="5">
        <f t="shared" si="18"/>
        <v>40.783550439999942</v>
      </c>
      <c r="F141" s="5">
        <f t="shared" si="19"/>
        <v>12.169335918367381</v>
      </c>
      <c r="G141" s="5">
        <f t="shared" si="20"/>
        <v>148.09273669406645</v>
      </c>
      <c r="I141" s="5">
        <f t="shared" si="14"/>
        <v>6.3861999999999952</v>
      </c>
      <c r="J141" s="5">
        <f t="shared" si="15"/>
        <v>40.783550439999942</v>
      </c>
      <c r="K141" s="5">
        <f t="shared" si="16"/>
        <v>0.13616631130063955</v>
      </c>
    </row>
    <row r="142" spans="1:11" x14ac:dyDescent="0.25">
      <c r="A142" s="5">
        <v>2.5</v>
      </c>
      <c r="B142" s="5">
        <v>42.904000000000003</v>
      </c>
      <c r="C142" s="5">
        <f t="shared" si="17"/>
        <v>38.0015</v>
      </c>
      <c r="D142" s="5">
        <f>Fe2011Engdipl!B142-Fe2011Engdipl!C142</f>
        <v>4.9025000000000034</v>
      </c>
      <c r="E142" s="5">
        <f t="shared" si="18"/>
        <v>24.034506250000032</v>
      </c>
      <c r="F142" s="5">
        <f t="shared" si="19"/>
        <v>8.1733359183673855</v>
      </c>
      <c r="G142" s="5">
        <f t="shared" si="20"/>
        <v>66.803420034474428</v>
      </c>
      <c r="I142" s="5">
        <f t="shared" si="14"/>
        <v>4.9025000000000034</v>
      </c>
      <c r="J142" s="5">
        <f t="shared" si="15"/>
        <v>24.034506250000032</v>
      </c>
      <c r="K142" s="5">
        <f t="shared" si="16"/>
        <v>0.11426673503636031</v>
      </c>
    </row>
    <row r="143" spans="1:11" x14ac:dyDescent="0.25">
      <c r="A143" s="5">
        <v>2.5</v>
      </c>
      <c r="B143" s="5">
        <v>37.5899</v>
      </c>
      <c r="C143" s="5">
        <f t="shared" si="17"/>
        <v>38.0015</v>
      </c>
      <c r="D143" s="5">
        <f>Fe2011Engdipl!B143-Fe2011Engdipl!C143</f>
        <v>-0.41159999999999997</v>
      </c>
      <c r="E143" s="5">
        <f t="shared" si="18"/>
        <v>0.16941455999999996</v>
      </c>
      <c r="F143" s="5">
        <f t="shared" si="19"/>
        <v>2.8592359183673821</v>
      </c>
      <c r="G143" s="5">
        <f t="shared" si="20"/>
        <v>8.1752300368821675</v>
      </c>
      <c r="I143" s="5">
        <f t="shared" si="14"/>
        <v>0.41159999999999997</v>
      </c>
      <c r="J143" s="5">
        <f t="shared" si="15"/>
        <v>0.16941455999999996</v>
      </c>
      <c r="K143" s="5">
        <f t="shared" si="16"/>
        <v>1.0949749799813247E-2</v>
      </c>
    </row>
    <row r="144" spans="1:11" x14ac:dyDescent="0.25">
      <c r="A144" s="5">
        <v>4</v>
      </c>
      <c r="B144" s="5">
        <v>29.4</v>
      </c>
      <c r="C144" s="5">
        <f t="shared" si="17"/>
        <v>30.464600000000001</v>
      </c>
      <c r="D144" s="5">
        <f>Fe2011Engdipl!B144-Fe2011Engdipl!C144</f>
        <v>-1.0646000000000022</v>
      </c>
      <c r="E144" s="5">
        <f t="shared" si="18"/>
        <v>1.1333731600000048</v>
      </c>
      <c r="F144" s="5">
        <f t="shared" si="19"/>
        <v>-5.3306640816326194</v>
      </c>
      <c r="G144" s="5">
        <f t="shared" si="20"/>
        <v>28.415979551208139</v>
      </c>
      <c r="I144" s="5">
        <f t="shared" si="14"/>
        <v>1.0646000000000022</v>
      </c>
      <c r="J144" s="5">
        <f t="shared" si="15"/>
        <v>1.1333731600000048</v>
      </c>
      <c r="K144" s="5">
        <f t="shared" si="16"/>
        <v>3.6210884353741576E-2</v>
      </c>
    </row>
    <row r="145" spans="1:11" x14ac:dyDescent="0.25">
      <c r="A145" s="5">
        <v>6.8</v>
      </c>
      <c r="B145" s="5">
        <v>18.600000000000001</v>
      </c>
      <c r="C145" s="5">
        <f t="shared" si="17"/>
        <v>16.395719999999997</v>
      </c>
      <c r="D145" s="5">
        <f>Fe2011Engdipl!B145-Fe2011Engdipl!C145</f>
        <v>2.2042800000000042</v>
      </c>
      <c r="E145" s="5">
        <f t="shared" si="18"/>
        <v>4.8588503184000187</v>
      </c>
      <c r="F145" s="5">
        <f t="shared" si="19"/>
        <v>-16.130664081632617</v>
      </c>
      <c r="G145" s="5">
        <f t="shared" si="20"/>
        <v>260.19832371447262</v>
      </c>
      <c r="I145" s="5">
        <f t="shared" si="14"/>
        <v>2.2042800000000042</v>
      </c>
      <c r="J145" s="5">
        <f t="shared" si="15"/>
        <v>4.8588503184000187</v>
      </c>
      <c r="K145" s="5">
        <f t="shared" si="16"/>
        <v>0.11850967741935506</v>
      </c>
    </row>
    <row r="146" spans="1:11" x14ac:dyDescent="0.25">
      <c r="A146" s="5">
        <v>3.6</v>
      </c>
      <c r="B146" s="5">
        <v>35</v>
      </c>
      <c r="C146" s="5">
        <f t="shared" si="17"/>
        <v>32.474440000000001</v>
      </c>
      <c r="D146" s="5">
        <f>Fe2011Engdipl!B146-Fe2011Engdipl!C146</f>
        <v>2.5255599999999987</v>
      </c>
      <c r="E146" s="5">
        <f t="shared" si="18"/>
        <v>6.3784533135999935</v>
      </c>
      <c r="F146" s="5">
        <f t="shared" si="19"/>
        <v>0.26933591836738202</v>
      </c>
      <c r="G146" s="5">
        <f t="shared" si="20"/>
        <v>7.254183692280107E-2</v>
      </c>
      <c r="I146" s="5">
        <f t="shared" si="14"/>
        <v>2.5255599999999987</v>
      </c>
      <c r="J146" s="5">
        <f t="shared" si="15"/>
        <v>6.3784533135999935</v>
      </c>
      <c r="K146" s="5">
        <f t="shared" si="16"/>
        <v>7.2158857142857108E-2</v>
      </c>
    </row>
    <row r="147" spans="1:11" x14ac:dyDescent="0.25">
      <c r="A147" s="5">
        <v>6.2</v>
      </c>
      <c r="B147" s="5">
        <v>24.2</v>
      </c>
      <c r="C147" s="5">
        <f t="shared" si="17"/>
        <v>19.41048</v>
      </c>
      <c r="D147" s="5">
        <f>Fe2011Engdipl!B147-Fe2011Engdipl!C147</f>
        <v>4.7895199999999996</v>
      </c>
      <c r="E147" s="5">
        <f t="shared" si="18"/>
        <v>22.939501830399994</v>
      </c>
      <c r="F147" s="5">
        <f t="shared" si="19"/>
        <v>-10.530664081632619</v>
      </c>
      <c r="G147" s="5">
        <f t="shared" si="20"/>
        <v>110.89488600018737</v>
      </c>
      <c r="I147" s="5">
        <f t="shared" si="14"/>
        <v>4.7895199999999996</v>
      </c>
      <c r="J147" s="5">
        <f t="shared" si="15"/>
        <v>22.939501830399994</v>
      </c>
      <c r="K147" s="5">
        <f t="shared" si="16"/>
        <v>0.19791404958677686</v>
      </c>
    </row>
    <row r="148" spans="1:11" x14ac:dyDescent="0.25">
      <c r="A148" s="5">
        <v>2.4</v>
      </c>
      <c r="B148" s="5">
        <v>59.9</v>
      </c>
      <c r="C148" s="5">
        <f t="shared" si="17"/>
        <v>38.503959999999999</v>
      </c>
      <c r="D148" s="5">
        <f>Fe2011Engdipl!B148-Fe2011Engdipl!C148</f>
        <v>21.396039999999999</v>
      </c>
      <c r="E148" s="5">
        <f t="shared" si="18"/>
        <v>457.7905276816</v>
      </c>
      <c r="F148" s="5">
        <f t="shared" si="19"/>
        <v>25.169335918367381</v>
      </c>
      <c r="G148" s="5">
        <f t="shared" si="20"/>
        <v>633.4954705716184</v>
      </c>
      <c r="I148" s="5">
        <f t="shared" si="14"/>
        <v>21.396039999999999</v>
      </c>
      <c r="J148" s="5">
        <f t="shared" si="15"/>
        <v>457.7905276816</v>
      </c>
      <c r="K148" s="5">
        <f t="shared" si="16"/>
        <v>0.35719599332220364</v>
      </c>
    </row>
    <row r="149" spans="1:11" x14ac:dyDescent="0.25">
      <c r="A149" s="5">
        <v>3</v>
      </c>
      <c r="B149" s="5">
        <v>35.435400000000001</v>
      </c>
      <c r="C149" s="5">
        <f t="shared" si="17"/>
        <v>35.489199999999997</v>
      </c>
      <c r="D149" s="5">
        <f>Fe2011Engdipl!B149-Fe2011Engdipl!C149</f>
        <v>-5.3799999999995407E-2</v>
      </c>
      <c r="E149" s="5">
        <f t="shared" si="18"/>
        <v>2.8944399999995059E-3</v>
      </c>
      <c r="F149" s="5">
        <f t="shared" si="19"/>
        <v>0.70473591836738336</v>
      </c>
      <c r="G149" s="5">
        <f t="shared" si="20"/>
        <v>0.49665271463711924</v>
      </c>
      <c r="I149" s="5">
        <f t="shared" si="14"/>
        <v>5.3799999999995407E-2</v>
      </c>
      <c r="J149" s="5">
        <f t="shared" si="15"/>
        <v>2.8944399999995059E-3</v>
      </c>
      <c r="K149" s="5">
        <f t="shared" si="16"/>
        <v>1.5182557555437615E-3</v>
      </c>
    </row>
    <row r="150" spans="1:11" x14ac:dyDescent="0.25">
      <c r="A150" s="5">
        <v>3.6</v>
      </c>
      <c r="B150" s="5">
        <v>32.9</v>
      </c>
      <c r="C150" s="5">
        <f t="shared" si="17"/>
        <v>32.474440000000001</v>
      </c>
      <c r="D150" s="5">
        <f>Fe2011Engdipl!B150-Fe2011Engdipl!C150</f>
        <v>0.42555999999999727</v>
      </c>
      <c r="E150" s="5">
        <f t="shared" si="18"/>
        <v>0.18110131359999768</v>
      </c>
      <c r="F150" s="5">
        <f t="shared" si="19"/>
        <v>-1.8306640816326194</v>
      </c>
      <c r="G150" s="5">
        <f t="shared" si="20"/>
        <v>3.3513309797798017</v>
      </c>
      <c r="I150" s="5">
        <f t="shared" si="14"/>
        <v>0.42555999999999727</v>
      </c>
      <c r="J150" s="5">
        <f t="shared" si="15"/>
        <v>0.18110131359999768</v>
      </c>
      <c r="K150" s="5">
        <f t="shared" si="16"/>
        <v>1.293495440729475E-2</v>
      </c>
    </row>
    <row r="151" spans="1:11" x14ac:dyDescent="0.25">
      <c r="A151" s="5">
        <v>3.7</v>
      </c>
      <c r="B151" s="5">
        <v>31.364100000000001</v>
      </c>
      <c r="C151" s="5">
        <f t="shared" si="17"/>
        <v>31.971979999999999</v>
      </c>
      <c r="D151" s="5">
        <f>Fe2011Engdipl!B151-Fe2011Engdipl!C151</f>
        <v>-0.60787999999999798</v>
      </c>
      <c r="E151" s="5">
        <f t="shared" si="18"/>
        <v>0.36951809439999755</v>
      </c>
      <c r="F151" s="5">
        <f t="shared" si="19"/>
        <v>-3.3665640816326174</v>
      </c>
      <c r="G151" s="5">
        <f t="shared" si="20"/>
        <v>11.333753715738869</v>
      </c>
      <c r="I151" s="5">
        <f t="shared" si="14"/>
        <v>0.60787999999999798</v>
      </c>
      <c r="J151" s="5">
        <f t="shared" si="15"/>
        <v>0.36951809439999755</v>
      </c>
      <c r="K151" s="5">
        <f t="shared" si="16"/>
        <v>1.9381394651847111E-2</v>
      </c>
    </row>
    <row r="152" spans="1:11" x14ac:dyDescent="0.25">
      <c r="A152" s="5">
        <v>3.5</v>
      </c>
      <c r="B152" s="5">
        <v>34.749400000000001</v>
      </c>
      <c r="C152" s="5">
        <f t="shared" si="17"/>
        <v>32.976900000000001</v>
      </c>
      <c r="D152" s="5">
        <f>Fe2011Engdipl!B152-Fe2011Engdipl!C152</f>
        <v>1.7725000000000009</v>
      </c>
      <c r="E152" s="5">
        <f t="shared" si="18"/>
        <v>3.1417562500000029</v>
      </c>
      <c r="F152" s="5">
        <f t="shared" si="19"/>
        <v>1.873591836738342E-2</v>
      </c>
      <c r="G152" s="5">
        <f t="shared" si="20"/>
        <v>3.5103463706925538E-4</v>
      </c>
      <c r="I152" s="5">
        <f t="shared" si="14"/>
        <v>1.7725000000000009</v>
      </c>
      <c r="J152" s="5">
        <f t="shared" si="15"/>
        <v>3.1417562500000029</v>
      </c>
      <c r="K152" s="5">
        <f t="shared" si="16"/>
        <v>5.1008074959567669E-2</v>
      </c>
    </row>
    <row r="153" spans="1:11" x14ac:dyDescent="0.25">
      <c r="A153" s="5">
        <v>6.8</v>
      </c>
      <c r="B153" s="5">
        <v>17.7</v>
      </c>
      <c r="C153" s="5">
        <f t="shared" si="17"/>
        <v>16.395719999999997</v>
      </c>
      <c r="D153" s="5">
        <f>Fe2011Engdipl!B153-Fe2011Engdipl!C153</f>
        <v>1.3042800000000021</v>
      </c>
      <c r="E153" s="5">
        <f t="shared" si="18"/>
        <v>1.7011463184000055</v>
      </c>
      <c r="F153" s="5">
        <f t="shared" si="19"/>
        <v>-17.030664081632619</v>
      </c>
      <c r="G153" s="5">
        <f t="shared" si="20"/>
        <v>290.04351906141142</v>
      </c>
      <c r="I153" s="5">
        <f t="shared" si="14"/>
        <v>1.3042800000000021</v>
      </c>
      <c r="J153" s="5">
        <f t="shared" si="15"/>
        <v>1.7011463184000055</v>
      </c>
      <c r="K153" s="5">
        <f t="shared" si="16"/>
        <v>7.3688135593220461E-2</v>
      </c>
    </row>
    <row r="154" spans="1:11" x14ac:dyDescent="0.25">
      <c r="A154" s="5">
        <v>1.6</v>
      </c>
      <c r="B154" s="5">
        <v>43.297899999999998</v>
      </c>
      <c r="C154" s="5">
        <f t="shared" si="17"/>
        <v>42.52364</v>
      </c>
      <c r="D154" s="5">
        <f>Fe2011Engdipl!B154-Fe2011Engdipl!C154</f>
        <v>0.77425999999999817</v>
      </c>
      <c r="E154" s="5">
        <f t="shared" si="18"/>
        <v>0.59947854759999719</v>
      </c>
      <c r="F154" s="5">
        <f t="shared" si="19"/>
        <v>8.5672359183673805</v>
      </c>
      <c r="G154" s="5">
        <f t="shared" si="20"/>
        <v>73.397531280964174</v>
      </c>
      <c r="I154" s="5">
        <f t="shared" si="14"/>
        <v>0.77425999999999817</v>
      </c>
      <c r="J154" s="5">
        <f t="shared" si="15"/>
        <v>0.59947854759999719</v>
      </c>
      <c r="K154" s="5">
        <f t="shared" si="16"/>
        <v>1.7882160566678712E-2</v>
      </c>
    </row>
    <row r="155" spans="1:11" x14ac:dyDescent="0.25">
      <c r="A155" s="5">
        <v>3.6</v>
      </c>
      <c r="B155" s="5">
        <v>37.487400000000001</v>
      </c>
      <c r="C155" s="5">
        <f t="shared" si="17"/>
        <v>32.474440000000001</v>
      </c>
      <c r="D155" s="5">
        <f>Fe2011Engdipl!B155-Fe2011Engdipl!C155</f>
        <v>5.0129599999999996</v>
      </c>
      <c r="E155" s="5">
        <f t="shared" si="18"/>
        <v>25.129767961599995</v>
      </c>
      <c r="F155" s="5">
        <f t="shared" si="19"/>
        <v>2.756735918367383</v>
      </c>
      <c r="G155" s="5">
        <f t="shared" si="20"/>
        <v>7.599592923616858</v>
      </c>
      <c r="I155" s="5">
        <f t="shared" si="14"/>
        <v>5.0129599999999996</v>
      </c>
      <c r="J155" s="5">
        <f t="shared" si="15"/>
        <v>25.129767961599995</v>
      </c>
      <c r="K155" s="5">
        <f t="shared" si="16"/>
        <v>0.13372386455182272</v>
      </c>
    </row>
    <row r="156" spans="1:11" x14ac:dyDescent="0.25">
      <c r="A156" s="5">
        <v>5.5</v>
      </c>
      <c r="B156" s="5">
        <v>31.7</v>
      </c>
      <c r="C156" s="5">
        <f t="shared" si="17"/>
        <v>22.927700000000002</v>
      </c>
      <c r="D156" s="5">
        <f>Fe2011Engdipl!B156-Fe2011Engdipl!C156</f>
        <v>8.7722999999999978</v>
      </c>
      <c r="E156" s="5">
        <f t="shared" si="18"/>
        <v>76.953247289999965</v>
      </c>
      <c r="F156" s="5">
        <f t="shared" si="19"/>
        <v>-3.0306640816326187</v>
      </c>
      <c r="G156" s="5">
        <f t="shared" si="20"/>
        <v>9.1849247756980841</v>
      </c>
      <c r="I156" s="5">
        <f t="shared" si="14"/>
        <v>8.7722999999999978</v>
      </c>
      <c r="J156" s="5">
        <f t="shared" si="15"/>
        <v>76.953247289999965</v>
      </c>
      <c r="K156" s="5">
        <f t="shared" si="16"/>
        <v>0.27672870662460564</v>
      </c>
    </row>
    <row r="157" spans="1:11" x14ac:dyDescent="0.25">
      <c r="A157" s="5">
        <v>1.6</v>
      </c>
      <c r="B157" s="5">
        <v>56.420400000000001</v>
      </c>
      <c r="C157" s="5">
        <f t="shared" si="17"/>
        <v>42.52364</v>
      </c>
      <c r="D157" s="5">
        <f>Fe2011Engdipl!B157-Fe2011Engdipl!C157</f>
        <v>13.89676</v>
      </c>
      <c r="E157" s="5">
        <f t="shared" si="18"/>
        <v>193.1199384976</v>
      </c>
      <c r="F157" s="5">
        <f t="shared" si="19"/>
        <v>21.689735918367383</v>
      </c>
      <c r="G157" s="5">
        <f t="shared" si="20"/>
        <v>470.44464420851619</v>
      </c>
      <c r="I157" s="5">
        <f t="shared" si="14"/>
        <v>13.89676</v>
      </c>
      <c r="J157" s="5">
        <f t="shared" si="15"/>
        <v>193.1199384976</v>
      </c>
      <c r="K157" s="5">
        <f t="shared" si="16"/>
        <v>0.24630736400309108</v>
      </c>
    </row>
    <row r="158" spans="1:11" x14ac:dyDescent="0.25">
      <c r="A158" s="5">
        <v>3.7</v>
      </c>
      <c r="B158" s="5">
        <v>41.4056</v>
      </c>
      <c r="C158" s="5">
        <f t="shared" si="17"/>
        <v>31.971979999999999</v>
      </c>
      <c r="D158" s="5">
        <f>Fe2011Engdipl!B158-Fe2011Engdipl!C158</f>
        <v>9.4336200000000012</v>
      </c>
      <c r="E158" s="5">
        <f t="shared" si="18"/>
        <v>88.993186304400027</v>
      </c>
      <c r="F158" s="5">
        <f t="shared" si="19"/>
        <v>6.6749359183673818</v>
      </c>
      <c r="G158" s="5">
        <f t="shared" si="20"/>
        <v>44.554769514311005</v>
      </c>
      <c r="I158" s="5">
        <f t="shared" si="14"/>
        <v>9.4336200000000012</v>
      </c>
      <c r="J158" s="5">
        <f t="shared" si="15"/>
        <v>88.993186304400027</v>
      </c>
      <c r="K158" s="5">
        <f t="shared" si="16"/>
        <v>0.22783439921170087</v>
      </c>
    </row>
    <row r="159" spans="1:11" x14ac:dyDescent="0.25">
      <c r="A159" s="5">
        <v>4.4000000000000004</v>
      </c>
      <c r="B159" s="5">
        <v>27.730699999999999</v>
      </c>
      <c r="C159" s="5">
        <f t="shared" si="17"/>
        <v>28.45476</v>
      </c>
      <c r="D159" s="5">
        <f>Fe2011Engdipl!B159-Fe2011Engdipl!C159</f>
        <v>-0.72406000000000148</v>
      </c>
      <c r="E159" s="5">
        <f t="shared" si="18"/>
        <v>0.52426288360000217</v>
      </c>
      <c r="F159" s="5">
        <f t="shared" si="19"/>
        <v>-6.9999640816326192</v>
      </c>
      <c r="G159" s="5">
        <f t="shared" si="20"/>
        <v>48.999497144146801</v>
      </c>
      <c r="I159" s="5">
        <f t="shared" si="14"/>
        <v>0.72406000000000148</v>
      </c>
      <c r="J159" s="5">
        <f t="shared" si="15"/>
        <v>0.52426288360000217</v>
      </c>
      <c r="K159" s="5">
        <f t="shared" si="16"/>
        <v>2.6110411926132462E-2</v>
      </c>
    </row>
    <row r="160" spans="1:11" x14ac:dyDescent="0.25">
      <c r="A160" s="5">
        <v>3.6</v>
      </c>
      <c r="B160" s="5">
        <v>40.5</v>
      </c>
      <c r="C160" s="5">
        <f t="shared" si="17"/>
        <v>32.474440000000001</v>
      </c>
      <c r="D160" s="5">
        <f>Fe2011Engdipl!B160-Fe2011Engdipl!C160</f>
        <v>8.0255599999999987</v>
      </c>
      <c r="E160" s="5">
        <f t="shared" si="18"/>
        <v>64.409613313599976</v>
      </c>
      <c r="F160" s="5">
        <f t="shared" si="19"/>
        <v>5.769335918367382</v>
      </c>
      <c r="G160" s="5">
        <f t="shared" si="20"/>
        <v>33.285236938964005</v>
      </c>
      <c r="I160" s="5">
        <f t="shared" si="14"/>
        <v>8.0255599999999987</v>
      </c>
      <c r="J160" s="5">
        <f t="shared" si="15"/>
        <v>64.409613313599976</v>
      </c>
      <c r="K160" s="5">
        <f t="shared" si="16"/>
        <v>0.19816197530864194</v>
      </c>
    </row>
    <row r="161" spans="1:11" x14ac:dyDescent="0.25">
      <c r="A161" s="5">
        <v>4.2</v>
      </c>
      <c r="B161" s="5">
        <v>24.300999999999998</v>
      </c>
      <c r="C161" s="5">
        <f t="shared" si="17"/>
        <v>29.459679999999999</v>
      </c>
      <c r="D161" s="5">
        <f>Fe2011Engdipl!B161-Fe2011Engdipl!C161</f>
        <v>-5.1586800000000004</v>
      </c>
      <c r="E161" s="5">
        <f t="shared" si="18"/>
        <v>26.611979342400005</v>
      </c>
      <c r="F161" s="5">
        <f t="shared" si="19"/>
        <v>-10.42966408163262</v>
      </c>
      <c r="G161" s="5">
        <f t="shared" si="20"/>
        <v>108.7778928556976</v>
      </c>
      <c r="I161" s="5">
        <f t="shared" si="14"/>
        <v>5.1586800000000004</v>
      </c>
      <c r="J161" s="5">
        <f t="shared" si="15"/>
        <v>26.611979342400005</v>
      </c>
      <c r="K161" s="5">
        <f t="shared" si="16"/>
        <v>0.21228262211431631</v>
      </c>
    </row>
    <row r="162" spans="1:11" x14ac:dyDescent="0.25">
      <c r="A162" s="5">
        <v>1.6</v>
      </c>
      <c r="B162" s="5">
        <v>45.3</v>
      </c>
      <c r="C162" s="5">
        <f t="shared" si="17"/>
        <v>42.52364</v>
      </c>
      <c r="D162" s="5">
        <f>Fe2011Engdipl!B162-Fe2011Engdipl!C162</f>
        <v>2.7763599999999968</v>
      </c>
      <c r="E162" s="5">
        <f t="shared" si="18"/>
        <v>7.708174849599982</v>
      </c>
      <c r="F162" s="5">
        <f t="shared" si="19"/>
        <v>10.569335918367379</v>
      </c>
      <c r="G162" s="5">
        <f t="shared" si="20"/>
        <v>111.71086175529081</v>
      </c>
      <c r="I162" s="5">
        <f t="shared" si="14"/>
        <v>2.7763599999999968</v>
      </c>
      <c r="J162" s="5">
        <f t="shared" si="15"/>
        <v>7.708174849599982</v>
      </c>
      <c r="K162" s="5">
        <f t="shared" si="16"/>
        <v>6.1288300220750484E-2</v>
      </c>
    </row>
    <row r="163" spans="1:11" x14ac:dyDescent="0.25">
      <c r="A163" s="5">
        <v>2.4</v>
      </c>
      <c r="B163" s="5">
        <v>42.5</v>
      </c>
      <c r="C163" s="5">
        <f t="shared" si="17"/>
        <v>38.503959999999999</v>
      </c>
      <c r="D163" s="5">
        <f>Fe2011Engdipl!B163-Fe2011Engdipl!C163</f>
        <v>3.9960400000000007</v>
      </c>
      <c r="E163" s="5">
        <f t="shared" si="18"/>
        <v>15.968335681600006</v>
      </c>
      <c r="F163" s="5">
        <f t="shared" si="19"/>
        <v>7.769335918367382</v>
      </c>
      <c r="G163" s="5">
        <f t="shared" si="20"/>
        <v>60.362580612433533</v>
      </c>
      <c r="I163" s="5">
        <f t="shared" si="14"/>
        <v>3.9960400000000007</v>
      </c>
      <c r="J163" s="5">
        <f t="shared" si="15"/>
        <v>15.968335681600006</v>
      </c>
      <c r="K163" s="5">
        <f t="shared" si="16"/>
        <v>9.4024470588235307E-2</v>
      </c>
    </row>
    <row r="164" spans="1:11" x14ac:dyDescent="0.25">
      <c r="A164" s="5">
        <v>6.3</v>
      </c>
      <c r="B164" s="5">
        <v>26</v>
      </c>
      <c r="C164" s="5">
        <f t="shared" si="17"/>
        <v>18.90802</v>
      </c>
      <c r="D164" s="5">
        <f>Fe2011Engdipl!B164-Fe2011Engdipl!C164</f>
        <v>7.0919799999999995</v>
      </c>
      <c r="E164" s="5">
        <f t="shared" si="18"/>
        <v>50.296180320399991</v>
      </c>
      <c r="F164" s="5">
        <f t="shared" si="19"/>
        <v>-8.730664081632618</v>
      </c>
      <c r="G164" s="5">
        <f t="shared" si="20"/>
        <v>76.224495306309919</v>
      </c>
      <c r="I164" s="5">
        <f t="shared" si="14"/>
        <v>7.0919799999999995</v>
      </c>
      <c r="J164" s="5">
        <f t="shared" si="15"/>
        <v>50.296180320399991</v>
      </c>
      <c r="K164" s="5">
        <f t="shared" si="16"/>
        <v>0.27276846153846152</v>
      </c>
    </row>
    <row r="165" spans="1:11" x14ac:dyDescent="0.25">
      <c r="A165" s="5">
        <v>5.7</v>
      </c>
      <c r="B165" s="5">
        <v>27.2</v>
      </c>
      <c r="C165" s="5">
        <f t="shared" si="17"/>
        <v>21.922779999999999</v>
      </c>
      <c r="D165" s="5">
        <f>Fe2011Engdipl!B165-Fe2011Engdipl!C165</f>
        <v>5.2772199999999998</v>
      </c>
      <c r="E165" s="5">
        <f t="shared" si="18"/>
        <v>27.849050928399997</v>
      </c>
      <c r="F165" s="5">
        <f t="shared" si="19"/>
        <v>-7.5306640816326187</v>
      </c>
      <c r="G165" s="5">
        <f t="shared" si="20"/>
        <v>56.710901510391651</v>
      </c>
      <c r="I165" s="5">
        <f t="shared" si="14"/>
        <v>5.2772199999999998</v>
      </c>
      <c r="J165" s="5">
        <f t="shared" si="15"/>
        <v>27.849050928399997</v>
      </c>
      <c r="K165" s="5">
        <f t="shared" si="16"/>
        <v>0.1940154411764706</v>
      </c>
    </row>
    <row r="166" spans="1:11" x14ac:dyDescent="0.25">
      <c r="A166" s="5">
        <v>2.8</v>
      </c>
      <c r="B166" s="5">
        <v>30.3</v>
      </c>
      <c r="C166" s="5">
        <f t="shared" si="17"/>
        <v>36.494120000000002</v>
      </c>
      <c r="D166" s="5">
        <f>Fe2011Engdipl!B166-Fe2011Engdipl!C166</f>
        <v>-6.1941200000000016</v>
      </c>
      <c r="E166" s="5">
        <f t="shared" si="18"/>
        <v>38.367122574400021</v>
      </c>
      <c r="F166" s="5">
        <f t="shared" si="19"/>
        <v>-4.4306640816326173</v>
      </c>
      <c r="G166" s="5">
        <f t="shared" si="20"/>
        <v>19.630784204269403</v>
      </c>
      <c r="I166" s="5">
        <f t="shared" si="14"/>
        <v>6.1941200000000016</v>
      </c>
      <c r="J166" s="5">
        <f t="shared" si="15"/>
        <v>38.367122574400021</v>
      </c>
      <c r="K166" s="5">
        <f t="shared" si="16"/>
        <v>0.20442640264026407</v>
      </c>
    </row>
    <row r="167" spans="1:11" x14ac:dyDescent="0.25">
      <c r="A167" s="5">
        <v>3.7</v>
      </c>
      <c r="B167" s="5">
        <v>28.567399999999999</v>
      </c>
      <c r="C167" s="5">
        <f t="shared" si="17"/>
        <v>31.971979999999999</v>
      </c>
      <c r="D167" s="5">
        <f>Fe2011Engdipl!B167-Fe2011Engdipl!C167</f>
        <v>-3.4045799999999993</v>
      </c>
      <c r="E167" s="5">
        <f t="shared" si="18"/>
        <v>11.591164976399995</v>
      </c>
      <c r="F167" s="5">
        <f t="shared" si="19"/>
        <v>-6.1632640816326187</v>
      </c>
      <c r="G167" s="5">
        <f t="shared" si="20"/>
        <v>37.985824139942764</v>
      </c>
      <c r="I167" s="5">
        <f t="shared" si="14"/>
        <v>3.4045799999999993</v>
      </c>
      <c r="J167" s="5">
        <f t="shared" si="15"/>
        <v>11.591164976399995</v>
      </c>
      <c r="K167" s="5">
        <f t="shared" si="16"/>
        <v>0.11917710397165998</v>
      </c>
    </row>
    <row r="168" spans="1:11" x14ac:dyDescent="0.25">
      <c r="A168" s="5">
        <v>4.5999999999999996</v>
      </c>
      <c r="B168" s="5">
        <v>21.9</v>
      </c>
      <c r="C168" s="5">
        <f t="shared" si="17"/>
        <v>27.449840000000002</v>
      </c>
      <c r="D168" s="5">
        <f>Fe2011Engdipl!B168-Fe2011Engdipl!C168</f>
        <v>-5.5498400000000032</v>
      </c>
      <c r="E168" s="5">
        <f t="shared" si="18"/>
        <v>30.800724025600037</v>
      </c>
      <c r="F168" s="5">
        <f t="shared" si="19"/>
        <v>-12.830664081632619</v>
      </c>
      <c r="G168" s="5">
        <f t="shared" si="20"/>
        <v>164.62594077569742</v>
      </c>
      <c r="I168" s="5">
        <f t="shared" si="14"/>
        <v>5.5498400000000032</v>
      </c>
      <c r="J168" s="5">
        <f t="shared" si="15"/>
        <v>30.800724025600037</v>
      </c>
      <c r="K168" s="5">
        <f t="shared" si="16"/>
        <v>0.25341735159817369</v>
      </c>
    </row>
    <row r="169" spans="1:11" x14ac:dyDescent="0.25">
      <c r="A169" s="5">
        <v>2.4</v>
      </c>
      <c r="B169" s="5">
        <v>38.700000000000003</v>
      </c>
      <c r="C169" s="5">
        <f t="shared" si="17"/>
        <v>38.503959999999999</v>
      </c>
      <c r="D169" s="5">
        <f>Fe2011Engdipl!B169-Fe2011Engdipl!C169</f>
        <v>0.19604000000000354</v>
      </c>
      <c r="E169" s="5">
        <f t="shared" si="18"/>
        <v>3.8431681600001391E-2</v>
      </c>
      <c r="F169" s="5">
        <f t="shared" si="19"/>
        <v>3.9693359183673849</v>
      </c>
      <c r="G169" s="5">
        <f t="shared" si="20"/>
        <v>15.755627632841451</v>
      </c>
      <c r="I169" s="5">
        <f t="shared" si="14"/>
        <v>0.19604000000000354</v>
      </c>
      <c r="J169" s="5">
        <f t="shared" si="15"/>
        <v>3.8431681600001391E-2</v>
      </c>
      <c r="K169" s="5">
        <f t="shared" si="16"/>
        <v>5.0656330749354918E-3</v>
      </c>
    </row>
    <row r="170" spans="1:11" x14ac:dyDescent="0.25">
      <c r="A170" s="5">
        <v>6</v>
      </c>
      <c r="B170" s="5">
        <v>21.473400000000002</v>
      </c>
      <c r="C170" s="5">
        <f t="shared" si="17"/>
        <v>20.415399999999998</v>
      </c>
      <c r="D170" s="5">
        <f>Fe2011Engdipl!B170-Fe2011Engdipl!C170</f>
        <v>1.0580000000000034</v>
      </c>
      <c r="E170" s="5">
        <f t="shared" si="18"/>
        <v>1.1193640000000071</v>
      </c>
      <c r="F170" s="5">
        <f t="shared" si="19"/>
        <v>-13.257264081632616</v>
      </c>
      <c r="G170" s="5">
        <f t="shared" si="20"/>
        <v>175.7550509301463</v>
      </c>
      <c r="I170" s="5">
        <f t="shared" si="14"/>
        <v>1.0580000000000034</v>
      </c>
      <c r="J170" s="5">
        <f t="shared" si="15"/>
        <v>1.1193640000000071</v>
      </c>
      <c r="K170" s="5">
        <f t="shared" si="16"/>
        <v>4.9270259949519092E-2</v>
      </c>
    </row>
    <row r="171" spans="1:11" x14ac:dyDescent="0.25">
      <c r="A171" s="5">
        <v>3.5</v>
      </c>
      <c r="B171" s="5">
        <v>34.762999999999998</v>
      </c>
      <c r="C171" s="5">
        <f t="shared" si="17"/>
        <v>32.976900000000001</v>
      </c>
      <c r="D171" s="5">
        <f>Fe2011Engdipl!B171-Fe2011Engdipl!C171</f>
        <v>1.7860999999999976</v>
      </c>
      <c r="E171" s="5">
        <f t="shared" si="18"/>
        <v>3.1901532099999912</v>
      </c>
      <c r="F171" s="5">
        <f t="shared" si="19"/>
        <v>3.2335918367380145E-2</v>
      </c>
      <c r="G171" s="5">
        <f t="shared" si="20"/>
        <v>1.0456116166618727E-3</v>
      </c>
      <c r="I171" s="5">
        <f t="shared" si="14"/>
        <v>1.7860999999999976</v>
      </c>
      <c r="J171" s="5">
        <f t="shared" si="15"/>
        <v>3.1901532099999912</v>
      </c>
      <c r="K171" s="5">
        <f t="shared" si="16"/>
        <v>5.1379340102982993E-2</v>
      </c>
    </row>
    <row r="172" spans="1:11" x14ac:dyDescent="0.25">
      <c r="A172" s="5">
        <v>2.4</v>
      </c>
      <c r="B172" s="5">
        <v>37.4</v>
      </c>
      <c r="C172" s="5">
        <f t="shared" si="17"/>
        <v>38.503959999999999</v>
      </c>
      <c r="D172" s="5">
        <f>Fe2011Engdipl!B172-Fe2011Engdipl!C172</f>
        <v>-1.1039600000000007</v>
      </c>
      <c r="E172" s="5">
        <f t="shared" si="18"/>
        <v>1.2187276816000017</v>
      </c>
      <c r="F172" s="5">
        <f t="shared" si="19"/>
        <v>2.6693359183673806</v>
      </c>
      <c r="G172" s="5">
        <f t="shared" si="20"/>
        <v>7.1253542450862275</v>
      </c>
      <c r="I172" s="5">
        <f t="shared" si="14"/>
        <v>1.1039600000000007</v>
      </c>
      <c r="J172" s="5">
        <f t="shared" si="15"/>
        <v>1.2187276816000017</v>
      </c>
      <c r="K172" s="5">
        <f t="shared" si="16"/>
        <v>2.9517647058823551E-2</v>
      </c>
    </row>
    <row r="173" spans="1:11" x14ac:dyDescent="0.25">
      <c r="A173" s="5">
        <v>3.6</v>
      </c>
      <c r="B173" s="5">
        <v>35.5</v>
      </c>
      <c r="C173" s="5">
        <f t="shared" si="17"/>
        <v>32.474440000000001</v>
      </c>
      <c r="D173" s="5">
        <f>Fe2011Engdipl!B173-Fe2011Engdipl!C173</f>
        <v>3.0255599999999987</v>
      </c>
      <c r="E173" s="5">
        <f t="shared" si="18"/>
        <v>9.1540133135999913</v>
      </c>
      <c r="F173" s="5">
        <f t="shared" si="19"/>
        <v>0.76933591836738202</v>
      </c>
      <c r="G173" s="5">
        <f t="shared" si="20"/>
        <v>0.59187775529018305</v>
      </c>
      <c r="I173" s="5">
        <f t="shared" si="14"/>
        <v>3.0255599999999987</v>
      </c>
      <c r="J173" s="5">
        <f t="shared" si="15"/>
        <v>9.1540133135999913</v>
      </c>
      <c r="K173" s="5">
        <f t="shared" si="16"/>
        <v>8.5227042253521096E-2</v>
      </c>
    </row>
    <row r="174" spans="1:11" x14ac:dyDescent="0.25">
      <c r="A174" s="5">
        <v>5.3</v>
      </c>
      <c r="B174" s="5">
        <v>29</v>
      </c>
      <c r="C174" s="5">
        <f t="shared" si="17"/>
        <v>23.93262</v>
      </c>
      <c r="D174" s="5">
        <f>Fe2011Engdipl!B174-Fe2011Engdipl!C174</f>
        <v>5.06738</v>
      </c>
      <c r="E174" s="5">
        <f t="shared" si="18"/>
        <v>25.6783400644</v>
      </c>
      <c r="F174" s="5">
        <f t="shared" si="19"/>
        <v>-5.730664081632618</v>
      </c>
      <c r="G174" s="5">
        <f t="shared" si="20"/>
        <v>32.840510816514218</v>
      </c>
      <c r="I174" s="5">
        <f t="shared" si="14"/>
        <v>5.06738</v>
      </c>
      <c r="J174" s="5">
        <f t="shared" si="15"/>
        <v>25.6783400644</v>
      </c>
      <c r="K174" s="5">
        <f t="shared" si="16"/>
        <v>0.17473724137931035</v>
      </c>
    </row>
    <row r="175" spans="1:11" x14ac:dyDescent="0.25">
      <c r="A175" s="5">
        <v>5.7</v>
      </c>
      <c r="B175" s="5">
        <v>25.6</v>
      </c>
      <c r="C175" s="5">
        <f t="shared" si="17"/>
        <v>21.922779999999999</v>
      </c>
      <c r="D175" s="5">
        <f>Fe2011Engdipl!B175-Fe2011Engdipl!C175</f>
        <v>3.6772200000000019</v>
      </c>
      <c r="E175" s="5">
        <f t="shared" si="18"/>
        <v>13.521946928400014</v>
      </c>
      <c r="F175" s="5">
        <f t="shared" si="19"/>
        <v>-9.1306640816326166</v>
      </c>
      <c r="G175" s="5">
        <f t="shared" si="20"/>
        <v>83.36902657161599</v>
      </c>
      <c r="I175" s="5">
        <f t="shared" si="14"/>
        <v>3.6772200000000019</v>
      </c>
      <c r="J175" s="5">
        <f t="shared" si="15"/>
        <v>13.521946928400014</v>
      </c>
      <c r="K175" s="5">
        <f t="shared" si="16"/>
        <v>0.14364140625000008</v>
      </c>
    </row>
    <row r="176" spans="1:11" x14ac:dyDescent="0.25">
      <c r="A176" s="5">
        <v>2.4</v>
      </c>
      <c r="B176" s="5">
        <v>42</v>
      </c>
      <c r="C176" s="5">
        <f t="shared" si="17"/>
        <v>38.503959999999999</v>
      </c>
      <c r="D176" s="5">
        <f>Fe2011Engdipl!B176-Fe2011Engdipl!C176</f>
        <v>3.4960400000000007</v>
      </c>
      <c r="E176" s="5">
        <f t="shared" si="18"/>
        <v>12.222295681600006</v>
      </c>
      <c r="F176" s="5">
        <f t="shared" si="19"/>
        <v>7.269335918367382</v>
      </c>
      <c r="G176" s="5">
        <f t="shared" si="20"/>
        <v>52.843244694066151</v>
      </c>
      <c r="I176" s="5">
        <f t="shared" si="14"/>
        <v>3.4960400000000007</v>
      </c>
      <c r="J176" s="5">
        <f t="shared" si="15"/>
        <v>12.222295681600006</v>
      </c>
      <c r="K176" s="5">
        <f t="shared" si="16"/>
        <v>8.3239047619047629E-2</v>
      </c>
    </row>
    <row r="177" spans="1:11" x14ac:dyDescent="0.25">
      <c r="A177" s="5">
        <v>5</v>
      </c>
      <c r="B177" s="5">
        <v>28.700900000000001</v>
      </c>
      <c r="C177" s="5">
        <f t="shared" si="17"/>
        <v>25.44</v>
      </c>
      <c r="D177" s="5">
        <f>Fe2011Engdipl!B177-Fe2011Engdipl!C177</f>
        <v>3.2608999999999995</v>
      </c>
      <c r="E177" s="5">
        <f t="shared" si="18"/>
        <v>10.633468809999997</v>
      </c>
      <c r="F177" s="5">
        <f t="shared" si="19"/>
        <v>-6.0297640816326172</v>
      </c>
      <c r="G177" s="5">
        <f t="shared" si="20"/>
        <v>36.358054880146838</v>
      </c>
      <c r="I177" s="5">
        <f t="shared" si="14"/>
        <v>3.2608999999999995</v>
      </c>
      <c r="J177" s="5">
        <f t="shared" si="15"/>
        <v>10.633468809999997</v>
      </c>
      <c r="K177" s="5">
        <f t="shared" si="16"/>
        <v>0.11361664616789019</v>
      </c>
    </row>
    <row r="178" spans="1:11" x14ac:dyDescent="0.25">
      <c r="A178" s="5">
        <v>3.4</v>
      </c>
      <c r="B178" s="5">
        <v>37.055</v>
      </c>
      <c r="C178" s="5">
        <f t="shared" si="17"/>
        <v>33.47936</v>
      </c>
      <c r="D178" s="5">
        <f>Fe2011Engdipl!B178-Fe2011Engdipl!C178</f>
        <v>3.5756399999999999</v>
      </c>
      <c r="E178" s="5">
        <f t="shared" si="18"/>
        <v>12.785201409599999</v>
      </c>
      <c r="F178" s="5">
        <f t="shared" si="19"/>
        <v>2.3243359183673817</v>
      </c>
      <c r="G178" s="5">
        <f t="shared" si="20"/>
        <v>5.4025374614127397</v>
      </c>
      <c r="I178" s="5">
        <f t="shared" si="14"/>
        <v>3.5756399999999999</v>
      </c>
      <c r="J178" s="5">
        <f t="shared" si="15"/>
        <v>12.785201409599999</v>
      </c>
      <c r="K178" s="5">
        <f t="shared" si="16"/>
        <v>9.6495479692349215E-2</v>
      </c>
    </row>
    <row r="179" spans="1:11" x14ac:dyDescent="0.25">
      <c r="A179" s="5">
        <v>3.6</v>
      </c>
      <c r="B179" s="5">
        <v>32.299999999999997</v>
      </c>
      <c r="C179" s="5">
        <f t="shared" si="17"/>
        <v>32.474440000000001</v>
      </c>
      <c r="D179" s="5">
        <f>Fe2011Engdipl!B179-Fe2011Engdipl!C179</f>
        <v>-0.17444000000000415</v>
      </c>
      <c r="E179" s="5">
        <f t="shared" si="18"/>
        <v>3.0429313600001447E-2</v>
      </c>
      <c r="F179" s="5">
        <f t="shared" si="19"/>
        <v>-2.4306640816326208</v>
      </c>
      <c r="G179" s="5">
        <f t="shared" si="20"/>
        <v>5.9081278777389521</v>
      </c>
      <c r="I179" s="5">
        <f t="shared" si="14"/>
        <v>0.17444000000000415</v>
      </c>
      <c r="J179" s="5">
        <f t="shared" si="15"/>
        <v>3.0429313600001447E-2</v>
      </c>
      <c r="K179" s="5">
        <f t="shared" si="16"/>
        <v>5.4006191950465689E-3</v>
      </c>
    </row>
    <row r="180" spans="1:11" x14ac:dyDescent="0.25">
      <c r="A180" s="5">
        <v>5.4</v>
      </c>
      <c r="B180" s="5">
        <v>21.8</v>
      </c>
      <c r="C180" s="5">
        <f t="shared" si="17"/>
        <v>23.430159999999997</v>
      </c>
      <c r="D180" s="5">
        <f>Fe2011Engdipl!B180-Fe2011Engdipl!C180</f>
        <v>-1.6301599999999965</v>
      </c>
      <c r="E180" s="5">
        <f t="shared" si="18"/>
        <v>2.6574216255999885</v>
      </c>
      <c r="F180" s="5">
        <f t="shared" si="19"/>
        <v>-12.930664081632617</v>
      </c>
      <c r="G180" s="5">
        <f t="shared" si="20"/>
        <v>167.20207359202391</v>
      </c>
      <c r="I180" s="5">
        <f t="shared" si="14"/>
        <v>1.6301599999999965</v>
      </c>
      <c r="J180" s="5">
        <f t="shared" si="15"/>
        <v>2.6574216255999885</v>
      </c>
      <c r="K180" s="5">
        <f t="shared" si="16"/>
        <v>7.4777981651375988E-2</v>
      </c>
    </row>
    <row r="181" spans="1:11" x14ac:dyDescent="0.25">
      <c r="A181" s="5">
        <v>2</v>
      </c>
      <c r="B181" s="5">
        <v>41.2</v>
      </c>
      <c r="C181" s="5">
        <f t="shared" si="17"/>
        <v>40.513800000000003</v>
      </c>
      <c r="D181" s="5">
        <f>Fe2011Engdipl!B181-Fe2011Engdipl!C181</f>
        <v>0.68619999999999948</v>
      </c>
      <c r="E181" s="5">
        <f t="shared" si="18"/>
        <v>0.47087043999999928</v>
      </c>
      <c r="F181" s="5">
        <f t="shared" si="19"/>
        <v>6.4693359183673849</v>
      </c>
      <c r="G181" s="5">
        <f t="shared" si="20"/>
        <v>41.852307224678377</v>
      </c>
      <c r="I181" s="5">
        <f t="shared" si="14"/>
        <v>0.68619999999999948</v>
      </c>
      <c r="J181" s="5">
        <f t="shared" si="15"/>
        <v>0.47087043999999928</v>
      </c>
      <c r="K181" s="5">
        <f t="shared" si="16"/>
        <v>1.6655339805825228E-2</v>
      </c>
    </row>
    <row r="182" spans="1:11" x14ac:dyDescent="0.25">
      <c r="A182" s="5">
        <v>5.2</v>
      </c>
      <c r="B182" s="5">
        <v>24.3325</v>
      </c>
      <c r="C182" s="5">
        <f t="shared" si="17"/>
        <v>24.435079999999999</v>
      </c>
      <c r="D182" s="5">
        <f>Fe2011Engdipl!B182-Fe2011Engdipl!C182</f>
        <v>-0.10257999999999967</v>
      </c>
      <c r="E182" s="5">
        <f t="shared" si="18"/>
        <v>1.0522656399999933E-2</v>
      </c>
      <c r="F182" s="5">
        <f t="shared" si="19"/>
        <v>-10.398164081632618</v>
      </c>
      <c r="G182" s="5">
        <f t="shared" si="20"/>
        <v>108.12181626855471</v>
      </c>
      <c r="I182" s="5">
        <f t="shared" si="14"/>
        <v>0.10257999999999967</v>
      </c>
      <c r="J182" s="5">
        <f t="shared" si="15"/>
        <v>1.0522656399999933E-2</v>
      </c>
      <c r="K182" s="5">
        <f t="shared" si="16"/>
        <v>4.2157608137264845E-3</v>
      </c>
    </row>
    <row r="183" spans="1:11" x14ac:dyDescent="0.25">
      <c r="A183" s="5">
        <v>3.5</v>
      </c>
      <c r="B183" s="5">
        <v>34.9</v>
      </c>
      <c r="C183" s="5">
        <f t="shared" si="17"/>
        <v>32.976900000000001</v>
      </c>
      <c r="D183" s="5">
        <f>Fe2011Engdipl!B183-Fe2011Engdipl!C183</f>
        <v>1.923099999999998</v>
      </c>
      <c r="E183" s="5">
        <f t="shared" si="18"/>
        <v>3.6983136099999925</v>
      </c>
      <c r="F183" s="5">
        <f t="shared" si="19"/>
        <v>0.1693359183673806</v>
      </c>
      <c r="G183" s="5">
        <f t="shared" si="20"/>
        <v>2.8674653249324188E-2</v>
      </c>
      <c r="I183" s="5">
        <f t="shared" si="14"/>
        <v>1.923099999999998</v>
      </c>
      <c r="J183" s="5">
        <f t="shared" si="15"/>
        <v>3.6983136099999925</v>
      </c>
      <c r="K183" s="5">
        <f t="shared" si="16"/>
        <v>5.5103151862464131E-2</v>
      </c>
    </row>
    <row r="184" spans="1:11" x14ac:dyDescent="0.25">
      <c r="A184" s="5">
        <v>3</v>
      </c>
      <c r="B184" s="5">
        <v>35.799999999999997</v>
      </c>
      <c r="C184" s="5">
        <f t="shared" si="17"/>
        <v>35.489199999999997</v>
      </c>
      <c r="D184" s="5">
        <f>Fe2011Engdipl!B184-Fe2011Engdipl!C184</f>
        <v>0.31080000000000041</v>
      </c>
      <c r="E184" s="5">
        <f t="shared" si="18"/>
        <v>9.6596640000000261E-2</v>
      </c>
      <c r="F184" s="5">
        <f t="shared" si="19"/>
        <v>1.0693359183673792</v>
      </c>
      <c r="G184" s="5">
        <f t="shared" si="20"/>
        <v>1.1434793063106061</v>
      </c>
      <c r="I184" s="5">
        <f t="shared" si="14"/>
        <v>0.31080000000000041</v>
      </c>
      <c r="J184" s="5">
        <f t="shared" si="15"/>
        <v>9.6596640000000261E-2</v>
      </c>
      <c r="K184" s="5">
        <f t="shared" si="16"/>
        <v>8.6815642458100677E-3</v>
      </c>
    </row>
    <row r="185" spans="1:11" x14ac:dyDescent="0.25">
      <c r="A185" s="5">
        <v>6</v>
      </c>
      <c r="B185" s="5">
        <v>21.473400000000002</v>
      </c>
      <c r="C185" s="5">
        <f t="shared" si="17"/>
        <v>20.415399999999998</v>
      </c>
      <c r="D185" s="5">
        <f>Fe2011Engdipl!B185-Fe2011Engdipl!C185</f>
        <v>1.0580000000000034</v>
      </c>
      <c r="E185" s="5">
        <f t="shared" si="18"/>
        <v>1.1193640000000071</v>
      </c>
      <c r="F185" s="5">
        <f t="shared" si="19"/>
        <v>-13.257264081632616</v>
      </c>
      <c r="G185" s="5">
        <f t="shared" si="20"/>
        <v>175.7550509301463</v>
      </c>
      <c r="I185" s="5">
        <f t="shared" si="14"/>
        <v>1.0580000000000034</v>
      </c>
      <c r="J185" s="5">
        <f t="shared" si="15"/>
        <v>1.1193640000000071</v>
      </c>
      <c r="K185" s="5">
        <f t="shared" si="16"/>
        <v>4.9270259949519092E-2</v>
      </c>
    </row>
    <row r="186" spans="1:11" x14ac:dyDescent="0.25">
      <c r="A186" s="5">
        <v>2</v>
      </c>
      <c r="B186" s="5">
        <v>41.5</v>
      </c>
      <c r="C186" s="5">
        <f t="shared" si="17"/>
        <v>40.513800000000003</v>
      </c>
      <c r="D186" s="5">
        <f>Fe2011Engdipl!B186-Fe2011Engdipl!C186</f>
        <v>0.98619999999999663</v>
      </c>
      <c r="E186" s="5">
        <f t="shared" si="18"/>
        <v>0.97259043999999339</v>
      </c>
      <c r="F186" s="5">
        <f t="shared" si="19"/>
        <v>6.769335918367382</v>
      </c>
      <c r="G186" s="5">
        <f t="shared" si="20"/>
        <v>45.823908775698769</v>
      </c>
      <c r="I186" s="5">
        <f t="shared" si="14"/>
        <v>0.98619999999999663</v>
      </c>
      <c r="J186" s="5">
        <f t="shared" si="15"/>
        <v>0.97259043999999339</v>
      </c>
      <c r="K186" s="5">
        <f t="shared" si="16"/>
        <v>2.3763855421686665E-2</v>
      </c>
    </row>
    <row r="187" spans="1:11" x14ac:dyDescent="0.25">
      <c r="A187" s="5">
        <v>3.7</v>
      </c>
      <c r="B187" s="5">
        <v>28.566800000000001</v>
      </c>
      <c r="C187" s="5">
        <f t="shared" si="17"/>
        <v>31.971979999999999</v>
      </c>
      <c r="D187" s="5">
        <f>Fe2011Engdipl!B187-Fe2011Engdipl!C187</f>
        <v>-3.4051799999999979</v>
      </c>
      <c r="E187" s="5">
        <f t="shared" si="18"/>
        <v>11.595250832399985</v>
      </c>
      <c r="F187" s="5">
        <f t="shared" si="19"/>
        <v>-6.1638640816326173</v>
      </c>
      <c r="G187" s="5">
        <f t="shared" si="20"/>
        <v>37.993220416840707</v>
      </c>
      <c r="I187" s="5">
        <f t="shared" si="14"/>
        <v>3.4051799999999979</v>
      </c>
      <c r="J187" s="5">
        <f t="shared" si="15"/>
        <v>11.595250832399985</v>
      </c>
      <c r="K187" s="5">
        <f t="shared" si="16"/>
        <v>0.11920061049890074</v>
      </c>
    </row>
    <row r="188" spans="1:11" x14ac:dyDescent="0.25">
      <c r="A188" s="5">
        <v>1.4</v>
      </c>
      <c r="B188" s="5">
        <v>59.7</v>
      </c>
      <c r="C188" s="5">
        <f t="shared" si="17"/>
        <v>43.528559999999999</v>
      </c>
      <c r="D188" s="5">
        <f>Fe2011Engdipl!B188-Fe2011Engdipl!C188</f>
        <v>16.171440000000004</v>
      </c>
      <c r="E188" s="5">
        <f t="shared" si="18"/>
        <v>261.51547167360013</v>
      </c>
      <c r="F188" s="5">
        <f t="shared" si="19"/>
        <v>24.969335918367385</v>
      </c>
      <c r="G188" s="5">
        <f t="shared" si="20"/>
        <v>623.46773620427166</v>
      </c>
      <c r="I188" s="5">
        <f t="shared" si="14"/>
        <v>16.171440000000004</v>
      </c>
      <c r="J188" s="5">
        <f t="shared" si="15"/>
        <v>261.51547167360013</v>
      </c>
      <c r="K188" s="5">
        <f t="shared" si="16"/>
        <v>0.27087839195979907</v>
      </c>
    </row>
    <row r="189" spans="1:11" x14ac:dyDescent="0.25">
      <c r="A189" s="5">
        <v>5.3</v>
      </c>
      <c r="B189" s="5">
        <v>29</v>
      </c>
      <c r="C189" s="5">
        <f t="shared" si="17"/>
        <v>23.93262</v>
      </c>
      <c r="D189" s="5">
        <f>Fe2011Engdipl!B189-Fe2011Engdipl!C189</f>
        <v>5.06738</v>
      </c>
      <c r="E189" s="5">
        <f t="shared" si="18"/>
        <v>25.6783400644</v>
      </c>
      <c r="F189" s="5">
        <f t="shared" si="19"/>
        <v>-5.730664081632618</v>
      </c>
      <c r="G189" s="5">
        <f t="shared" si="20"/>
        <v>32.840510816514218</v>
      </c>
      <c r="I189" s="5">
        <f t="shared" si="14"/>
        <v>5.06738</v>
      </c>
      <c r="J189" s="5">
        <f t="shared" si="15"/>
        <v>25.6783400644</v>
      </c>
      <c r="K189" s="5">
        <f t="shared" si="16"/>
        <v>0.17473724137931035</v>
      </c>
    </row>
    <row r="190" spans="1:11" x14ac:dyDescent="0.25">
      <c r="A190" s="5">
        <v>3.6</v>
      </c>
      <c r="B190" s="5">
        <v>40.5</v>
      </c>
      <c r="C190" s="5">
        <f t="shared" si="17"/>
        <v>32.474440000000001</v>
      </c>
      <c r="D190" s="5">
        <f>Fe2011Engdipl!B190-Fe2011Engdipl!C190</f>
        <v>8.0255599999999987</v>
      </c>
      <c r="E190" s="5">
        <f t="shared" si="18"/>
        <v>64.409613313599976</v>
      </c>
      <c r="F190" s="5">
        <f t="shared" si="19"/>
        <v>5.769335918367382</v>
      </c>
      <c r="G190" s="5">
        <f t="shared" si="20"/>
        <v>33.285236938964005</v>
      </c>
      <c r="I190" s="5">
        <f t="shared" si="14"/>
        <v>8.0255599999999987</v>
      </c>
      <c r="J190" s="5">
        <f t="shared" si="15"/>
        <v>64.409613313599976</v>
      </c>
      <c r="K190" s="5">
        <f t="shared" si="16"/>
        <v>0.19816197530864194</v>
      </c>
    </row>
    <row r="191" spans="1:11" x14ac:dyDescent="0.25">
      <c r="A191" s="5">
        <v>1.5</v>
      </c>
      <c r="B191" s="5">
        <v>52.2</v>
      </c>
      <c r="C191" s="5">
        <f t="shared" si="17"/>
        <v>43.0261</v>
      </c>
      <c r="D191" s="5">
        <f>Fe2011Engdipl!B191-Fe2011Engdipl!C191</f>
        <v>9.1739000000000033</v>
      </c>
      <c r="E191" s="5">
        <f t="shared" si="18"/>
        <v>84.160441210000059</v>
      </c>
      <c r="F191" s="5">
        <f t="shared" si="19"/>
        <v>17.469335918367385</v>
      </c>
      <c r="G191" s="5">
        <f t="shared" si="20"/>
        <v>305.17769742876084</v>
      </c>
      <c r="I191" s="5">
        <f t="shared" si="14"/>
        <v>9.1739000000000033</v>
      </c>
      <c r="J191" s="5">
        <f t="shared" si="15"/>
        <v>84.160441210000059</v>
      </c>
      <c r="K191" s="5">
        <f t="shared" si="16"/>
        <v>0.17574521072796939</v>
      </c>
    </row>
    <row r="192" spans="1:11" x14ac:dyDescent="0.25">
      <c r="A192" s="5">
        <v>3</v>
      </c>
      <c r="B192" s="5">
        <v>39.700000000000003</v>
      </c>
      <c r="C192" s="5">
        <f t="shared" si="17"/>
        <v>35.489199999999997</v>
      </c>
      <c r="D192" s="5">
        <f>Fe2011Engdipl!B192-Fe2011Engdipl!C192</f>
        <v>4.2108000000000061</v>
      </c>
      <c r="E192" s="5">
        <f t="shared" si="18"/>
        <v>17.730836640000053</v>
      </c>
      <c r="F192" s="5">
        <f t="shared" si="19"/>
        <v>4.9693359183673849</v>
      </c>
      <c r="G192" s="5">
        <f t="shared" si="20"/>
        <v>24.694299469576219</v>
      </c>
      <c r="I192" s="5">
        <f t="shared" si="14"/>
        <v>4.2108000000000061</v>
      </c>
      <c r="J192" s="5">
        <f t="shared" si="15"/>
        <v>17.730836640000053</v>
      </c>
      <c r="K192" s="5">
        <f t="shared" si="16"/>
        <v>0.10606549118387924</v>
      </c>
    </row>
    <row r="193" spans="1:11" x14ac:dyDescent="0.25">
      <c r="A193" s="5">
        <v>2.4</v>
      </c>
      <c r="B193" s="5">
        <v>44.8</v>
      </c>
      <c r="C193" s="5">
        <f t="shared" si="17"/>
        <v>38.503959999999999</v>
      </c>
      <c r="D193" s="5">
        <f>Fe2011Engdipl!B193-Fe2011Engdipl!C193</f>
        <v>6.2960399999999979</v>
      </c>
      <c r="E193" s="5">
        <f t="shared" si="18"/>
        <v>39.64011968159997</v>
      </c>
      <c r="F193" s="5">
        <f t="shared" si="19"/>
        <v>10.069335918367379</v>
      </c>
      <c r="G193" s="5">
        <f t="shared" si="20"/>
        <v>101.39152583692344</v>
      </c>
      <c r="I193" s="5">
        <f t="shared" si="14"/>
        <v>6.2960399999999979</v>
      </c>
      <c r="J193" s="5">
        <f t="shared" si="15"/>
        <v>39.64011968159997</v>
      </c>
      <c r="K193" s="5">
        <f t="shared" si="16"/>
        <v>0.1405366071428571</v>
      </c>
    </row>
    <row r="194" spans="1:11" x14ac:dyDescent="0.25">
      <c r="A194" s="5">
        <v>2.5</v>
      </c>
      <c r="B194" s="5">
        <v>37.979999999999997</v>
      </c>
      <c r="C194" s="5">
        <f t="shared" si="17"/>
        <v>38.0015</v>
      </c>
      <c r="D194" s="5">
        <f>Fe2011Engdipl!B194-Fe2011Engdipl!C194</f>
        <v>-2.1500000000003183E-2</v>
      </c>
      <c r="E194" s="5">
        <f t="shared" si="18"/>
        <v>4.6225000000013687E-4</v>
      </c>
      <c r="F194" s="5">
        <f t="shared" si="19"/>
        <v>3.2493359183673789</v>
      </c>
      <c r="G194" s="5">
        <f t="shared" si="20"/>
        <v>10.558183910392378</v>
      </c>
      <c r="I194" s="5">
        <f t="shared" si="14"/>
        <v>2.1500000000003183E-2</v>
      </c>
      <c r="J194" s="5">
        <f t="shared" si="15"/>
        <v>4.6225000000013687E-4</v>
      </c>
      <c r="K194" s="5">
        <f t="shared" si="16"/>
        <v>5.6608741442873054E-4</v>
      </c>
    </row>
    <row r="195" spans="1:11" x14ac:dyDescent="0.25">
      <c r="A195" s="5">
        <v>1.5</v>
      </c>
      <c r="B195" s="5">
        <v>46.5</v>
      </c>
      <c r="C195" s="5">
        <f t="shared" si="17"/>
        <v>43.0261</v>
      </c>
      <c r="D195" s="5">
        <f>Fe2011Engdipl!B195-Fe2011Engdipl!C195</f>
        <v>3.4739000000000004</v>
      </c>
      <c r="E195" s="5">
        <f t="shared" si="18"/>
        <v>12.067981210000003</v>
      </c>
      <c r="F195" s="5">
        <f t="shared" si="19"/>
        <v>11.769335918367382</v>
      </c>
      <c r="G195" s="5">
        <f t="shared" si="20"/>
        <v>138.51726795937259</v>
      </c>
      <c r="I195" s="5">
        <f t="shared" ref="I195:I247" si="21">ABS(D195)</f>
        <v>3.4739000000000004</v>
      </c>
      <c r="J195" s="5">
        <f t="shared" ref="J195:J247" si="22">D195*D195</f>
        <v>12.067981210000003</v>
      </c>
      <c r="K195" s="5">
        <f t="shared" ref="K195:K247" si="23">ABS(B195-C195)/B195</f>
        <v>7.4707526881720443E-2</v>
      </c>
    </row>
    <row r="196" spans="1:11" x14ac:dyDescent="0.25">
      <c r="A196" s="5">
        <v>2.4</v>
      </c>
      <c r="B196" s="5">
        <v>43.431899999999999</v>
      </c>
      <c r="C196" s="5">
        <f t="shared" ref="C196:C247" si="24">50.563-5.0246*A196</f>
        <v>38.503959999999999</v>
      </c>
      <c r="D196" s="5">
        <f>Fe2011Engdipl!B196-Fe2011Engdipl!C196</f>
        <v>4.9279399999999995</v>
      </c>
      <c r="E196" s="5">
        <f t="shared" ref="E196:E247" si="25">D196*D196</f>
        <v>24.284592643599996</v>
      </c>
      <c r="F196" s="5">
        <f t="shared" ref="F196:F247" si="26">B196-$B$248</f>
        <v>8.7012359183673809</v>
      </c>
      <c r="G196" s="5">
        <f t="shared" ref="G196:G247" si="27">F196*F196</f>
        <v>75.711506507086639</v>
      </c>
      <c r="I196" s="5">
        <f t="shared" si="21"/>
        <v>4.9279399999999995</v>
      </c>
      <c r="J196" s="5">
        <f t="shared" si="22"/>
        <v>24.284592643599996</v>
      </c>
      <c r="K196" s="5">
        <f t="shared" si="23"/>
        <v>0.11346360624333726</v>
      </c>
    </row>
    <row r="197" spans="1:11" x14ac:dyDescent="0.25">
      <c r="A197" s="5">
        <v>3</v>
      </c>
      <c r="B197" s="5">
        <v>32.857900000000001</v>
      </c>
      <c r="C197" s="5">
        <f t="shared" si="24"/>
        <v>35.489199999999997</v>
      </c>
      <c r="D197" s="5">
        <f>Fe2011Engdipl!B197-Fe2011Engdipl!C197</f>
        <v>-2.631299999999996</v>
      </c>
      <c r="E197" s="5">
        <f t="shared" si="25"/>
        <v>6.9237396899999792</v>
      </c>
      <c r="F197" s="5">
        <f t="shared" si="26"/>
        <v>-1.8727640816326172</v>
      </c>
      <c r="G197" s="5">
        <f t="shared" si="27"/>
        <v>3.5072453054532602</v>
      </c>
      <c r="I197" s="5">
        <f t="shared" si="21"/>
        <v>2.631299999999996</v>
      </c>
      <c r="J197" s="5">
        <f t="shared" si="22"/>
        <v>6.9237396899999792</v>
      </c>
      <c r="K197" s="5">
        <f t="shared" si="23"/>
        <v>8.0081198128912554E-2</v>
      </c>
    </row>
    <row r="198" spans="1:11" x14ac:dyDescent="0.25">
      <c r="A198" s="5">
        <v>4.4000000000000004</v>
      </c>
      <c r="B198" s="5">
        <v>33.603200000000001</v>
      </c>
      <c r="C198" s="5">
        <f t="shared" si="24"/>
        <v>28.45476</v>
      </c>
      <c r="D198" s="5">
        <f>Fe2011Engdipl!B198-Fe2011Engdipl!C198</f>
        <v>5.1484400000000008</v>
      </c>
      <c r="E198" s="5">
        <f t="shared" si="25"/>
        <v>26.50643443360001</v>
      </c>
      <c r="F198" s="5">
        <f t="shared" si="26"/>
        <v>-1.1274640816326169</v>
      </c>
      <c r="G198" s="5">
        <f t="shared" si="27"/>
        <v>1.2711752553716802</v>
      </c>
      <c r="I198" s="5">
        <f t="shared" si="21"/>
        <v>5.1484400000000008</v>
      </c>
      <c r="J198" s="5">
        <f t="shared" si="22"/>
        <v>26.50643443360001</v>
      </c>
      <c r="K198" s="5">
        <f t="shared" si="23"/>
        <v>0.15321278925816592</v>
      </c>
    </row>
    <row r="199" spans="1:11" x14ac:dyDescent="0.25">
      <c r="A199" s="5">
        <v>3</v>
      </c>
      <c r="B199" s="5">
        <v>35.496600000000001</v>
      </c>
      <c r="C199" s="5">
        <f t="shared" si="24"/>
        <v>35.489199999999997</v>
      </c>
      <c r="D199" s="5">
        <f>Fe2011Engdipl!B199-Fe2011Engdipl!C199</f>
        <v>7.40000000000407E-3</v>
      </c>
      <c r="E199" s="5">
        <f t="shared" si="25"/>
        <v>5.4760000000060238E-5</v>
      </c>
      <c r="F199" s="5">
        <f t="shared" si="26"/>
        <v>0.76593591836738284</v>
      </c>
      <c r="G199" s="5">
        <f t="shared" si="27"/>
        <v>0.58665783104528613</v>
      </c>
      <c r="I199" s="5">
        <f t="shared" si="21"/>
        <v>7.40000000000407E-3</v>
      </c>
      <c r="J199" s="5">
        <f t="shared" si="22"/>
        <v>5.4760000000060238E-5</v>
      </c>
      <c r="K199" s="5">
        <f t="shared" si="23"/>
        <v>2.0847067043052207E-4</v>
      </c>
    </row>
    <row r="200" spans="1:11" x14ac:dyDescent="0.25">
      <c r="A200" s="5">
        <v>5</v>
      </c>
      <c r="B200" s="5">
        <v>25.897500000000001</v>
      </c>
      <c r="C200" s="5">
        <f t="shared" si="24"/>
        <v>25.44</v>
      </c>
      <c r="D200" s="5">
        <f>Fe2011Engdipl!B200-Fe2011Engdipl!C200</f>
        <v>0.45749999999999957</v>
      </c>
      <c r="E200" s="5">
        <f t="shared" si="25"/>
        <v>0.20930624999999961</v>
      </c>
      <c r="F200" s="5">
        <f t="shared" si="26"/>
        <v>-8.8331640816326171</v>
      </c>
      <c r="G200" s="5">
        <f t="shared" si="27"/>
        <v>78.024787693044601</v>
      </c>
      <c r="I200" s="5">
        <f t="shared" si="21"/>
        <v>0.45749999999999957</v>
      </c>
      <c r="J200" s="5">
        <f t="shared" si="22"/>
        <v>0.20930624999999961</v>
      </c>
      <c r="K200" s="5">
        <f t="shared" si="23"/>
        <v>1.7665797856935981E-2</v>
      </c>
    </row>
    <row r="201" spans="1:11" x14ac:dyDescent="0.25">
      <c r="A201" s="5">
        <v>2</v>
      </c>
      <c r="B201" s="5">
        <v>40.9</v>
      </c>
      <c r="C201" s="5">
        <f t="shared" si="24"/>
        <v>40.513800000000003</v>
      </c>
      <c r="D201" s="5">
        <f>Fe2011Engdipl!B201-Fe2011Engdipl!C201</f>
        <v>0.38619999999999521</v>
      </c>
      <c r="E201" s="5">
        <f t="shared" si="25"/>
        <v>0.1491504399999963</v>
      </c>
      <c r="F201" s="5">
        <f t="shared" si="26"/>
        <v>6.1693359183673806</v>
      </c>
      <c r="G201" s="5">
        <f t="shared" si="27"/>
        <v>38.060705673657893</v>
      </c>
      <c r="I201" s="5">
        <f t="shared" si="21"/>
        <v>0.38619999999999521</v>
      </c>
      <c r="J201" s="5">
        <f t="shared" si="22"/>
        <v>0.1491504399999963</v>
      </c>
      <c r="K201" s="5">
        <f t="shared" si="23"/>
        <v>9.4425427872859465E-3</v>
      </c>
    </row>
    <row r="202" spans="1:11" x14ac:dyDescent="0.25">
      <c r="A202" s="5">
        <v>4.5999999999999996</v>
      </c>
      <c r="B202" s="5">
        <v>21.9</v>
      </c>
      <c r="C202" s="5">
        <f t="shared" si="24"/>
        <v>27.449840000000002</v>
      </c>
      <c r="D202" s="5">
        <f>Fe2011Engdipl!B202-Fe2011Engdipl!C202</f>
        <v>-5.5498400000000032</v>
      </c>
      <c r="E202" s="5">
        <f t="shared" si="25"/>
        <v>30.800724025600037</v>
      </c>
      <c r="F202" s="5">
        <f t="shared" si="26"/>
        <v>-12.830664081632619</v>
      </c>
      <c r="G202" s="5">
        <f t="shared" si="27"/>
        <v>164.62594077569742</v>
      </c>
      <c r="I202" s="5">
        <f t="shared" si="21"/>
        <v>5.5498400000000032</v>
      </c>
      <c r="J202" s="5">
        <f t="shared" si="22"/>
        <v>30.800724025600037</v>
      </c>
      <c r="K202" s="5">
        <f t="shared" si="23"/>
        <v>0.25341735159817369</v>
      </c>
    </row>
    <row r="203" spans="1:11" x14ac:dyDescent="0.25">
      <c r="A203" s="5">
        <v>3</v>
      </c>
      <c r="B203" s="5">
        <v>32.857900000000001</v>
      </c>
      <c r="C203" s="5">
        <f t="shared" si="24"/>
        <v>35.489199999999997</v>
      </c>
      <c r="D203" s="5">
        <f>Fe2011Engdipl!B203-Fe2011Engdipl!C203</f>
        <v>-2.631299999999996</v>
      </c>
      <c r="E203" s="5">
        <f t="shared" si="25"/>
        <v>6.9237396899999792</v>
      </c>
      <c r="F203" s="5">
        <f t="shared" si="26"/>
        <v>-1.8727640816326172</v>
      </c>
      <c r="G203" s="5">
        <f t="shared" si="27"/>
        <v>3.5072453054532602</v>
      </c>
      <c r="I203" s="5">
        <f t="shared" si="21"/>
        <v>2.631299999999996</v>
      </c>
      <c r="J203" s="5">
        <f t="shared" si="22"/>
        <v>6.9237396899999792</v>
      </c>
      <c r="K203" s="5">
        <f t="shared" si="23"/>
        <v>8.0081198128912554E-2</v>
      </c>
    </row>
    <row r="204" spans="1:11" x14ac:dyDescent="0.25">
      <c r="A204" s="5">
        <v>2</v>
      </c>
      <c r="B204" s="5">
        <v>39.444699999999997</v>
      </c>
      <c r="C204" s="5">
        <f t="shared" si="24"/>
        <v>40.513800000000003</v>
      </c>
      <c r="D204" s="5">
        <f>Fe2011Engdipl!B204-Fe2011Engdipl!C204</f>
        <v>-1.0691000000000059</v>
      </c>
      <c r="E204" s="5">
        <f t="shared" si="25"/>
        <v>1.1429748100000128</v>
      </c>
      <c r="F204" s="5">
        <f t="shared" si="26"/>
        <v>4.7140359183673795</v>
      </c>
      <c r="G204" s="5">
        <f t="shared" si="27"/>
        <v>22.222134639657781</v>
      </c>
      <c r="I204" s="5">
        <f t="shared" si="21"/>
        <v>1.0691000000000059</v>
      </c>
      <c r="J204" s="5">
        <f t="shared" si="22"/>
        <v>1.1429748100000128</v>
      </c>
      <c r="K204" s="5">
        <f t="shared" si="23"/>
        <v>2.7103768060094412E-2</v>
      </c>
    </row>
    <row r="205" spans="1:11" x14ac:dyDescent="0.25">
      <c r="A205" s="5">
        <v>3.6</v>
      </c>
      <c r="B205" s="5">
        <v>37.9</v>
      </c>
      <c r="C205" s="5">
        <f t="shared" si="24"/>
        <v>32.474440000000001</v>
      </c>
      <c r="D205" s="5">
        <f>Fe2011Engdipl!B205-Fe2011Engdipl!C205</f>
        <v>5.4255599999999973</v>
      </c>
      <c r="E205" s="5">
        <f t="shared" si="25"/>
        <v>29.436701313599972</v>
      </c>
      <c r="F205" s="5">
        <f t="shared" si="26"/>
        <v>3.1693359183673806</v>
      </c>
      <c r="G205" s="5">
        <f t="shared" si="27"/>
        <v>10.044690163453607</v>
      </c>
      <c r="I205" s="5">
        <f t="shared" si="21"/>
        <v>5.4255599999999973</v>
      </c>
      <c r="J205" s="5">
        <f t="shared" si="22"/>
        <v>29.436701313599972</v>
      </c>
      <c r="K205" s="5">
        <f t="shared" si="23"/>
        <v>0.14315461741424795</v>
      </c>
    </row>
    <row r="206" spans="1:11" x14ac:dyDescent="0.25">
      <c r="A206" s="5">
        <v>5.4</v>
      </c>
      <c r="B206" s="5">
        <v>21.2</v>
      </c>
      <c r="C206" s="5">
        <f t="shared" si="24"/>
        <v>23.430159999999997</v>
      </c>
      <c r="D206" s="5">
        <f>Fe2011Engdipl!B206-Fe2011Engdipl!C206</f>
        <v>-2.2301599999999979</v>
      </c>
      <c r="E206" s="5">
        <f t="shared" si="25"/>
        <v>4.9736136255999908</v>
      </c>
      <c r="F206" s="5">
        <f t="shared" si="26"/>
        <v>-13.530664081632619</v>
      </c>
      <c r="G206" s="5">
        <f t="shared" si="27"/>
        <v>183.07887048998307</v>
      </c>
      <c r="I206" s="5">
        <f t="shared" si="21"/>
        <v>2.2301599999999979</v>
      </c>
      <c r="J206" s="5">
        <f t="shared" si="22"/>
        <v>4.9736136255999908</v>
      </c>
      <c r="K206" s="5">
        <f t="shared" si="23"/>
        <v>0.10519622641509424</v>
      </c>
    </row>
    <row r="207" spans="1:11" x14ac:dyDescent="0.25">
      <c r="A207" s="5">
        <v>6.4</v>
      </c>
      <c r="B207" s="5">
        <v>31.4</v>
      </c>
      <c r="C207" s="5">
        <f t="shared" si="24"/>
        <v>18.405560000000001</v>
      </c>
      <c r="D207" s="5">
        <f>Fe2011Engdipl!B207-Fe2011Engdipl!C207</f>
        <v>12.994439999999997</v>
      </c>
      <c r="E207" s="5">
        <f t="shared" si="25"/>
        <v>168.85547091359993</v>
      </c>
      <c r="F207" s="5">
        <f t="shared" si="26"/>
        <v>-3.3306640816326194</v>
      </c>
      <c r="G207" s="5">
        <f t="shared" si="27"/>
        <v>11.093323224677659</v>
      </c>
      <c r="I207" s="5">
        <f t="shared" si="21"/>
        <v>12.994439999999997</v>
      </c>
      <c r="J207" s="5">
        <f t="shared" si="22"/>
        <v>168.85547091359993</v>
      </c>
      <c r="K207" s="5">
        <f t="shared" si="23"/>
        <v>0.41383566878980887</v>
      </c>
    </row>
    <row r="208" spans="1:11" x14ac:dyDescent="0.25">
      <c r="A208" s="5">
        <v>2.5</v>
      </c>
      <c r="B208" s="5">
        <v>37.5899</v>
      </c>
      <c r="C208" s="5">
        <f t="shared" si="24"/>
        <v>38.0015</v>
      </c>
      <c r="D208" s="5">
        <f>Fe2011Engdipl!B208-Fe2011Engdipl!C208</f>
        <v>-0.41159999999999997</v>
      </c>
      <c r="E208" s="5">
        <f t="shared" si="25"/>
        <v>0.16941455999999996</v>
      </c>
      <c r="F208" s="5">
        <f t="shared" si="26"/>
        <v>2.8592359183673821</v>
      </c>
      <c r="G208" s="5">
        <f t="shared" si="27"/>
        <v>8.1752300368821675</v>
      </c>
      <c r="I208" s="5">
        <f t="shared" si="21"/>
        <v>0.41159999999999997</v>
      </c>
      <c r="J208" s="5">
        <f t="shared" si="22"/>
        <v>0.16941455999999996</v>
      </c>
      <c r="K208" s="5">
        <f t="shared" si="23"/>
        <v>1.0949749799813247E-2</v>
      </c>
    </row>
    <row r="209" spans="1:11" x14ac:dyDescent="0.25">
      <c r="A209" s="5">
        <v>3.7</v>
      </c>
      <c r="B209" s="5">
        <v>33.4</v>
      </c>
      <c r="C209" s="5">
        <f t="shared" si="24"/>
        <v>31.971979999999999</v>
      </c>
      <c r="D209" s="5">
        <f>Fe2011Engdipl!B209-Fe2011Engdipl!C209</f>
        <v>1.4280200000000001</v>
      </c>
      <c r="E209" s="5">
        <f t="shared" si="25"/>
        <v>2.0392411204000003</v>
      </c>
      <c r="F209" s="5">
        <f t="shared" si="26"/>
        <v>-1.3306640816326194</v>
      </c>
      <c r="G209" s="5">
        <f t="shared" si="27"/>
        <v>1.7706668981471825</v>
      </c>
      <c r="I209" s="5">
        <f t="shared" si="21"/>
        <v>1.4280200000000001</v>
      </c>
      <c r="J209" s="5">
        <f t="shared" si="22"/>
        <v>2.0392411204000003</v>
      </c>
      <c r="K209" s="5">
        <f t="shared" si="23"/>
        <v>4.2755089820359284E-2</v>
      </c>
    </row>
    <row r="210" spans="1:11" x14ac:dyDescent="0.25">
      <c r="A210" s="5">
        <v>5</v>
      </c>
      <c r="B210" s="5">
        <v>28.716000000000001</v>
      </c>
      <c r="C210" s="5">
        <f t="shared" si="24"/>
        <v>25.44</v>
      </c>
      <c r="D210" s="5">
        <f>Fe2011Engdipl!B210-Fe2011Engdipl!C210</f>
        <v>3.2759999999999998</v>
      </c>
      <c r="E210" s="5">
        <f t="shared" si="25"/>
        <v>10.732175999999999</v>
      </c>
      <c r="F210" s="5">
        <f t="shared" si="26"/>
        <v>-6.0146640816326169</v>
      </c>
      <c r="G210" s="5">
        <f t="shared" si="27"/>
        <v>36.176184014881528</v>
      </c>
      <c r="I210" s="5">
        <f t="shared" si="21"/>
        <v>3.2759999999999998</v>
      </c>
      <c r="J210" s="5">
        <f t="shared" si="22"/>
        <v>10.732175999999999</v>
      </c>
      <c r="K210" s="5">
        <f t="shared" si="23"/>
        <v>0.11408274132887587</v>
      </c>
    </row>
    <row r="211" spans="1:11" x14ac:dyDescent="0.25">
      <c r="A211" s="5">
        <v>6.2</v>
      </c>
      <c r="B211" s="5">
        <v>26.8</v>
      </c>
      <c r="C211" s="5">
        <f t="shared" si="24"/>
        <v>19.41048</v>
      </c>
      <c r="D211" s="5">
        <f>Fe2011Engdipl!B211-Fe2011Engdipl!C211</f>
        <v>7.389520000000001</v>
      </c>
      <c r="E211" s="5">
        <f t="shared" si="25"/>
        <v>54.605005830400017</v>
      </c>
      <c r="F211" s="5">
        <f t="shared" si="26"/>
        <v>-7.9306640816326173</v>
      </c>
      <c r="G211" s="5">
        <f t="shared" si="27"/>
        <v>62.895432775697728</v>
      </c>
      <c r="I211" s="5">
        <f t="shared" si="21"/>
        <v>7.389520000000001</v>
      </c>
      <c r="J211" s="5">
        <f t="shared" si="22"/>
        <v>54.605005830400017</v>
      </c>
      <c r="K211" s="5">
        <f t="shared" si="23"/>
        <v>0.27572835820895525</v>
      </c>
    </row>
    <row r="212" spans="1:11" x14ac:dyDescent="0.25">
      <c r="A212" s="5">
        <v>2.2000000000000002</v>
      </c>
      <c r="B212" s="5">
        <v>30.45</v>
      </c>
      <c r="C212" s="5">
        <f t="shared" si="24"/>
        <v>39.508880000000005</v>
      </c>
      <c r="D212" s="5">
        <f>Fe2011Engdipl!B212-Fe2011Engdipl!C212</f>
        <v>-9.0588800000000056</v>
      </c>
      <c r="E212" s="5">
        <f t="shared" si="25"/>
        <v>82.063306854400096</v>
      </c>
      <c r="F212" s="5">
        <f t="shared" si="26"/>
        <v>-4.2806640816326187</v>
      </c>
      <c r="G212" s="5">
        <f t="shared" si="27"/>
        <v>18.324084979779631</v>
      </c>
      <c r="I212" s="5">
        <f t="shared" si="21"/>
        <v>9.0588800000000056</v>
      </c>
      <c r="J212" s="5">
        <f t="shared" si="22"/>
        <v>82.063306854400096</v>
      </c>
      <c r="K212" s="5">
        <f t="shared" si="23"/>
        <v>0.29750016420361269</v>
      </c>
    </row>
    <row r="213" spans="1:11" x14ac:dyDescent="0.25">
      <c r="A213" s="5">
        <v>3.8</v>
      </c>
      <c r="B213" s="5">
        <v>34.861699999999999</v>
      </c>
      <c r="C213" s="5">
        <f t="shared" si="24"/>
        <v>31.469520000000003</v>
      </c>
      <c r="D213" s="5">
        <f>Fe2011Engdipl!B213-Fe2011Engdipl!C213</f>
        <v>3.3921799999999962</v>
      </c>
      <c r="E213" s="5">
        <f t="shared" si="25"/>
        <v>11.506885152399974</v>
      </c>
      <c r="F213" s="5">
        <f t="shared" si="26"/>
        <v>0.13103591836738104</v>
      </c>
      <c r="G213" s="5">
        <f t="shared" si="27"/>
        <v>1.717041190238295E-2</v>
      </c>
      <c r="I213" s="5">
        <f t="shared" si="21"/>
        <v>3.3921799999999962</v>
      </c>
      <c r="J213" s="5">
        <f t="shared" si="22"/>
        <v>11.506885152399974</v>
      </c>
      <c r="K213" s="5">
        <f t="shared" si="23"/>
        <v>9.7303918053336366E-2</v>
      </c>
    </row>
    <row r="214" spans="1:11" x14ac:dyDescent="0.25">
      <c r="A214" s="5">
        <v>4.4000000000000004</v>
      </c>
      <c r="B214" s="5">
        <v>33.049900000000001</v>
      </c>
      <c r="C214" s="5">
        <f t="shared" si="24"/>
        <v>28.45476</v>
      </c>
      <c r="D214" s="5">
        <f>Fe2011Engdipl!B214-Fe2011Engdipl!C214</f>
        <v>4.5951400000000007</v>
      </c>
      <c r="E214" s="5">
        <f t="shared" si="25"/>
        <v>21.115311619600007</v>
      </c>
      <c r="F214" s="5">
        <f t="shared" si="26"/>
        <v>-1.680764081632617</v>
      </c>
      <c r="G214" s="5">
        <f t="shared" si="27"/>
        <v>2.8249678981063346</v>
      </c>
      <c r="I214" s="5">
        <f t="shared" si="21"/>
        <v>4.5951400000000007</v>
      </c>
      <c r="J214" s="5">
        <f t="shared" si="22"/>
        <v>21.115311619600007</v>
      </c>
      <c r="K214" s="5">
        <f t="shared" si="23"/>
        <v>0.13903642673654082</v>
      </c>
    </row>
    <row r="215" spans="1:11" x14ac:dyDescent="0.25">
      <c r="A215" s="5">
        <v>3.8</v>
      </c>
      <c r="B215" s="5">
        <v>36.027700000000003</v>
      </c>
      <c r="C215" s="5">
        <f t="shared" si="24"/>
        <v>31.469520000000003</v>
      </c>
      <c r="D215" s="5">
        <f>Fe2011Engdipl!B215-Fe2011Engdipl!C215</f>
        <v>4.5581800000000001</v>
      </c>
      <c r="E215" s="5">
        <f t="shared" si="25"/>
        <v>20.777004912400002</v>
      </c>
      <c r="F215" s="5">
        <f t="shared" si="26"/>
        <v>1.297035918367385</v>
      </c>
      <c r="G215" s="5">
        <f t="shared" si="27"/>
        <v>1.6823021735351258</v>
      </c>
      <c r="I215" s="5">
        <f t="shared" si="21"/>
        <v>4.5581800000000001</v>
      </c>
      <c r="J215" s="5">
        <f t="shared" si="22"/>
        <v>20.777004912400002</v>
      </c>
      <c r="K215" s="5">
        <f t="shared" si="23"/>
        <v>0.12651876195260869</v>
      </c>
    </row>
    <row r="216" spans="1:11" x14ac:dyDescent="0.25">
      <c r="A216" s="5">
        <v>1.6</v>
      </c>
      <c r="B216" s="5">
        <v>42.8</v>
      </c>
      <c r="C216" s="5">
        <f t="shared" si="24"/>
        <v>42.52364</v>
      </c>
      <c r="D216" s="5">
        <f>Fe2011Engdipl!B216-Fe2011Engdipl!C216</f>
        <v>0.27635999999999683</v>
      </c>
      <c r="E216" s="5">
        <f t="shared" si="25"/>
        <v>7.6374849599998254E-2</v>
      </c>
      <c r="F216" s="5">
        <f t="shared" si="26"/>
        <v>8.0693359183673792</v>
      </c>
      <c r="G216" s="5">
        <f t="shared" si="27"/>
        <v>65.114182163453918</v>
      </c>
      <c r="I216" s="5">
        <f t="shared" si="21"/>
        <v>0.27635999999999683</v>
      </c>
      <c r="J216" s="5">
        <f t="shared" si="22"/>
        <v>7.6374849599998254E-2</v>
      </c>
      <c r="K216" s="5">
        <f t="shared" si="23"/>
        <v>6.4570093457943191E-3</v>
      </c>
    </row>
    <row r="217" spans="1:11" x14ac:dyDescent="0.25">
      <c r="A217" s="5">
        <v>4.7</v>
      </c>
      <c r="B217" s="5">
        <v>25.7</v>
      </c>
      <c r="C217" s="5">
        <f t="shared" si="24"/>
        <v>26.947379999999999</v>
      </c>
      <c r="D217" s="5">
        <f>Fe2011Engdipl!B217-Fe2011Engdipl!C217</f>
        <v>-1.2473799999999997</v>
      </c>
      <c r="E217" s="5">
        <f t="shared" si="25"/>
        <v>1.5559568643999993</v>
      </c>
      <c r="F217" s="5">
        <f t="shared" si="26"/>
        <v>-9.0306640816326187</v>
      </c>
      <c r="G217" s="5">
        <f t="shared" si="27"/>
        <v>81.552893755289503</v>
      </c>
      <c r="I217" s="5">
        <f t="shared" si="21"/>
        <v>1.2473799999999997</v>
      </c>
      <c r="J217" s="5">
        <f t="shared" si="22"/>
        <v>1.5559568643999993</v>
      </c>
      <c r="K217" s="5">
        <f t="shared" si="23"/>
        <v>4.8536186770428008E-2</v>
      </c>
    </row>
    <row r="218" spans="1:11" x14ac:dyDescent="0.25">
      <c r="A218" s="5">
        <v>2.5</v>
      </c>
      <c r="B218" s="5">
        <v>37.037799999999997</v>
      </c>
      <c r="C218" s="5">
        <f t="shared" si="24"/>
        <v>38.0015</v>
      </c>
      <c r="D218" s="5">
        <f>Fe2011Engdipl!B218-Fe2011Engdipl!C218</f>
        <v>-0.96370000000000289</v>
      </c>
      <c r="E218" s="5">
        <f t="shared" si="25"/>
        <v>0.92871769000000559</v>
      </c>
      <c r="F218" s="5">
        <f t="shared" si="26"/>
        <v>2.3071359183673792</v>
      </c>
      <c r="G218" s="5">
        <f t="shared" si="27"/>
        <v>5.3228761458208904</v>
      </c>
      <c r="I218" s="5">
        <f t="shared" si="21"/>
        <v>0.96370000000000289</v>
      </c>
      <c r="J218" s="5">
        <f t="shared" si="22"/>
        <v>0.92871769000000559</v>
      </c>
      <c r="K218" s="5">
        <f t="shared" si="23"/>
        <v>2.6019364001101657E-2</v>
      </c>
    </row>
    <row r="219" spans="1:11" x14ac:dyDescent="0.25">
      <c r="A219" s="5">
        <v>2</v>
      </c>
      <c r="B219" s="5">
        <v>48.7</v>
      </c>
      <c r="C219" s="5">
        <f t="shared" si="24"/>
        <v>40.513800000000003</v>
      </c>
      <c r="D219" s="5">
        <f>Fe2011Engdipl!B219-Fe2011Engdipl!C219</f>
        <v>8.1861999999999995</v>
      </c>
      <c r="E219" s="5">
        <f t="shared" si="25"/>
        <v>67.013870439999991</v>
      </c>
      <c r="F219" s="5">
        <f t="shared" si="26"/>
        <v>13.969335918367385</v>
      </c>
      <c r="G219" s="5">
        <f t="shared" si="27"/>
        <v>195.14234600018915</v>
      </c>
      <c r="I219" s="5">
        <f t="shared" si="21"/>
        <v>8.1861999999999995</v>
      </c>
      <c r="J219" s="5">
        <f t="shared" si="22"/>
        <v>67.013870439999991</v>
      </c>
      <c r="K219" s="5">
        <f t="shared" si="23"/>
        <v>0.16809445585215604</v>
      </c>
    </row>
    <row r="220" spans="1:11" x14ac:dyDescent="0.25">
      <c r="A220" s="5">
        <v>4.4000000000000004</v>
      </c>
      <c r="B220" s="5">
        <v>29.837800000000001</v>
      </c>
      <c r="C220" s="5">
        <f t="shared" si="24"/>
        <v>28.45476</v>
      </c>
      <c r="D220" s="5">
        <f>Fe2011Engdipl!B220-Fe2011Engdipl!C220</f>
        <v>1.3830400000000012</v>
      </c>
      <c r="E220" s="5">
        <f t="shared" si="25"/>
        <v>1.9127996416000033</v>
      </c>
      <c r="F220" s="5">
        <f t="shared" si="26"/>
        <v>-4.8928640816326165</v>
      </c>
      <c r="G220" s="5">
        <f t="shared" si="27"/>
        <v>23.940118921330587</v>
      </c>
      <c r="I220" s="5">
        <f t="shared" si="21"/>
        <v>1.3830400000000012</v>
      </c>
      <c r="J220" s="5">
        <f t="shared" si="22"/>
        <v>1.9127996416000033</v>
      </c>
      <c r="K220" s="5">
        <f t="shared" si="23"/>
        <v>4.6351942837608705E-2</v>
      </c>
    </row>
    <row r="221" spans="1:11" x14ac:dyDescent="0.25">
      <c r="A221" s="5">
        <v>1.4</v>
      </c>
      <c r="B221" s="5">
        <v>54.05</v>
      </c>
      <c r="C221" s="5">
        <f t="shared" si="24"/>
        <v>43.528559999999999</v>
      </c>
      <c r="D221" s="5">
        <f>Fe2011Engdipl!B221-Fe2011Engdipl!C221</f>
        <v>10.521439999999998</v>
      </c>
      <c r="E221" s="5">
        <f t="shared" si="25"/>
        <v>110.70069967359997</v>
      </c>
      <c r="F221" s="5">
        <f t="shared" si="26"/>
        <v>19.319335918367379</v>
      </c>
      <c r="G221" s="5">
        <f t="shared" si="27"/>
        <v>373.23674032671994</v>
      </c>
      <c r="I221" s="5">
        <f t="shared" si="21"/>
        <v>10.521439999999998</v>
      </c>
      <c r="J221" s="5">
        <f t="shared" si="22"/>
        <v>110.70069967359997</v>
      </c>
      <c r="K221" s="5">
        <f t="shared" si="23"/>
        <v>0.19466123959296946</v>
      </c>
    </row>
    <row r="222" spans="1:11" x14ac:dyDescent="0.25">
      <c r="A222" s="5">
        <v>3</v>
      </c>
      <c r="B222" s="5">
        <v>31.5</v>
      </c>
      <c r="C222" s="5">
        <f t="shared" si="24"/>
        <v>35.489199999999997</v>
      </c>
      <c r="D222" s="5">
        <f>Fe2011Engdipl!B222-Fe2011Engdipl!C222</f>
        <v>-3.9891999999999967</v>
      </c>
      <c r="E222" s="5">
        <f t="shared" si="25"/>
        <v>15.913716639999974</v>
      </c>
      <c r="F222" s="5">
        <f t="shared" si="26"/>
        <v>-3.230664081632618</v>
      </c>
      <c r="G222" s="5">
        <f t="shared" si="27"/>
        <v>10.437190408351126</v>
      </c>
      <c r="I222" s="5">
        <f t="shared" si="21"/>
        <v>3.9891999999999967</v>
      </c>
      <c r="J222" s="5">
        <f t="shared" si="22"/>
        <v>15.913716639999974</v>
      </c>
      <c r="K222" s="5">
        <f t="shared" si="23"/>
        <v>0.12664126984126975</v>
      </c>
    </row>
    <row r="223" spans="1:11" x14ac:dyDescent="0.25">
      <c r="A223" s="5">
        <v>3.7</v>
      </c>
      <c r="B223" s="5">
        <v>24.4</v>
      </c>
      <c r="C223" s="5">
        <f t="shared" si="24"/>
        <v>31.971979999999999</v>
      </c>
      <c r="D223" s="5">
        <f>Fe2011Engdipl!B223-Fe2011Engdipl!C223</f>
        <v>-7.5719799999999999</v>
      </c>
      <c r="E223" s="5">
        <f t="shared" si="25"/>
        <v>57.334881120399999</v>
      </c>
      <c r="F223" s="5">
        <f t="shared" si="26"/>
        <v>-10.330664081632619</v>
      </c>
      <c r="G223" s="5">
        <f t="shared" si="27"/>
        <v>106.72262036753433</v>
      </c>
      <c r="I223" s="5">
        <f t="shared" si="21"/>
        <v>7.5719799999999999</v>
      </c>
      <c r="J223" s="5">
        <f t="shared" si="22"/>
        <v>57.334881120399999</v>
      </c>
      <c r="K223" s="5">
        <f t="shared" si="23"/>
        <v>0.31032704918032789</v>
      </c>
    </row>
    <row r="224" spans="1:11" x14ac:dyDescent="0.25">
      <c r="A224" s="5">
        <v>3.7</v>
      </c>
      <c r="B224" s="5">
        <v>31.363900000000001</v>
      </c>
      <c r="C224" s="5">
        <f t="shared" si="24"/>
        <v>31.971979999999999</v>
      </c>
      <c r="D224" s="5">
        <f>Fe2011Engdipl!B224-Fe2011Engdipl!C224</f>
        <v>-0.60807999999999751</v>
      </c>
      <c r="E224" s="5">
        <f t="shared" si="25"/>
        <v>0.36976128639999695</v>
      </c>
      <c r="F224" s="5">
        <f t="shared" si="26"/>
        <v>-3.366764081632617</v>
      </c>
      <c r="G224" s="5">
        <f t="shared" si="27"/>
        <v>11.335100381371518</v>
      </c>
      <c r="I224" s="5">
        <f t="shared" si="21"/>
        <v>0.60807999999999751</v>
      </c>
      <c r="J224" s="5">
        <f t="shared" si="22"/>
        <v>0.36976128639999695</v>
      </c>
      <c r="K224" s="5">
        <f t="shared" si="23"/>
        <v>1.9387895000302816E-2</v>
      </c>
    </row>
    <row r="225" spans="1:11" x14ac:dyDescent="0.25">
      <c r="A225" s="5">
        <v>5.7</v>
      </c>
      <c r="B225" s="5">
        <v>27.2</v>
      </c>
      <c r="C225" s="5">
        <f t="shared" si="24"/>
        <v>21.922779999999999</v>
      </c>
      <c r="D225" s="5">
        <f>Fe2011Engdipl!B225-Fe2011Engdipl!C225</f>
        <v>5.2772199999999998</v>
      </c>
      <c r="E225" s="5">
        <f t="shared" si="25"/>
        <v>27.849050928399997</v>
      </c>
      <c r="F225" s="5">
        <f t="shared" si="26"/>
        <v>-7.5306640816326187</v>
      </c>
      <c r="G225" s="5">
        <f t="shared" si="27"/>
        <v>56.710901510391651</v>
      </c>
      <c r="I225" s="5">
        <f t="shared" si="21"/>
        <v>5.2772199999999998</v>
      </c>
      <c r="J225" s="5">
        <f t="shared" si="22"/>
        <v>27.849050928399997</v>
      </c>
      <c r="K225" s="5">
        <f t="shared" si="23"/>
        <v>0.1940154411764706</v>
      </c>
    </row>
    <row r="226" spans="1:11" x14ac:dyDescent="0.25">
      <c r="A226" s="5">
        <v>3</v>
      </c>
      <c r="B226" s="5">
        <v>32.857900000000001</v>
      </c>
      <c r="C226" s="5">
        <f t="shared" si="24"/>
        <v>35.489199999999997</v>
      </c>
      <c r="D226" s="5">
        <f>Fe2011Engdipl!B226-Fe2011Engdipl!C226</f>
        <v>-2.631299999999996</v>
      </c>
      <c r="E226" s="5">
        <f t="shared" si="25"/>
        <v>6.9237396899999792</v>
      </c>
      <c r="F226" s="5">
        <f t="shared" si="26"/>
        <v>-1.8727640816326172</v>
      </c>
      <c r="G226" s="5">
        <f t="shared" si="27"/>
        <v>3.5072453054532602</v>
      </c>
      <c r="I226" s="5">
        <f t="shared" si="21"/>
        <v>2.631299999999996</v>
      </c>
      <c r="J226" s="5">
        <f t="shared" si="22"/>
        <v>6.9237396899999792</v>
      </c>
      <c r="K226" s="5">
        <f t="shared" si="23"/>
        <v>8.0081198128912554E-2</v>
      </c>
    </row>
    <row r="227" spans="1:11" x14ac:dyDescent="0.25">
      <c r="A227" s="5">
        <v>3</v>
      </c>
      <c r="B227" s="5">
        <v>34.4</v>
      </c>
      <c r="C227" s="5">
        <f t="shared" si="24"/>
        <v>35.489199999999997</v>
      </c>
      <c r="D227" s="5">
        <f>Fe2011Engdipl!B227-Fe2011Engdipl!C227</f>
        <v>-1.0891999999999982</v>
      </c>
      <c r="E227" s="5">
        <f t="shared" si="25"/>
        <v>1.1863566399999961</v>
      </c>
      <c r="F227" s="5">
        <f t="shared" si="26"/>
        <v>-0.3306640816326194</v>
      </c>
      <c r="G227" s="5">
        <f t="shared" si="27"/>
        <v>0.10933873488194358</v>
      </c>
      <c r="I227" s="5">
        <f t="shared" si="21"/>
        <v>1.0891999999999982</v>
      </c>
      <c r="J227" s="5">
        <f t="shared" si="22"/>
        <v>1.1863566399999961</v>
      </c>
      <c r="K227" s="5">
        <f t="shared" si="23"/>
        <v>3.1662790697674366E-2</v>
      </c>
    </row>
    <row r="228" spans="1:11" x14ac:dyDescent="0.25">
      <c r="A228" s="5">
        <v>1.8</v>
      </c>
      <c r="B228" s="5">
        <v>46.9</v>
      </c>
      <c r="C228" s="5">
        <f t="shared" si="24"/>
        <v>41.518720000000002</v>
      </c>
      <c r="D228" s="5">
        <f>Fe2011Engdipl!B228-Fe2011Engdipl!C228</f>
        <v>5.3812799999999967</v>
      </c>
      <c r="E228" s="5">
        <f t="shared" si="25"/>
        <v>28.958174438399965</v>
      </c>
      <c r="F228" s="5">
        <f t="shared" si="26"/>
        <v>12.169335918367381</v>
      </c>
      <c r="G228" s="5">
        <f t="shared" si="27"/>
        <v>148.09273669406645</v>
      </c>
      <c r="I228" s="5">
        <f t="shared" si="21"/>
        <v>5.3812799999999967</v>
      </c>
      <c r="J228" s="5">
        <f t="shared" si="22"/>
        <v>28.958174438399965</v>
      </c>
      <c r="K228" s="5">
        <f t="shared" si="23"/>
        <v>0.11473944562899781</v>
      </c>
    </row>
    <row r="229" spans="1:11" x14ac:dyDescent="0.25">
      <c r="A229" s="5">
        <v>1.6</v>
      </c>
      <c r="B229" s="5">
        <v>52.6</v>
      </c>
      <c r="C229" s="5">
        <f t="shared" si="24"/>
        <v>42.52364</v>
      </c>
      <c r="D229" s="5">
        <f>Fe2011Engdipl!B229-Fe2011Engdipl!C229</f>
        <v>10.076360000000001</v>
      </c>
      <c r="E229" s="5">
        <f t="shared" si="25"/>
        <v>101.53303084960002</v>
      </c>
      <c r="F229" s="5">
        <f t="shared" si="26"/>
        <v>17.869335918367383</v>
      </c>
      <c r="G229" s="5">
        <f t="shared" si="27"/>
        <v>319.3131661634547</v>
      </c>
      <c r="I229" s="5">
        <f t="shared" si="21"/>
        <v>10.076360000000001</v>
      </c>
      <c r="J229" s="5">
        <f t="shared" si="22"/>
        <v>101.53303084960002</v>
      </c>
      <c r="K229" s="5">
        <f t="shared" si="23"/>
        <v>0.19156577946768064</v>
      </c>
    </row>
    <row r="230" spans="1:11" x14ac:dyDescent="0.25">
      <c r="A230" s="5">
        <v>2.5</v>
      </c>
      <c r="B230" s="5">
        <v>32.799999999999997</v>
      </c>
      <c r="C230" s="5">
        <f t="shared" si="24"/>
        <v>38.0015</v>
      </c>
      <c r="D230" s="5">
        <f>Fe2011Engdipl!B230-Fe2011Engdipl!C230</f>
        <v>-5.2015000000000029</v>
      </c>
      <c r="E230" s="5">
        <f t="shared" si="25"/>
        <v>27.055602250000032</v>
      </c>
      <c r="F230" s="5">
        <f t="shared" si="26"/>
        <v>-1.9306640816326208</v>
      </c>
      <c r="G230" s="5">
        <f t="shared" si="27"/>
        <v>3.7274637961063313</v>
      </c>
      <c r="I230" s="5">
        <f t="shared" si="21"/>
        <v>5.2015000000000029</v>
      </c>
      <c r="J230" s="5">
        <f t="shared" si="22"/>
        <v>27.055602250000032</v>
      </c>
      <c r="K230" s="5">
        <f t="shared" si="23"/>
        <v>0.15858231707317083</v>
      </c>
    </row>
    <row r="231" spans="1:11" x14ac:dyDescent="0.25">
      <c r="A231" s="5">
        <v>2</v>
      </c>
      <c r="B231" s="5">
        <v>41.399000000000001</v>
      </c>
      <c r="C231" s="5">
        <f t="shared" si="24"/>
        <v>40.513800000000003</v>
      </c>
      <c r="D231" s="5">
        <f>Fe2011Engdipl!B231-Fe2011Engdipl!C231</f>
        <v>0.88519999999999754</v>
      </c>
      <c r="E231" s="5">
        <f t="shared" si="25"/>
        <v>0.78357903999999567</v>
      </c>
      <c r="F231" s="5">
        <f t="shared" si="26"/>
        <v>6.6683359183673829</v>
      </c>
      <c r="G231" s="5">
        <f t="shared" si="27"/>
        <v>44.466703920188571</v>
      </c>
      <c r="I231" s="5">
        <f t="shared" si="21"/>
        <v>0.88519999999999754</v>
      </c>
      <c r="J231" s="5">
        <f t="shared" si="22"/>
        <v>0.78357903999999567</v>
      </c>
      <c r="K231" s="5">
        <f t="shared" si="23"/>
        <v>2.1382158989347508E-2</v>
      </c>
    </row>
    <row r="232" spans="1:11" x14ac:dyDescent="0.25">
      <c r="A232" s="5">
        <v>4</v>
      </c>
      <c r="B232" s="5">
        <v>28.4</v>
      </c>
      <c r="C232" s="5">
        <f t="shared" si="24"/>
        <v>30.464600000000001</v>
      </c>
      <c r="D232" s="5">
        <f>Fe2011Engdipl!B232-Fe2011Engdipl!C232</f>
        <v>-2.0646000000000022</v>
      </c>
      <c r="E232" s="5">
        <f t="shared" si="25"/>
        <v>4.2625731600000094</v>
      </c>
      <c r="F232" s="5">
        <f t="shared" si="26"/>
        <v>-6.3306640816326194</v>
      </c>
      <c r="G232" s="5">
        <f t="shared" si="27"/>
        <v>40.077307714473378</v>
      </c>
      <c r="I232" s="5">
        <f t="shared" si="21"/>
        <v>2.0646000000000022</v>
      </c>
      <c r="J232" s="5">
        <f t="shared" si="22"/>
        <v>4.2625731600000094</v>
      </c>
      <c r="K232" s="5">
        <f t="shared" si="23"/>
        <v>7.2697183098591633E-2</v>
      </c>
    </row>
    <row r="233" spans="1:11" x14ac:dyDescent="0.25">
      <c r="A233" s="5">
        <v>6</v>
      </c>
      <c r="B233" s="5">
        <v>21.473400000000002</v>
      </c>
      <c r="C233" s="5">
        <f t="shared" si="24"/>
        <v>20.415399999999998</v>
      </c>
      <c r="D233" s="5">
        <f>Fe2011Engdipl!B233-Fe2011Engdipl!C233</f>
        <v>1.0580000000000034</v>
      </c>
      <c r="E233" s="5">
        <f t="shared" si="25"/>
        <v>1.1193640000000071</v>
      </c>
      <c r="F233" s="5">
        <f t="shared" si="26"/>
        <v>-13.257264081632616</v>
      </c>
      <c r="G233" s="5">
        <f t="shared" si="27"/>
        <v>175.7550509301463</v>
      </c>
      <c r="I233" s="5">
        <f t="shared" si="21"/>
        <v>1.0580000000000034</v>
      </c>
      <c r="J233" s="5">
        <f t="shared" si="22"/>
        <v>1.1193640000000071</v>
      </c>
      <c r="K233" s="5">
        <f t="shared" si="23"/>
        <v>4.9270259949519092E-2</v>
      </c>
    </row>
    <row r="234" spans="1:11" x14ac:dyDescent="0.25">
      <c r="A234" s="5">
        <v>2.5</v>
      </c>
      <c r="B234" s="5">
        <v>44.515900000000002</v>
      </c>
      <c r="C234" s="5">
        <f t="shared" si="24"/>
        <v>38.0015</v>
      </c>
      <c r="D234" s="5">
        <f>Fe2011Engdipl!B234-Fe2011Engdipl!C234</f>
        <v>6.514400000000002</v>
      </c>
      <c r="E234" s="5">
        <f t="shared" si="25"/>
        <v>42.437407360000023</v>
      </c>
      <c r="F234" s="5">
        <f t="shared" si="26"/>
        <v>9.785235918367384</v>
      </c>
      <c r="G234" s="5">
        <f t="shared" si="27"/>
        <v>95.750841978107175</v>
      </c>
      <c r="I234" s="5">
        <f t="shared" si="21"/>
        <v>6.514400000000002</v>
      </c>
      <c r="J234" s="5">
        <f t="shared" si="22"/>
        <v>42.437407360000023</v>
      </c>
      <c r="K234" s="5">
        <f t="shared" si="23"/>
        <v>0.14633872391662309</v>
      </c>
    </row>
    <row r="235" spans="1:11" x14ac:dyDescent="0.25">
      <c r="A235" s="5">
        <v>2</v>
      </c>
      <c r="B235" s="5">
        <v>36.799999999999997</v>
      </c>
      <c r="C235" s="5">
        <f t="shared" si="24"/>
        <v>40.513800000000003</v>
      </c>
      <c r="D235" s="5">
        <f>Fe2011Engdipl!B235-Fe2011Engdipl!C235</f>
        <v>-3.7138000000000062</v>
      </c>
      <c r="E235" s="5">
        <f t="shared" si="25"/>
        <v>13.792310440000046</v>
      </c>
      <c r="F235" s="5">
        <f t="shared" si="26"/>
        <v>2.0693359183673792</v>
      </c>
      <c r="G235" s="5">
        <f t="shared" si="27"/>
        <v>4.2821511430453647</v>
      </c>
      <c r="I235" s="5">
        <f t="shared" si="21"/>
        <v>3.7138000000000062</v>
      </c>
      <c r="J235" s="5">
        <f t="shared" si="22"/>
        <v>13.792310440000046</v>
      </c>
      <c r="K235" s="5">
        <f t="shared" si="23"/>
        <v>0.10091847826086975</v>
      </c>
    </row>
    <row r="236" spans="1:11" x14ac:dyDescent="0.25">
      <c r="A236" s="5">
        <v>4.4000000000000004</v>
      </c>
      <c r="B236" s="5">
        <v>31.227399999999999</v>
      </c>
      <c r="C236" s="5">
        <f t="shared" si="24"/>
        <v>28.45476</v>
      </c>
      <c r="D236" s="5">
        <f>Fe2011Engdipl!B236-Fe2011Engdipl!C236</f>
        <v>2.7726399999999991</v>
      </c>
      <c r="E236" s="5">
        <f t="shared" si="25"/>
        <v>7.6875325695999948</v>
      </c>
      <c r="F236" s="5">
        <f t="shared" si="26"/>
        <v>-3.5032640816326186</v>
      </c>
      <c r="G236" s="5">
        <f t="shared" si="27"/>
        <v>12.272859225657234</v>
      </c>
      <c r="I236" s="5">
        <f t="shared" si="21"/>
        <v>2.7726399999999991</v>
      </c>
      <c r="J236" s="5">
        <f t="shared" si="22"/>
        <v>7.6875325695999948</v>
      </c>
      <c r="K236" s="5">
        <f t="shared" si="23"/>
        <v>8.8788691982041382E-2</v>
      </c>
    </row>
    <row r="237" spans="1:11" x14ac:dyDescent="0.25">
      <c r="A237" s="5">
        <v>3.7</v>
      </c>
      <c r="B237" s="5">
        <v>36.752800000000001</v>
      </c>
      <c r="C237" s="5">
        <f t="shared" si="24"/>
        <v>31.971979999999999</v>
      </c>
      <c r="D237" s="5">
        <f>Fe2011Engdipl!B237-Fe2011Engdipl!C237</f>
        <v>4.7808200000000021</v>
      </c>
      <c r="E237" s="5">
        <f t="shared" si="25"/>
        <v>22.856239872400021</v>
      </c>
      <c r="F237" s="5">
        <f t="shared" si="26"/>
        <v>2.0221359183673826</v>
      </c>
      <c r="G237" s="5">
        <f t="shared" si="27"/>
        <v>4.0890336723514977</v>
      </c>
      <c r="I237" s="5">
        <f t="shared" si="21"/>
        <v>4.7808200000000021</v>
      </c>
      <c r="J237" s="5">
        <f t="shared" si="22"/>
        <v>22.856239872400021</v>
      </c>
      <c r="K237" s="5">
        <f t="shared" si="23"/>
        <v>0.13008042924620714</v>
      </c>
    </row>
    <row r="238" spans="1:11" x14ac:dyDescent="0.25">
      <c r="A238" s="5">
        <v>3</v>
      </c>
      <c r="B238" s="5">
        <v>37.425899999999999</v>
      </c>
      <c r="C238" s="5">
        <f t="shared" si="24"/>
        <v>35.489199999999997</v>
      </c>
      <c r="D238" s="5">
        <f>Fe2011Engdipl!B238-Fe2011Engdipl!C238</f>
        <v>1.9367000000000019</v>
      </c>
      <c r="E238" s="5">
        <f t="shared" si="25"/>
        <v>3.7508068900000073</v>
      </c>
      <c r="F238" s="5">
        <f t="shared" si="26"/>
        <v>2.6952359183673806</v>
      </c>
      <c r="G238" s="5">
        <f t="shared" si="27"/>
        <v>7.2642966556576578</v>
      </c>
      <c r="I238" s="5">
        <f t="shared" si="21"/>
        <v>1.9367000000000019</v>
      </c>
      <c r="J238" s="5">
        <f t="shared" si="22"/>
        <v>3.7508068900000073</v>
      </c>
      <c r="K238" s="5">
        <f t="shared" si="23"/>
        <v>5.1747586564384607E-2</v>
      </c>
    </row>
    <row r="239" spans="1:11" x14ac:dyDescent="0.25">
      <c r="A239" s="5">
        <v>3.6</v>
      </c>
      <c r="B239" s="5">
        <v>34.259599999999999</v>
      </c>
      <c r="C239" s="5">
        <f t="shared" si="24"/>
        <v>32.474440000000001</v>
      </c>
      <c r="D239" s="5">
        <f>Fe2011Engdipl!B239-Fe2011Engdipl!C239</f>
        <v>1.7851599999999976</v>
      </c>
      <c r="E239" s="5">
        <f t="shared" si="25"/>
        <v>3.1867962255999918</v>
      </c>
      <c r="F239" s="5">
        <f t="shared" si="26"/>
        <v>-0.47106408163261904</v>
      </c>
      <c r="G239" s="5">
        <f t="shared" si="27"/>
        <v>0.22190136900438276</v>
      </c>
      <c r="I239" s="5">
        <f t="shared" si="21"/>
        <v>1.7851599999999976</v>
      </c>
      <c r="J239" s="5">
        <f t="shared" si="22"/>
        <v>3.1867962255999918</v>
      </c>
      <c r="K239" s="5">
        <f t="shared" si="23"/>
        <v>5.2106854721012438E-2</v>
      </c>
    </row>
    <row r="240" spans="1:11" x14ac:dyDescent="0.25">
      <c r="A240" s="5">
        <v>1.6</v>
      </c>
      <c r="B240" s="5">
        <v>45.5</v>
      </c>
      <c r="C240" s="5">
        <f t="shared" si="24"/>
        <v>42.52364</v>
      </c>
      <c r="D240" s="5">
        <f>Fe2011Engdipl!B240-Fe2011Engdipl!C240</f>
        <v>2.9763599999999997</v>
      </c>
      <c r="E240" s="5">
        <f t="shared" si="25"/>
        <v>8.8587188495999989</v>
      </c>
      <c r="F240" s="5">
        <f t="shared" si="26"/>
        <v>10.769335918367382</v>
      </c>
      <c r="G240" s="5">
        <f t="shared" si="27"/>
        <v>115.97859612263782</v>
      </c>
      <c r="I240" s="5">
        <f t="shared" si="21"/>
        <v>2.9763599999999997</v>
      </c>
      <c r="J240" s="5">
        <f t="shared" si="22"/>
        <v>8.8587188495999989</v>
      </c>
      <c r="K240" s="5">
        <f t="shared" si="23"/>
        <v>6.541450549450549E-2</v>
      </c>
    </row>
    <row r="241" spans="1:11" x14ac:dyDescent="0.25">
      <c r="A241" s="5">
        <v>3</v>
      </c>
      <c r="B241" s="5">
        <v>33.299999999999997</v>
      </c>
      <c r="C241" s="5">
        <f t="shared" si="24"/>
        <v>35.489199999999997</v>
      </c>
      <c r="D241" s="5">
        <f>Fe2011Engdipl!B241-Fe2011Engdipl!C241</f>
        <v>-2.1891999999999996</v>
      </c>
      <c r="E241" s="5">
        <f t="shared" si="25"/>
        <v>4.7925966399999984</v>
      </c>
      <c r="F241" s="5">
        <f t="shared" si="26"/>
        <v>-1.4306640816326208</v>
      </c>
      <c r="G241" s="5">
        <f t="shared" si="27"/>
        <v>2.0467997144737105</v>
      </c>
      <c r="I241" s="5">
        <f t="shared" si="21"/>
        <v>2.1891999999999996</v>
      </c>
      <c r="J241" s="5">
        <f t="shared" si="22"/>
        <v>4.7925966399999984</v>
      </c>
      <c r="K241" s="5">
        <f t="shared" si="23"/>
        <v>6.574174174174173E-2</v>
      </c>
    </row>
    <row r="242" spans="1:11" x14ac:dyDescent="0.25">
      <c r="A242" s="5">
        <v>2.4</v>
      </c>
      <c r="B242" s="5">
        <v>40.299999999999997</v>
      </c>
      <c r="C242" s="5">
        <f t="shared" si="24"/>
        <v>38.503959999999999</v>
      </c>
      <c r="D242" s="5">
        <f>Fe2011Engdipl!B242-Fe2011Engdipl!C242</f>
        <v>1.7960399999999979</v>
      </c>
      <c r="E242" s="5">
        <f t="shared" si="25"/>
        <v>3.2257596815999925</v>
      </c>
      <c r="F242" s="5">
        <f t="shared" si="26"/>
        <v>5.5693359183673792</v>
      </c>
      <c r="G242" s="5">
        <f t="shared" si="27"/>
        <v>31.017502571617019</v>
      </c>
      <c r="I242" s="5">
        <f t="shared" si="21"/>
        <v>1.7960399999999979</v>
      </c>
      <c r="J242" s="5">
        <f t="shared" si="22"/>
        <v>3.2257596815999925</v>
      </c>
      <c r="K242" s="5">
        <f t="shared" si="23"/>
        <v>4.4566749379652555E-2</v>
      </c>
    </row>
    <row r="243" spans="1:11" x14ac:dyDescent="0.25">
      <c r="A243" s="5">
        <v>1.8</v>
      </c>
      <c r="B243" s="5">
        <v>56.991500000000002</v>
      </c>
      <c r="C243" s="5">
        <f t="shared" si="24"/>
        <v>41.518720000000002</v>
      </c>
      <c r="D243" s="5">
        <f>Fe2011Engdipl!B243-Fe2011Engdipl!C243</f>
        <v>15.47278</v>
      </c>
      <c r="E243" s="5">
        <f t="shared" si="25"/>
        <v>239.40692092840001</v>
      </c>
      <c r="F243" s="5">
        <f t="shared" si="26"/>
        <v>22.260835918367384</v>
      </c>
      <c r="G243" s="5">
        <f t="shared" si="27"/>
        <v>495.54481578447547</v>
      </c>
      <c r="I243" s="5">
        <f t="shared" si="21"/>
        <v>15.47278</v>
      </c>
      <c r="J243" s="5">
        <f t="shared" si="22"/>
        <v>239.40692092840001</v>
      </c>
      <c r="K243" s="5">
        <f t="shared" si="23"/>
        <v>0.27149276646517462</v>
      </c>
    </row>
    <row r="244" spans="1:11" x14ac:dyDescent="0.25">
      <c r="A244" s="5">
        <v>6</v>
      </c>
      <c r="B244" s="5">
        <v>21.473400000000002</v>
      </c>
      <c r="C244" s="5">
        <f t="shared" si="24"/>
        <v>20.415399999999998</v>
      </c>
      <c r="D244" s="5">
        <f>Fe2011Engdipl!B244-Fe2011Engdipl!C244</f>
        <v>1.0580000000000034</v>
      </c>
      <c r="E244" s="5">
        <f t="shared" si="25"/>
        <v>1.1193640000000071</v>
      </c>
      <c r="F244" s="5">
        <f t="shared" si="26"/>
        <v>-13.257264081632616</v>
      </c>
      <c r="G244" s="5">
        <f t="shared" si="27"/>
        <v>175.7550509301463</v>
      </c>
      <c r="I244" s="5">
        <f t="shared" si="21"/>
        <v>1.0580000000000034</v>
      </c>
      <c r="J244" s="5">
        <f t="shared" si="22"/>
        <v>1.1193640000000071</v>
      </c>
      <c r="K244" s="5">
        <f t="shared" si="23"/>
        <v>4.9270259949519092E-2</v>
      </c>
    </row>
    <row r="245" spans="1:11" x14ac:dyDescent="0.25">
      <c r="A245" s="5">
        <v>2.4</v>
      </c>
      <c r="B245" s="5">
        <v>56.3</v>
      </c>
      <c r="C245" s="5">
        <f t="shared" si="24"/>
        <v>38.503959999999999</v>
      </c>
      <c r="D245" s="5">
        <f>Fe2011Engdipl!B245-Fe2011Engdipl!C245</f>
        <v>17.796039999999998</v>
      </c>
      <c r="E245" s="5">
        <f t="shared" si="25"/>
        <v>316.69903968159991</v>
      </c>
      <c r="F245" s="5">
        <f t="shared" si="26"/>
        <v>21.569335918367379</v>
      </c>
      <c r="G245" s="5">
        <f t="shared" si="27"/>
        <v>465.23625195937313</v>
      </c>
      <c r="I245" s="5">
        <f t="shared" si="21"/>
        <v>17.796039999999998</v>
      </c>
      <c r="J245" s="5">
        <f t="shared" si="22"/>
        <v>316.69903968159991</v>
      </c>
      <c r="K245" s="5">
        <f t="shared" si="23"/>
        <v>0.31609307282415627</v>
      </c>
    </row>
    <row r="246" spans="1:11" x14ac:dyDescent="0.25">
      <c r="A246" s="5">
        <v>4.2</v>
      </c>
      <c r="B246" s="5">
        <v>26.767800000000001</v>
      </c>
      <c r="C246" s="5">
        <f t="shared" si="24"/>
        <v>29.459679999999999</v>
      </c>
      <c r="D246" s="5">
        <f>Fe2011Engdipl!B246-Fe2011Engdipl!C246</f>
        <v>-2.6918799999999976</v>
      </c>
      <c r="E246" s="5">
        <f t="shared" si="25"/>
        <v>7.2462179343999873</v>
      </c>
      <c r="F246" s="5">
        <f t="shared" si="26"/>
        <v>-7.9628640816326168</v>
      </c>
      <c r="G246" s="5">
        <f t="shared" si="27"/>
        <v>63.407204382554859</v>
      </c>
      <c r="I246" s="5">
        <f t="shared" si="21"/>
        <v>2.6918799999999976</v>
      </c>
      <c r="J246" s="5">
        <f t="shared" si="22"/>
        <v>7.2462179343999873</v>
      </c>
      <c r="K246" s="5">
        <f t="shared" si="23"/>
        <v>0.10056411061050954</v>
      </c>
    </row>
    <row r="247" spans="1:11" x14ac:dyDescent="0.25">
      <c r="A247" s="5">
        <v>5.2</v>
      </c>
      <c r="B247" s="5">
        <v>23.066700000000001</v>
      </c>
      <c r="C247" s="5">
        <f t="shared" si="24"/>
        <v>24.435079999999999</v>
      </c>
      <c r="D247" s="5">
        <f>Fe2011Engdipl!B247-Fe2011Engdipl!C247</f>
        <v>-1.3683799999999984</v>
      </c>
      <c r="E247" s="5">
        <f t="shared" si="25"/>
        <v>1.8724638243999956</v>
      </c>
      <c r="F247" s="5">
        <f t="shared" si="26"/>
        <v>-11.663964081632617</v>
      </c>
      <c r="G247" s="5">
        <f t="shared" si="27"/>
        <v>136.04805809761581</v>
      </c>
      <c r="I247" s="5">
        <f t="shared" si="21"/>
        <v>1.3683799999999984</v>
      </c>
      <c r="J247" s="5">
        <f t="shared" si="22"/>
        <v>1.8724638243999956</v>
      </c>
      <c r="K247" s="5">
        <f t="shared" si="23"/>
        <v>5.9322746643429632E-2</v>
      </c>
    </row>
    <row r="248" spans="1:11" x14ac:dyDescent="0.25">
      <c r="B248" s="1">
        <f>AVERAGE(B3:B247)</f>
        <v>34.730664081632618</v>
      </c>
      <c r="E248" s="3">
        <f>SUM(E3:E247)</f>
        <v>7643.0020209832028</v>
      </c>
      <c r="G248" s="4">
        <f>SUM(G3:G247)</f>
        <v>20681.086991463922</v>
      </c>
      <c r="I248" s="14">
        <f>SUM(I3:I247)</f>
        <v>986.28784000000064</v>
      </c>
      <c r="J248" s="14">
        <f>SUM(J3:J247)</f>
        <v>7643.0020209832028</v>
      </c>
      <c r="K248" s="14">
        <f>SUM(K3:K247)</f>
        <v>27.382721749007008</v>
      </c>
    </row>
    <row r="251" spans="1:11" x14ac:dyDescent="0.25">
      <c r="A251" s="6"/>
      <c r="B251" s="6" t="s">
        <v>28</v>
      </c>
      <c r="C251" s="6">
        <f>COUNT(D3:D247)</f>
        <v>245</v>
      </c>
    </row>
    <row r="252" spans="1:11" x14ac:dyDescent="0.25">
      <c r="A252" s="5"/>
      <c r="B252" s="5"/>
      <c r="C252" s="5"/>
    </row>
    <row r="253" spans="1:11" x14ac:dyDescent="0.25">
      <c r="A253" s="15" t="s">
        <v>29</v>
      </c>
      <c r="B253" s="15"/>
      <c r="C253" s="15">
        <f>I248/C251</f>
        <v>4.0256646530612272</v>
      </c>
    </row>
    <row r="254" spans="1:11" x14ac:dyDescent="0.25">
      <c r="A254" s="16" t="s">
        <v>30</v>
      </c>
      <c r="B254" s="16"/>
      <c r="C254" s="16">
        <f>J248/C251</f>
        <v>31.195926616257971</v>
      </c>
    </row>
    <row r="255" spans="1:11" ht="15.75" thickBot="1" x14ac:dyDescent="0.3">
      <c r="A255" s="11" t="s">
        <v>31</v>
      </c>
      <c r="B255" s="11"/>
      <c r="C255" s="11">
        <f>SQRT(C254)</f>
        <v>5.585331379269987</v>
      </c>
    </row>
    <row r="256" spans="1:11" ht="15.75" thickBot="1" x14ac:dyDescent="0.3">
      <c r="A256" s="12" t="s">
        <v>32</v>
      </c>
      <c r="B256" s="12"/>
      <c r="C256" s="12">
        <f>(K248/C251)*100</f>
        <v>11.176621122043677</v>
      </c>
      <c r="D256" s="17" t="s">
        <v>33</v>
      </c>
      <c r="E256" s="17"/>
      <c r="F256" s="17"/>
      <c r="H256" s="34" t="s">
        <v>62</v>
      </c>
      <c r="I256" s="35"/>
      <c r="J256" s="36">
        <f>100-C256</f>
        <v>88.823378877956316</v>
      </c>
    </row>
    <row r="258" spans="1:2" ht="15.75" thickBot="1" x14ac:dyDescent="0.3"/>
    <row r="259" spans="1:2" ht="15.75" thickBot="1" x14ac:dyDescent="0.3">
      <c r="A259" s="2">
        <f>1-(E248/G248)</f>
        <v>0.63043518824045197</v>
      </c>
      <c r="B259" t="s">
        <v>21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A1:P83"/>
  <sheetViews>
    <sheetView topLeftCell="A60" workbookViewId="0">
      <selection activeCell="A2" sqref="A2:A83"/>
    </sheetView>
  </sheetViews>
  <sheetFormatPr defaultRowHeight="15" x14ac:dyDescent="0.25"/>
  <cols>
    <col min="14" max="14" width="12.140625" bestFit="1" customWidth="1"/>
  </cols>
  <sheetData>
    <row r="1" spans="1:16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16</v>
      </c>
    </row>
    <row r="2" spans="1:16" x14ac:dyDescent="0.25">
      <c r="A2">
        <v>2.8</v>
      </c>
      <c r="B2">
        <v>6</v>
      </c>
      <c r="C2">
        <v>30.3</v>
      </c>
      <c r="D2">
        <v>6</v>
      </c>
      <c r="E2">
        <v>1</v>
      </c>
      <c r="F2">
        <v>0</v>
      </c>
      <c r="G2">
        <v>2</v>
      </c>
      <c r="H2">
        <v>2</v>
      </c>
      <c r="I2">
        <v>1</v>
      </c>
      <c r="J2">
        <v>0</v>
      </c>
      <c r="L2">
        <v>0.69243757700104713</v>
      </c>
    </row>
    <row r="3" spans="1:16" x14ac:dyDescent="0.25">
      <c r="A3">
        <v>3.7</v>
      </c>
      <c r="B3">
        <v>6</v>
      </c>
      <c r="C3">
        <v>28.567399999999999</v>
      </c>
      <c r="D3">
        <v>6</v>
      </c>
      <c r="E3">
        <v>0</v>
      </c>
      <c r="F3">
        <v>1</v>
      </c>
      <c r="G3">
        <v>2</v>
      </c>
      <c r="H3">
        <v>2</v>
      </c>
      <c r="I3">
        <v>1</v>
      </c>
      <c r="J3">
        <v>0</v>
      </c>
      <c r="L3">
        <v>0.69918271166097989</v>
      </c>
    </row>
    <row r="4" spans="1:16" x14ac:dyDescent="0.25">
      <c r="A4">
        <v>4.5999999999999996</v>
      </c>
      <c r="B4">
        <v>8</v>
      </c>
      <c r="C4">
        <v>21.9</v>
      </c>
      <c r="D4">
        <v>4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L4">
        <v>0.71682341823833795</v>
      </c>
    </row>
    <row r="5" spans="1:16" x14ac:dyDescent="0.25">
      <c r="A5">
        <v>2.4</v>
      </c>
      <c r="B5">
        <v>4</v>
      </c>
      <c r="C5">
        <v>38.700000000000003</v>
      </c>
      <c r="D5">
        <v>5</v>
      </c>
      <c r="E5">
        <v>0</v>
      </c>
      <c r="F5">
        <v>0</v>
      </c>
      <c r="G5">
        <v>2</v>
      </c>
      <c r="H5">
        <v>2</v>
      </c>
      <c r="I5">
        <v>1</v>
      </c>
      <c r="J5">
        <v>0</v>
      </c>
      <c r="L5">
        <v>0.71730746620857433</v>
      </c>
      <c r="N5" s="5"/>
      <c r="O5" s="66" t="s">
        <v>0</v>
      </c>
      <c r="P5" s="20" t="s">
        <v>2</v>
      </c>
    </row>
    <row r="6" spans="1:16" x14ac:dyDescent="0.25">
      <c r="A6">
        <v>6</v>
      </c>
      <c r="B6">
        <v>8</v>
      </c>
      <c r="C6">
        <v>21.473400000000002</v>
      </c>
      <c r="D6">
        <v>6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L6">
        <v>0.72223008234885466</v>
      </c>
      <c r="N6" s="5" t="s">
        <v>59</v>
      </c>
      <c r="O6" s="5">
        <f>STDEV(A2:A83)</f>
        <v>1.3708629696441994</v>
      </c>
      <c r="P6" s="5">
        <f>STDEV(C2:C83)</f>
        <v>8.9426520936614793</v>
      </c>
    </row>
    <row r="7" spans="1:16" x14ac:dyDescent="0.25">
      <c r="A7">
        <v>3.5</v>
      </c>
      <c r="B7">
        <v>6</v>
      </c>
      <c r="C7">
        <v>34.762999999999998</v>
      </c>
      <c r="D7">
        <v>6</v>
      </c>
      <c r="E7">
        <v>1</v>
      </c>
      <c r="F7">
        <v>1</v>
      </c>
      <c r="G7">
        <v>2</v>
      </c>
      <c r="H7">
        <v>2</v>
      </c>
      <c r="I7">
        <v>1</v>
      </c>
      <c r="J7">
        <v>0</v>
      </c>
      <c r="L7">
        <v>0.72386789007789532</v>
      </c>
      <c r="N7" s="5" t="s">
        <v>57</v>
      </c>
      <c r="O7" s="5">
        <f>VARA(A2:A83)</f>
        <v>1.879265281541713</v>
      </c>
      <c r="P7" s="5">
        <f>VARA(C2:C83)</f>
        <v>79.971026468268036</v>
      </c>
    </row>
    <row r="8" spans="1:16" x14ac:dyDescent="0.25">
      <c r="A8">
        <v>2.4</v>
      </c>
      <c r="B8">
        <v>4</v>
      </c>
      <c r="C8">
        <v>37.4</v>
      </c>
      <c r="D8">
        <v>6</v>
      </c>
      <c r="E8">
        <v>1</v>
      </c>
      <c r="F8">
        <v>0</v>
      </c>
      <c r="G8">
        <v>2</v>
      </c>
      <c r="H8">
        <v>2</v>
      </c>
      <c r="I8">
        <v>1</v>
      </c>
      <c r="J8">
        <v>0</v>
      </c>
      <c r="L8">
        <v>0.72508194723544195</v>
      </c>
      <c r="N8" s="5" t="s">
        <v>58</v>
      </c>
      <c r="O8" s="5">
        <f>COVAR(A2:A83,C2:C83)</f>
        <v>-10.054781192742411</v>
      </c>
      <c r="P8" s="5"/>
    </row>
    <row r="9" spans="1:16" x14ac:dyDescent="0.25">
      <c r="A9">
        <v>3.6</v>
      </c>
      <c r="B9">
        <v>6</v>
      </c>
      <c r="C9">
        <v>35.5</v>
      </c>
      <c r="D9">
        <v>6</v>
      </c>
      <c r="E9">
        <v>1</v>
      </c>
      <c r="F9">
        <v>0</v>
      </c>
      <c r="G9">
        <v>2</v>
      </c>
      <c r="H9">
        <v>2</v>
      </c>
      <c r="I9">
        <v>1</v>
      </c>
      <c r="J9">
        <v>0</v>
      </c>
      <c r="L9">
        <v>0.72724551395993198</v>
      </c>
      <c r="N9" s="5" t="s">
        <v>60</v>
      </c>
      <c r="O9" s="5">
        <f>O8/O7</f>
        <v>-5.350378837677277</v>
      </c>
      <c r="P9" s="5"/>
    </row>
    <row r="10" spans="1:16" x14ac:dyDescent="0.25">
      <c r="A10">
        <v>5.3</v>
      </c>
      <c r="B10">
        <v>8</v>
      </c>
      <c r="C10">
        <v>29</v>
      </c>
      <c r="D10">
        <v>6</v>
      </c>
      <c r="E10">
        <v>1</v>
      </c>
      <c r="F10">
        <v>0</v>
      </c>
      <c r="G10">
        <v>1</v>
      </c>
      <c r="H10">
        <v>1</v>
      </c>
      <c r="I10">
        <v>1</v>
      </c>
      <c r="J10">
        <v>0</v>
      </c>
      <c r="L10">
        <v>0.7302700151039685</v>
      </c>
    </row>
    <row r="11" spans="1:16" x14ac:dyDescent="0.25">
      <c r="A11">
        <v>5.7</v>
      </c>
      <c r="B11">
        <v>8</v>
      </c>
      <c r="C11">
        <v>25.6</v>
      </c>
      <c r="D11">
        <v>5</v>
      </c>
      <c r="E11">
        <v>1</v>
      </c>
      <c r="F11">
        <v>0</v>
      </c>
      <c r="G11">
        <v>1</v>
      </c>
      <c r="H11">
        <v>1</v>
      </c>
      <c r="I11">
        <v>1</v>
      </c>
      <c r="J11">
        <v>0</v>
      </c>
      <c r="L11">
        <v>0.73255897450433405</v>
      </c>
    </row>
    <row r="12" spans="1:16" x14ac:dyDescent="0.25">
      <c r="A12">
        <v>2.4</v>
      </c>
      <c r="B12">
        <v>4</v>
      </c>
      <c r="C12">
        <v>42</v>
      </c>
      <c r="D12">
        <v>6</v>
      </c>
      <c r="E12">
        <v>1</v>
      </c>
      <c r="F12">
        <v>0</v>
      </c>
      <c r="G12">
        <v>2</v>
      </c>
      <c r="H12">
        <v>2</v>
      </c>
      <c r="I12">
        <v>1</v>
      </c>
      <c r="J12">
        <v>0</v>
      </c>
      <c r="L12">
        <v>0.73322906705127067</v>
      </c>
      <c r="N12" s="5"/>
      <c r="O12" s="66" t="s">
        <v>61</v>
      </c>
      <c r="P12" s="20" t="s">
        <v>2</v>
      </c>
    </row>
    <row r="13" spans="1:16" x14ac:dyDescent="0.25">
      <c r="A13">
        <v>5</v>
      </c>
      <c r="B13">
        <v>8</v>
      </c>
      <c r="C13">
        <v>28.700900000000001</v>
      </c>
      <c r="D13">
        <v>6</v>
      </c>
      <c r="E13">
        <v>0</v>
      </c>
      <c r="F13">
        <v>1</v>
      </c>
      <c r="G13">
        <v>2</v>
      </c>
      <c r="H13">
        <v>2</v>
      </c>
      <c r="I13">
        <v>1</v>
      </c>
      <c r="J13">
        <v>0</v>
      </c>
      <c r="L13">
        <v>0.73933391173348706</v>
      </c>
      <c r="N13" s="5" t="s">
        <v>59</v>
      </c>
      <c r="O13" s="5">
        <f>STDEV(B2:B83)</f>
        <v>1.7104898037886107</v>
      </c>
      <c r="P13" s="5">
        <f>STDEV(B7:B87)</f>
        <v>1.720568346227386</v>
      </c>
    </row>
    <row r="14" spans="1:16" x14ac:dyDescent="0.25">
      <c r="A14">
        <v>3.4</v>
      </c>
      <c r="B14">
        <v>6</v>
      </c>
      <c r="C14">
        <v>37.055</v>
      </c>
      <c r="D14">
        <v>6</v>
      </c>
      <c r="E14">
        <v>0</v>
      </c>
      <c r="F14">
        <v>0</v>
      </c>
      <c r="G14">
        <v>2</v>
      </c>
      <c r="H14">
        <v>2</v>
      </c>
      <c r="I14">
        <v>1</v>
      </c>
      <c r="J14">
        <v>1</v>
      </c>
      <c r="L14">
        <v>0.73938988645171932</v>
      </c>
      <c r="N14" s="5" t="s">
        <v>57</v>
      </c>
      <c r="O14" s="5">
        <f>VARA(B2:B83)</f>
        <v>2.9257753688647998</v>
      </c>
      <c r="P14" s="5">
        <f>VARA(B7:B87)</f>
        <v>2.9603554340396423</v>
      </c>
    </row>
    <row r="15" spans="1:16" x14ac:dyDescent="0.25">
      <c r="A15">
        <v>3.6</v>
      </c>
      <c r="B15">
        <v>6</v>
      </c>
      <c r="C15">
        <v>32.299999999999997</v>
      </c>
      <c r="D15">
        <v>5</v>
      </c>
      <c r="E15">
        <v>1</v>
      </c>
      <c r="F15">
        <v>0</v>
      </c>
      <c r="G15">
        <v>2</v>
      </c>
      <c r="H15">
        <v>2</v>
      </c>
      <c r="I15">
        <v>1</v>
      </c>
      <c r="J15">
        <v>0</v>
      </c>
      <c r="L15">
        <v>0.74493870346835911</v>
      </c>
      <c r="N15" s="5" t="s">
        <v>58</v>
      </c>
      <c r="O15" s="5">
        <f>COVAR(B2:B83,C2:C83)</f>
        <v>-12.179384161213562</v>
      </c>
      <c r="P15" s="5"/>
    </row>
    <row r="16" spans="1:16" x14ac:dyDescent="0.25">
      <c r="A16">
        <v>5.4</v>
      </c>
      <c r="B16">
        <v>8</v>
      </c>
      <c r="C16">
        <v>21.8</v>
      </c>
      <c r="D16">
        <v>4</v>
      </c>
      <c r="E16">
        <v>1</v>
      </c>
      <c r="F16">
        <v>1</v>
      </c>
      <c r="G16">
        <v>1</v>
      </c>
      <c r="H16">
        <v>1</v>
      </c>
      <c r="I16">
        <v>0</v>
      </c>
      <c r="J16">
        <v>0</v>
      </c>
      <c r="L16">
        <v>0.74572255368803597</v>
      </c>
      <c r="N16" s="5" t="s">
        <v>60</v>
      </c>
      <c r="O16" s="5">
        <f>O15/O14</f>
        <v>-4.1627885349035392</v>
      </c>
      <c r="P16" s="5"/>
    </row>
    <row r="17" spans="1:12" x14ac:dyDescent="0.25">
      <c r="A17">
        <v>2</v>
      </c>
      <c r="B17">
        <v>4</v>
      </c>
      <c r="C17">
        <v>41.2</v>
      </c>
      <c r="D17">
        <v>1</v>
      </c>
      <c r="E17">
        <v>0</v>
      </c>
      <c r="F17">
        <v>0</v>
      </c>
      <c r="G17">
        <v>2</v>
      </c>
      <c r="H17">
        <v>2</v>
      </c>
      <c r="I17">
        <v>1</v>
      </c>
      <c r="J17">
        <v>0</v>
      </c>
      <c r="L17">
        <v>0.75160201831245077</v>
      </c>
    </row>
    <row r="18" spans="1:12" x14ac:dyDescent="0.25">
      <c r="A18">
        <v>5.2</v>
      </c>
      <c r="B18">
        <v>10</v>
      </c>
      <c r="C18">
        <v>24.3325</v>
      </c>
      <c r="D18">
        <v>6</v>
      </c>
      <c r="E18">
        <v>0</v>
      </c>
      <c r="F18">
        <v>0</v>
      </c>
      <c r="G18">
        <v>2</v>
      </c>
      <c r="H18">
        <v>2</v>
      </c>
      <c r="I18">
        <v>1</v>
      </c>
      <c r="J18">
        <v>0</v>
      </c>
      <c r="L18">
        <v>0.75623671982330964</v>
      </c>
    </row>
    <row r="19" spans="1:12" x14ac:dyDescent="0.25">
      <c r="A19">
        <v>3.5</v>
      </c>
      <c r="B19">
        <v>6</v>
      </c>
      <c r="C19">
        <v>34.9</v>
      </c>
      <c r="D19">
        <v>6</v>
      </c>
      <c r="E19">
        <v>1</v>
      </c>
      <c r="F19">
        <v>0</v>
      </c>
      <c r="G19">
        <v>2</v>
      </c>
      <c r="H19">
        <v>2</v>
      </c>
      <c r="I19">
        <v>1</v>
      </c>
      <c r="J19">
        <v>0</v>
      </c>
      <c r="L19">
        <v>0.75834275916260363</v>
      </c>
    </row>
    <row r="20" spans="1:12" x14ac:dyDescent="0.25">
      <c r="A20">
        <v>3</v>
      </c>
      <c r="B20">
        <v>6</v>
      </c>
      <c r="C20">
        <v>35.799999999999997</v>
      </c>
      <c r="D20">
        <v>6</v>
      </c>
      <c r="E20">
        <v>1</v>
      </c>
      <c r="F20">
        <v>0</v>
      </c>
      <c r="G20">
        <v>2</v>
      </c>
      <c r="H20">
        <v>2</v>
      </c>
      <c r="I20">
        <v>1</v>
      </c>
      <c r="J20">
        <v>0</v>
      </c>
      <c r="L20">
        <v>0.76361759657665129</v>
      </c>
    </row>
    <row r="21" spans="1:12" x14ac:dyDescent="0.25">
      <c r="A21">
        <v>6</v>
      </c>
      <c r="B21">
        <v>8</v>
      </c>
      <c r="C21">
        <v>21.473400000000002</v>
      </c>
      <c r="D21">
        <v>6</v>
      </c>
      <c r="E21">
        <v>1</v>
      </c>
      <c r="F21">
        <v>0</v>
      </c>
      <c r="G21">
        <v>1</v>
      </c>
      <c r="H21">
        <v>1</v>
      </c>
      <c r="I21">
        <v>1</v>
      </c>
      <c r="J21">
        <v>0</v>
      </c>
      <c r="L21">
        <v>0.76363067914609684</v>
      </c>
    </row>
    <row r="22" spans="1:12" x14ac:dyDescent="0.25">
      <c r="A22">
        <v>2</v>
      </c>
      <c r="B22">
        <v>4</v>
      </c>
      <c r="C22">
        <v>41.5</v>
      </c>
      <c r="D22">
        <v>4</v>
      </c>
      <c r="E22">
        <v>1</v>
      </c>
      <c r="F22">
        <v>0</v>
      </c>
      <c r="G22">
        <v>2</v>
      </c>
      <c r="H22">
        <v>2</v>
      </c>
      <c r="I22">
        <v>1</v>
      </c>
      <c r="J22">
        <v>0</v>
      </c>
      <c r="L22">
        <v>0.76381866124941655</v>
      </c>
    </row>
    <row r="23" spans="1:12" x14ac:dyDescent="0.25">
      <c r="A23">
        <v>3.7</v>
      </c>
      <c r="B23">
        <v>6</v>
      </c>
      <c r="C23">
        <v>28.566800000000001</v>
      </c>
      <c r="D23">
        <v>6</v>
      </c>
      <c r="E23">
        <v>1</v>
      </c>
      <c r="F23">
        <v>1</v>
      </c>
      <c r="G23">
        <v>2</v>
      </c>
      <c r="H23">
        <v>2</v>
      </c>
      <c r="I23">
        <v>1</v>
      </c>
      <c r="J23">
        <v>0</v>
      </c>
      <c r="L23">
        <v>0.77360123940183523</v>
      </c>
    </row>
    <row r="24" spans="1:12" x14ac:dyDescent="0.25">
      <c r="A24">
        <v>1.4</v>
      </c>
      <c r="B24">
        <v>4</v>
      </c>
      <c r="C24">
        <v>59.7</v>
      </c>
      <c r="D24">
        <v>6</v>
      </c>
      <c r="E24">
        <v>0</v>
      </c>
      <c r="F24">
        <v>0</v>
      </c>
      <c r="G24">
        <v>2</v>
      </c>
      <c r="H24">
        <v>2</v>
      </c>
      <c r="I24">
        <v>1</v>
      </c>
      <c r="J24">
        <v>0</v>
      </c>
      <c r="L24">
        <v>0.77452252953232503</v>
      </c>
    </row>
    <row r="25" spans="1:12" x14ac:dyDescent="0.25">
      <c r="A25">
        <v>5.3</v>
      </c>
      <c r="B25">
        <v>8</v>
      </c>
      <c r="C25">
        <v>29</v>
      </c>
      <c r="D25">
        <v>6</v>
      </c>
      <c r="E25">
        <v>1</v>
      </c>
      <c r="F25">
        <v>0</v>
      </c>
      <c r="G25">
        <v>1</v>
      </c>
      <c r="H25">
        <v>1</v>
      </c>
      <c r="I25">
        <v>1</v>
      </c>
      <c r="J25">
        <v>0</v>
      </c>
      <c r="L25">
        <v>0.77922057135109746</v>
      </c>
    </row>
    <row r="26" spans="1:12" x14ac:dyDescent="0.25">
      <c r="A26">
        <v>3.6</v>
      </c>
      <c r="B26">
        <v>6</v>
      </c>
      <c r="C26">
        <v>40.5</v>
      </c>
      <c r="D26">
        <v>6</v>
      </c>
      <c r="E26">
        <v>1</v>
      </c>
      <c r="F26">
        <v>0</v>
      </c>
      <c r="G26">
        <v>2</v>
      </c>
      <c r="H26">
        <v>2</v>
      </c>
      <c r="I26">
        <v>1</v>
      </c>
      <c r="J26">
        <v>0</v>
      </c>
      <c r="L26">
        <v>0.78492625616431411</v>
      </c>
    </row>
    <row r="27" spans="1:12" x14ac:dyDescent="0.25">
      <c r="A27">
        <v>1.5</v>
      </c>
      <c r="B27">
        <v>4</v>
      </c>
      <c r="C27">
        <v>52.2</v>
      </c>
      <c r="D27">
        <v>6</v>
      </c>
      <c r="E27">
        <v>0</v>
      </c>
      <c r="F27">
        <v>0</v>
      </c>
      <c r="G27">
        <v>2</v>
      </c>
      <c r="H27">
        <v>2</v>
      </c>
      <c r="I27">
        <v>1</v>
      </c>
      <c r="J27">
        <v>1</v>
      </c>
      <c r="L27">
        <v>0.78767044752221205</v>
      </c>
    </row>
    <row r="28" spans="1:12" x14ac:dyDescent="0.25">
      <c r="A28">
        <v>3</v>
      </c>
      <c r="B28">
        <v>6</v>
      </c>
      <c r="C28">
        <v>39.700000000000003</v>
      </c>
      <c r="D28">
        <v>6</v>
      </c>
      <c r="E28">
        <v>1</v>
      </c>
      <c r="F28">
        <v>1</v>
      </c>
      <c r="G28">
        <v>2</v>
      </c>
      <c r="H28">
        <v>2</v>
      </c>
      <c r="I28">
        <v>1</v>
      </c>
      <c r="J28">
        <v>0</v>
      </c>
      <c r="L28">
        <v>0.79000713135347256</v>
      </c>
    </row>
    <row r="29" spans="1:12" x14ac:dyDescent="0.25">
      <c r="A29">
        <v>2.4</v>
      </c>
      <c r="B29">
        <v>4</v>
      </c>
      <c r="C29">
        <v>44.8</v>
      </c>
      <c r="D29">
        <v>6</v>
      </c>
      <c r="E29">
        <v>0</v>
      </c>
      <c r="F29">
        <v>0</v>
      </c>
      <c r="G29">
        <v>2</v>
      </c>
      <c r="H29">
        <v>2</v>
      </c>
      <c r="I29">
        <v>1</v>
      </c>
      <c r="J29">
        <v>0</v>
      </c>
      <c r="L29">
        <v>0.79088716686982852</v>
      </c>
    </row>
    <row r="30" spans="1:12" x14ac:dyDescent="0.25">
      <c r="A30">
        <v>2.5</v>
      </c>
      <c r="B30">
        <v>6</v>
      </c>
      <c r="C30">
        <v>37.979999999999997</v>
      </c>
      <c r="D30">
        <v>7</v>
      </c>
      <c r="E30">
        <v>1</v>
      </c>
      <c r="F30">
        <v>0</v>
      </c>
      <c r="G30">
        <v>2</v>
      </c>
      <c r="H30">
        <v>2</v>
      </c>
      <c r="I30">
        <v>1</v>
      </c>
      <c r="J30">
        <v>0</v>
      </c>
      <c r="L30">
        <v>0.79239861106063481</v>
      </c>
    </row>
    <row r="31" spans="1:12" x14ac:dyDescent="0.25">
      <c r="A31">
        <v>1.5</v>
      </c>
      <c r="B31">
        <v>4</v>
      </c>
      <c r="C31">
        <v>46.5</v>
      </c>
      <c r="D31">
        <v>4</v>
      </c>
      <c r="E31">
        <v>1</v>
      </c>
      <c r="F31">
        <v>0</v>
      </c>
      <c r="G31">
        <v>2</v>
      </c>
      <c r="H31">
        <v>2</v>
      </c>
      <c r="I31">
        <v>1</v>
      </c>
      <c r="J31">
        <v>0</v>
      </c>
      <c r="L31">
        <v>0.79951320169103834</v>
      </c>
    </row>
    <row r="32" spans="1:12" x14ac:dyDescent="0.25">
      <c r="A32">
        <v>2.4</v>
      </c>
      <c r="B32">
        <v>4</v>
      </c>
      <c r="C32">
        <v>43.431899999999999</v>
      </c>
      <c r="D32">
        <v>6</v>
      </c>
      <c r="E32">
        <v>1</v>
      </c>
      <c r="F32">
        <v>0</v>
      </c>
      <c r="G32">
        <v>2</v>
      </c>
      <c r="H32">
        <v>2</v>
      </c>
      <c r="I32">
        <v>1</v>
      </c>
      <c r="J32">
        <v>0</v>
      </c>
      <c r="L32">
        <v>0.80464123427047873</v>
      </c>
    </row>
    <row r="33" spans="1:12" x14ac:dyDescent="0.25">
      <c r="A33">
        <v>3</v>
      </c>
      <c r="B33">
        <v>6</v>
      </c>
      <c r="C33">
        <v>32.857900000000001</v>
      </c>
      <c r="D33">
        <v>7</v>
      </c>
      <c r="E33">
        <v>1</v>
      </c>
      <c r="F33">
        <v>0</v>
      </c>
      <c r="G33">
        <v>2</v>
      </c>
      <c r="H33">
        <v>2</v>
      </c>
      <c r="I33">
        <v>1</v>
      </c>
      <c r="J33">
        <v>0</v>
      </c>
      <c r="L33">
        <v>0.8049811574688982</v>
      </c>
    </row>
    <row r="34" spans="1:12" x14ac:dyDescent="0.25">
      <c r="A34">
        <v>4.4000000000000004</v>
      </c>
      <c r="B34">
        <v>8</v>
      </c>
      <c r="C34">
        <v>33.603200000000001</v>
      </c>
      <c r="D34">
        <v>8</v>
      </c>
      <c r="E34">
        <v>1</v>
      </c>
      <c r="F34">
        <v>0</v>
      </c>
      <c r="G34">
        <v>2</v>
      </c>
      <c r="H34">
        <v>2</v>
      </c>
      <c r="I34">
        <v>1</v>
      </c>
      <c r="J34">
        <v>0</v>
      </c>
      <c r="L34">
        <v>0.80509563660573713</v>
      </c>
    </row>
    <row r="35" spans="1:12" x14ac:dyDescent="0.25">
      <c r="A35">
        <v>3</v>
      </c>
      <c r="B35">
        <v>6</v>
      </c>
      <c r="C35">
        <v>35.496600000000001</v>
      </c>
      <c r="D35">
        <v>6</v>
      </c>
      <c r="E35">
        <v>1</v>
      </c>
      <c r="F35">
        <v>0</v>
      </c>
      <c r="G35">
        <v>2</v>
      </c>
      <c r="H35">
        <v>2</v>
      </c>
      <c r="I35">
        <v>1</v>
      </c>
      <c r="J35">
        <v>0</v>
      </c>
      <c r="L35">
        <v>0.8057850443605068</v>
      </c>
    </row>
    <row r="36" spans="1:12" x14ac:dyDescent="0.25">
      <c r="A36">
        <v>5</v>
      </c>
      <c r="B36">
        <v>8</v>
      </c>
      <c r="C36">
        <v>25.897500000000001</v>
      </c>
      <c r="D36">
        <v>6</v>
      </c>
      <c r="E36">
        <v>1</v>
      </c>
      <c r="F36">
        <v>1</v>
      </c>
      <c r="G36">
        <v>2</v>
      </c>
      <c r="H36">
        <v>2</v>
      </c>
      <c r="I36">
        <v>1</v>
      </c>
      <c r="J36">
        <v>0</v>
      </c>
      <c r="L36">
        <v>0.8106961044717651</v>
      </c>
    </row>
    <row r="37" spans="1:12" x14ac:dyDescent="0.25">
      <c r="A37">
        <v>2</v>
      </c>
      <c r="B37">
        <v>4</v>
      </c>
      <c r="C37">
        <v>40.9</v>
      </c>
      <c r="D37">
        <v>6</v>
      </c>
      <c r="E37">
        <v>1</v>
      </c>
      <c r="F37">
        <v>0</v>
      </c>
      <c r="G37">
        <v>2</v>
      </c>
      <c r="H37">
        <v>2</v>
      </c>
      <c r="I37">
        <v>1</v>
      </c>
      <c r="J37">
        <v>0</v>
      </c>
      <c r="L37">
        <v>0.81247672812304927</v>
      </c>
    </row>
    <row r="38" spans="1:12" x14ac:dyDescent="0.25">
      <c r="A38">
        <v>4.5999999999999996</v>
      </c>
      <c r="B38">
        <v>8</v>
      </c>
      <c r="C38">
        <v>21.9</v>
      </c>
      <c r="D38">
        <v>4</v>
      </c>
      <c r="E38">
        <v>1</v>
      </c>
      <c r="F38">
        <v>0</v>
      </c>
      <c r="G38">
        <v>1</v>
      </c>
      <c r="H38">
        <v>1</v>
      </c>
      <c r="I38">
        <v>0</v>
      </c>
      <c r="J38">
        <v>0</v>
      </c>
      <c r="L38">
        <v>0.81375495527206587</v>
      </c>
    </row>
    <row r="39" spans="1:12" x14ac:dyDescent="0.25">
      <c r="A39">
        <v>3</v>
      </c>
      <c r="B39">
        <v>6</v>
      </c>
      <c r="C39">
        <v>32.857900000000001</v>
      </c>
      <c r="D39">
        <v>7</v>
      </c>
      <c r="E39">
        <v>1</v>
      </c>
      <c r="F39">
        <v>0</v>
      </c>
      <c r="G39">
        <v>2</v>
      </c>
      <c r="H39">
        <v>2</v>
      </c>
      <c r="I39">
        <v>1</v>
      </c>
      <c r="J39">
        <v>0</v>
      </c>
      <c r="L39">
        <v>0.81785138907051802</v>
      </c>
    </row>
    <row r="40" spans="1:12" x14ac:dyDescent="0.25">
      <c r="A40">
        <v>2</v>
      </c>
      <c r="B40">
        <v>4</v>
      </c>
      <c r="C40">
        <v>39.444699999999997</v>
      </c>
      <c r="D40">
        <v>6</v>
      </c>
      <c r="E40">
        <v>1</v>
      </c>
      <c r="F40">
        <v>0</v>
      </c>
      <c r="G40">
        <v>2</v>
      </c>
      <c r="H40">
        <v>2</v>
      </c>
      <c r="I40">
        <v>1</v>
      </c>
      <c r="J40">
        <v>0</v>
      </c>
      <c r="L40">
        <v>0.82233788994860524</v>
      </c>
    </row>
    <row r="41" spans="1:12" x14ac:dyDescent="0.25">
      <c r="A41">
        <v>3.6</v>
      </c>
      <c r="B41">
        <v>6</v>
      </c>
      <c r="C41">
        <v>37.9</v>
      </c>
      <c r="D41">
        <v>5</v>
      </c>
      <c r="E41">
        <v>1</v>
      </c>
      <c r="F41">
        <v>0</v>
      </c>
      <c r="G41">
        <v>2</v>
      </c>
      <c r="H41">
        <v>2</v>
      </c>
      <c r="I41">
        <v>1</v>
      </c>
      <c r="J41">
        <v>0</v>
      </c>
      <c r="L41">
        <v>0.82607119002616158</v>
      </c>
    </row>
    <row r="42" spans="1:12" x14ac:dyDescent="0.25">
      <c r="A42">
        <v>5.4</v>
      </c>
      <c r="B42">
        <v>8</v>
      </c>
      <c r="C42">
        <v>21.2</v>
      </c>
      <c r="D42">
        <v>4</v>
      </c>
      <c r="E42">
        <v>1</v>
      </c>
      <c r="F42">
        <v>1</v>
      </c>
      <c r="G42">
        <v>1</v>
      </c>
      <c r="H42">
        <v>1</v>
      </c>
      <c r="I42">
        <v>0</v>
      </c>
      <c r="J42">
        <v>0</v>
      </c>
      <c r="L42">
        <v>0.83176026956970239</v>
      </c>
    </row>
    <row r="43" spans="1:12" x14ac:dyDescent="0.25">
      <c r="A43">
        <v>6.4</v>
      </c>
      <c r="B43">
        <v>8</v>
      </c>
      <c r="C43">
        <v>31.4</v>
      </c>
      <c r="D43">
        <v>6</v>
      </c>
      <c r="E43">
        <v>1</v>
      </c>
      <c r="F43">
        <v>0</v>
      </c>
      <c r="G43">
        <v>1</v>
      </c>
      <c r="H43">
        <v>1</v>
      </c>
      <c r="I43">
        <v>1</v>
      </c>
      <c r="J43">
        <v>0</v>
      </c>
      <c r="L43">
        <v>0.84033161400773493</v>
      </c>
    </row>
    <row r="44" spans="1:12" x14ac:dyDescent="0.25">
      <c r="A44">
        <v>2.5</v>
      </c>
      <c r="B44">
        <v>4</v>
      </c>
      <c r="C44">
        <v>37.5899</v>
      </c>
      <c r="D44">
        <v>5</v>
      </c>
      <c r="E44">
        <v>0</v>
      </c>
      <c r="F44">
        <v>0</v>
      </c>
      <c r="G44">
        <v>2</v>
      </c>
      <c r="H44">
        <v>2</v>
      </c>
      <c r="I44">
        <v>0</v>
      </c>
      <c r="J44">
        <v>1</v>
      </c>
      <c r="L44">
        <v>0.84077581254829037</v>
      </c>
    </row>
    <row r="45" spans="1:12" x14ac:dyDescent="0.25">
      <c r="A45">
        <v>3.7</v>
      </c>
      <c r="B45">
        <v>6</v>
      </c>
      <c r="C45">
        <v>33.4</v>
      </c>
      <c r="D45">
        <v>7</v>
      </c>
      <c r="E45">
        <v>1</v>
      </c>
      <c r="F45">
        <v>0</v>
      </c>
      <c r="G45">
        <v>2</v>
      </c>
      <c r="H45">
        <v>2</v>
      </c>
      <c r="I45">
        <v>1</v>
      </c>
      <c r="J45">
        <v>1</v>
      </c>
      <c r="L45">
        <v>0.8413660144832048</v>
      </c>
    </row>
    <row r="46" spans="1:12" x14ac:dyDescent="0.25">
      <c r="A46">
        <v>5</v>
      </c>
      <c r="B46">
        <v>8</v>
      </c>
      <c r="C46">
        <v>28.716000000000001</v>
      </c>
      <c r="D46">
        <v>6</v>
      </c>
      <c r="E46">
        <v>1</v>
      </c>
      <c r="F46">
        <v>1</v>
      </c>
      <c r="G46">
        <v>2</v>
      </c>
      <c r="H46">
        <v>2</v>
      </c>
      <c r="I46">
        <v>1</v>
      </c>
      <c r="J46">
        <v>0</v>
      </c>
      <c r="L46">
        <v>0.84963825089683487</v>
      </c>
    </row>
    <row r="47" spans="1:12" x14ac:dyDescent="0.25">
      <c r="A47">
        <v>6.2</v>
      </c>
      <c r="B47">
        <v>8</v>
      </c>
      <c r="C47">
        <v>26.8</v>
      </c>
      <c r="D47">
        <v>7</v>
      </c>
      <c r="E47">
        <v>0</v>
      </c>
      <c r="F47">
        <v>0</v>
      </c>
      <c r="G47">
        <v>2</v>
      </c>
      <c r="H47">
        <v>2</v>
      </c>
      <c r="I47">
        <v>1</v>
      </c>
      <c r="J47">
        <v>0</v>
      </c>
      <c r="L47">
        <v>0.85253814301159947</v>
      </c>
    </row>
    <row r="48" spans="1:12" x14ac:dyDescent="0.25">
      <c r="A48">
        <v>2.2000000000000002</v>
      </c>
      <c r="B48">
        <v>4</v>
      </c>
      <c r="C48">
        <v>30.45</v>
      </c>
      <c r="D48">
        <v>6</v>
      </c>
      <c r="E48">
        <v>0</v>
      </c>
      <c r="F48">
        <v>0</v>
      </c>
      <c r="G48">
        <v>2</v>
      </c>
      <c r="H48">
        <v>2</v>
      </c>
      <c r="I48">
        <v>0</v>
      </c>
      <c r="J48">
        <v>0</v>
      </c>
      <c r="L48">
        <v>0.86031761914615856</v>
      </c>
    </row>
    <row r="49" spans="1:12" x14ac:dyDescent="0.25">
      <c r="A49">
        <v>3.8</v>
      </c>
      <c r="B49">
        <v>6</v>
      </c>
      <c r="C49">
        <v>34.861699999999999</v>
      </c>
      <c r="D49">
        <v>6</v>
      </c>
      <c r="E49">
        <v>0</v>
      </c>
      <c r="F49">
        <v>0</v>
      </c>
      <c r="G49">
        <v>2</v>
      </c>
      <c r="H49">
        <v>2</v>
      </c>
      <c r="I49">
        <v>1</v>
      </c>
      <c r="J49">
        <v>1</v>
      </c>
      <c r="L49">
        <v>0.86891328318518912</v>
      </c>
    </row>
    <row r="50" spans="1:12" x14ac:dyDescent="0.25">
      <c r="A50">
        <v>4.4000000000000004</v>
      </c>
      <c r="B50">
        <v>8</v>
      </c>
      <c r="C50">
        <v>33.049900000000001</v>
      </c>
      <c r="D50">
        <v>8</v>
      </c>
      <c r="E50">
        <v>1</v>
      </c>
      <c r="F50">
        <v>0</v>
      </c>
      <c r="G50">
        <v>2</v>
      </c>
      <c r="H50">
        <v>2</v>
      </c>
      <c r="I50">
        <v>1</v>
      </c>
      <c r="J50">
        <v>0</v>
      </c>
      <c r="L50">
        <v>0.8724817573021495</v>
      </c>
    </row>
    <row r="51" spans="1:12" x14ac:dyDescent="0.25">
      <c r="A51">
        <v>3.8</v>
      </c>
      <c r="B51">
        <v>6</v>
      </c>
      <c r="C51">
        <v>36.027700000000003</v>
      </c>
      <c r="D51">
        <v>6</v>
      </c>
      <c r="E51">
        <v>0</v>
      </c>
      <c r="F51">
        <v>0</v>
      </c>
      <c r="G51">
        <v>2</v>
      </c>
      <c r="H51">
        <v>2</v>
      </c>
      <c r="I51">
        <v>1</v>
      </c>
      <c r="J51">
        <v>1</v>
      </c>
      <c r="L51">
        <v>0.87752511649560616</v>
      </c>
    </row>
    <row r="52" spans="1:12" x14ac:dyDescent="0.25">
      <c r="A52">
        <v>1.6</v>
      </c>
      <c r="B52">
        <v>4</v>
      </c>
      <c r="C52">
        <v>42.8</v>
      </c>
      <c r="D52">
        <v>6</v>
      </c>
      <c r="E52">
        <v>1</v>
      </c>
      <c r="F52">
        <v>0</v>
      </c>
      <c r="G52">
        <v>2</v>
      </c>
      <c r="H52">
        <v>2</v>
      </c>
      <c r="I52">
        <v>1</v>
      </c>
      <c r="J52">
        <v>1</v>
      </c>
      <c r="L52">
        <v>0.88229320010042755</v>
      </c>
    </row>
    <row r="53" spans="1:12" x14ac:dyDescent="0.25">
      <c r="A53">
        <v>4.7</v>
      </c>
      <c r="B53">
        <v>8</v>
      </c>
      <c r="C53">
        <v>25.7</v>
      </c>
      <c r="D53">
        <v>5</v>
      </c>
      <c r="E53">
        <v>1</v>
      </c>
      <c r="F53">
        <v>0</v>
      </c>
      <c r="G53">
        <v>1</v>
      </c>
      <c r="H53">
        <v>1</v>
      </c>
      <c r="I53">
        <v>0</v>
      </c>
      <c r="J53">
        <v>0</v>
      </c>
      <c r="L53">
        <v>0.88340801305789074</v>
      </c>
    </row>
    <row r="54" spans="1:12" x14ac:dyDescent="0.25">
      <c r="A54">
        <v>2.5</v>
      </c>
      <c r="B54">
        <v>4</v>
      </c>
      <c r="C54">
        <v>37.037799999999997</v>
      </c>
      <c r="D54">
        <v>4</v>
      </c>
      <c r="E54">
        <v>1</v>
      </c>
      <c r="F54">
        <v>0</v>
      </c>
      <c r="G54">
        <v>2</v>
      </c>
      <c r="H54">
        <v>2</v>
      </c>
      <c r="I54">
        <v>1</v>
      </c>
      <c r="J54">
        <v>0</v>
      </c>
      <c r="L54">
        <v>0.88524484614124532</v>
      </c>
    </row>
    <row r="55" spans="1:12" x14ac:dyDescent="0.25">
      <c r="A55">
        <v>2</v>
      </c>
      <c r="B55">
        <v>4</v>
      </c>
      <c r="C55">
        <v>48.7</v>
      </c>
      <c r="D55">
        <v>6</v>
      </c>
      <c r="E55">
        <v>1</v>
      </c>
      <c r="F55">
        <v>0</v>
      </c>
      <c r="G55">
        <v>2</v>
      </c>
      <c r="H55">
        <v>2</v>
      </c>
      <c r="I55">
        <v>1</v>
      </c>
      <c r="J55">
        <v>0</v>
      </c>
      <c r="L55">
        <v>0.89110412395752547</v>
      </c>
    </row>
    <row r="56" spans="1:12" x14ac:dyDescent="0.25">
      <c r="A56">
        <v>4.4000000000000004</v>
      </c>
      <c r="B56">
        <v>8</v>
      </c>
      <c r="C56">
        <v>29.837800000000001</v>
      </c>
      <c r="D56">
        <v>6</v>
      </c>
      <c r="E56">
        <v>1</v>
      </c>
      <c r="F56">
        <v>0</v>
      </c>
      <c r="G56">
        <v>2</v>
      </c>
      <c r="H56">
        <v>2</v>
      </c>
      <c r="I56">
        <v>1</v>
      </c>
      <c r="J56">
        <v>0</v>
      </c>
      <c r="L56">
        <v>0.8914424625897166</v>
      </c>
    </row>
    <row r="57" spans="1:12" x14ac:dyDescent="0.25">
      <c r="A57">
        <v>1.4</v>
      </c>
      <c r="B57">
        <v>4</v>
      </c>
      <c r="C57">
        <v>54.05</v>
      </c>
      <c r="D57">
        <v>6</v>
      </c>
      <c r="E57">
        <v>1</v>
      </c>
      <c r="F57">
        <v>0</v>
      </c>
      <c r="G57">
        <v>2</v>
      </c>
      <c r="H57">
        <v>2</v>
      </c>
      <c r="I57">
        <v>1</v>
      </c>
      <c r="J57">
        <v>0</v>
      </c>
      <c r="L57">
        <v>0.89187243286309792</v>
      </c>
    </row>
    <row r="58" spans="1:12" x14ac:dyDescent="0.25">
      <c r="A58">
        <v>3</v>
      </c>
      <c r="B58">
        <v>6</v>
      </c>
      <c r="C58">
        <v>31.5</v>
      </c>
      <c r="D58">
        <v>7</v>
      </c>
      <c r="E58">
        <v>1</v>
      </c>
      <c r="F58">
        <v>0</v>
      </c>
      <c r="G58">
        <v>2</v>
      </c>
      <c r="H58">
        <v>2</v>
      </c>
      <c r="I58">
        <v>1</v>
      </c>
      <c r="J58">
        <v>0</v>
      </c>
      <c r="L58">
        <v>0.8922301652234681</v>
      </c>
    </row>
    <row r="59" spans="1:12" x14ac:dyDescent="0.25">
      <c r="A59">
        <v>3.7</v>
      </c>
      <c r="B59">
        <v>6</v>
      </c>
      <c r="C59">
        <v>24.4</v>
      </c>
      <c r="D59">
        <v>4</v>
      </c>
      <c r="E59">
        <v>1</v>
      </c>
      <c r="F59">
        <v>0</v>
      </c>
      <c r="G59">
        <v>1</v>
      </c>
      <c r="H59">
        <v>1</v>
      </c>
      <c r="I59">
        <v>0</v>
      </c>
      <c r="J59">
        <v>0</v>
      </c>
      <c r="L59">
        <v>0.89354527522717242</v>
      </c>
    </row>
    <row r="60" spans="1:12" x14ac:dyDescent="0.25">
      <c r="A60">
        <v>3.7</v>
      </c>
      <c r="B60">
        <v>6</v>
      </c>
      <c r="C60">
        <v>31.363900000000001</v>
      </c>
      <c r="D60">
        <v>6</v>
      </c>
      <c r="E60">
        <v>0</v>
      </c>
      <c r="F60">
        <v>1</v>
      </c>
      <c r="G60">
        <v>2</v>
      </c>
      <c r="H60">
        <v>2</v>
      </c>
      <c r="I60">
        <v>1</v>
      </c>
      <c r="J60">
        <v>0</v>
      </c>
      <c r="L60">
        <v>0.90323316976476264</v>
      </c>
    </row>
    <row r="61" spans="1:12" x14ac:dyDescent="0.25">
      <c r="A61">
        <v>5.7</v>
      </c>
      <c r="B61">
        <v>8</v>
      </c>
      <c r="C61">
        <v>27.2</v>
      </c>
      <c r="D61">
        <v>5</v>
      </c>
      <c r="E61">
        <v>1</v>
      </c>
      <c r="F61">
        <v>0</v>
      </c>
      <c r="G61">
        <v>1</v>
      </c>
      <c r="H61">
        <v>1</v>
      </c>
      <c r="I61">
        <v>1</v>
      </c>
      <c r="J61">
        <v>0</v>
      </c>
      <c r="L61">
        <v>0.90652346100128944</v>
      </c>
    </row>
    <row r="62" spans="1:12" x14ac:dyDescent="0.25">
      <c r="A62">
        <v>3</v>
      </c>
      <c r="B62">
        <v>6</v>
      </c>
      <c r="C62">
        <v>32.857900000000001</v>
      </c>
      <c r="D62">
        <v>7</v>
      </c>
      <c r="E62">
        <v>1</v>
      </c>
      <c r="F62">
        <v>0</v>
      </c>
      <c r="G62">
        <v>2</v>
      </c>
      <c r="H62">
        <v>2</v>
      </c>
      <c r="I62">
        <v>1</v>
      </c>
      <c r="J62">
        <v>0</v>
      </c>
      <c r="L62">
        <v>0.90770360635129155</v>
      </c>
    </row>
    <row r="63" spans="1:12" x14ac:dyDescent="0.25">
      <c r="A63">
        <v>3</v>
      </c>
      <c r="B63">
        <v>6</v>
      </c>
      <c r="C63">
        <v>34.4</v>
      </c>
      <c r="D63">
        <v>6</v>
      </c>
      <c r="E63">
        <v>1</v>
      </c>
      <c r="F63">
        <v>0</v>
      </c>
      <c r="G63">
        <v>2</v>
      </c>
      <c r="H63">
        <v>2</v>
      </c>
      <c r="I63">
        <v>1</v>
      </c>
      <c r="J63">
        <v>0</v>
      </c>
      <c r="L63">
        <v>0.91128519672422947</v>
      </c>
    </row>
    <row r="64" spans="1:12" x14ac:dyDescent="0.25">
      <c r="A64">
        <v>1.8</v>
      </c>
      <c r="B64">
        <v>4</v>
      </c>
      <c r="C64">
        <v>46.9</v>
      </c>
      <c r="D64">
        <v>5</v>
      </c>
      <c r="E64">
        <v>0</v>
      </c>
      <c r="F64">
        <v>0</v>
      </c>
      <c r="G64">
        <v>2</v>
      </c>
      <c r="H64">
        <v>2</v>
      </c>
      <c r="I64">
        <v>1</v>
      </c>
      <c r="J64">
        <v>0</v>
      </c>
      <c r="L64">
        <v>0.91260025396515354</v>
      </c>
    </row>
    <row r="65" spans="1:12" x14ac:dyDescent="0.25">
      <c r="A65">
        <v>1.6</v>
      </c>
      <c r="B65">
        <v>4</v>
      </c>
      <c r="C65">
        <v>52.6</v>
      </c>
      <c r="D65">
        <v>5</v>
      </c>
      <c r="E65">
        <v>0</v>
      </c>
      <c r="F65">
        <v>1</v>
      </c>
      <c r="G65">
        <v>2</v>
      </c>
      <c r="H65">
        <v>2</v>
      </c>
      <c r="I65">
        <v>1</v>
      </c>
      <c r="J65">
        <v>0</v>
      </c>
      <c r="L65">
        <v>0.91336762817305395</v>
      </c>
    </row>
    <row r="66" spans="1:12" x14ac:dyDescent="0.25">
      <c r="A66">
        <v>2.5</v>
      </c>
      <c r="B66">
        <v>4</v>
      </c>
      <c r="C66">
        <v>32.799999999999997</v>
      </c>
      <c r="D66">
        <v>4</v>
      </c>
      <c r="E66">
        <v>1</v>
      </c>
      <c r="F66">
        <v>0</v>
      </c>
      <c r="G66">
        <v>2</v>
      </c>
      <c r="H66">
        <v>2</v>
      </c>
      <c r="I66">
        <v>1</v>
      </c>
      <c r="J66">
        <v>0</v>
      </c>
      <c r="L66">
        <v>0.91529662140915002</v>
      </c>
    </row>
    <row r="67" spans="1:12" x14ac:dyDescent="0.25">
      <c r="A67">
        <v>2</v>
      </c>
      <c r="B67">
        <v>4</v>
      </c>
      <c r="C67">
        <v>41.399000000000001</v>
      </c>
      <c r="D67">
        <v>6</v>
      </c>
      <c r="E67">
        <v>1</v>
      </c>
      <c r="F67">
        <v>0</v>
      </c>
      <c r="G67">
        <v>1</v>
      </c>
      <c r="H67">
        <v>1</v>
      </c>
      <c r="I67">
        <v>0</v>
      </c>
      <c r="J67">
        <v>0</v>
      </c>
      <c r="L67">
        <v>0.92407822184353716</v>
      </c>
    </row>
    <row r="68" spans="1:12" x14ac:dyDescent="0.25">
      <c r="A68">
        <v>4</v>
      </c>
      <c r="B68">
        <v>8</v>
      </c>
      <c r="C68">
        <v>28.4</v>
      </c>
      <c r="D68">
        <v>6</v>
      </c>
      <c r="E68">
        <v>0</v>
      </c>
      <c r="F68">
        <v>0</v>
      </c>
      <c r="G68">
        <v>2</v>
      </c>
      <c r="H68">
        <v>2</v>
      </c>
      <c r="I68">
        <v>1</v>
      </c>
      <c r="J68">
        <v>0</v>
      </c>
      <c r="L68">
        <v>0.93006249418285014</v>
      </c>
    </row>
    <row r="69" spans="1:12" x14ac:dyDescent="0.25">
      <c r="A69">
        <v>6</v>
      </c>
      <c r="B69">
        <v>8</v>
      </c>
      <c r="C69">
        <v>21.473400000000002</v>
      </c>
      <c r="D69">
        <v>6</v>
      </c>
      <c r="E69">
        <v>1</v>
      </c>
      <c r="F69">
        <v>0</v>
      </c>
      <c r="G69">
        <v>1</v>
      </c>
      <c r="H69">
        <v>1</v>
      </c>
      <c r="I69">
        <v>1</v>
      </c>
      <c r="J69">
        <v>0</v>
      </c>
      <c r="L69">
        <v>0.93758001597460694</v>
      </c>
    </row>
    <row r="70" spans="1:12" x14ac:dyDescent="0.25">
      <c r="A70">
        <v>2.5</v>
      </c>
      <c r="B70">
        <v>5</v>
      </c>
      <c r="C70">
        <v>44.515900000000002</v>
      </c>
      <c r="D70">
        <v>5</v>
      </c>
      <c r="E70">
        <v>0</v>
      </c>
      <c r="F70">
        <v>0</v>
      </c>
      <c r="G70">
        <v>2</v>
      </c>
      <c r="H70">
        <v>2</v>
      </c>
      <c r="I70">
        <v>1</v>
      </c>
      <c r="J70">
        <v>0</v>
      </c>
      <c r="L70">
        <v>0.9395769116850462</v>
      </c>
    </row>
    <row r="71" spans="1:12" x14ac:dyDescent="0.25">
      <c r="A71">
        <v>2</v>
      </c>
      <c r="B71">
        <v>4</v>
      </c>
      <c r="C71">
        <v>36.799999999999997</v>
      </c>
      <c r="D71">
        <v>4</v>
      </c>
      <c r="E71">
        <v>0</v>
      </c>
      <c r="F71">
        <v>0</v>
      </c>
      <c r="G71">
        <v>2</v>
      </c>
      <c r="H71">
        <v>2</v>
      </c>
      <c r="I71">
        <v>1</v>
      </c>
      <c r="J71">
        <v>0</v>
      </c>
      <c r="L71">
        <v>0.94447408545146749</v>
      </c>
    </row>
    <row r="72" spans="1:12" x14ac:dyDescent="0.25">
      <c r="A72">
        <v>4.4000000000000004</v>
      </c>
      <c r="B72">
        <v>8</v>
      </c>
      <c r="C72">
        <v>31.227399999999999</v>
      </c>
      <c r="D72">
        <v>8</v>
      </c>
      <c r="E72">
        <v>1</v>
      </c>
      <c r="F72">
        <v>0</v>
      </c>
      <c r="G72">
        <v>2</v>
      </c>
      <c r="H72">
        <v>2</v>
      </c>
      <c r="I72">
        <v>1</v>
      </c>
      <c r="J72">
        <v>0</v>
      </c>
      <c r="L72">
        <v>0.95264087828788802</v>
      </c>
    </row>
    <row r="73" spans="1:12" x14ac:dyDescent="0.25">
      <c r="A73">
        <v>3.7</v>
      </c>
      <c r="B73">
        <v>6</v>
      </c>
      <c r="C73">
        <v>36.752800000000001</v>
      </c>
      <c r="D73">
        <v>7</v>
      </c>
      <c r="E73">
        <v>1</v>
      </c>
      <c r="F73">
        <v>0</v>
      </c>
      <c r="G73">
        <v>2</v>
      </c>
      <c r="H73">
        <v>2</v>
      </c>
      <c r="I73">
        <v>1</v>
      </c>
      <c r="J73">
        <v>1</v>
      </c>
      <c r="L73">
        <v>0.95327262015258485</v>
      </c>
    </row>
    <row r="74" spans="1:12" x14ac:dyDescent="0.25">
      <c r="A74">
        <v>3</v>
      </c>
      <c r="B74">
        <v>6</v>
      </c>
      <c r="C74">
        <v>37.425899999999999</v>
      </c>
      <c r="D74">
        <v>6</v>
      </c>
      <c r="E74">
        <v>1</v>
      </c>
      <c r="F74">
        <v>0</v>
      </c>
      <c r="G74">
        <v>2</v>
      </c>
      <c r="H74">
        <v>2</v>
      </c>
      <c r="I74">
        <v>1</v>
      </c>
      <c r="J74">
        <v>1</v>
      </c>
      <c r="L74">
        <v>0.95497657876004249</v>
      </c>
    </row>
    <row r="75" spans="1:12" x14ac:dyDescent="0.25">
      <c r="A75">
        <v>3.6</v>
      </c>
      <c r="B75">
        <v>6</v>
      </c>
      <c r="C75">
        <v>34.259599999999999</v>
      </c>
      <c r="D75">
        <v>5</v>
      </c>
      <c r="E75">
        <v>1</v>
      </c>
      <c r="F75">
        <v>0</v>
      </c>
      <c r="G75">
        <v>2</v>
      </c>
      <c r="H75">
        <v>2</v>
      </c>
      <c r="I75">
        <v>1</v>
      </c>
      <c r="J75">
        <v>0</v>
      </c>
      <c r="L75">
        <v>0.95786972906905155</v>
      </c>
    </row>
    <row r="76" spans="1:12" x14ac:dyDescent="0.25">
      <c r="A76">
        <v>1.6</v>
      </c>
      <c r="B76">
        <v>4</v>
      </c>
      <c r="C76">
        <v>45.5</v>
      </c>
      <c r="D76">
        <v>6</v>
      </c>
      <c r="E76">
        <v>0</v>
      </c>
      <c r="F76">
        <v>0</v>
      </c>
      <c r="G76">
        <v>2</v>
      </c>
      <c r="H76">
        <v>2</v>
      </c>
      <c r="I76">
        <v>1</v>
      </c>
      <c r="J76">
        <v>1</v>
      </c>
      <c r="L76">
        <v>0.96186954056628438</v>
      </c>
    </row>
    <row r="77" spans="1:12" x14ac:dyDescent="0.25">
      <c r="A77">
        <v>3</v>
      </c>
      <c r="B77">
        <v>6</v>
      </c>
      <c r="C77">
        <v>33.299999999999997</v>
      </c>
      <c r="D77">
        <v>7</v>
      </c>
      <c r="E77">
        <v>1</v>
      </c>
      <c r="F77">
        <v>0</v>
      </c>
      <c r="G77">
        <v>2</v>
      </c>
      <c r="H77">
        <v>2</v>
      </c>
      <c r="I77">
        <v>1</v>
      </c>
      <c r="J77">
        <v>0</v>
      </c>
      <c r="L77">
        <v>0.97148379890194236</v>
      </c>
    </row>
    <row r="78" spans="1:12" x14ac:dyDescent="0.25">
      <c r="A78">
        <v>2.4</v>
      </c>
      <c r="B78">
        <v>4</v>
      </c>
      <c r="C78">
        <v>40.299999999999997</v>
      </c>
      <c r="D78">
        <v>6</v>
      </c>
      <c r="E78">
        <v>1</v>
      </c>
      <c r="F78">
        <v>0</v>
      </c>
      <c r="G78">
        <v>2</v>
      </c>
      <c r="H78">
        <v>2</v>
      </c>
      <c r="I78">
        <v>1</v>
      </c>
      <c r="J78">
        <v>0</v>
      </c>
      <c r="L78">
        <v>0.981431493860214</v>
      </c>
    </row>
    <row r="79" spans="1:12" x14ac:dyDescent="0.25">
      <c r="A79">
        <v>1.8</v>
      </c>
      <c r="B79">
        <v>4</v>
      </c>
      <c r="C79">
        <v>56.991500000000002</v>
      </c>
      <c r="D79">
        <v>1</v>
      </c>
      <c r="E79">
        <v>0</v>
      </c>
      <c r="F79">
        <v>0</v>
      </c>
      <c r="G79">
        <v>2</v>
      </c>
      <c r="H79">
        <v>2</v>
      </c>
      <c r="I79">
        <v>1</v>
      </c>
      <c r="J79">
        <v>0</v>
      </c>
      <c r="L79">
        <v>0.9830725128490726</v>
      </c>
    </row>
    <row r="80" spans="1:12" x14ac:dyDescent="0.25">
      <c r="A80">
        <v>6</v>
      </c>
      <c r="B80">
        <v>8</v>
      </c>
      <c r="C80">
        <v>21.473400000000002</v>
      </c>
      <c r="D80">
        <v>6</v>
      </c>
      <c r="E80">
        <v>1</v>
      </c>
      <c r="F80">
        <v>0</v>
      </c>
      <c r="G80">
        <v>1</v>
      </c>
      <c r="H80">
        <v>1</v>
      </c>
      <c r="I80">
        <v>1</v>
      </c>
      <c r="J80">
        <v>0</v>
      </c>
      <c r="L80">
        <v>0.98362702844333938</v>
      </c>
    </row>
    <row r="81" spans="1:12" x14ac:dyDescent="0.25">
      <c r="A81">
        <v>2.4</v>
      </c>
      <c r="B81">
        <v>4</v>
      </c>
      <c r="C81">
        <v>56.3</v>
      </c>
      <c r="D81">
        <v>6</v>
      </c>
      <c r="E81">
        <v>0</v>
      </c>
      <c r="F81">
        <v>0</v>
      </c>
      <c r="G81">
        <v>2</v>
      </c>
      <c r="H81">
        <v>2</v>
      </c>
      <c r="I81">
        <v>1</v>
      </c>
      <c r="J81">
        <v>0</v>
      </c>
      <c r="L81">
        <v>0.986134709990795</v>
      </c>
    </row>
    <row r="82" spans="1:12" x14ac:dyDescent="0.25">
      <c r="A82">
        <v>4.2</v>
      </c>
      <c r="B82">
        <v>8</v>
      </c>
      <c r="C82">
        <v>26.767800000000001</v>
      </c>
      <c r="D82">
        <v>6</v>
      </c>
      <c r="E82">
        <v>0</v>
      </c>
      <c r="F82">
        <v>0</v>
      </c>
      <c r="G82">
        <v>2</v>
      </c>
      <c r="H82">
        <v>2</v>
      </c>
      <c r="I82">
        <v>1</v>
      </c>
      <c r="J82">
        <v>0</v>
      </c>
      <c r="L82">
        <v>0.99629833459890449</v>
      </c>
    </row>
    <row r="83" spans="1:12" x14ac:dyDescent="0.25">
      <c r="A83">
        <v>5.2</v>
      </c>
      <c r="B83">
        <v>10</v>
      </c>
      <c r="C83">
        <v>23.066700000000001</v>
      </c>
      <c r="D83">
        <v>6</v>
      </c>
      <c r="E83">
        <v>0</v>
      </c>
      <c r="F83">
        <v>0</v>
      </c>
      <c r="G83">
        <v>2</v>
      </c>
      <c r="H83">
        <v>2</v>
      </c>
      <c r="I83">
        <v>1</v>
      </c>
      <c r="J83">
        <v>0</v>
      </c>
      <c r="L83">
        <v>0.99858508715590344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D902D-254B-4FA8-87C5-DF0656E34038}">
  <dimension ref="A1:I106"/>
  <sheetViews>
    <sheetView workbookViewId="0">
      <selection activeCell="B24" sqref="B24:B27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8.5703125" bestFit="1" customWidth="1"/>
  </cols>
  <sheetData>
    <row r="1" spans="1:9" x14ac:dyDescent="0.25">
      <c r="A1" t="s">
        <v>63</v>
      </c>
    </row>
    <row r="2" spans="1:9" ht="15.75" thickBot="1" x14ac:dyDescent="0.3"/>
    <row r="3" spans="1:9" x14ac:dyDescent="0.25">
      <c r="A3" s="70" t="s">
        <v>64</v>
      </c>
      <c r="B3" s="70"/>
    </row>
    <row r="4" spans="1:9" x14ac:dyDescent="0.25">
      <c r="A4" s="67" t="s">
        <v>65</v>
      </c>
      <c r="B4" s="67">
        <v>0.8503983642810885</v>
      </c>
    </row>
    <row r="5" spans="1:9" x14ac:dyDescent="0.25">
      <c r="A5" s="67" t="s">
        <v>66</v>
      </c>
      <c r="B5" s="67">
        <v>0.72317737797195092</v>
      </c>
    </row>
    <row r="6" spans="1:9" x14ac:dyDescent="0.25">
      <c r="A6" s="67" t="s">
        <v>67</v>
      </c>
      <c r="B6" s="67">
        <v>0.71971709519660032</v>
      </c>
    </row>
    <row r="7" spans="1:9" x14ac:dyDescent="0.25">
      <c r="A7" s="67" t="s">
        <v>68</v>
      </c>
      <c r="B7" s="67">
        <v>5.1667943189859633</v>
      </c>
    </row>
    <row r="8" spans="1:9" ht="15.75" thickBot="1" x14ac:dyDescent="0.3">
      <c r="A8" s="68" t="s">
        <v>69</v>
      </c>
      <c r="B8" s="68">
        <v>82</v>
      </c>
    </row>
    <row r="10" spans="1:9" ht="15.75" thickBot="1" x14ac:dyDescent="0.3">
      <c r="A10" t="s">
        <v>70</v>
      </c>
    </row>
    <row r="11" spans="1:9" x14ac:dyDescent="0.25">
      <c r="A11" s="69"/>
      <c r="B11" s="69" t="s">
        <v>75</v>
      </c>
      <c r="C11" s="69" t="s">
        <v>76</v>
      </c>
      <c r="D11" s="69" t="s">
        <v>77</v>
      </c>
      <c r="E11" s="69" t="s">
        <v>78</v>
      </c>
      <c r="F11" s="69" t="s">
        <v>79</v>
      </c>
    </row>
    <row r="12" spans="1:9" x14ac:dyDescent="0.25">
      <c r="A12" s="67" t="s">
        <v>71</v>
      </c>
      <c r="B12" s="67">
        <v>1</v>
      </c>
      <c r="C12" s="67">
        <v>5579.2469949313536</v>
      </c>
      <c r="D12" s="67">
        <v>5579.2469949313536</v>
      </c>
      <c r="E12" s="67">
        <v>208.99372245630272</v>
      </c>
      <c r="F12" s="67">
        <v>5.0754410398583566E-24</v>
      </c>
    </row>
    <row r="13" spans="1:9" x14ac:dyDescent="0.25">
      <c r="A13" s="67" t="s">
        <v>72</v>
      </c>
      <c r="B13" s="67">
        <v>80</v>
      </c>
      <c r="C13" s="67">
        <v>2135.6610827764498</v>
      </c>
      <c r="D13" s="67">
        <v>26.695763534705623</v>
      </c>
      <c r="E13" s="67"/>
      <c r="F13" s="67"/>
    </row>
    <row r="14" spans="1:9" ht="15.75" thickBot="1" x14ac:dyDescent="0.3">
      <c r="A14" s="68" t="s">
        <v>73</v>
      </c>
      <c r="B14" s="68">
        <v>81</v>
      </c>
      <c r="C14" s="68">
        <v>7714.9080777078034</v>
      </c>
      <c r="D14" s="68"/>
      <c r="E14" s="68"/>
      <c r="F14" s="68"/>
    </row>
    <row r="15" spans="1:9" ht="15.75" thickBot="1" x14ac:dyDescent="0.3"/>
    <row r="16" spans="1:9" x14ac:dyDescent="0.25">
      <c r="A16" s="69"/>
      <c r="B16" s="69" t="s">
        <v>80</v>
      </c>
      <c r="C16" s="69" t="s">
        <v>68</v>
      </c>
      <c r="D16" s="69" t="s">
        <v>81</v>
      </c>
      <c r="E16" s="69" t="s">
        <v>82</v>
      </c>
      <c r="F16" s="69" t="s">
        <v>83</v>
      </c>
      <c r="G16" s="69" t="s">
        <v>84</v>
      </c>
      <c r="H16" s="69" t="s">
        <v>85</v>
      </c>
      <c r="I16" s="69" t="s">
        <v>86</v>
      </c>
    </row>
    <row r="17" spans="1:9" x14ac:dyDescent="0.25">
      <c r="A17" s="67" t="s">
        <v>74</v>
      </c>
      <c r="B17" s="71">
        <v>54.88307391771265</v>
      </c>
      <c r="C17" s="67">
        <v>1.4913010902512975</v>
      </c>
      <c r="D17" s="67">
        <v>36.802141617467981</v>
      </c>
      <c r="E17" s="67">
        <v>6.5766462165952272E-52</v>
      </c>
      <c r="F17" s="67">
        <v>51.915290167926663</v>
      </c>
      <c r="G17" s="67">
        <v>57.850857667498637</v>
      </c>
      <c r="H17" s="67">
        <v>51.915290167926663</v>
      </c>
      <c r="I17" s="67">
        <v>57.850857667498637</v>
      </c>
    </row>
    <row r="18" spans="1:9" ht="15.75" thickBot="1" x14ac:dyDescent="0.3">
      <c r="A18" s="68" t="s">
        <v>0</v>
      </c>
      <c r="B18" s="72">
        <v>-5.4354091888600227</v>
      </c>
      <c r="C18" s="68">
        <v>0.37598076183570345</v>
      </c>
      <c r="D18" s="68">
        <v>-14.456615179781977</v>
      </c>
      <c r="E18" s="68">
        <v>5.0754410398583566E-24</v>
      </c>
      <c r="F18" s="68">
        <v>-6.1836347500846358</v>
      </c>
      <c r="G18" s="68">
        <v>-4.6871836276354095</v>
      </c>
      <c r="H18" s="68">
        <v>-6.1836347500846358</v>
      </c>
      <c r="I18" s="68">
        <v>-4.6871836276354095</v>
      </c>
    </row>
    <row r="22" spans="1:9" x14ac:dyDescent="0.25">
      <c r="A22" t="s">
        <v>87</v>
      </c>
      <c r="F22" t="s">
        <v>91</v>
      </c>
    </row>
    <row r="23" spans="1:9" ht="15.75" thickBot="1" x14ac:dyDescent="0.3"/>
    <row r="24" spans="1:9" x14ac:dyDescent="0.25">
      <c r="A24" s="69" t="s">
        <v>88</v>
      </c>
      <c r="B24" s="73" t="s">
        <v>10</v>
      </c>
      <c r="C24" s="69" t="s">
        <v>89</v>
      </c>
      <c r="D24" s="69" t="s">
        <v>90</v>
      </c>
      <c r="F24" s="69" t="s">
        <v>92</v>
      </c>
      <c r="G24" s="69" t="s">
        <v>2</v>
      </c>
    </row>
    <row r="25" spans="1:9" x14ac:dyDescent="0.25">
      <c r="A25" s="67">
        <v>1</v>
      </c>
      <c r="B25" s="71">
        <v>44.012255539992609</v>
      </c>
      <c r="C25" s="67">
        <v>-4.0122555399926085</v>
      </c>
      <c r="D25" s="67">
        <v>-0.78138474448272077</v>
      </c>
      <c r="F25" s="67">
        <v>0.6097560975609756</v>
      </c>
      <c r="G25" s="67">
        <v>17.7</v>
      </c>
    </row>
    <row r="26" spans="1:9" x14ac:dyDescent="0.25">
      <c r="A26" s="67">
        <v>2</v>
      </c>
      <c r="B26" s="71">
        <v>38.576846351132581</v>
      </c>
      <c r="C26" s="67">
        <v>-1.6566463511325793</v>
      </c>
      <c r="D26" s="67">
        <v>-0.32263104203486176</v>
      </c>
      <c r="F26" s="67">
        <v>1.8292682926829267</v>
      </c>
      <c r="G26" s="67">
        <v>18.600000000000001</v>
      </c>
    </row>
    <row r="27" spans="1:9" x14ac:dyDescent="0.25">
      <c r="A27" s="67">
        <v>3</v>
      </c>
      <c r="B27" s="71">
        <v>37.489764513360576</v>
      </c>
      <c r="C27" s="67">
        <v>-2.9473645133605757</v>
      </c>
      <c r="D27" s="67">
        <v>-0.57399775368593164</v>
      </c>
      <c r="F27" s="67">
        <v>3.0487804878048781</v>
      </c>
      <c r="G27" s="67">
        <v>21.2</v>
      </c>
    </row>
    <row r="28" spans="1:9" x14ac:dyDescent="0.25">
      <c r="A28" s="67">
        <v>4</v>
      </c>
      <c r="B28" s="67">
        <v>46.186419215536617</v>
      </c>
      <c r="C28" s="67">
        <v>-0.58731921553661692</v>
      </c>
      <c r="D28" s="67">
        <v>-0.11438012125287435</v>
      </c>
      <c r="F28" s="67">
        <v>4.2682926829268286</v>
      </c>
      <c r="G28" s="67">
        <v>21.2</v>
      </c>
    </row>
    <row r="29" spans="1:9" x14ac:dyDescent="0.25">
      <c r="A29" s="67">
        <v>5</v>
      </c>
      <c r="B29" s="67">
        <v>44.012255539992609</v>
      </c>
      <c r="C29" s="67">
        <v>-1.0389555399926067</v>
      </c>
      <c r="D29" s="67">
        <v>-0.20233606784365626</v>
      </c>
      <c r="F29" s="67">
        <v>5.48780487804878</v>
      </c>
      <c r="G29" s="67">
        <v>21.473400000000002</v>
      </c>
    </row>
    <row r="30" spans="1:9" x14ac:dyDescent="0.25">
      <c r="A30" s="67">
        <v>6</v>
      </c>
      <c r="B30" s="67">
        <v>41.294550945562591</v>
      </c>
      <c r="C30" s="67">
        <v>1.1942490544374067</v>
      </c>
      <c r="D30" s="67">
        <v>0.23257940152336934</v>
      </c>
      <c r="F30" s="67">
        <v>6.7073170731707314</v>
      </c>
      <c r="G30" s="67">
        <v>21.628499999999999</v>
      </c>
    </row>
    <row r="31" spans="1:9" x14ac:dyDescent="0.25">
      <c r="A31" s="67">
        <v>7</v>
      </c>
      <c r="B31" s="67">
        <v>38.576846351132581</v>
      </c>
      <c r="C31" s="67">
        <v>-2.1030463511325834</v>
      </c>
      <c r="D31" s="67">
        <v>-0.40956721707662702</v>
      </c>
      <c r="F31" s="67">
        <v>7.926829268292682</v>
      </c>
      <c r="G31" s="67">
        <v>21.7</v>
      </c>
    </row>
    <row r="32" spans="1:9" x14ac:dyDescent="0.25">
      <c r="A32" s="67">
        <v>8</v>
      </c>
      <c r="B32" s="67">
        <v>29.336650730070541</v>
      </c>
      <c r="C32" s="67">
        <v>-3.73665073007054</v>
      </c>
      <c r="D32" s="67">
        <v>-0.72771084663832752</v>
      </c>
      <c r="F32" s="67">
        <v>9.1463414634146343</v>
      </c>
      <c r="G32" s="67">
        <v>21.7</v>
      </c>
    </row>
    <row r="33" spans="1:7" x14ac:dyDescent="0.25">
      <c r="A33" s="67">
        <v>9</v>
      </c>
      <c r="B33" s="67">
        <v>22.814159703438513</v>
      </c>
      <c r="C33" s="67">
        <v>0.111640296561486</v>
      </c>
      <c r="D33" s="67">
        <v>2.1741891495483515E-2</v>
      </c>
      <c r="F33" s="67">
        <v>10.365853658536585</v>
      </c>
      <c r="G33" s="67">
        <v>21.8</v>
      </c>
    </row>
    <row r="34" spans="1:7" x14ac:dyDescent="0.25">
      <c r="A34" s="67">
        <v>10</v>
      </c>
      <c r="B34" s="67">
        <v>28.793109811184543</v>
      </c>
      <c r="C34" s="67">
        <v>-5.9931098111845422</v>
      </c>
      <c r="D34" s="67">
        <v>-1.167155115568224</v>
      </c>
      <c r="F34" s="67">
        <v>11.585365853658535</v>
      </c>
      <c r="G34" s="67">
        <v>22.8</v>
      </c>
    </row>
    <row r="35" spans="1:7" x14ac:dyDescent="0.25">
      <c r="A35" s="67">
        <v>11</v>
      </c>
      <c r="B35" s="67">
        <v>46.186419215536617</v>
      </c>
      <c r="C35" s="67">
        <v>1.6613807844633826</v>
      </c>
      <c r="D35" s="67">
        <v>0.32355307054017152</v>
      </c>
      <c r="F35" s="67">
        <v>12.804878048780488</v>
      </c>
      <c r="G35" s="67">
        <v>22.925799999999999</v>
      </c>
    </row>
    <row r="36" spans="1:7" x14ac:dyDescent="0.25">
      <c r="A36" s="67">
        <v>12</v>
      </c>
      <c r="B36" s="67">
        <v>35.85914175670257</v>
      </c>
      <c r="C36" s="67">
        <v>-5.8098417567025713</v>
      </c>
      <c r="D36" s="67">
        <v>-1.1314637543137254</v>
      </c>
      <c r="F36" s="67">
        <v>14.024390243902438</v>
      </c>
      <c r="G36" s="67">
        <v>23</v>
      </c>
    </row>
    <row r="37" spans="1:7" x14ac:dyDescent="0.25">
      <c r="A37" s="67">
        <v>13</v>
      </c>
      <c r="B37" s="67">
        <v>38.576846351132581</v>
      </c>
      <c r="C37" s="67">
        <v>-6.2908463511325792</v>
      </c>
      <c r="D37" s="67">
        <v>-1.2251391566821395</v>
      </c>
      <c r="F37" s="67">
        <v>15.243902439024389</v>
      </c>
      <c r="G37" s="67">
        <v>23.602799999999998</v>
      </c>
    </row>
    <row r="38" spans="1:7" x14ac:dyDescent="0.25">
      <c r="A38" s="67">
        <v>14</v>
      </c>
      <c r="B38" s="67">
        <v>35.85914175670257</v>
      </c>
      <c r="C38" s="67">
        <v>-1.0916417567025718</v>
      </c>
      <c r="D38" s="67">
        <v>-0.21259668199729845</v>
      </c>
      <c r="F38" s="67">
        <v>16.463414634146343</v>
      </c>
      <c r="G38" s="67">
        <v>24.2</v>
      </c>
    </row>
    <row r="39" spans="1:7" x14ac:dyDescent="0.25">
      <c r="A39" s="67">
        <v>15</v>
      </c>
      <c r="B39" s="67">
        <v>22.270618784552511</v>
      </c>
      <c r="C39" s="67">
        <v>-0.79721878455250916</v>
      </c>
      <c r="D39" s="67">
        <v>-0.15525795654220348</v>
      </c>
      <c r="F39" s="67">
        <v>17.682926829268293</v>
      </c>
      <c r="G39" s="67">
        <v>24.300999999999998</v>
      </c>
    </row>
    <row r="40" spans="1:7" x14ac:dyDescent="0.25">
      <c r="A40" s="67">
        <v>16</v>
      </c>
      <c r="B40" s="67">
        <v>41.294550945562591</v>
      </c>
      <c r="C40" s="67">
        <v>1.9671490544374066</v>
      </c>
      <c r="D40" s="67">
        <v>0.38310128702914831</v>
      </c>
      <c r="F40" s="67">
        <v>18.902439024390244</v>
      </c>
      <c r="G40" s="67">
        <v>25</v>
      </c>
    </row>
    <row r="41" spans="1:7" x14ac:dyDescent="0.25">
      <c r="A41" s="67">
        <v>17</v>
      </c>
      <c r="B41" s="67">
        <v>37.489764513360576</v>
      </c>
      <c r="C41" s="67">
        <v>-2.9473645133605757</v>
      </c>
      <c r="D41" s="67">
        <v>-0.57399775368593164</v>
      </c>
      <c r="F41" s="67">
        <v>20.121951219512194</v>
      </c>
      <c r="G41" s="67">
        <v>25.6</v>
      </c>
    </row>
    <row r="42" spans="1:7" x14ac:dyDescent="0.25">
      <c r="A42" s="67">
        <v>18</v>
      </c>
      <c r="B42" s="67">
        <v>22.270618784552511</v>
      </c>
      <c r="C42" s="67">
        <v>-1.0706187845525115</v>
      </c>
      <c r="D42" s="67">
        <v>-0.20850246876536344</v>
      </c>
      <c r="F42" s="67">
        <v>21.341463414634145</v>
      </c>
      <c r="G42" s="67">
        <v>25.897200000000002</v>
      </c>
    </row>
    <row r="43" spans="1:7" x14ac:dyDescent="0.25">
      <c r="A43" s="67">
        <v>19</v>
      </c>
      <c r="B43" s="67">
        <v>35.315600837816568</v>
      </c>
      <c r="C43" s="67">
        <v>1.9841991621834296</v>
      </c>
      <c r="D43" s="67">
        <v>0.38642178692047718</v>
      </c>
      <c r="F43" s="67">
        <v>22.560975609756095</v>
      </c>
      <c r="G43" s="67">
        <v>26</v>
      </c>
    </row>
    <row r="44" spans="1:7" x14ac:dyDescent="0.25">
      <c r="A44" s="67">
        <v>20</v>
      </c>
      <c r="B44" s="67">
        <v>38.576846351132581</v>
      </c>
      <c r="C44" s="67">
        <v>-2.1030463511325834</v>
      </c>
      <c r="D44" s="67">
        <v>-0.40956721707662702</v>
      </c>
      <c r="F44" s="67">
        <v>23.780487804878049</v>
      </c>
      <c r="G44" s="67">
        <v>27.2</v>
      </c>
    </row>
    <row r="45" spans="1:7" x14ac:dyDescent="0.25">
      <c r="A45" s="67">
        <v>21</v>
      </c>
      <c r="B45" s="67">
        <v>46.729960134422612</v>
      </c>
      <c r="C45" s="67">
        <v>8.9146398655773851</v>
      </c>
      <c r="D45" s="67">
        <v>1.7361216213891735</v>
      </c>
      <c r="F45" s="67">
        <v>25</v>
      </c>
      <c r="G45" s="67">
        <v>27.2941</v>
      </c>
    </row>
    <row r="46" spans="1:7" x14ac:dyDescent="0.25">
      <c r="A46" s="67">
        <v>22</v>
      </c>
      <c r="B46" s="67">
        <v>27.706027973412539</v>
      </c>
      <c r="C46" s="67">
        <v>-4.1032279734125403</v>
      </c>
      <c r="D46" s="67">
        <v>-0.79910158004672271</v>
      </c>
      <c r="F46" s="67">
        <v>26.219512195121951</v>
      </c>
      <c r="G46" s="67">
        <v>27.730699999999999</v>
      </c>
    </row>
    <row r="47" spans="1:7" x14ac:dyDescent="0.25">
      <c r="A47" s="67">
        <v>23</v>
      </c>
      <c r="B47" s="67">
        <v>22.270618784552511</v>
      </c>
      <c r="C47" s="67">
        <v>10.129381215447488</v>
      </c>
      <c r="D47" s="67">
        <v>1.9726918871211996</v>
      </c>
      <c r="F47" s="67">
        <v>27.439024390243901</v>
      </c>
      <c r="G47" s="67">
        <v>27.9711</v>
      </c>
    </row>
    <row r="48" spans="1:7" x14ac:dyDescent="0.25">
      <c r="A48" s="67">
        <v>24</v>
      </c>
      <c r="B48" s="67">
        <v>35.315600837816568</v>
      </c>
      <c r="C48" s="67">
        <v>-3.0163008378165657</v>
      </c>
      <c r="D48" s="67">
        <v>-0.58742306813405398</v>
      </c>
      <c r="F48" s="67">
        <v>28.658536585365852</v>
      </c>
      <c r="G48" s="67">
        <v>29.4</v>
      </c>
    </row>
    <row r="49" spans="1:7" x14ac:dyDescent="0.25">
      <c r="A49" s="67">
        <v>25</v>
      </c>
      <c r="B49" s="67">
        <v>38.576846351132581</v>
      </c>
      <c r="C49" s="67">
        <v>-4.176846351132582</v>
      </c>
      <c r="D49" s="67">
        <v>-0.81343872200855127</v>
      </c>
      <c r="F49" s="67">
        <v>29.878048780487802</v>
      </c>
      <c r="G49" s="67">
        <v>30.049299999999999</v>
      </c>
    </row>
    <row r="50" spans="1:7" x14ac:dyDescent="0.25">
      <c r="A50" s="67">
        <v>26</v>
      </c>
      <c r="B50" s="67">
        <v>41.294550945562591</v>
      </c>
      <c r="C50" s="67">
        <v>-3.6945509455625896</v>
      </c>
      <c r="D50" s="67">
        <v>-0.71951193482111475</v>
      </c>
      <c r="F50" s="67">
        <v>31.097560975609756</v>
      </c>
      <c r="G50" s="67">
        <v>31.2</v>
      </c>
    </row>
    <row r="51" spans="1:7" x14ac:dyDescent="0.25">
      <c r="A51" s="67">
        <v>27</v>
      </c>
      <c r="B51" s="67">
        <v>41.294550945562591</v>
      </c>
      <c r="C51" s="67">
        <v>-6.8604509455625902</v>
      </c>
      <c r="D51" s="67">
        <v>-1.3360693644015855</v>
      </c>
      <c r="F51" s="67">
        <v>32.31707317073171</v>
      </c>
      <c r="G51" s="67">
        <v>31.364100000000001</v>
      </c>
    </row>
    <row r="52" spans="1:7" x14ac:dyDescent="0.25">
      <c r="A52" s="67">
        <v>28</v>
      </c>
      <c r="B52" s="67">
        <v>24.444782460096526</v>
      </c>
      <c r="C52" s="67">
        <v>7.9552175399034724</v>
      </c>
      <c r="D52" s="67">
        <v>1.5492746069542183</v>
      </c>
      <c r="F52" s="67">
        <v>33.536585365853661</v>
      </c>
      <c r="G52" s="67">
        <v>31.7</v>
      </c>
    </row>
    <row r="53" spans="1:7" x14ac:dyDescent="0.25">
      <c r="A53" s="67">
        <v>29</v>
      </c>
      <c r="B53" s="67">
        <v>40.207469107790587</v>
      </c>
      <c r="C53" s="67">
        <v>-3.2074691077905868</v>
      </c>
      <c r="D53" s="67">
        <v>-0.62465299237440519</v>
      </c>
      <c r="F53" s="67">
        <v>34.756097560975611</v>
      </c>
      <c r="G53" s="67">
        <v>32.200000000000003</v>
      </c>
    </row>
    <row r="54" spans="1:7" x14ac:dyDescent="0.25">
      <c r="A54" s="67">
        <v>30</v>
      </c>
      <c r="B54" s="67">
        <v>38.576846351132581</v>
      </c>
      <c r="C54" s="67">
        <v>-5.3768463511325777</v>
      </c>
      <c r="D54" s="67">
        <v>-1.0471381172821108</v>
      </c>
      <c r="F54" s="67">
        <v>35.975609756097562</v>
      </c>
      <c r="G54" s="67">
        <v>32.286000000000001</v>
      </c>
    </row>
    <row r="55" spans="1:7" x14ac:dyDescent="0.25">
      <c r="A55" s="67">
        <v>31</v>
      </c>
      <c r="B55" s="67">
        <v>41.8380918644486</v>
      </c>
      <c r="C55" s="67">
        <v>-4.538091864448603</v>
      </c>
      <c r="D55" s="67">
        <v>-0.88379110368125213</v>
      </c>
      <c r="F55" s="67">
        <v>37.195121951219512</v>
      </c>
      <c r="G55" s="67">
        <v>32.299300000000002</v>
      </c>
    </row>
    <row r="56" spans="1:7" x14ac:dyDescent="0.25">
      <c r="A56" s="67">
        <v>32</v>
      </c>
      <c r="B56" s="67">
        <v>47.273501053308621</v>
      </c>
      <c r="C56" s="67">
        <v>5.4760989466913799</v>
      </c>
      <c r="D56" s="67">
        <v>1.0664675102499634</v>
      </c>
      <c r="F56" s="67">
        <v>38.414634146341463</v>
      </c>
      <c r="G56" s="67">
        <v>32.4</v>
      </c>
    </row>
    <row r="57" spans="1:7" x14ac:dyDescent="0.25">
      <c r="A57" s="67">
        <v>33</v>
      </c>
      <c r="B57" s="67">
        <v>38.576846351132581</v>
      </c>
      <c r="C57" s="67">
        <v>-2.6858463511325823</v>
      </c>
      <c r="D57" s="67">
        <v>-0.52306722338115264</v>
      </c>
      <c r="F57" s="67">
        <v>39.634146341463413</v>
      </c>
      <c r="G57" s="67">
        <v>32.4</v>
      </c>
    </row>
    <row r="58" spans="1:7" x14ac:dyDescent="0.25">
      <c r="A58" s="67">
        <v>34</v>
      </c>
      <c r="B58" s="67">
        <v>35.85914175670257</v>
      </c>
      <c r="C58" s="67">
        <v>-0.95914175670257151</v>
      </c>
      <c r="D58" s="67">
        <v>-0.1867923737691761</v>
      </c>
      <c r="F58" s="67">
        <v>40.853658536585364</v>
      </c>
      <c r="G58" s="67">
        <v>32.9</v>
      </c>
    </row>
    <row r="59" spans="1:7" x14ac:dyDescent="0.25">
      <c r="A59" s="67">
        <v>35</v>
      </c>
      <c r="B59" s="67">
        <v>23.901241541210521</v>
      </c>
      <c r="C59" s="67">
        <v>3.3928584587894797</v>
      </c>
      <c r="D59" s="67">
        <v>0.66075747505657112</v>
      </c>
      <c r="F59" s="67">
        <v>42.073170731707314</v>
      </c>
      <c r="G59" s="67">
        <v>33.200000000000003</v>
      </c>
    </row>
    <row r="60" spans="1:7" x14ac:dyDescent="0.25">
      <c r="A60" s="67">
        <v>36</v>
      </c>
      <c r="B60" s="67">
        <v>27.706027973412539</v>
      </c>
      <c r="C60" s="67">
        <v>-1.8088279734125372</v>
      </c>
      <c r="D60" s="67">
        <v>-0.35226833628367471</v>
      </c>
      <c r="F60" s="67">
        <v>43.292682926829265</v>
      </c>
      <c r="G60" s="67">
        <v>34.028799999999997</v>
      </c>
    </row>
    <row r="61" spans="1:7" x14ac:dyDescent="0.25">
      <c r="A61" s="67">
        <v>37</v>
      </c>
      <c r="B61" s="67">
        <v>22.270618784552511</v>
      </c>
      <c r="C61" s="67">
        <v>-0.47061878455251005</v>
      </c>
      <c r="D61" s="67">
        <v>-9.1652771128582985E-2</v>
      </c>
      <c r="F61" s="67">
        <v>44.512195121951216</v>
      </c>
      <c r="G61" s="67">
        <v>34.4</v>
      </c>
    </row>
    <row r="62" spans="1:7" x14ac:dyDescent="0.25">
      <c r="A62" s="67">
        <v>38</v>
      </c>
      <c r="B62" s="67">
        <v>22.270618784552511</v>
      </c>
      <c r="C62" s="67">
        <v>-0.57061878455251147</v>
      </c>
      <c r="D62" s="67">
        <v>-0.11112772073471329</v>
      </c>
      <c r="F62" s="67">
        <v>45.731707317073166</v>
      </c>
      <c r="G62" s="67">
        <v>34.434100000000001</v>
      </c>
    </row>
    <row r="63" spans="1:7" x14ac:dyDescent="0.25">
      <c r="A63" s="67">
        <v>39</v>
      </c>
      <c r="B63" s="67">
        <v>38.576846351132581</v>
      </c>
      <c r="C63" s="67">
        <v>-3.0802463511325797</v>
      </c>
      <c r="D63" s="67">
        <v>-0.59987642462772894</v>
      </c>
      <c r="F63" s="67">
        <v>46.951219512195124</v>
      </c>
      <c r="G63" s="67">
        <v>34.434100000000001</v>
      </c>
    </row>
    <row r="64" spans="1:7" x14ac:dyDescent="0.25">
      <c r="A64" s="67">
        <v>40</v>
      </c>
      <c r="B64" s="67">
        <v>35.315600837816568</v>
      </c>
      <c r="C64" s="67">
        <v>-4.1156008378165687</v>
      </c>
      <c r="D64" s="67">
        <v>-0.80151118915424202</v>
      </c>
      <c r="F64" s="67">
        <v>48.170731707317074</v>
      </c>
      <c r="G64" s="67">
        <v>34.5</v>
      </c>
    </row>
    <row r="65" spans="1:7" x14ac:dyDescent="0.25">
      <c r="A65" s="67">
        <v>41</v>
      </c>
      <c r="B65" s="67">
        <v>29.880191648956547</v>
      </c>
      <c r="C65" s="67">
        <v>-6.8801916489565471</v>
      </c>
      <c r="D65" s="67">
        <v>-1.3399138564394542</v>
      </c>
      <c r="F65" s="67">
        <v>49.390243902439025</v>
      </c>
      <c r="G65" s="67">
        <v>34.542400000000001</v>
      </c>
    </row>
    <row r="66" spans="1:7" x14ac:dyDescent="0.25">
      <c r="A66" s="67">
        <v>42</v>
      </c>
      <c r="B66" s="67">
        <v>44.012255539992609</v>
      </c>
      <c r="C66" s="67">
        <v>15.42584446000739</v>
      </c>
      <c r="D66" s="67">
        <v>3.0041754349064402</v>
      </c>
      <c r="F66" s="67">
        <v>50.609756097560975</v>
      </c>
      <c r="G66" s="67">
        <v>34.542400000000001</v>
      </c>
    </row>
    <row r="67" spans="1:7" x14ac:dyDescent="0.25">
      <c r="A67" s="67">
        <v>43</v>
      </c>
      <c r="B67" s="67">
        <v>41.294550945562591</v>
      </c>
      <c r="C67" s="67">
        <v>-6.8604509455625902</v>
      </c>
      <c r="D67" s="67">
        <v>-1.3360693644015855</v>
      </c>
      <c r="F67" s="67">
        <v>51.829268292682926</v>
      </c>
      <c r="G67" s="67">
        <v>34.749400000000001</v>
      </c>
    </row>
    <row r="68" spans="1:7" x14ac:dyDescent="0.25">
      <c r="A68" s="67">
        <v>44</v>
      </c>
      <c r="B68" s="67">
        <v>47.273501053308621</v>
      </c>
      <c r="C68" s="67">
        <v>3.1264989466913775</v>
      </c>
      <c r="D68" s="67">
        <v>0.60888409430433188</v>
      </c>
      <c r="F68" s="67">
        <v>53.048780487804876</v>
      </c>
      <c r="G68" s="67">
        <v>34.767499999999998</v>
      </c>
    </row>
    <row r="69" spans="1:7" x14ac:dyDescent="0.25">
      <c r="A69" s="67">
        <v>45</v>
      </c>
      <c r="B69" s="67">
        <v>35.85914175670257</v>
      </c>
      <c r="C69" s="67">
        <v>-3.6591417567025672</v>
      </c>
      <c r="D69" s="67">
        <v>-0.71261601313468603</v>
      </c>
      <c r="F69" s="67">
        <v>54.268292682926827</v>
      </c>
      <c r="G69" s="67">
        <v>34.9</v>
      </c>
    </row>
    <row r="70" spans="1:7" x14ac:dyDescent="0.25">
      <c r="A70" s="67">
        <v>46</v>
      </c>
      <c r="B70" s="67">
        <v>22.270618784552511</v>
      </c>
      <c r="C70" s="67">
        <v>-0.57061878455251147</v>
      </c>
      <c r="D70" s="67">
        <v>-0.11112772073471329</v>
      </c>
      <c r="F70" s="67">
        <v>55.487804878048777</v>
      </c>
      <c r="G70" s="67">
        <v>35</v>
      </c>
    </row>
    <row r="71" spans="1:7" x14ac:dyDescent="0.25">
      <c r="A71" s="67">
        <v>47</v>
      </c>
      <c r="B71" s="67">
        <v>35.85914175670257</v>
      </c>
      <c r="C71" s="67">
        <v>-1.8303417567025733</v>
      </c>
      <c r="D71" s="67">
        <v>-0.35645813473778126</v>
      </c>
      <c r="F71" s="67">
        <v>56.707317073170728</v>
      </c>
      <c r="G71" s="67">
        <v>35.435400000000001</v>
      </c>
    </row>
    <row r="72" spans="1:7" x14ac:dyDescent="0.25">
      <c r="A72" s="67">
        <v>48</v>
      </c>
      <c r="B72" s="67">
        <v>23.901241541210521</v>
      </c>
      <c r="C72" s="67">
        <v>10.598758458789479</v>
      </c>
      <c r="D72" s="67">
        <v>2.064102868724695</v>
      </c>
      <c r="F72" s="67">
        <v>57.926829268292678</v>
      </c>
      <c r="G72" s="67">
        <v>35.496600000000001</v>
      </c>
    </row>
    <row r="73" spans="1:7" x14ac:dyDescent="0.25">
      <c r="A73" s="67">
        <v>49</v>
      </c>
      <c r="B73" s="67">
        <v>33.14143716227256</v>
      </c>
      <c r="C73" s="67">
        <v>-5.1703371622725598</v>
      </c>
      <c r="D73" s="67">
        <v>-1.0069205568195945</v>
      </c>
      <c r="F73" s="67">
        <v>59.146341463414629</v>
      </c>
      <c r="G73" s="67">
        <v>35.890999999999998</v>
      </c>
    </row>
    <row r="74" spans="1:7" x14ac:dyDescent="0.25">
      <c r="A74" s="67">
        <v>50</v>
      </c>
      <c r="B74" s="67">
        <v>41.294550945562591</v>
      </c>
      <c r="C74" s="67">
        <v>10.30544905443741</v>
      </c>
      <c r="D74" s="67">
        <v>2.0069810100370891</v>
      </c>
      <c r="F74" s="67">
        <v>60.365853658536587</v>
      </c>
      <c r="G74" s="67">
        <v>36.473799999999997</v>
      </c>
    </row>
    <row r="75" spans="1:7" x14ac:dyDescent="0.25">
      <c r="A75" s="67">
        <v>51</v>
      </c>
      <c r="B75" s="67">
        <v>25.531864297868527</v>
      </c>
      <c r="C75" s="67">
        <v>-4.3318642978685276</v>
      </c>
      <c r="D75" s="67">
        <v>-0.84362838901583415</v>
      </c>
      <c r="F75" s="67">
        <v>61.585365853658537</v>
      </c>
      <c r="G75" s="67">
        <v>36.473799999999997</v>
      </c>
    </row>
    <row r="76" spans="1:7" x14ac:dyDescent="0.25">
      <c r="A76" s="67">
        <v>52</v>
      </c>
      <c r="B76" s="67">
        <v>22.270618784552511</v>
      </c>
      <c r="C76" s="67">
        <v>-0.64211878455251181</v>
      </c>
      <c r="D76" s="67">
        <v>-0.12505230970309633</v>
      </c>
      <c r="F76" s="67">
        <v>62.804878048780488</v>
      </c>
      <c r="G76" s="67">
        <v>36.655700000000003</v>
      </c>
    </row>
    <row r="77" spans="1:7" x14ac:dyDescent="0.25">
      <c r="A77" s="67">
        <v>53</v>
      </c>
      <c r="B77" s="67">
        <v>44.012255539992609</v>
      </c>
      <c r="C77" s="67">
        <v>-0.51225553999260853</v>
      </c>
      <c r="D77" s="67">
        <v>-9.9761508268169763E-2</v>
      </c>
      <c r="F77" s="67">
        <v>64.024390243902445</v>
      </c>
      <c r="G77" s="67">
        <v>36.920200000000001</v>
      </c>
    </row>
    <row r="78" spans="1:7" x14ac:dyDescent="0.25">
      <c r="A78" s="67">
        <v>54</v>
      </c>
      <c r="B78" s="67">
        <v>41.294550945562591</v>
      </c>
      <c r="C78" s="67">
        <v>-0.48705094556259354</v>
      </c>
      <c r="D78" s="67">
        <v>-9.4852926204494897E-2</v>
      </c>
      <c r="F78" s="67">
        <v>65.243902439024382</v>
      </c>
      <c r="G78" s="67">
        <v>37</v>
      </c>
    </row>
    <row r="79" spans="1:7" x14ac:dyDescent="0.25">
      <c r="A79" s="67">
        <v>55</v>
      </c>
      <c r="B79" s="67">
        <v>44.012255539992609</v>
      </c>
      <c r="C79" s="67">
        <v>7.7753444600073891</v>
      </c>
      <c r="D79" s="67">
        <v>1.5142444152894621</v>
      </c>
      <c r="F79" s="67">
        <v>66.463414634146346</v>
      </c>
      <c r="G79" s="67">
        <v>37.299799999999998</v>
      </c>
    </row>
    <row r="80" spans="1:7" x14ac:dyDescent="0.25">
      <c r="A80" s="67">
        <v>56</v>
      </c>
      <c r="B80" s="67">
        <v>41.294550945562591</v>
      </c>
      <c r="C80" s="67">
        <v>-4.6388509455625879</v>
      </c>
      <c r="D80" s="67">
        <v>-0.90341388395180033</v>
      </c>
      <c r="F80" s="67">
        <v>67.682926829268297</v>
      </c>
      <c r="G80" s="67">
        <v>37.299999999999997</v>
      </c>
    </row>
    <row r="81" spans="1:7" x14ac:dyDescent="0.25">
      <c r="A81" s="67">
        <v>57</v>
      </c>
      <c r="B81" s="67">
        <v>22.270618784552511</v>
      </c>
      <c r="C81" s="67">
        <v>2.7293812154474892</v>
      </c>
      <c r="D81" s="67">
        <v>0.53154561626757779</v>
      </c>
      <c r="F81" s="67">
        <v>68.902439024390247</v>
      </c>
      <c r="G81" s="67">
        <v>37.487400000000001</v>
      </c>
    </row>
    <row r="82" spans="1:7" x14ac:dyDescent="0.25">
      <c r="A82" s="67">
        <v>58</v>
      </c>
      <c r="B82" s="67">
        <v>44.012255539992609</v>
      </c>
      <c r="C82" s="67">
        <v>2.88774446000739</v>
      </c>
      <c r="D82" s="67">
        <v>0.56238677834025097</v>
      </c>
      <c r="F82" s="67">
        <v>70.121951219512198</v>
      </c>
      <c r="G82" s="67">
        <v>37.5899</v>
      </c>
    </row>
    <row r="83" spans="1:7" x14ac:dyDescent="0.25">
      <c r="A83" s="67">
        <v>59</v>
      </c>
      <c r="B83" s="67">
        <v>41.294550945562591</v>
      </c>
      <c r="C83" s="67">
        <v>1.6094490544374125</v>
      </c>
      <c r="D83" s="67">
        <v>0.31343939228802231</v>
      </c>
      <c r="F83" s="67">
        <v>71.341463414634148</v>
      </c>
      <c r="G83" s="67">
        <v>37.6</v>
      </c>
    </row>
    <row r="84" spans="1:7" x14ac:dyDescent="0.25">
      <c r="A84" s="67">
        <v>60</v>
      </c>
      <c r="B84" s="67">
        <v>41.294550945562591</v>
      </c>
      <c r="C84" s="67">
        <v>-3.7046509455625909</v>
      </c>
      <c r="D84" s="67">
        <v>-0.72147890473133414</v>
      </c>
      <c r="F84" s="67">
        <v>72.560975609756099</v>
      </c>
      <c r="G84" s="67">
        <v>40</v>
      </c>
    </row>
    <row r="85" spans="1:7" x14ac:dyDescent="0.25">
      <c r="A85" s="67">
        <v>61</v>
      </c>
      <c r="B85" s="67">
        <v>33.14143716227256</v>
      </c>
      <c r="C85" s="67">
        <v>-3.7414371622725611</v>
      </c>
      <c r="D85" s="67">
        <v>-0.72864300189760267</v>
      </c>
      <c r="F85" s="67">
        <v>73.780487804878049</v>
      </c>
      <c r="G85" s="67">
        <v>40.5</v>
      </c>
    </row>
    <row r="86" spans="1:7" x14ac:dyDescent="0.25">
      <c r="A86" s="67">
        <v>62</v>
      </c>
      <c r="B86" s="67">
        <v>17.922291433464494</v>
      </c>
      <c r="C86" s="67">
        <v>0.67770856653550737</v>
      </c>
      <c r="D86" s="67">
        <v>0.13198340180921625</v>
      </c>
      <c r="F86" s="67">
        <v>75</v>
      </c>
      <c r="G86" s="67">
        <v>40.807499999999997</v>
      </c>
    </row>
    <row r="87" spans="1:7" x14ac:dyDescent="0.25">
      <c r="A87" s="67">
        <v>63</v>
      </c>
      <c r="B87" s="67">
        <v>35.315600837816568</v>
      </c>
      <c r="C87" s="67">
        <v>-0.315600837816568</v>
      </c>
      <c r="D87" s="67">
        <v>-6.1463104121300779E-2</v>
      </c>
      <c r="F87" s="67">
        <v>76.219512195121951</v>
      </c>
      <c r="G87" s="67">
        <v>41.4056</v>
      </c>
    </row>
    <row r="88" spans="1:7" x14ac:dyDescent="0.25">
      <c r="A88" s="67">
        <v>64</v>
      </c>
      <c r="B88" s="67">
        <v>21.183536946780507</v>
      </c>
      <c r="C88" s="67">
        <v>3.0164630532194927</v>
      </c>
      <c r="D88" s="67">
        <v>0.58745465950202747</v>
      </c>
      <c r="F88" s="67">
        <v>77.439024390243901</v>
      </c>
      <c r="G88" s="67">
        <v>42.488799999999998</v>
      </c>
    </row>
    <row r="89" spans="1:7" x14ac:dyDescent="0.25">
      <c r="A89" s="67">
        <v>65</v>
      </c>
      <c r="B89" s="67">
        <v>41.8380918644486</v>
      </c>
      <c r="C89" s="67">
        <v>18.061908135551398</v>
      </c>
      <c r="D89" s="67">
        <v>3.5175475073041347</v>
      </c>
      <c r="F89" s="67">
        <v>78.658536585365852</v>
      </c>
      <c r="G89" s="67">
        <v>42.5</v>
      </c>
    </row>
    <row r="90" spans="1:7" x14ac:dyDescent="0.25">
      <c r="A90" s="67">
        <v>66</v>
      </c>
      <c r="B90" s="67">
        <v>38.576846351132581</v>
      </c>
      <c r="C90" s="67">
        <v>-3.1414463511325792</v>
      </c>
      <c r="D90" s="67">
        <v>-0.6117950937866804</v>
      </c>
      <c r="F90" s="67">
        <v>79.878048780487802</v>
      </c>
      <c r="G90" s="67">
        <v>42.904000000000003</v>
      </c>
    </row>
    <row r="91" spans="1:7" x14ac:dyDescent="0.25">
      <c r="A91" s="67">
        <v>67</v>
      </c>
      <c r="B91" s="67">
        <v>35.315600837816568</v>
      </c>
      <c r="C91" s="67">
        <v>-2.4156008378165694</v>
      </c>
      <c r="D91" s="67">
        <v>-0.47043704585003165</v>
      </c>
      <c r="F91" s="67">
        <v>81.097560975609753</v>
      </c>
      <c r="G91" s="67">
        <v>42.973300000000002</v>
      </c>
    </row>
    <row r="92" spans="1:7" x14ac:dyDescent="0.25">
      <c r="A92" s="67">
        <v>68</v>
      </c>
      <c r="B92" s="67">
        <v>34.772059918930566</v>
      </c>
      <c r="C92" s="67">
        <v>-3.4079599189305654</v>
      </c>
      <c r="D92" s="67">
        <v>-0.66369847680883742</v>
      </c>
      <c r="F92" s="67">
        <v>82.317073170731703</v>
      </c>
      <c r="G92" s="67">
        <v>43.261699999999998</v>
      </c>
    </row>
    <row r="93" spans="1:7" x14ac:dyDescent="0.25">
      <c r="A93" s="67">
        <v>69</v>
      </c>
      <c r="B93" s="67">
        <v>35.85914175670257</v>
      </c>
      <c r="C93" s="67">
        <v>-1.1097417567025687</v>
      </c>
      <c r="D93" s="67">
        <v>-0.21612164787600738</v>
      </c>
      <c r="F93" s="67">
        <v>83.536585365853654</v>
      </c>
      <c r="G93" s="67">
        <v>43.297899999999998</v>
      </c>
    </row>
    <row r="94" spans="1:7" x14ac:dyDescent="0.25">
      <c r="A94" s="67">
        <v>70</v>
      </c>
      <c r="B94" s="67">
        <v>17.922291433464494</v>
      </c>
      <c r="C94" s="67">
        <v>-0.22229143346449476</v>
      </c>
      <c r="D94" s="67">
        <v>-4.3291144645954419E-2</v>
      </c>
      <c r="F94" s="67">
        <v>84.756097560975604</v>
      </c>
      <c r="G94" s="67">
        <v>43.5</v>
      </c>
    </row>
    <row r="95" spans="1:7" x14ac:dyDescent="0.25">
      <c r="A95" s="67">
        <v>71</v>
      </c>
      <c r="B95" s="67">
        <v>46.186419215536617</v>
      </c>
      <c r="C95" s="67">
        <v>-2.8885192155366184</v>
      </c>
      <c r="D95" s="67">
        <v>-0.56253766158913887</v>
      </c>
      <c r="F95" s="67">
        <v>85.975609756097555</v>
      </c>
      <c r="G95" s="67">
        <v>45.3</v>
      </c>
    </row>
    <row r="96" spans="1:7" x14ac:dyDescent="0.25">
      <c r="A96" s="67">
        <v>72</v>
      </c>
      <c r="B96" s="67">
        <v>35.315600837816568</v>
      </c>
      <c r="C96" s="67">
        <v>2.1717991621834329</v>
      </c>
      <c r="D96" s="67">
        <v>0.42295679238157774</v>
      </c>
      <c r="F96" s="67">
        <v>87.195121951219505</v>
      </c>
      <c r="G96" s="67">
        <v>45.5991</v>
      </c>
    </row>
    <row r="97" spans="1:7" x14ac:dyDescent="0.25">
      <c r="A97" s="67">
        <v>73</v>
      </c>
      <c r="B97" s="67">
        <v>24.988323378982525</v>
      </c>
      <c r="C97" s="67">
        <v>6.7116766210174745</v>
      </c>
      <c r="D97" s="67">
        <v>1.3070956396695639</v>
      </c>
      <c r="F97" s="67">
        <v>88.414634146341456</v>
      </c>
      <c r="G97" s="67">
        <v>46.9</v>
      </c>
    </row>
    <row r="98" spans="1:7" x14ac:dyDescent="0.25">
      <c r="A98" s="67">
        <v>74</v>
      </c>
      <c r="B98" s="67">
        <v>46.186419215536617</v>
      </c>
      <c r="C98" s="67">
        <v>10.233980784463384</v>
      </c>
      <c r="D98" s="67">
        <v>1.9930626004752747</v>
      </c>
      <c r="F98" s="67">
        <v>89.634146341463406</v>
      </c>
      <c r="G98" s="67">
        <v>47.847799999999999</v>
      </c>
    </row>
    <row r="99" spans="1:7" x14ac:dyDescent="0.25">
      <c r="A99" s="67">
        <v>75</v>
      </c>
      <c r="B99" s="67">
        <v>34.772059918930566</v>
      </c>
      <c r="C99" s="67">
        <v>6.6335400810694338</v>
      </c>
      <c r="D99" s="67">
        <v>1.2918785878907093</v>
      </c>
      <c r="F99" s="67">
        <v>90.853658536585357</v>
      </c>
      <c r="G99" s="67">
        <v>50.4</v>
      </c>
    </row>
    <row r="100" spans="1:7" x14ac:dyDescent="0.25">
      <c r="A100" s="67">
        <v>76</v>
      </c>
      <c r="B100" s="67">
        <v>30.967273486728548</v>
      </c>
      <c r="C100" s="67">
        <v>-3.2365734867285489</v>
      </c>
      <c r="D100" s="67">
        <v>-0.63032105550575046</v>
      </c>
      <c r="F100" s="67">
        <v>92.073170731707322</v>
      </c>
      <c r="G100" s="67">
        <v>51.6</v>
      </c>
    </row>
    <row r="101" spans="1:7" x14ac:dyDescent="0.25">
      <c r="A101" s="67">
        <v>77</v>
      </c>
      <c r="B101" s="67">
        <v>35.315600837816568</v>
      </c>
      <c r="C101" s="67">
        <v>5.184399162183432</v>
      </c>
      <c r="D101" s="67">
        <v>1.0096591242158508</v>
      </c>
      <c r="F101" s="67">
        <v>93.292682926829272</v>
      </c>
      <c r="G101" s="67">
        <v>51.787599999999998</v>
      </c>
    </row>
    <row r="102" spans="1:7" x14ac:dyDescent="0.25">
      <c r="A102" s="67">
        <v>78</v>
      </c>
      <c r="B102" s="67">
        <v>32.054355324500555</v>
      </c>
      <c r="C102" s="67">
        <v>-7.7533553245005571</v>
      </c>
      <c r="D102" s="67">
        <v>-1.5099620422306828</v>
      </c>
      <c r="F102" s="67">
        <v>94.512195121951223</v>
      </c>
      <c r="G102" s="67">
        <v>52.749600000000001</v>
      </c>
    </row>
    <row r="103" spans="1:7" x14ac:dyDescent="0.25">
      <c r="A103" s="67">
        <v>79</v>
      </c>
      <c r="B103" s="67">
        <v>46.186419215536617</v>
      </c>
      <c r="C103" s="67">
        <v>-0.88641921553661973</v>
      </c>
      <c r="D103" s="67">
        <v>-0.17262969552480981</v>
      </c>
      <c r="F103" s="67">
        <v>95.731707317073173</v>
      </c>
      <c r="G103" s="67">
        <v>55.644599999999997</v>
      </c>
    </row>
    <row r="104" spans="1:7" x14ac:dyDescent="0.25">
      <c r="A104" s="67">
        <v>80</v>
      </c>
      <c r="B104" s="67">
        <v>41.8380918644486</v>
      </c>
      <c r="C104" s="67">
        <v>0.66190813555139982</v>
      </c>
      <c r="D104" s="67">
        <v>0.12890627583750996</v>
      </c>
      <c r="F104" s="67">
        <v>96.951219512195124</v>
      </c>
      <c r="G104" s="67">
        <v>56.420400000000001</v>
      </c>
    </row>
    <row r="105" spans="1:7" x14ac:dyDescent="0.25">
      <c r="A105" s="67">
        <v>81</v>
      </c>
      <c r="B105" s="67">
        <v>20.639996027894512</v>
      </c>
      <c r="C105" s="67">
        <v>5.3600039721054884</v>
      </c>
      <c r="D105" s="67">
        <v>1.0438580724541118</v>
      </c>
      <c r="F105" s="67">
        <v>98.170731707317074</v>
      </c>
      <c r="G105" s="67">
        <v>59.438099999999999</v>
      </c>
    </row>
    <row r="106" spans="1:7" ht="15.75" thickBot="1" x14ac:dyDescent="0.3">
      <c r="A106" s="68">
        <v>82</v>
      </c>
      <c r="B106" s="68">
        <v>23.901241541210521</v>
      </c>
      <c r="C106" s="68">
        <v>3.2987584587894787</v>
      </c>
      <c r="D106" s="68">
        <v>0.64243154747720255</v>
      </c>
      <c r="F106" s="68">
        <v>99.390243902439025</v>
      </c>
      <c r="G106" s="68">
        <v>59.9</v>
      </c>
    </row>
  </sheetData>
  <sortState xmlns:xlrd2="http://schemas.microsoft.com/office/spreadsheetml/2017/richdata2" ref="G25:G106">
    <sortCondition ref="G25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P83"/>
  <sheetViews>
    <sheetView topLeftCell="A60" workbookViewId="0">
      <selection activeCell="A2" sqref="A2:A83"/>
    </sheetView>
  </sheetViews>
  <sheetFormatPr defaultRowHeight="15" x14ac:dyDescent="0.25"/>
  <cols>
    <col min="14" max="14" width="12.140625" bestFit="1" customWidth="1"/>
  </cols>
  <sheetData>
    <row r="1" spans="1:16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16</v>
      </c>
    </row>
    <row r="2" spans="1:16" x14ac:dyDescent="0.25">
      <c r="A2">
        <v>2</v>
      </c>
      <c r="B2">
        <v>4</v>
      </c>
      <c r="C2">
        <v>40</v>
      </c>
      <c r="D2">
        <v>4</v>
      </c>
      <c r="E2">
        <v>1</v>
      </c>
      <c r="F2">
        <v>0</v>
      </c>
      <c r="G2">
        <v>2</v>
      </c>
      <c r="H2">
        <v>2</v>
      </c>
      <c r="I2">
        <v>1</v>
      </c>
      <c r="J2">
        <v>0</v>
      </c>
      <c r="L2">
        <v>0.32177445422037487</v>
      </c>
    </row>
    <row r="3" spans="1:16" x14ac:dyDescent="0.25">
      <c r="A3">
        <v>3</v>
      </c>
      <c r="B3">
        <v>6</v>
      </c>
      <c r="C3">
        <v>36.920200000000001</v>
      </c>
      <c r="D3">
        <v>6</v>
      </c>
      <c r="E3">
        <v>1</v>
      </c>
      <c r="F3">
        <v>0</v>
      </c>
      <c r="G3">
        <v>2</v>
      </c>
      <c r="H3">
        <v>2</v>
      </c>
      <c r="I3">
        <v>1</v>
      </c>
      <c r="J3">
        <v>1</v>
      </c>
      <c r="L3">
        <v>0.33247335743360784</v>
      </c>
    </row>
    <row r="4" spans="1:16" x14ac:dyDescent="0.25">
      <c r="A4">
        <v>3.2</v>
      </c>
      <c r="B4">
        <v>6</v>
      </c>
      <c r="C4">
        <v>34.542400000000001</v>
      </c>
      <c r="D4">
        <v>6</v>
      </c>
      <c r="E4">
        <v>1</v>
      </c>
      <c r="F4">
        <v>0</v>
      </c>
      <c r="G4">
        <v>2</v>
      </c>
      <c r="H4">
        <v>2</v>
      </c>
      <c r="I4">
        <v>1</v>
      </c>
      <c r="J4">
        <v>0</v>
      </c>
      <c r="L4">
        <v>0.33724820014106038</v>
      </c>
    </row>
    <row r="5" spans="1:16" x14ac:dyDescent="0.25">
      <c r="A5">
        <v>1.6</v>
      </c>
      <c r="B5">
        <v>4</v>
      </c>
      <c r="C5">
        <v>45.5991</v>
      </c>
      <c r="D5">
        <v>1</v>
      </c>
      <c r="E5">
        <v>1</v>
      </c>
      <c r="F5">
        <v>0</v>
      </c>
      <c r="G5">
        <v>2</v>
      </c>
      <c r="H5">
        <v>2</v>
      </c>
      <c r="I5">
        <v>1</v>
      </c>
      <c r="J5">
        <v>0</v>
      </c>
      <c r="L5">
        <v>0.34307541596381952</v>
      </c>
    </row>
    <row r="6" spans="1:16" x14ac:dyDescent="0.25">
      <c r="A6">
        <v>2</v>
      </c>
      <c r="B6">
        <v>4</v>
      </c>
      <c r="C6">
        <v>42.973300000000002</v>
      </c>
      <c r="D6">
        <v>1</v>
      </c>
      <c r="E6">
        <v>0</v>
      </c>
      <c r="F6">
        <v>0</v>
      </c>
      <c r="G6">
        <v>2</v>
      </c>
      <c r="H6">
        <v>2</v>
      </c>
      <c r="I6">
        <v>1</v>
      </c>
      <c r="J6">
        <v>0</v>
      </c>
      <c r="L6">
        <v>0.34811839093571562</v>
      </c>
    </row>
    <row r="7" spans="1:16" x14ac:dyDescent="0.25">
      <c r="A7">
        <v>2.5</v>
      </c>
      <c r="B7">
        <v>5</v>
      </c>
      <c r="C7">
        <v>42.488799999999998</v>
      </c>
      <c r="D7">
        <v>6</v>
      </c>
      <c r="E7">
        <v>1</v>
      </c>
      <c r="F7">
        <v>0</v>
      </c>
      <c r="G7">
        <v>2</v>
      </c>
      <c r="H7">
        <v>2</v>
      </c>
      <c r="I7">
        <v>1</v>
      </c>
      <c r="J7">
        <v>0</v>
      </c>
      <c r="L7">
        <v>0.34948788746355475</v>
      </c>
      <c r="N7" s="5"/>
      <c r="O7" s="66" t="s">
        <v>0</v>
      </c>
      <c r="P7" s="20" t="s">
        <v>2</v>
      </c>
    </row>
    <row r="8" spans="1:16" x14ac:dyDescent="0.25">
      <c r="A8">
        <v>3</v>
      </c>
      <c r="B8">
        <v>6</v>
      </c>
      <c r="C8">
        <v>36.473799999999997</v>
      </c>
      <c r="D8">
        <v>6</v>
      </c>
      <c r="E8">
        <v>0</v>
      </c>
      <c r="F8">
        <v>0</v>
      </c>
      <c r="G8">
        <v>2</v>
      </c>
      <c r="H8">
        <v>2</v>
      </c>
      <c r="I8">
        <v>1</v>
      </c>
      <c r="J8">
        <v>0</v>
      </c>
      <c r="L8">
        <v>0.35063343811813674</v>
      </c>
      <c r="N8" s="5" t="s">
        <v>59</v>
      </c>
      <c r="O8" s="5">
        <f>STDEV(A2:A83)</f>
        <v>1.5269085972967236</v>
      </c>
      <c r="P8" s="5">
        <f>STDEV(C2:C83)</f>
        <v>9.7593943837275692</v>
      </c>
    </row>
    <row r="9" spans="1:16" x14ac:dyDescent="0.25">
      <c r="A9">
        <v>4.7</v>
      </c>
      <c r="B9">
        <v>8</v>
      </c>
      <c r="C9">
        <v>25.6</v>
      </c>
      <c r="D9">
        <v>5</v>
      </c>
      <c r="E9">
        <v>0</v>
      </c>
      <c r="F9">
        <v>0</v>
      </c>
      <c r="G9">
        <v>1</v>
      </c>
      <c r="H9">
        <v>1</v>
      </c>
      <c r="I9">
        <v>0</v>
      </c>
      <c r="J9">
        <v>0</v>
      </c>
      <c r="L9">
        <v>0.35098285007745222</v>
      </c>
      <c r="N9" s="5" t="s">
        <v>57</v>
      </c>
      <c r="O9" s="5">
        <f>VARA(A2:A83)</f>
        <v>2.3314498644986479</v>
      </c>
      <c r="P9" s="5">
        <f>VARA(C2:C83)</f>
        <v>95.245778737133222</v>
      </c>
    </row>
    <row r="10" spans="1:16" x14ac:dyDescent="0.25">
      <c r="A10">
        <v>5.9</v>
      </c>
      <c r="B10">
        <v>12</v>
      </c>
      <c r="C10">
        <v>22.925799999999999</v>
      </c>
      <c r="D10">
        <v>6</v>
      </c>
      <c r="E10">
        <v>0</v>
      </c>
      <c r="F10">
        <v>0</v>
      </c>
      <c r="G10">
        <v>2</v>
      </c>
      <c r="H10">
        <v>2</v>
      </c>
      <c r="I10">
        <v>0</v>
      </c>
      <c r="J10">
        <v>0</v>
      </c>
      <c r="L10">
        <v>0.35590652796976696</v>
      </c>
      <c r="N10" s="5" t="s">
        <v>58</v>
      </c>
      <c r="O10" s="5">
        <f>COVAR(A2:A83,C2:C83)</f>
        <v>-12.517842748364071</v>
      </c>
      <c r="P10" s="5"/>
    </row>
    <row r="11" spans="1:16" x14ac:dyDescent="0.25">
      <c r="A11">
        <v>4.8</v>
      </c>
      <c r="B11">
        <v>8</v>
      </c>
      <c r="C11">
        <v>22.8</v>
      </c>
      <c r="D11">
        <v>6</v>
      </c>
      <c r="E11">
        <v>1</v>
      </c>
      <c r="F11">
        <v>0</v>
      </c>
      <c r="G11">
        <v>1</v>
      </c>
      <c r="H11">
        <v>1</v>
      </c>
      <c r="I11">
        <v>1</v>
      </c>
      <c r="J11">
        <v>0</v>
      </c>
      <c r="L11">
        <v>0.35796566685260656</v>
      </c>
      <c r="N11" s="5" t="s">
        <v>60</v>
      </c>
      <c r="O11" s="5">
        <f>O10/O9</f>
        <v>-5.3691237109470906</v>
      </c>
      <c r="P11" s="5"/>
    </row>
    <row r="12" spans="1:16" x14ac:dyDescent="0.25">
      <c r="A12">
        <v>1.6</v>
      </c>
      <c r="B12">
        <v>4</v>
      </c>
      <c r="C12">
        <v>47.847799999999999</v>
      </c>
      <c r="D12">
        <v>6</v>
      </c>
      <c r="E12">
        <v>1</v>
      </c>
      <c r="F12">
        <v>0</v>
      </c>
      <c r="G12">
        <v>2</v>
      </c>
      <c r="H12">
        <v>2</v>
      </c>
      <c r="I12">
        <v>1</v>
      </c>
      <c r="J12">
        <v>1</v>
      </c>
      <c r="L12">
        <v>0.36424385562871842</v>
      </c>
    </row>
    <row r="13" spans="1:16" x14ac:dyDescent="0.25">
      <c r="A13">
        <v>3.5</v>
      </c>
      <c r="B13">
        <v>6</v>
      </c>
      <c r="C13">
        <v>30.049299999999999</v>
      </c>
      <c r="D13">
        <v>6</v>
      </c>
      <c r="E13">
        <v>1</v>
      </c>
      <c r="F13">
        <v>0</v>
      </c>
      <c r="G13">
        <v>2</v>
      </c>
      <c r="H13">
        <v>2</v>
      </c>
      <c r="I13">
        <v>1</v>
      </c>
      <c r="J13">
        <v>0</v>
      </c>
      <c r="L13">
        <v>0.36484067880761817</v>
      </c>
    </row>
    <row r="14" spans="1:16" x14ac:dyDescent="0.25">
      <c r="A14">
        <v>3</v>
      </c>
      <c r="B14">
        <v>6</v>
      </c>
      <c r="C14">
        <v>32.286000000000001</v>
      </c>
      <c r="D14">
        <v>8</v>
      </c>
      <c r="E14">
        <v>1</v>
      </c>
      <c r="F14">
        <v>0</v>
      </c>
      <c r="G14">
        <v>2</v>
      </c>
      <c r="H14">
        <v>2</v>
      </c>
      <c r="I14">
        <v>1</v>
      </c>
      <c r="J14">
        <v>1</v>
      </c>
      <c r="L14">
        <v>0.36523939812519668</v>
      </c>
      <c r="N14" s="5"/>
      <c r="O14" s="66" t="s">
        <v>61</v>
      </c>
      <c r="P14" s="20" t="s">
        <v>2</v>
      </c>
    </row>
    <row r="15" spans="1:16" x14ac:dyDescent="0.25">
      <c r="A15">
        <v>3.5</v>
      </c>
      <c r="B15">
        <v>6</v>
      </c>
      <c r="C15">
        <v>34.767499999999998</v>
      </c>
      <c r="D15">
        <v>6</v>
      </c>
      <c r="E15">
        <v>1</v>
      </c>
      <c r="F15">
        <v>1</v>
      </c>
      <c r="G15">
        <v>2</v>
      </c>
      <c r="H15">
        <v>2</v>
      </c>
      <c r="I15">
        <v>1</v>
      </c>
      <c r="J15">
        <v>0</v>
      </c>
      <c r="L15">
        <v>0.37760900295912703</v>
      </c>
      <c r="N15" s="5" t="s">
        <v>59</v>
      </c>
      <c r="O15" s="5">
        <f>STDEV(B2:B83)</f>
        <v>1.9210948022900192</v>
      </c>
      <c r="P15" s="5">
        <f>STDEV(B9:B89)</f>
        <v>1.9544359339256474</v>
      </c>
    </row>
    <row r="16" spans="1:16" x14ac:dyDescent="0.25">
      <c r="A16">
        <v>6</v>
      </c>
      <c r="B16">
        <v>8</v>
      </c>
      <c r="C16">
        <v>21.473400000000002</v>
      </c>
      <c r="D16">
        <v>6</v>
      </c>
      <c r="E16">
        <v>1</v>
      </c>
      <c r="F16">
        <v>0</v>
      </c>
      <c r="G16">
        <v>1</v>
      </c>
      <c r="H16">
        <v>1</v>
      </c>
      <c r="I16">
        <v>1</v>
      </c>
      <c r="J16">
        <v>0</v>
      </c>
      <c r="L16">
        <v>0.37872592637935198</v>
      </c>
      <c r="N16" s="5" t="s">
        <v>57</v>
      </c>
      <c r="O16" s="5">
        <f>VARA(B2:B83)</f>
        <v>3.6906052393857278</v>
      </c>
      <c r="P16" s="5">
        <f>VARA(B9:B89)</f>
        <v>3.8198198198198177</v>
      </c>
    </row>
    <row r="17" spans="1:16" x14ac:dyDescent="0.25">
      <c r="A17">
        <v>2.5</v>
      </c>
      <c r="B17">
        <v>4</v>
      </c>
      <c r="C17">
        <v>43.261699999999998</v>
      </c>
      <c r="D17">
        <v>6</v>
      </c>
      <c r="E17">
        <v>1</v>
      </c>
      <c r="F17">
        <v>0</v>
      </c>
      <c r="G17">
        <v>2</v>
      </c>
      <c r="H17">
        <v>2</v>
      </c>
      <c r="I17">
        <v>1</v>
      </c>
      <c r="J17">
        <v>0</v>
      </c>
      <c r="L17">
        <v>0.37908978953101813</v>
      </c>
      <c r="N17" s="5" t="s">
        <v>58</v>
      </c>
      <c r="O17" s="5">
        <f>COVAR(B2:B83,C2:C83)</f>
        <v>-15.167657822724564</v>
      </c>
      <c r="P17" s="5"/>
    </row>
    <row r="18" spans="1:16" x14ac:dyDescent="0.25">
      <c r="A18">
        <v>3.2</v>
      </c>
      <c r="B18">
        <v>6</v>
      </c>
      <c r="C18">
        <v>34.542400000000001</v>
      </c>
      <c r="D18">
        <v>6</v>
      </c>
      <c r="E18">
        <v>1</v>
      </c>
      <c r="F18">
        <v>0</v>
      </c>
      <c r="G18">
        <v>2</v>
      </c>
      <c r="H18">
        <v>2</v>
      </c>
      <c r="I18">
        <v>1</v>
      </c>
      <c r="J18">
        <v>0</v>
      </c>
      <c r="L18">
        <v>0.38446218798090726</v>
      </c>
      <c r="N18" s="5" t="s">
        <v>60</v>
      </c>
      <c r="O18" s="5">
        <f>O17/O16</f>
        <v>-4.1098022787311441</v>
      </c>
      <c r="P18" s="5"/>
    </row>
    <row r="19" spans="1:16" x14ac:dyDescent="0.25">
      <c r="A19">
        <v>6</v>
      </c>
      <c r="B19">
        <v>8</v>
      </c>
      <c r="C19">
        <v>21.2</v>
      </c>
      <c r="D19">
        <v>6</v>
      </c>
      <c r="E19">
        <v>1</v>
      </c>
      <c r="F19">
        <v>0</v>
      </c>
      <c r="G19">
        <v>1</v>
      </c>
      <c r="H19">
        <v>1</v>
      </c>
      <c r="I19">
        <v>1</v>
      </c>
      <c r="J19">
        <v>0</v>
      </c>
      <c r="L19">
        <v>0.39380924084854163</v>
      </c>
    </row>
    <row r="20" spans="1:16" x14ac:dyDescent="0.25">
      <c r="A20">
        <v>3.6</v>
      </c>
      <c r="B20">
        <v>6</v>
      </c>
      <c r="C20">
        <v>37.299799999999998</v>
      </c>
      <c r="D20">
        <v>7</v>
      </c>
      <c r="E20">
        <v>1</v>
      </c>
      <c r="F20">
        <v>0</v>
      </c>
      <c r="G20">
        <v>2</v>
      </c>
      <c r="H20">
        <v>2</v>
      </c>
      <c r="I20">
        <v>1</v>
      </c>
      <c r="J20">
        <v>1</v>
      </c>
      <c r="L20">
        <v>0.40132253468031742</v>
      </c>
    </row>
    <row r="21" spans="1:16" x14ac:dyDescent="0.25">
      <c r="A21">
        <v>3</v>
      </c>
      <c r="B21">
        <v>6</v>
      </c>
      <c r="C21">
        <v>36.473799999999997</v>
      </c>
      <c r="D21">
        <v>6</v>
      </c>
      <c r="E21">
        <v>0</v>
      </c>
      <c r="F21">
        <v>0</v>
      </c>
      <c r="G21">
        <v>2</v>
      </c>
      <c r="H21">
        <v>2</v>
      </c>
      <c r="I21">
        <v>1</v>
      </c>
      <c r="J21">
        <v>0</v>
      </c>
      <c r="L21">
        <v>0.40202339777573881</v>
      </c>
    </row>
    <row r="22" spans="1:16" x14ac:dyDescent="0.25">
      <c r="A22">
        <v>1.5</v>
      </c>
      <c r="B22">
        <v>4</v>
      </c>
      <c r="C22">
        <v>55.644599999999997</v>
      </c>
      <c r="D22">
        <v>1</v>
      </c>
      <c r="E22">
        <v>1</v>
      </c>
      <c r="F22">
        <v>0</v>
      </c>
      <c r="G22">
        <v>2</v>
      </c>
      <c r="H22">
        <v>2</v>
      </c>
      <c r="I22">
        <v>1</v>
      </c>
      <c r="J22">
        <v>1</v>
      </c>
      <c r="L22">
        <v>0.40206136055855779</v>
      </c>
    </row>
    <row r="23" spans="1:16" x14ac:dyDescent="0.25">
      <c r="A23">
        <v>5</v>
      </c>
      <c r="B23">
        <v>8</v>
      </c>
      <c r="C23">
        <v>23.602799999999998</v>
      </c>
      <c r="D23">
        <v>6</v>
      </c>
      <c r="E23">
        <v>1</v>
      </c>
      <c r="F23">
        <v>0</v>
      </c>
      <c r="G23">
        <v>2</v>
      </c>
      <c r="H23">
        <v>2</v>
      </c>
      <c r="I23">
        <v>1</v>
      </c>
      <c r="J23">
        <v>0</v>
      </c>
      <c r="L23">
        <v>0.40376160667294636</v>
      </c>
    </row>
    <row r="24" spans="1:16" x14ac:dyDescent="0.25">
      <c r="A24">
        <v>6</v>
      </c>
      <c r="B24">
        <v>8</v>
      </c>
      <c r="C24">
        <v>32.4</v>
      </c>
      <c r="D24">
        <v>1</v>
      </c>
      <c r="E24">
        <v>0</v>
      </c>
      <c r="F24">
        <v>0</v>
      </c>
      <c r="G24">
        <v>1</v>
      </c>
      <c r="H24">
        <v>1</v>
      </c>
      <c r="I24">
        <v>1</v>
      </c>
      <c r="J24">
        <v>0</v>
      </c>
      <c r="L24">
        <v>0.40596969797424898</v>
      </c>
    </row>
    <row r="25" spans="1:16" x14ac:dyDescent="0.25">
      <c r="A25">
        <v>3.6</v>
      </c>
      <c r="B25">
        <v>6</v>
      </c>
      <c r="C25">
        <v>32.299300000000002</v>
      </c>
      <c r="D25">
        <v>6</v>
      </c>
      <c r="E25">
        <v>0</v>
      </c>
      <c r="F25">
        <v>0</v>
      </c>
      <c r="G25">
        <v>2</v>
      </c>
      <c r="H25">
        <v>2</v>
      </c>
      <c r="I25">
        <v>1</v>
      </c>
      <c r="J25">
        <v>1</v>
      </c>
      <c r="L25">
        <v>0.40860039313559782</v>
      </c>
    </row>
    <row r="26" spans="1:16" x14ac:dyDescent="0.25">
      <c r="A26">
        <v>3</v>
      </c>
      <c r="B26">
        <v>6</v>
      </c>
      <c r="C26">
        <v>34.4</v>
      </c>
      <c r="D26">
        <v>7</v>
      </c>
      <c r="E26">
        <v>1</v>
      </c>
      <c r="F26">
        <v>0</v>
      </c>
      <c r="G26">
        <v>2</v>
      </c>
      <c r="H26">
        <v>2</v>
      </c>
      <c r="I26">
        <v>1</v>
      </c>
      <c r="J26">
        <v>0</v>
      </c>
      <c r="L26">
        <v>0.41225522133960535</v>
      </c>
    </row>
    <row r="27" spans="1:16" x14ac:dyDescent="0.25">
      <c r="A27">
        <v>2.5</v>
      </c>
      <c r="B27">
        <v>4</v>
      </c>
      <c r="C27">
        <v>37.6</v>
      </c>
      <c r="D27">
        <v>5</v>
      </c>
      <c r="E27">
        <v>0</v>
      </c>
      <c r="F27">
        <v>0</v>
      </c>
      <c r="G27">
        <v>2</v>
      </c>
      <c r="H27">
        <v>2</v>
      </c>
      <c r="I27">
        <v>1</v>
      </c>
      <c r="J27">
        <v>0</v>
      </c>
      <c r="L27">
        <v>0.41260527505304867</v>
      </c>
    </row>
    <row r="28" spans="1:16" x14ac:dyDescent="0.25">
      <c r="A28">
        <v>2.5</v>
      </c>
      <c r="B28">
        <v>4</v>
      </c>
      <c r="C28">
        <v>34.434100000000001</v>
      </c>
      <c r="D28">
        <v>5</v>
      </c>
      <c r="E28">
        <v>0</v>
      </c>
      <c r="F28">
        <v>0</v>
      </c>
      <c r="G28">
        <v>2</v>
      </c>
      <c r="H28">
        <v>2</v>
      </c>
      <c r="I28">
        <v>1</v>
      </c>
      <c r="J28">
        <v>0</v>
      </c>
      <c r="L28">
        <v>0.41290545527297851</v>
      </c>
    </row>
    <row r="29" spans="1:16" x14ac:dyDescent="0.25">
      <c r="A29">
        <v>5.6</v>
      </c>
      <c r="B29">
        <v>8</v>
      </c>
      <c r="C29">
        <v>32.4</v>
      </c>
      <c r="D29">
        <v>7</v>
      </c>
      <c r="E29">
        <v>1</v>
      </c>
      <c r="F29">
        <v>0</v>
      </c>
      <c r="G29">
        <v>2</v>
      </c>
      <c r="H29">
        <v>2</v>
      </c>
      <c r="I29">
        <v>1</v>
      </c>
      <c r="J29">
        <v>1</v>
      </c>
      <c r="L29">
        <v>0.41296988679668412</v>
      </c>
    </row>
    <row r="30" spans="1:16" x14ac:dyDescent="0.25">
      <c r="A30">
        <v>2.7</v>
      </c>
      <c r="B30">
        <v>4</v>
      </c>
      <c r="C30">
        <v>37</v>
      </c>
      <c r="D30">
        <v>6</v>
      </c>
      <c r="E30">
        <v>1</v>
      </c>
      <c r="F30">
        <v>0</v>
      </c>
      <c r="G30">
        <v>2</v>
      </c>
      <c r="H30">
        <v>2</v>
      </c>
      <c r="I30">
        <v>1</v>
      </c>
      <c r="J30">
        <v>0</v>
      </c>
      <c r="L30">
        <v>0.41308033902305907</v>
      </c>
    </row>
    <row r="31" spans="1:16" x14ac:dyDescent="0.25">
      <c r="A31">
        <v>3</v>
      </c>
      <c r="B31">
        <v>6</v>
      </c>
      <c r="C31">
        <v>33.200000000000003</v>
      </c>
      <c r="D31">
        <v>8</v>
      </c>
      <c r="E31">
        <v>1</v>
      </c>
      <c r="F31">
        <v>0</v>
      </c>
      <c r="G31">
        <v>2</v>
      </c>
      <c r="H31">
        <v>2</v>
      </c>
      <c r="I31">
        <v>1</v>
      </c>
      <c r="J31">
        <v>0</v>
      </c>
      <c r="L31">
        <v>0.41642565417810729</v>
      </c>
    </row>
    <row r="32" spans="1:16" x14ac:dyDescent="0.25">
      <c r="A32">
        <v>2.4</v>
      </c>
      <c r="B32">
        <v>4</v>
      </c>
      <c r="C32">
        <v>37.299999999999997</v>
      </c>
      <c r="D32">
        <v>6</v>
      </c>
      <c r="E32">
        <v>0</v>
      </c>
      <c r="F32">
        <v>0</v>
      </c>
      <c r="G32">
        <v>2</v>
      </c>
      <c r="H32">
        <v>2</v>
      </c>
      <c r="I32">
        <v>1</v>
      </c>
      <c r="J32">
        <v>0</v>
      </c>
      <c r="L32">
        <v>0.41776511038831354</v>
      </c>
    </row>
    <row r="33" spans="1:12" x14ac:dyDescent="0.25">
      <c r="A33">
        <v>1.4</v>
      </c>
      <c r="B33">
        <v>4</v>
      </c>
      <c r="C33">
        <v>52.749600000000001</v>
      </c>
      <c r="D33">
        <v>1</v>
      </c>
      <c r="E33">
        <v>0</v>
      </c>
      <c r="F33">
        <v>0</v>
      </c>
      <c r="G33">
        <v>2</v>
      </c>
      <c r="H33">
        <v>2</v>
      </c>
      <c r="I33">
        <v>1</v>
      </c>
      <c r="J33">
        <v>0</v>
      </c>
      <c r="L33">
        <v>0.42159873879526333</v>
      </c>
    </row>
    <row r="34" spans="1:12" x14ac:dyDescent="0.25">
      <c r="A34">
        <v>3</v>
      </c>
      <c r="B34">
        <v>6</v>
      </c>
      <c r="C34">
        <v>35.890999999999998</v>
      </c>
      <c r="D34">
        <v>6</v>
      </c>
      <c r="E34">
        <v>1</v>
      </c>
      <c r="F34">
        <v>0</v>
      </c>
      <c r="G34">
        <v>2</v>
      </c>
      <c r="H34">
        <v>2</v>
      </c>
      <c r="I34">
        <v>1</v>
      </c>
      <c r="J34">
        <v>1</v>
      </c>
      <c r="L34">
        <v>0.4230392707334657</v>
      </c>
    </row>
    <row r="35" spans="1:12" x14ac:dyDescent="0.25">
      <c r="A35">
        <v>3.5</v>
      </c>
      <c r="B35">
        <v>6</v>
      </c>
      <c r="C35">
        <v>34.9</v>
      </c>
      <c r="D35">
        <v>7</v>
      </c>
      <c r="E35">
        <v>1</v>
      </c>
      <c r="F35">
        <v>0</v>
      </c>
      <c r="G35">
        <v>2</v>
      </c>
      <c r="H35">
        <v>2</v>
      </c>
      <c r="I35">
        <v>1</v>
      </c>
      <c r="J35">
        <v>0</v>
      </c>
      <c r="L35">
        <v>0.42330027965803585</v>
      </c>
    </row>
    <row r="36" spans="1:12" x14ac:dyDescent="0.25">
      <c r="A36">
        <v>5.7</v>
      </c>
      <c r="B36">
        <v>8</v>
      </c>
      <c r="C36">
        <v>27.2941</v>
      </c>
      <c r="D36">
        <v>5</v>
      </c>
      <c r="E36">
        <v>1</v>
      </c>
      <c r="F36">
        <v>0</v>
      </c>
      <c r="G36">
        <v>1</v>
      </c>
      <c r="H36">
        <v>1</v>
      </c>
      <c r="I36">
        <v>1</v>
      </c>
      <c r="J36">
        <v>0</v>
      </c>
      <c r="L36">
        <v>0.42580131350454897</v>
      </c>
    </row>
    <row r="37" spans="1:12" x14ac:dyDescent="0.25">
      <c r="A37">
        <v>5</v>
      </c>
      <c r="B37">
        <v>8</v>
      </c>
      <c r="C37">
        <v>25.897200000000002</v>
      </c>
      <c r="D37">
        <v>6</v>
      </c>
      <c r="E37">
        <v>0</v>
      </c>
      <c r="F37">
        <v>1</v>
      </c>
      <c r="G37">
        <v>2</v>
      </c>
      <c r="H37">
        <v>2</v>
      </c>
      <c r="I37">
        <v>1</v>
      </c>
      <c r="J37">
        <v>0</v>
      </c>
      <c r="L37">
        <v>0.43622768618163321</v>
      </c>
    </row>
    <row r="38" spans="1:12" x14ac:dyDescent="0.25">
      <c r="A38">
        <v>6</v>
      </c>
      <c r="B38">
        <v>8</v>
      </c>
      <c r="C38">
        <v>21.8</v>
      </c>
      <c r="D38">
        <v>6</v>
      </c>
      <c r="E38">
        <v>1</v>
      </c>
      <c r="F38">
        <v>0</v>
      </c>
      <c r="G38">
        <v>1</v>
      </c>
      <c r="H38">
        <v>1</v>
      </c>
      <c r="I38">
        <v>1</v>
      </c>
      <c r="J38">
        <v>0</v>
      </c>
      <c r="L38">
        <v>0.4403867123021622</v>
      </c>
    </row>
    <row r="39" spans="1:12" x14ac:dyDescent="0.25">
      <c r="A39">
        <v>6</v>
      </c>
      <c r="B39">
        <v>8</v>
      </c>
      <c r="C39">
        <v>21.7</v>
      </c>
      <c r="D39">
        <v>6</v>
      </c>
      <c r="E39">
        <v>1</v>
      </c>
      <c r="F39">
        <v>0</v>
      </c>
      <c r="G39">
        <v>1</v>
      </c>
      <c r="H39">
        <v>1</v>
      </c>
      <c r="I39">
        <v>1</v>
      </c>
      <c r="J39">
        <v>0</v>
      </c>
      <c r="L39">
        <v>0.44605060813717035</v>
      </c>
    </row>
    <row r="40" spans="1:12" x14ac:dyDescent="0.25">
      <c r="A40">
        <v>3</v>
      </c>
      <c r="B40">
        <v>6</v>
      </c>
      <c r="C40">
        <v>35.496600000000001</v>
      </c>
      <c r="D40">
        <v>6</v>
      </c>
      <c r="E40">
        <v>1</v>
      </c>
      <c r="F40">
        <v>0</v>
      </c>
      <c r="G40">
        <v>2</v>
      </c>
      <c r="H40">
        <v>2</v>
      </c>
      <c r="I40">
        <v>1</v>
      </c>
      <c r="J40">
        <v>0</v>
      </c>
      <c r="L40">
        <v>0.44763603924147621</v>
      </c>
    </row>
    <row r="41" spans="1:12" x14ac:dyDescent="0.25">
      <c r="A41">
        <v>3.6</v>
      </c>
      <c r="B41">
        <v>6</v>
      </c>
      <c r="C41">
        <v>31.2</v>
      </c>
      <c r="D41">
        <v>5</v>
      </c>
      <c r="E41">
        <v>1</v>
      </c>
      <c r="F41">
        <v>0</v>
      </c>
      <c r="G41">
        <v>2</v>
      </c>
      <c r="H41">
        <v>2</v>
      </c>
      <c r="I41">
        <v>1</v>
      </c>
      <c r="J41">
        <v>0</v>
      </c>
      <c r="L41">
        <v>0.45712210562241629</v>
      </c>
    </row>
    <row r="42" spans="1:12" x14ac:dyDescent="0.25">
      <c r="A42">
        <v>4.5999999999999996</v>
      </c>
      <c r="B42">
        <v>8</v>
      </c>
      <c r="C42">
        <v>23</v>
      </c>
      <c r="D42">
        <v>4</v>
      </c>
      <c r="E42">
        <v>1</v>
      </c>
      <c r="F42">
        <v>1</v>
      </c>
      <c r="G42">
        <v>1</v>
      </c>
      <c r="H42">
        <v>1</v>
      </c>
      <c r="I42">
        <v>0</v>
      </c>
      <c r="J42">
        <v>0</v>
      </c>
      <c r="L42">
        <v>0.45871408501369981</v>
      </c>
    </row>
    <row r="43" spans="1:12" x14ac:dyDescent="0.25">
      <c r="A43">
        <v>2</v>
      </c>
      <c r="B43">
        <v>4</v>
      </c>
      <c r="C43">
        <v>59.438099999999999</v>
      </c>
      <c r="D43">
        <v>6</v>
      </c>
      <c r="E43">
        <v>1</v>
      </c>
      <c r="F43">
        <v>0</v>
      </c>
      <c r="G43">
        <v>2</v>
      </c>
      <c r="H43">
        <v>2</v>
      </c>
      <c r="I43">
        <v>0</v>
      </c>
      <c r="J43">
        <v>0</v>
      </c>
      <c r="L43">
        <v>0.46249569707940463</v>
      </c>
    </row>
    <row r="44" spans="1:12" x14ac:dyDescent="0.25">
      <c r="A44">
        <v>2.5</v>
      </c>
      <c r="B44">
        <v>4</v>
      </c>
      <c r="C44">
        <v>34.434100000000001</v>
      </c>
      <c r="D44">
        <v>5</v>
      </c>
      <c r="E44">
        <v>0</v>
      </c>
      <c r="F44">
        <v>0</v>
      </c>
      <c r="G44">
        <v>2</v>
      </c>
      <c r="H44">
        <v>2</v>
      </c>
      <c r="I44">
        <v>1</v>
      </c>
      <c r="J44">
        <v>0</v>
      </c>
      <c r="L44">
        <v>0.4794279814121829</v>
      </c>
    </row>
    <row r="45" spans="1:12" x14ac:dyDescent="0.25">
      <c r="A45">
        <v>1.4</v>
      </c>
      <c r="B45">
        <v>4</v>
      </c>
      <c r="C45">
        <v>50.4</v>
      </c>
      <c r="D45">
        <v>6</v>
      </c>
      <c r="E45">
        <v>1</v>
      </c>
      <c r="F45">
        <v>0</v>
      </c>
      <c r="G45">
        <v>2</v>
      </c>
      <c r="H45">
        <v>2</v>
      </c>
      <c r="I45">
        <v>1</v>
      </c>
      <c r="J45">
        <v>0</v>
      </c>
      <c r="L45">
        <v>0.48158231703236076</v>
      </c>
    </row>
    <row r="46" spans="1:12" x14ac:dyDescent="0.25">
      <c r="A46">
        <v>3.5</v>
      </c>
      <c r="B46">
        <v>6</v>
      </c>
      <c r="C46">
        <v>32.200000000000003</v>
      </c>
      <c r="D46">
        <v>7</v>
      </c>
      <c r="E46">
        <v>1</v>
      </c>
      <c r="F46">
        <v>0</v>
      </c>
      <c r="G46">
        <v>2</v>
      </c>
      <c r="H46">
        <v>2</v>
      </c>
      <c r="I46">
        <v>1</v>
      </c>
      <c r="J46">
        <v>0</v>
      </c>
      <c r="L46">
        <v>0.48472422756851896</v>
      </c>
    </row>
    <row r="47" spans="1:12" x14ac:dyDescent="0.25">
      <c r="A47">
        <v>6</v>
      </c>
      <c r="B47">
        <v>8</v>
      </c>
      <c r="C47">
        <v>21.7</v>
      </c>
      <c r="D47">
        <v>6</v>
      </c>
      <c r="E47">
        <v>1</v>
      </c>
      <c r="F47">
        <v>0</v>
      </c>
      <c r="G47">
        <v>1</v>
      </c>
      <c r="H47">
        <v>1</v>
      </c>
      <c r="I47">
        <v>1</v>
      </c>
      <c r="J47">
        <v>0</v>
      </c>
      <c r="L47">
        <v>0.48624236781546537</v>
      </c>
    </row>
    <row r="48" spans="1:12" x14ac:dyDescent="0.25">
      <c r="A48">
        <v>3.5</v>
      </c>
      <c r="B48">
        <v>6</v>
      </c>
      <c r="C48">
        <v>34.028799999999997</v>
      </c>
      <c r="D48">
        <v>1</v>
      </c>
      <c r="E48">
        <v>0</v>
      </c>
      <c r="F48">
        <v>0</v>
      </c>
      <c r="G48">
        <v>2</v>
      </c>
      <c r="H48">
        <v>2</v>
      </c>
      <c r="I48">
        <v>1</v>
      </c>
      <c r="J48">
        <v>0</v>
      </c>
      <c r="L48">
        <v>0.48658175528066006</v>
      </c>
    </row>
    <row r="49" spans="1:12" x14ac:dyDescent="0.25">
      <c r="A49">
        <v>5.7</v>
      </c>
      <c r="B49">
        <v>8</v>
      </c>
      <c r="C49">
        <v>34.5</v>
      </c>
      <c r="D49">
        <v>5</v>
      </c>
      <c r="E49">
        <v>1</v>
      </c>
      <c r="F49">
        <v>0</v>
      </c>
      <c r="G49">
        <v>1</v>
      </c>
      <c r="H49">
        <v>1</v>
      </c>
      <c r="I49">
        <v>1</v>
      </c>
      <c r="J49">
        <v>0</v>
      </c>
      <c r="L49">
        <v>0.49666260949837149</v>
      </c>
    </row>
    <row r="50" spans="1:12" x14ac:dyDescent="0.25">
      <c r="A50">
        <v>4</v>
      </c>
      <c r="B50">
        <v>8</v>
      </c>
      <c r="C50">
        <v>27.9711</v>
      </c>
      <c r="D50">
        <v>7</v>
      </c>
      <c r="E50">
        <v>1</v>
      </c>
      <c r="F50">
        <v>0</v>
      </c>
      <c r="G50">
        <v>2</v>
      </c>
      <c r="H50">
        <v>2</v>
      </c>
      <c r="I50">
        <v>1</v>
      </c>
      <c r="J50">
        <v>0</v>
      </c>
      <c r="L50">
        <v>0.50286215819454372</v>
      </c>
    </row>
    <row r="51" spans="1:12" x14ac:dyDescent="0.25">
      <c r="A51">
        <v>2.5</v>
      </c>
      <c r="B51">
        <v>4</v>
      </c>
      <c r="C51">
        <v>51.6</v>
      </c>
      <c r="D51">
        <v>1</v>
      </c>
      <c r="E51">
        <v>0</v>
      </c>
      <c r="F51">
        <v>0</v>
      </c>
      <c r="G51">
        <v>2</v>
      </c>
      <c r="H51">
        <v>2</v>
      </c>
      <c r="I51">
        <v>1</v>
      </c>
      <c r="J51">
        <v>0</v>
      </c>
      <c r="L51">
        <v>0.50526983863186692</v>
      </c>
    </row>
    <row r="52" spans="1:12" x14ac:dyDescent="0.25">
      <c r="A52">
        <v>5.4</v>
      </c>
      <c r="B52">
        <v>8</v>
      </c>
      <c r="C52">
        <v>21.2</v>
      </c>
      <c r="D52">
        <v>4</v>
      </c>
      <c r="E52">
        <v>1</v>
      </c>
      <c r="F52">
        <v>1</v>
      </c>
      <c r="G52">
        <v>1</v>
      </c>
      <c r="H52">
        <v>1</v>
      </c>
      <c r="I52">
        <v>0</v>
      </c>
      <c r="J52">
        <v>0</v>
      </c>
      <c r="L52">
        <v>0.51359758159066948</v>
      </c>
    </row>
    <row r="53" spans="1:12" x14ac:dyDescent="0.25">
      <c r="A53">
        <v>6</v>
      </c>
      <c r="B53">
        <v>8</v>
      </c>
      <c r="C53">
        <v>21.628499999999999</v>
      </c>
      <c r="D53">
        <v>6</v>
      </c>
      <c r="E53">
        <v>1</v>
      </c>
      <c r="F53">
        <v>0</v>
      </c>
      <c r="G53">
        <v>1</v>
      </c>
      <c r="H53">
        <v>1</v>
      </c>
      <c r="I53">
        <v>1</v>
      </c>
      <c r="J53">
        <v>0</v>
      </c>
      <c r="L53">
        <v>0.52099546484846049</v>
      </c>
    </row>
    <row r="54" spans="1:12" x14ac:dyDescent="0.25">
      <c r="A54">
        <v>2</v>
      </c>
      <c r="B54">
        <v>4</v>
      </c>
      <c r="C54">
        <v>43.5</v>
      </c>
      <c r="D54">
        <v>6</v>
      </c>
      <c r="E54">
        <v>1</v>
      </c>
      <c r="F54">
        <v>0</v>
      </c>
      <c r="G54">
        <v>2</v>
      </c>
      <c r="H54">
        <v>2</v>
      </c>
      <c r="I54">
        <v>1</v>
      </c>
      <c r="J54">
        <v>0</v>
      </c>
      <c r="L54">
        <v>0.5250320839110042</v>
      </c>
    </row>
    <row r="55" spans="1:12" x14ac:dyDescent="0.25">
      <c r="A55">
        <v>2.5</v>
      </c>
      <c r="B55">
        <v>6</v>
      </c>
      <c r="C55">
        <v>40.807499999999997</v>
      </c>
      <c r="D55">
        <v>7</v>
      </c>
      <c r="E55">
        <v>1</v>
      </c>
      <c r="F55">
        <v>0</v>
      </c>
      <c r="G55">
        <v>2</v>
      </c>
      <c r="H55">
        <v>2</v>
      </c>
      <c r="I55">
        <v>1</v>
      </c>
      <c r="J55">
        <v>0</v>
      </c>
      <c r="L55">
        <v>0.52912073763553269</v>
      </c>
    </row>
    <row r="56" spans="1:12" x14ac:dyDescent="0.25">
      <c r="A56">
        <v>2</v>
      </c>
      <c r="B56">
        <v>4</v>
      </c>
      <c r="C56">
        <v>51.787599999999998</v>
      </c>
      <c r="D56">
        <v>6</v>
      </c>
      <c r="E56">
        <v>1</v>
      </c>
      <c r="F56">
        <v>0</v>
      </c>
      <c r="G56">
        <v>2</v>
      </c>
      <c r="H56">
        <v>2</v>
      </c>
      <c r="I56">
        <v>1</v>
      </c>
      <c r="J56">
        <v>0</v>
      </c>
      <c r="L56">
        <v>0.52948097813419748</v>
      </c>
    </row>
    <row r="57" spans="1:12" x14ac:dyDescent="0.25">
      <c r="A57">
        <v>2.5</v>
      </c>
      <c r="B57">
        <v>4</v>
      </c>
      <c r="C57">
        <v>36.655700000000003</v>
      </c>
      <c r="D57">
        <v>4</v>
      </c>
      <c r="E57">
        <v>1</v>
      </c>
      <c r="F57">
        <v>0</v>
      </c>
      <c r="G57">
        <v>2</v>
      </c>
      <c r="H57">
        <v>2</v>
      </c>
      <c r="I57">
        <v>0</v>
      </c>
      <c r="J57">
        <v>1</v>
      </c>
      <c r="L57">
        <v>0.52966075891206321</v>
      </c>
    </row>
    <row r="58" spans="1:12" x14ac:dyDescent="0.25">
      <c r="A58">
        <v>6</v>
      </c>
      <c r="B58">
        <v>12</v>
      </c>
      <c r="C58">
        <v>25</v>
      </c>
      <c r="D58">
        <v>5</v>
      </c>
      <c r="E58">
        <v>1</v>
      </c>
      <c r="F58">
        <v>0</v>
      </c>
      <c r="G58">
        <v>2</v>
      </c>
      <c r="H58">
        <v>1</v>
      </c>
      <c r="I58">
        <v>1</v>
      </c>
      <c r="J58">
        <v>0</v>
      </c>
      <c r="L58">
        <v>0.53523703949247092</v>
      </c>
    </row>
    <row r="59" spans="1:12" x14ac:dyDescent="0.25">
      <c r="A59">
        <v>2</v>
      </c>
      <c r="B59">
        <v>4</v>
      </c>
      <c r="C59">
        <v>46.9</v>
      </c>
      <c r="D59">
        <v>6</v>
      </c>
      <c r="E59">
        <v>0</v>
      </c>
      <c r="F59">
        <v>0</v>
      </c>
      <c r="G59">
        <v>2</v>
      </c>
      <c r="H59">
        <v>2</v>
      </c>
      <c r="I59">
        <v>1</v>
      </c>
      <c r="J59">
        <v>0</v>
      </c>
      <c r="L59">
        <v>0.56318480925625725</v>
      </c>
    </row>
    <row r="60" spans="1:12" x14ac:dyDescent="0.25">
      <c r="A60">
        <v>2.5</v>
      </c>
      <c r="B60">
        <v>4</v>
      </c>
      <c r="C60">
        <v>42.904000000000003</v>
      </c>
      <c r="D60">
        <v>6</v>
      </c>
      <c r="E60">
        <v>0</v>
      </c>
      <c r="F60">
        <v>0</v>
      </c>
      <c r="G60">
        <v>2</v>
      </c>
      <c r="H60">
        <v>2</v>
      </c>
      <c r="I60">
        <v>1</v>
      </c>
      <c r="J60">
        <v>0</v>
      </c>
      <c r="L60">
        <v>0.57715586365242433</v>
      </c>
    </row>
    <row r="61" spans="1:12" x14ac:dyDescent="0.25">
      <c r="A61">
        <v>2.5</v>
      </c>
      <c r="B61">
        <v>4</v>
      </c>
      <c r="C61">
        <v>37.5899</v>
      </c>
      <c r="D61">
        <v>5</v>
      </c>
      <c r="E61">
        <v>0</v>
      </c>
      <c r="F61">
        <v>0</v>
      </c>
      <c r="G61">
        <v>2</v>
      </c>
      <c r="H61">
        <v>2</v>
      </c>
      <c r="I61">
        <v>0</v>
      </c>
      <c r="J61">
        <v>1</v>
      </c>
      <c r="L61">
        <v>0.58355542655593962</v>
      </c>
    </row>
    <row r="62" spans="1:12" x14ac:dyDescent="0.25">
      <c r="A62">
        <v>4</v>
      </c>
      <c r="B62">
        <v>6</v>
      </c>
      <c r="C62">
        <v>29.4</v>
      </c>
      <c r="D62">
        <v>5</v>
      </c>
      <c r="E62">
        <v>1</v>
      </c>
      <c r="F62">
        <v>0</v>
      </c>
      <c r="G62">
        <v>2</v>
      </c>
      <c r="H62">
        <v>2</v>
      </c>
      <c r="I62">
        <v>0</v>
      </c>
      <c r="J62">
        <v>0</v>
      </c>
      <c r="L62">
        <v>0.58357837258317091</v>
      </c>
    </row>
    <row r="63" spans="1:12" x14ac:dyDescent="0.25">
      <c r="A63">
        <v>6.8</v>
      </c>
      <c r="B63">
        <v>10</v>
      </c>
      <c r="C63">
        <v>18.600000000000001</v>
      </c>
      <c r="D63">
        <v>5</v>
      </c>
      <c r="E63">
        <v>1</v>
      </c>
      <c r="F63">
        <v>1</v>
      </c>
      <c r="G63">
        <v>1</v>
      </c>
      <c r="H63">
        <v>1</v>
      </c>
      <c r="I63">
        <v>0</v>
      </c>
      <c r="J63">
        <v>0</v>
      </c>
      <c r="L63">
        <v>0.59464577287373854</v>
      </c>
    </row>
    <row r="64" spans="1:12" x14ac:dyDescent="0.25">
      <c r="A64">
        <v>3.6</v>
      </c>
      <c r="B64">
        <v>6</v>
      </c>
      <c r="C64">
        <v>35</v>
      </c>
      <c r="D64">
        <v>6</v>
      </c>
      <c r="E64">
        <v>1</v>
      </c>
      <c r="F64">
        <v>0</v>
      </c>
      <c r="G64">
        <v>2</v>
      </c>
      <c r="H64">
        <v>2</v>
      </c>
      <c r="I64">
        <v>1</v>
      </c>
      <c r="J64">
        <v>0</v>
      </c>
      <c r="L64">
        <v>0.60325717260296241</v>
      </c>
    </row>
    <row r="65" spans="1:12" x14ac:dyDescent="0.25">
      <c r="A65">
        <v>6.2</v>
      </c>
      <c r="B65">
        <v>8</v>
      </c>
      <c r="C65">
        <v>24.2</v>
      </c>
      <c r="D65">
        <v>6</v>
      </c>
      <c r="E65">
        <v>1</v>
      </c>
      <c r="F65">
        <v>0</v>
      </c>
      <c r="G65">
        <v>1</v>
      </c>
      <c r="H65">
        <v>1</v>
      </c>
      <c r="I65">
        <v>1</v>
      </c>
      <c r="J65">
        <v>0</v>
      </c>
      <c r="L65">
        <v>0.60511436845490063</v>
      </c>
    </row>
    <row r="66" spans="1:12" x14ac:dyDescent="0.25">
      <c r="A66">
        <v>2.4</v>
      </c>
      <c r="B66">
        <v>4</v>
      </c>
      <c r="C66">
        <v>59.9</v>
      </c>
      <c r="D66">
        <v>6</v>
      </c>
      <c r="E66">
        <v>0</v>
      </c>
      <c r="F66">
        <v>0</v>
      </c>
      <c r="G66">
        <v>2</v>
      </c>
      <c r="H66">
        <v>2</v>
      </c>
      <c r="I66">
        <v>1</v>
      </c>
      <c r="J66">
        <v>0</v>
      </c>
      <c r="L66">
        <v>0.60843774883632284</v>
      </c>
    </row>
    <row r="67" spans="1:12" x14ac:dyDescent="0.25">
      <c r="A67">
        <v>3</v>
      </c>
      <c r="B67">
        <v>6</v>
      </c>
      <c r="C67">
        <v>35.435400000000001</v>
      </c>
      <c r="D67">
        <v>6</v>
      </c>
      <c r="E67">
        <v>0</v>
      </c>
      <c r="F67">
        <v>0</v>
      </c>
      <c r="G67">
        <v>2</v>
      </c>
      <c r="H67">
        <v>2</v>
      </c>
      <c r="I67">
        <v>1</v>
      </c>
      <c r="J67">
        <v>1</v>
      </c>
      <c r="L67">
        <v>0.60921377449600911</v>
      </c>
    </row>
    <row r="68" spans="1:12" x14ac:dyDescent="0.25">
      <c r="A68">
        <v>3.6</v>
      </c>
      <c r="B68">
        <v>6</v>
      </c>
      <c r="C68">
        <v>32.9</v>
      </c>
      <c r="D68">
        <v>6</v>
      </c>
      <c r="E68">
        <v>1</v>
      </c>
      <c r="F68">
        <v>0</v>
      </c>
      <c r="G68">
        <v>2</v>
      </c>
      <c r="H68">
        <v>2</v>
      </c>
      <c r="I68">
        <v>1</v>
      </c>
      <c r="J68">
        <v>0</v>
      </c>
      <c r="L68">
        <v>0.60948242378325057</v>
      </c>
    </row>
    <row r="69" spans="1:12" x14ac:dyDescent="0.25">
      <c r="A69">
        <v>3.7</v>
      </c>
      <c r="B69">
        <v>6</v>
      </c>
      <c r="C69">
        <v>31.364100000000001</v>
      </c>
      <c r="D69">
        <v>6</v>
      </c>
      <c r="E69">
        <v>1</v>
      </c>
      <c r="F69">
        <v>1</v>
      </c>
      <c r="G69">
        <v>2</v>
      </c>
      <c r="H69">
        <v>2</v>
      </c>
      <c r="I69">
        <v>1</v>
      </c>
      <c r="J69">
        <v>0</v>
      </c>
      <c r="L69">
        <v>0.62254956922747084</v>
      </c>
    </row>
    <row r="70" spans="1:12" x14ac:dyDescent="0.25">
      <c r="A70">
        <v>3.5</v>
      </c>
      <c r="B70">
        <v>6</v>
      </c>
      <c r="C70">
        <v>34.749400000000001</v>
      </c>
      <c r="D70">
        <v>6</v>
      </c>
      <c r="E70">
        <v>1</v>
      </c>
      <c r="F70">
        <v>0</v>
      </c>
      <c r="G70">
        <v>2</v>
      </c>
      <c r="H70">
        <v>2</v>
      </c>
      <c r="I70">
        <v>1</v>
      </c>
      <c r="J70">
        <v>0</v>
      </c>
      <c r="L70">
        <v>0.6238329987165715</v>
      </c>
    </row>
    <row r="71" spans="1:12" x14ac:dyDescent="0.25">
      <c r="A71">
        <v>6.8</v>
      </c>
      <c r="B71">
        <v>10</v>
      </c>
      <c r="C71">
        <v>17.7</v>
      </c>
      <c r="D71">
        <v>5</v>
      </c>
      <c r="E71">
        <v>1</v>
      </c>
      <c r="F71">
        <v>1</v>
      </c>
      <c r="G71">
        <v>1</v>
      </c>
      <c r="H71">
        <v>1</v>
      </c>
      <c r="I71">
        <v>0</v>
      </c>
      <c r="J71">
        <v>0</v>
      </c>
      <c r="L71">
        <v>0.62740075095084968</v>
      </c>
    </row>
    <row r="72" spans="1:12" x14ac:dyDescent="0.25">
      <c r="A72">
        <v>1.6</v>
      </c>
      <c r="B72">
        <v>4</v>
      </c>
      <c r="C72">
        <v>43.297899999999998</v>
      </c>
      <c r="D72">
        <v>6</v>
      </c>
      <c r="E72">
        <v>0</v>
      </c>
      <c r="F72">
        <v>0</v>
      </c>
      <c r="G72">
        <v>2</v>
      </c>
      <c r="H72">
        <v>2</v>
      </c>
      <c r="I72">
        <v>1</v>
      </c>
      <c r="J72">
        <v>0</v>
      </c>
      <c r="L72">
        <v>0.63384970695388554</v>
      </c>
    </row>
    <row r="73" spans="1:12" x14ac:dyDescent="0.25">
      <c r="A73">
        <v>3.6</v>
      </c>
      <c r="B73">
        <v>6</v>
      </c>
      <c r="C73">
        <v>37.487400000000001</v>
      </c>
      <c r="D73">
        <v>6</v>
      </c>
      <c r="E73">
        <v>1</v>
      </c>
      <c r="F73">
        <v>0</v>
      </c>
      <c r="G73">
        <v>2</v>
      </c>
      <c r="H73">
        <v>2</v>
      </c>
      <c r="I73">
        <v>1</v>
      </c>
      <c r="J73">
        <v>0</v>
      </c>
      <c r="L73">
        <v>0.64348965909096245</v>
      </c>
    </row>
    <row r="74" spans="1:12" x14ac:dyDescent="0.25">
      <c r="A74">
        <v>5.5</v>
      </c>
      <c r="B74">
        <v>8</v>
      </c>
      <c r="C74">
        <v>31.7</v>
      </c>
      <c r="D74">
        <v>7</v>
      </c>
      <c r="E74">
        <v>1</v>
      </c>
      <c r="F74">
        <v>0</v>
      </c>
      <c r="G74">
        <v>2</v>
      </c>
      <c r="H74">
        <v>2</v>
      </c>
      <c r="I74">
        <v>1</v>
      </c>
      <c r="J74">
        <v>0</v>
      </c>
      <c r="L74">
        <v>0.64577121719191355</v>
      </c>
    </row>
    <row r="75" spans="1:12" x14ac:dyDescent="0.25">
      <c r="A75">
        <v>1.6</v>
      </c>
      <c r="B75">
        <v>4</v>
      </c>
      <c r="C75">
        <v>56.420400000000001</v>
      </c>
      <c r="D75">
        <v>6</v>
      </c>
      <c r="E75">
        <v>1</v>
      </c>
      <c r="F75">
        <v>1</v>
      </c>
      <c r="G75">
        <v>2</v>
      </c>
      <c r="H75">
        <v>2</v>
      </c>
      <c r="I75">
        <v>1</v>
      </c>
      <c r="J75">
        <v>0</v>
      </c>
      <c r="L75">
        <v>0.65186021838282315</v>
      </c>
    </row>
    <row r="76" spans="1:12" x14ac:dyDescent="0.25">
      <c r="A76">
        <v>3.7</v>
      </c>
      <c r="B76">
        <v>6</v>
      </c>
      <c r="C76">
        <v>41.4056</v>
      </c>
      <c r="D76">
        <v>6</v>
      </c>
      <c r="E76">
        <v>1</v>
      </c>
      <c r="F76">
        <v>0</v>
      </c>
      <c r="G76">
        <v>2</v>
      </c>
      <c r="H76">
        <v>2</v>
      </c>
      <c r="I76">
        <v>1</v>
      </c>
      <c r="J76">
        <v>0</v>
      </c>
      <c r="L76">
        <v>0.65195854718485613</v>
      </c>
    </row>
    <row r="77" spans="1:12" x14ac:dyDescent="0.25">
      <c r="A77">
        <v>4.4000000000000004</v>
      </c>
      <c r="B77">
        <v>8</v>
      </c>
      <c r="C77">
        <v>27.730699999999999</v>
      </c>
      <c r="D77">
        <v>6</v>
      </c>
      <c r="E77">
        <v>1</v>
      </c>
      <c r="F77">
        <v>0</v>
      </c>
      <c r="G77">
        <v>2</v>
      </c>
      <c r="H77">
        <v>2</v>
      </c>
      <c r="I77">
        <v>1</v>
      </c>
      <c r="J77">
        <v>0</v>
      </c>
      <c r="L77">
        <v>0.65300663551354587</v>
      </c>
    </row>
    <row r="78" spans="1:12" x14ac:dyDescent="0.25">
      <c r="A78">
        <v>3.6</v>
      </c>
      <c r="B78">
        <v>6</v>
      </c>
      <c r="C78">
        <v>40.5</v>
      </c>
      <c r="D78">
        <v>6</v>
      </c>
      <c r="E78">
        <v>1</v>
      </c>
      <c r="F78">
        <v>0</v>
      </c>
      <c r="G78">
        <v>2</v>
      </c>
      <c r="H78">
        <v>2</v>
      </c>
      <c r="I78">
        <v>1</v>
      </c>
      <c r="J78">
        <v>0</v>
      </c>
      <c r="L78">
        <v>0.65301002648969453</v>
      </c>
    </row>
    <row r="79" spans="1:12" x14ac:dyDescent="0.25">
      <c r="A79">
        <v>4.2</v>
      </c>
      <c r="B79">
        <v>8</v>
      </c>
      <c r="C79">
        <v>24.300999999999998</v>
      </c>
      <c r="D79">
        <v>6</v>
      </c>
      <c r="E79">
        <v>0</v>
      </c>
      <c r="F79">
        <v>0</v>
      </c>
      <c r="G79">
        <v>2</v>
      </c>
      <c r="H79">
        <v>2</v>
      </c>
      <c r="I79">
        <v>1</v>
      </c>
      <c r="J79">
        <v>0</v>
      </c>
      <c r="L79">
        <v>0.67721102368353481</v>
      </c>
    </row>
    <row r="80" spans="1:12" x14ac:dyDescent="0.25">
      <c r="A80">
        <v>1.6</v>
      </c>
      <c r="B80">
        <v>4</v>
      </c>
      <c r="C80">
        <v>45.3</v>
      </c>
      <c r="D80">
        <v>6</v>
      </c>
      <c r="E80">
        <v>1</v>
      </c>
      <c r="F80">
        <v>0</v>
      </c>
      <c r="G80">
        <v>2</v>
      </c>
      <c r="H80">
        <v>2</v>
      </c>
      <c r="I80">
        <v>1</v>
      </c>
      <c r="J80">
        <v>1</v>
      </c>
      <c r="L80">
        <v>0.67767401881538047</v>
      </c>
    </row>
    <row r="81" spans="1:12" x14ac:dyDescent="0.25">
      <c r="A81">
        <v>2.4</v>
      </c>
      <c r="B81">
        <v>4</v>
      </c>
      <c r="C81">
        <v>42.5</v>
      </c>
      <c r="D81">
        <v>6</v>
      </c>
      <c r="E81">
        <v>1</v>
      </c>
      <c r="F81">
        <v>0</v>
      </c>
      <c r="G81">
        <v>2</v>
      </c>
      <c r="H81">
        <v>2</v>
      </c>
      <c r="I81">
        <v>1</v>
      </c>
      <c r="J81">
        <v>0</v>
      </c>
      <c r="L81">
        <v>0.68218354089841415</v>
      </c>
    </row>
    <row r="82" spans="1:12" x14ac:dyDescent="0.25">
      <c r="A82">
        <v>6.3</v>
      </c>
      <c r="B82">
        <v>8</v>
      </c>
      <c r="C82">
        <v>26</v>
      </c>
      <c r="D82">
        <v>7</v>
      </c>
      <c r="E82">
        <v>1</v>
      </c>
      <c r="F82">
        <v>0</v>
      </c>
      <c r="G82">
        <v>2</v>
      </c>
      <c r="H82">
        <v>2</v>
      </c>
      <c r="I82">
        <v>1</v>
      </c>
      <c r="J82">
        <v>0</v>
      </c>
      <c r="L82">
        <v>0.68422239328358747</v>
      </c>
    </row>
    <row r="83" spans="1:12" x14ac:dyDescent="0.25">
      <c r="A83">
        <v>5.7</v>
      </c>
      <c r="B83">
        <v>8</v>
      </c>
      <c r="C83">
        <v>27.2</v>
      </c>
      <c r="D83">
        <v>5</v>
      </c>
      <c r="E83">
        <v>1</v>
      </c>
      <c r="F83">
        <v>0</v>
      </c>
      <c r="G83">
        <v>1</v>
      </c>
      <c r="H83">
        <v>1</v>
      </c>
      <c r="I83">
        <v>1</v>
      </c>
      <c r="J83">
        <v>0</v>
      </c>
      <c r="L83">
        <v>0.68882623076418315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18DA6-D574-41F4-840E-D7F3406DFC8A}">
  <dimension ref="A1:I105"/>
  <sheetViews>
    <sheetView workbookViewId="0">
      <selection activeCell="S15" sqref="S15"/>
    </sheetView>
  </sheetViews>
  <sheetFormatPr defaultRowHeight="15" x14ac:dyDescent="0.25"/>
  <cols>
    <col min="1" max="1" width="18" bestFit="1" customWidth="1"/>
  </cols>
  <sheetData>
    <row r="1" spans="1:9" x14ac:dyDescent="0.25">
      <c r="A1" t="s">
        <v>63</v>
      </c>
    </row>
    <row r="2" spans="1:9" ht="15.75" thickBot="1" x14ac:dyDescent="0.3"/>
    <row r="3" spans="1:9" x14ac:dyDescent="0.25">
      <c r="A3" s="70" t="s">
        <v>64</v>
      </c>
      <c r="B3" s="70"/>
    </row>
    <row r="4" spans="1:9" x14ac:dyDescent="0.25">
      <c r="A4" s="67" t="s">
        <v>65</v>
      </c>
      <c r="B4" s="67">
        <v>0.83550293641638018</v>
      </c>
    </row>
    <row r="5" spans="1:9" x14ac:dyDescent="0.25">
      <c r="A5" s="67" t="s">
        <v>66</v>
      </c>
      <c r="B5" s="67">
        <v>0.69806515676039382</v>
      </c>
    </row>
    <row r="6" spans="1:9" x14ac:dyDescent="0.25">
      <c r="A6" s="67" t="s">
        <v>67</v>
      </c>
      <c r="B6" s="67">
        <v>0.69424319671938617</v>
      </c>
    </row>
    <row r="7" spans="1:9" x14ac:dyDescent="0.25">
      <c r="A7" s="67" t="s">
        <v>68</v>
      </c>
      <c r="B7" s="67">
        <v>4.9683073209649766</v>
      </c>
    </row>
    <row r="8" spans="1:9" ht="15.75" thickBot="1" x14ac:dyDescent="0.3">
      <c r="A8" s="68" t="s">
        <v>69</v>
      </c>
      <c r="B8" s="68">
        <v>81</v>
      </c>
    </row>
    <row r="10" spans="1:9" ht="15.75" thickBot="1" x14ac:dyDescent="0.3">
      <c r="A10" t="s">
        <v>70</v>
      </c>
    </row>
    <row r="11" spans="1:9" x14ac:dyDescent="0.25">
      <c r="A11" s="69"/>
      <c r="B11" s="69" t="s">
        <v>75</v>
      </c>
      <c r="C11" s="69" t="s">
        <v>76</v>
      </c>
      <c r="D11" s="69" t="s">
        <v>77</v>
      </c>
      <c r="E11" s="69" t="s">
        <v>78</v>
      </c>
      <c r="F11" s="69" t="s">
        <v>79</v>
      </c>
    </row>
    <row r="12" spans="1:9" x14ac:dyDescent="0.25">
      <c r="A12" s="67" t="s">
        <v>71</v>
      </c>
      <c r="B12" s="67">
        <v>1</v>
      </c>
      <c r="C12" s="67">
        <v>4508.4444471601073</v>
      </c>
      <c r="D12" s="67">
        <v>4508.4444471601073</v>
      </c>
      <c r="E12" s="67">
        <v>182.64585429217269</v>
      </c>
      <c r="F12" s="67">
        <v>3.0485070044380825E-22</v>
      </c>
    </row>
    <row r="13" spans="1:9" x14ac:dyDescent="0.25">
      <c r="A13" s="67" t="s">
        <v>72</v>
      </c>
      <c r="B13" s="67">
        <v>79</v>
      </c>
      <c r="C13" s="67">
        <v>1950.0421332087803</v>
      </c>
      <c r="D13" s="67">
        <v>24.684077635554182</v>
      </c>
      <c r="E13" s="67"/>
      <c r="F13" s="67"/>
    </row>
    <row r="14" spans="1:9" ht="15.75" thickBot="1" x14ac:dyDescent="0.3">
      <c r="A14" s="68" t="s">
        <v>73</v>
      </c>
      <c r="B14" s="68">
        <v>80</v>
      </c>
      <c r="C14" s="68">
        <v>6458.4865803688881</v>
      </c>
      <c r="D14" s="68"/>
      <c r="E14" s="68"/>
      <c r="F14" s="68"/>
    </row>
    <row r="15" spans="1:9" ht="15.75" thickBot="1" x14ac:dyDescent="0.3"/>
    <row r="16" spans="1:9" x14ac:dyDescent="0.25">
      <c r="A16" s="69"/>
      <c r="B16" s="69" t="s">
        <v>80</v>
      </c>
      <c r="C16" s="69" t="s">
        <v>68</v>
      </c>
      <c r="D16" s="69" t="s">
        <v>81</v>
      </c>
      <c r="E16" s="69" t="s">
        <v>82</v>
      </c>
      <c r="F16" s="69" t="s">
        <v>83</v>
      </c>
      <c r="G16" s="69" t="s">
        <v>84</v>
      </c>
      <c r="H16" s="69" t="s">
        <v>85</v>
      </c>
      <c r="I16" s="69" t="s">
        <v>86</v>
      </c>
    </row>
    <row r="17" spans="1:9" x14ac:dyDescent="0.25">
      <c r="A17" s="67" t="s">
        <v>74</v>
      </c>
      <c r="B17" s="71">
        <v>52.887552241715113</v>
      </c>
      <c r="C17" s="67">
        <v>1.4866411397498926</v>
      </c>
      <c r="D17" s="67">
        <v>35.575197556158528</v>
      </c>
      <c r="E17" s="67">
        <v>2.1952134793835489E-50</v>
      </c>
      <c r="F17" s="67">
        <v>49.92846707256318</v>
      </c>
      <c r="G17" s="67">
        <v>55.846637410867046</v>
      </c>
      <c r="H17" s="67">
        <v>49.92846707256318</v>
      </c>
      <c r="I17" s="67">
        <v>55.846637410867046</v>
      </c>
    </row>
    <row r="18" spans="1:9" ht="15.75" thickBot="1" x14ac:dyDescent="0.3">
      <c r="A18" s="68" t="s">
        <v>0</v>
      </c>
      <c r="B18" s="72">
        <v>-4.9542581363243441</v>
      </c>
      <c r="C18" s="68">
        <v>0.36658418236372231</v>
      </c>
      <c r="D18" s="68">
        <v>-13.514653317498471</v>
      </c>
      <c r="E18" s="68">
        <v>3.0485070044382137E-22</v>
      </c>
      <c r="F18" s="68">
        <v>-5.6839256991772551</v>
      </c>
      <c r="G18" s="68">
        <v>-4.2245905734714331</v>
      </c>
      <c r="H18" s="68">
        <v>-5.6839256991772551</v>
      </c>
      <c r="I18" s="68">
        <v>-4.2245905734714331</v>
      </c>
    </row>
    <row r="22" spans="1:9" x14ac:dyDescent="0.25">
      <c r="A22" t="s">
        <v>87</v>
      </c>
      <c r="F22" t="s">
        <v>91</v>
      </c>
    </row>
    <row r="23" spans="1:9" ht="15.75" thickBot="1" x14ac:dyDescent="0.3"/>
    <row r="24" spans="1:9" x14ac:dyDescent="0.25">
      <c r="A24" s="69" t="s">
        <v>88</v>
      </c>
      <c r="B24" s="69" t="s">
        <v>10</v>
      </c>
      <c r="C24" s="69" t="s">
        <v>89</v>
      </c>
      <c r="D24" s="69" t="s">
        <v>90</v>
      </c>
      <c r="F24" s="69" t="s">
        <v>92</v>
      </c>
      <c r="G24" s="69" t="s">
        <v>2</v>
      </c>
    </row>
    <row r="25" spans="1:9" x14ac:dyDescent="0.25">
      <c r="A25" s="67">
        <v>1</v>
      </c>
      <c r="B25" s="67">
        <v>35.052222950947474</v>
      </c>
      <c r="C25" s="67">
        <v>-5.5522229509474741</v>
      </c>
      <c r="D25" s="67">
        <v>-1.124578802255753</v>
      </c>
      <c r="F25" s="67">
        <v>0.61728395061728392</v>
      </c>
      <c r="G25" s="67">
        <v>19.5139</v>
      </c>
    </row>
    <row r="26" spans="1:9" x14ac:dyDescent="0.25">
      <c r="A26" s="67">
        <v>2</v>
      </c>
      <c r="B26" s="67">
        <v>28.116261560093392</v>
      </c>
      <c r="C26" s="67">
        <v>-3.3234615600933921</v>
      </c>
      <c r="D26" s="67">
        <v>-0.67315279908834869</v>
      </c>
      <c r="F26" s="67">
        <v>1.8518518518518516</v>
      </c>
      <c r="G26" s="67">
        <v>20.6</v>
      </c>
    </row>
    <row r="27" spans="1:9" x14ac:dyDescent="0.25">
      <c r="A27" s="67">
        <v>3</v>
      </c>
      <c r="B27" s="67">
        <v>31.088816441887996</v>
      </c>
      <c r="C27" s="67">
        <v>2.5143835581120051</v>
      </c>
      <c r="D27" s="67">
        <v>0.50927754075700982</v>
      </c>
      <c r="F27" s="67">
        <v>3.0864197530864197</v>
      </c>
      <c r="G27" s="67">
        <v>21.2</v>
      </c>
    </row>
    <row r="28" spans="1:9" x14ac:dyDescent="0.25">
      <c r="A28" s="67">
        <v>4</v>
      </c>
      <c r="B28" s="67">
        <v>41.492758528169119</v>
      </c>
      <c r="C28" s="67">
        <v>-6.7927585281691165</v>
      </c>
      <c r="D28" s="67">
        <v>-1.3758439308200692</v>
      </c>
      <c r="F28" s="67">
        <v>4.3209876543209873</v>
      </c>
      <c r="G28" s="67">
        <v>21.473400000000002</v>
      </c>
    </row>
    <row r="29" spans="1:9" x14ac:dyDescent="0.25">
      <c r="A29" s="67">
        <v>5</v>
      </c>
      <c r="B29" s="67">
        <v>43.96988759633129</v>
      </c>
      <c r="C29" s="67">
        <v>6.8301124036687071</v>
      </c>
      <c r="D29" s="67">
        <v>1.3834097971298456</v>
      </c>
      <c r="F29" s="67">
        <v>5.5555555555555554</v>
      </c>
      <c r="G29" s="67">
        <v>21.641200000000001</v>
      </c>
    </row>
    <row r="30" spans="1:9" x14ac:dyDescent="0.25">
      <c r="A30" s="67">
        <v>6</v>
      </c>
      <c r="B30" s="67">
        <v>34.061371323682607</v>
      </c>
      <c r="C30" s="67">
        <v>2.7055286763173925</v>
      </c>
      <c r="D30" s="67">
        <v>0.54799315970595108</v>
      </c>
      <c r="F30" s="67">
        <v>6.7901234567901234</v>
      </c>
      <c r="G30" s="67">
        <v>21.651499999999999</v>
      </c>
    </row>
    <row r="31" spans="1:9" x14ac:dyDescent="0.25">
      <c r="A31" s="67">
        <v>7</v>
      </c>
      <c r="B31" s="67">
        <v>29.602539000990696</v>
      </c>
      <c r="C31" s="67">
        <v>-5.0025390009906943</v>
      </c>
      <c r="D31" s="67">
        <v>-1.0132426899412939</v>
      </c>
      <c r="F31" s="67">
        <v>8.0246913580246897</v>
      </c>
      <c r="G31" s="67">
        <v>21.8</v>
      </c>
    </row>
    <row r="32" spans="1:9" x14ac:dyDescent="0.25">
      <c r="A32" s="67">
        <v>8</v>
      </c>
      <c r="B32" s="67">
        <v>36.043074578212341</v>
      </c>
      <c r="C32" s="67">
        <v>5.3039254217876604</v>
      </c>
      <c r="D32" s="67">
        <v>1.074287209066406</v>
      </c>
      <c r="F32" s="67">
        <v>9.2592592592592577</v>
      </c>
      <c r="G32" s="67">
        <v>22.8</v>
      </c>
    </row>
    <row r="33" spans="1:7" x14ac:dyDescent="0.25">
      <c r="A33" s="67">
        <v>9</v>
      </c>
      <c r="B33" s="67">
        <v>45.456165037228601</v>
      </c>
      <c r="C33" s="67">
        <v>4.1438349627714004</v>
      </c>
      <c r="D33" s="67">
        <v>0.83931589209394852</v>
      </c>
      <c r="F33" s="67">
        <v>10.493827160493826</v>
      </c>
      <c r="G33" s="67">
        <v>23</v>
      </c>
    </row>
    <row r="34" spans="1:7" x14ac:dyDescent="0.25">
      <c r="A34" s="67">
        <v>10</v>
      </c>
      <c r="B34" s="67">
        <v>34.556797137315044</v>
      </c>
      <c r="C34" s="67">
        <v>-6.4567971373150428</v>
      </c>
      <c r="D34" s="67">
        <v>-1.3077964006922711</v>
      </c>
      <c r="F34" s="67">
        <v>11.728395061728394</v>
      </c>
      <c r="G34" s="67">
        <v>23.4</v>
      </c>
    </row>
    <row r="35" spans="1:7" x14ac:dyDescent="0.25">
      <c r="A35" s="67">
        <v>11</v>
      </c>
      <c r="B35" s="67">
        <v>30.097964814623133</v>
      </c>
      <c r="C35" s="67">
        <v>-5.797964814623132</v>
      </c>
      <c r="D35" s="67">
        <v>-1.1743527564283442</v>
      </c>
      <c r="F35" s="67">
        <v>12.962962962962962</v>
      </c>
      <c r="G35" s="67">
        <v>24.1556</v>
      </c>
    </row>
    <row r="36" spans="1:7" x14ac:dyDescent="0.25">
      <c r="A36" s="67">
        <v>12</v>
      </c>
      <c r="B36" s="67">
        <v>28.116261560093392</v>
      </c>
      <c r="C36" s="67">
        <v>2.7340384399066089</v>
      </c>
      <c r="D36" s="67">
        <v>0.55376768930842046</v>
      </c>
      <c r="F36" s="67">
        <v>14.19753086419753</v>
      </c>
      <c r="G36" s="67">
        <v>24.2</v>
      </c>
    </row>
    <row r="37" spans="1:7" x14ac:dyDescent="0.25">
      <c r="A37" s="67">
        <v>13</v>
      </c>
      <c r="B37" s="67">
        <v>23.16200342376905</v>
      </c>
      <c r="C37" s="67">
        <v>-1.5105034237690518</v>
      </c>
      <c r="D37" s="67">
        <v>-0.30594595103850047</v>
      </c>
      <c r="F37" s="67">
        <v>15.432098765432096</v>
      </c>
      <c r="G37" s="67">
        <v>24.2</v>
      </c>
    </row>
    <row r="38" spans="1:7" x14ac:dyDescent="0.25">
      <c r="A38" s="67">
        <v>14</v>
      </c>
      <c r="B38" s="67">
        <v>22.17115179650418</v>
      </c>
      <c r="C38" s="67">
        <v>-2.6572517965041804</v>
      </c>
      <c r="D38" s="67">
        <v>-0.5382148860024929</v>
      </c>
      <c r="F38" s="67">
        <v>16.666666666666668</v>
      </c>
      <c r="G38" s="67">
        <v>24.3</v>
      </c>
    </row>
    <row r="39" spans="1:7" x14ac:dyDescent="0.25">
      <c r="A39" s="67">
        <v>15</v>
      </c>
      <c r="B39" s="67">
        <v>26.629984119196092</v>
      </c>
      <c r="C39" s="67">
        <v>2.3700158808039085</v>
      </c>
      <c r="D39" s="67">
        <v>0.48003649062881215</v>
      </c>
      <c r="F39" s="67">
        <v>17.901234567901234</v>
      </c>
      <c r="G39" s="67">
        <v>24.6</v>
      </c>
    </row>
    <row r="40" spans="1:7" x14ac:dyDescent="0.25">
      <c r="A40" s="67">
        <v>16</v>
      </c>
      <c r="B40" s="67">
        <v>26.134558305563655</v>
      </c>
      <c r="C40" s="67">
        <v>-5.5345583055636531</v>
      </c>
      <c r="D40" s="67">
        <v>-1.1210009045518037</v>
      </c>
      <c r="F40" s="67">
        <v>19.135802469135804</v>
      </c>
      <c r="G40" s="67">
        <v>24.7</v>
      </c>
    </row>
    <row r="41" spans="1:7" x14ac:dyDescent="0.25">
      <c r="A41" s="67">
        <v>17</v>
      </c>
      <c r="B41" s="67">
        <v>42.979035969066423</v>
      </c>
      <c r="C41" s="67">
        <v>3.2209640309335796</v>
      </c>
      <c r="D41" s="67">
        <v>0.65239236680832902</v>
      </c>
      <c r="F41" s="67">
        <v>20.37037037037037</v>
      </c>
      <c r="G41" s="67">
        <v>24.7928</v>
      </c>
    </row>
    <row r="42" spans="1:7" x14ac:dyDescent="0.25">
      <c r="A42" s="67">
        <v>18</v>
      </c>
      <c r="B42" s="67">
        <v>40.501906900904252</v>
      </c>
      <c r="C42" s="67">
        <v>-9.1350069009042514</v>
      </c>
      <c r="D42" s="67">
        <v>-1.8502562324994303</v>
      </c>
      <c r="F42" s="67">
        <v>21.604938271604937</v>
      </c>
      <c r="G42" s="67">
        <v>25.6</v>
      </c>
    </row>
    <row r="43" spans="1:7" x14ac:dyDescent="0.25">
      <c r="A43" s="67">
        <v>19</v>
      </c>
      <c r="B43" s="67">
        <v>40.501906900904252</v>
      </c>
      <c r="C43" s="67">
        <v>-3.8462069009042494</v>
      </c>
      <c r="D43" s="67">
        <v>-0.77903261235368793</v>
      </c>
      <c r="F43" s="67">
        <v>22.839506172839506</v>
      </c>
      <c r="G43" s="67">
        <v>27.4375</v>
      </c>
    </row>
    <row r="44" spans="1:7" x14ac:dyDescent="0.25">
      <c r="A44" s="67">
        <v>20</v>
      </c>
      <c r="B44" s="67">
        <v>38.024777832742082</v>
      </c>
      <c r="C44" s="67">
        <v>-2.5077832742084638E-2</v>
      </c>
      <c r="D44" s="67">
        <v>-5.07940681730928E-3</v>
      </c>
      <c r="F44" s="67">
        <v>24.074074074074073</v>
      </c>
      <c r="G44" s="67">
        <v>27.730699999999999</v>
      </c>
    </row>
    <row r="45" spans="1:7" x14ac:dyDescent="0.25">
      <c r="A45" s="67">
        <v>21</v>
      </c>
      <c r="B45" s="67">
        <v>40.501906900904252</v>
      </c>
      <c r="C45" s="67">
        <v>-0.39420690090425126</v>
      </c>
      <c r="D45" s="67">
        <v>-7.9844906873598118E-2</v>
      </c>
      <c r="F45" s="67">
        <v>25.308641975308642</v>
      </c>
      <c r="G45" s="67">
        <v>27.8</v>
      </c>
    </row>
    <row r="46" spans="1:7" x14ac:dyDescent="0.25">
      <c r="A46" s="67">
        <v>22</v>
      </c>
      <c r="B46" s="67">
        <v>30.097964814623133</v>
      </c>
      <c r="C46" s="67">
        <v>3.8020351853768659</v>
      </c>
      <c r="D46" s="67">
        <v>0.77008582196356323</v>
      </c>
      <c r="F46" s="67">
        <v>26.543209876543209</v>
      </c>
      <c r="G46" s="67">
        <v>28.1</v>
      </c>
    </row>
    <row r="47" spans="1:7" x14ac:dyDescent="0.25">
      <c r="A47" s="67">
        <v>23</v>
      </c>
      <c r="B47" s="67">
        <v>35.547648764579904</v>
      </c>
      <c r="C47" s="67">
        <v>0.25235123542009319</v>
      </c>
      <c r="D47" s="67">
        <v>5.1112653901634129E-2</v>
      </c>
      <c r="F47" s="67">
        <v>27.777777777777779</v>
      </c>
      <c r="G47" s="67">
        <v>28.1647</v>
      </c>
    </row>
    <row r="48" spans="1:7" x14ac:dyDescent="0.25">
      <c r="A48" s="67">
        <v>24</v>
      </c>
      <c r="B48" s="67">
        <v>28.116261560093392</v>
      </c>
      <c r="C48" s="67">
        <v>-0.67876156009339184</v>
      </c>
      <c r="D48" s="67">
        <v>-0.13748022530990295</v>
      </c>
      <c r="F48" s="67">
        <v>29.012345679012345</v>
      </c>
      <c r="G48" s="67">
        <v>28.5</v>
      </c>
    </row>
    <row r="49" spans="1:7" x14ac:dyDescent="0.25">
      <c r="A49" s="67">
        <v>25</v>
      </c>
      <c r="B49" s="67">
        <v>40.997332714536689</v>
      </c>
      <c r="C49" s="67">
        <v>-2.2973327145366866</v>
      </c>
      <c r="D49" s="67">
        <v>-0.46531482891113934</v>
      </c>
      <c r="F49" s="67">
        <v>30.246913580246911</v>
      </c>
      <c r="G49" s="67">
        <v>28.5</v>
      </c>
    </row>
    <row r="50" spans="1:7" x14ac:dyDescent="0.25">
      <c r="A50" s="67">
        <v>26</v>
      </c>
      <c r="B50" s="67">
        <v>23.16200342376905</v>
      </c>
      <c r="C50" s="67">
        <v>9.2379965762309482</v>
      </c>
      <c r="D50" s="67">
        <v>1.8711163468620642</v>
      </c>
      <c r="F50" s="67">
        <v>31.481481481481481</v>
      </c>
      <c r="G50" s="67">
        <v>29</v>
      </c>
    </row>
    <row r="51" spans="1:7" x14ac:dyDescent="0.25">
      <c r="A51" s="67">
        <v>27</v>
      </c>
      <c r="B51" s="67">
        <v>31.088816441887996</v>
      </c>
      <c r="C51" s="67">
        <v>-0.54081644188799771</v>
      </c>
      <c r="D51" s="67">
        <v>-0.10954003681621542</v>
      </c>
      <c r="F51" s="67">
        <v>32.716049382716051</v>
      </c>
      <c r="G51" s="67">
        <v>29.5</v>
      </c>
    </row>
    <row r="52" spans="1:7" x14ac:dyDescent="0.25">
      <c r="A52" s="67">
        <v>28</v>
      </c>
      <c r="B52" s="67">
        <v>31.088816441887996</v>
      </c>
      <c r="C52" s="67">
        <v>-3.3581164418879972</v>
      </c>
      <c r="D52" s="67">
        <v>-0.6801719958686655</v>
      </c>
      <c r="F52" s="67">
        <v>33.950617283950614</v>
      </c>
      <c r="G52" s="67">
        <v>29.837800000000001</v>
      </c>
    </row>
    <row r="53" spans="1:7" x14ac:dyDescent="0.25">
      <c r="A53" s="67">
        <v>29</v>
      </c>
      <c r="B53" s="67">
        <v>42.979035969066423</v>
      </c>
      <c r="C53" s="67">
        <v>3.2209640309335796</v>
      </c>
      <c r="D53" s="67">
        <v>0.65239236680832902</v>
      </c>
      <c r="F53" s="67">
        <v>35.185185185185183</v>
      </c>
      <c r="G53" s="67">
        <v>29.9499</v>
      </c>
    </row>
    <row r="54" spans="1:7" x14ac:dyDescent="0.25">
      <c r="A54" s="67">
        <v>30</v>
      </c>
      <c r="B54" s="67">
        <v>42.979035969066423</v>
      </c>
      <c r="C54" s="67">
        <v>-3.5790359690664246</v>
      </c>
      <c r="D54" s="67">
        <v>-0.7249182928859399</v>
      </c>
      <c r="F54" s="67">
        <v>36.419753086419753</v>
      </c>
      <c r="G54" s="67">
        <v>30.4</v>
      </c>
    </row>
    <row r="55" spans="1:7" x14ac:dyDescent="0.25">
      <c r="A55" s="67">
        <v>31</v>
      </c>
      <c r="B55" s="67">
        <v>43.96988759633129</v>
      </c>
      <c r="C55" s="67">
        <v>5.1301124036687114</v>
      </c>
      <c r="D55" s="67">
        <v>1.0390821322062793</v>
      </c>
      <c r="F55" s="67">
        <v>37.654320987654323</v>
      </c>
      <c r="G55" s="67">
        <v>30.547999999999998</v>
      </c>
    </row>
    <row r="56" spans="1:7" x14ac:dyDescent="0.25">
      <c r="A56" s="67">
        <v>32</v>
      </c>
      <c r="B56" s="67">
        <v>31.088816441887996</v>
      </c>
      <c r="C56" s="67">
        <v>-1.2510164418879945</v>
      </c>
      <c r="D56" s="67">
        <v>-0.25338798248016614</v>
      </c>
      <c r="F56" s="67">
        <v>38.888888888888886</v>
      </c>
      <c r="G56" s="67">
        <v>30.6</v>
      </c>
    </row>
    <row r="57" spans="1:7" x14ac:dyDescent="0.25">
      <c r="A57" s="67">
        <v>33</v>
      </c>
      <c r="B57" s="67">
        <v>34.556797137315044</v>
      </c>
      <c r="C57" s="67">
        <v>0.60600286268495296</v>
      </c>
      <c r="D57" s="67">
        <v>0.12274326508547463</v>
      </c>
      <c r="F57" s="67">
        <v>40.123456790123456</v>
      </c>
      <c r="G57" s="67">
        <v>30.850300000000001</v>
      </c>
    </row>
    <row r="58" spans="1:7" x14ac:dyDescent="0.25">
      <c r="A58" s="67">
        <v>34</v>
      </c>
      <c r="B58" s="67">
        <v>21.18030016923931</v>
      </c>
      <c r="C58" s="67">
        <v>8.7695998307606899</v>
      </c>
      <c r="D58" s="67">
        <v>1.7762446070823157</v>
      </c>
      <c r="F58" s="67">
        <v>41.358024691358025</v>
      </c>
      <c r="G58" s="67">
        <v>31.302499999999998</v>
      </c>
    </row>
    <row r="59" spans="1:7" x14ac:dyDescent="0.25">
      <c r="A59" s="67">
        <v>35</v>
      </c>
      <c r="B59" s="67">
        <v>42.979035969066423</v>
      </c>
      <c r="C59" s="67">
        <v>1.7289640309335752</v>
      </c>
      <c r="D59" s="67">
        <v>0.35019420441658577</v>
      </c>
      <c r="F59" s="67">
        <v>42.592592592592588</v>
      </c>
      <c r="G59" s="67">
        <v>31.366900000000001</v>
      </c>
    </row>
    <row r="60" spans="1:7" x14ac:dyDescent="0.25">
      <c r="A60" s="67">
        <v>36</v>
      </c>
      <c r="B60" s="67">
        <v>23.16200342376905</v>
      </c>
      <c r="C60" s="67">
        <v>-1.9620034237690511</v>
      </c>
      <c r="D60" s="67">
        <v>-0.39739532792849475</v>
      </c>
      <c r="F60" s="67">
        <v>43.827160493827158</v>
      </c>
      <c r="G60" s="67">
        <v>31.366900000000001</v>
      </c>
    </row>
    <row r="61" spans="1:7" x14ac:dyDescent="0.25">
      <c r="A61" s="67">
        <v>37</v>
      </c>
      <c r="B61" s="67">
        <v>23.16200342376905</v>
      </c>
      <c r="C61" s="67">
        <v>-1.3620034237690497</v>
      </c>
      <c r="D61" s="67">
        <v>-0.27586791677900024</v>
      </c>
      <c r="F61" s="67">
        <v>45.061728395061728</v>
      </c>
      <c r="G61" s="67">
        <v>32.4</v>
      </c>
    </row>
    <row r="62" spans="1:7" x14ac:dyDescent="0.25">
      <c r="A62" s="67">
        <v>38</v>
      </c>
      <c r="B62" s="67">
        <v>44.960739223596164</v>
      </c>
      <c r="C62" s="67">
        <v>5.2828607764038367</v>
      </c>
      <c r="D62" s="67">
        <v>1.0700206560326091</v>
      </c>
      <c r="F62" s="67">
        <v>46.296296296296298</v>
      </c>
      <c r="G62" s="67">
        <v>32.799999999999997</v>
      </c>
    </row>
    <row r="63" spans="1:7" x14ac:dyDescent="0.25">
      <c r="A63" s="67">
        <v>39</v>
      </c>
      <c r="B63" s="67">
        <v>25.143706678298788</v>
      </c>
      <c r="C63" s="67">
        <v>9.3562933217012123</v>
      </c>
      <c r="D63" s="67">
        <v>1.895076842236084</v>
      </c>
      <c r="F63" s="67">
        <v>47.53086419753086</v>
      </c>
      <c r="G63" s="67">
        <v>33.128100000000003</v>
      </c>
    </row>
    <row r="64" spans="1:7" x14ac:dyDescent="0.25">
      <c r="A64" s="67">
        <v>40</v>
      </c>
      <c r="B64" s="67">
        <v>31.088816441887996</v>
      </c>
      <c r="C64" s="67">
        <v>-2.9241164418879961</v>
      </c>
      <c r="D64" s="67">
        <v>-0.59226716847053118</v>
      </c>
      <c r="F64" s="67">
        <v>48.76543209876543</v>
      </c>
      <c r="G64" s="67">
        <v>33.603200000000001</v>
      </c>
    </row>
    <row r="65" spans="1:7" x14ac:dyDescent="0.25">
      <c r="A65" s="67">
        <v>41</v>
      </c>
      <c r="B65" s="67">
        <v>44.960739223596164</v>
      </c>
      <c r="C65" s="67">
        <v>9.2893607764038393</v>
      </c>
      <c r="D65" s="67">
        <v>1.8815199439833572</v>
      </c>
      <c r="F65" s="67">
        <v>50</v>
      </c>
      <c r="G65" s="67">
        <v>33.9</v>
      </c>
    </row>
    <row r="66" spans="1:7" x14ac:dyDescent="0.25">
      <c r="A66" s="67">
        <v>42</v>
      </c>
      <c r="B66" s="67">
        <v>40.501906900904252</v>
      </c>
      <c r="C66" s="67">
        <v>-9.1350069009042514</v>
      </c>
      <c r="D66" s="67">
        <v>-1.8502562324994303</v>
      </c>
      <c r="F66" s="67">
        <v>51.234567901234563</v>
      </c>
      <c r="G66" s="67">
        <v>34</v>
      </c>
    </row>
    <row r="67" spans="1:7" x14ac:dyDescent="0.25">
      <c r="A67" s="67">
        <v>43</v>
      </c>
      <c r="B67" s="67">
        <v>34.556797137315044</v>
      </c>
      <c r="C67" s="67">
        <v>-4.1567971373150456</v>
      </c>
      <c r="D67" s="67">
        <v>-0.84194132461921034</v>
      </c>
      <c r="F67" s="67">
        <v>52.469135802469133</v>
      </c>
      <c r="G67" s="67">
        <v>34.5</v>
      </c>
    </row>
    <row r="68" spans="1:7" x14ac:dyDescent="0.25">
      <c r="A68" s="67">
        <v>44</v>
      </c>
      <c r="B68" s="67">
        <v>26.134558305563655</v>
      </c>
      <c r="C68" s="67">
        <v>-4.4933583055636532</v>
      </c>
      <c r="D68" s="67">
        <v>-0.91011033707038136</v>
      </c>
      <c r="F68" s="67">
        <v>53.703703703703702</v>
      </c>
      <c r="G68" s="67">
        <v>34.700000000000003</v>
      </c>
    </row>
    <row r="69" spans="1:7" x14ac:dyDescent="0.25">
      <c r="A69" s="67">
        <v>45</v>
      </c>
      <c r="B69" s="67">
        <v>44.960739223596164</v>
      </c>
      <c r="C69" s="67">
        <v>4.9886607764038331</v>
      </c>
      <c r="D69" s="67">
        <v>1.0104317154323064</v>
      </c>
      <c r="F69" s="67">
        <v>54.938271604938272</v>
      </c>
      <c r="G69" s="67">
        <v>35</v>
      </c>
    </row>
    <row r="70" spans="1:7" x14ac:dyDescent="0.25">
      <c r="A70" s="67">
        <v>46</v>
      </c>
      <c r="B70" s="67">
        <v>29.107113187358262</v>
      </c>
      <c r="C70" s="67">
        <v>-6.3071131873582615</v>
      </c>
      <c r="D70" s="67">
        <v>-1.2774785624774743</v>
      </c>
      <c r="F70" s="67">
        <v>56.172839506172835</v>
      </c>
      <c r="G70" s="67">
        <v>35.162799999999997</v>
      </c>
    </row>
    <row r="71" spans="1:7" x14ac:dyDescent="0.25">
      <c r="A71" s="67">
        <v>47</v>
      </c>
      <c r="B71" s="67">
        <v>22.17115179650418</v>
      </c>
      <c r="C71" s="67">
        <v>2.0288482034958193</v>
      </c>
      <c r="D71" s="67">
        <v>0.41093444964358194</v>
      </c>
      <c r="F71" s="67">
        <v>57.407407407407405</v>
      </c>
      <c r="G71" s="67">
        <v>35.505200000000002</v>
      </c>
    </row>
    <row r="72" spans="1:7" x14ac:dyDescent="0.25">
      <c r="A72" s="67">
        <v>48</v>
      </c>
      <c r="B72" s="67">
        <v>23.16200342376905</v>
      </c>
      <c r="C72" s="67">
        <v>9.6379965762309467</v>
      </c>
      <c r="D72" s="67">
        <v>1.9521346209617267</v>
      </c>
      <c r="F72" s="67">
        <v>58.641975308641975</v>
      </c>
      <c r="G72" s="67">
        <v>35.722200000000001</v>
      </c>
    </row>
    <row r="73" spans="1:7" x14ac:dyDescent="0.25">
      <c r="A73" s="67">
        <v>49</v>
      </c>
      <c r="B73" s="67">
        <v>40.501906900904252</v>
      </c>
      <c r="C73" s="67">
        <v>-3.364906900904252</v>
      </c>
      <c r="D73" s="67">
        <v>-0.68154737404326915</v>
      </c>
      <c r="F73" s="67">
        <v>59.876543209876537</v>
      </c>
      <c r="G73" s="67">
        <v>35.799999999999997</v>
      </c>
    </row>
    <row r="74" spans="1:7" x14ac:dyDescent="0.25">
      <c r="A74" s="67">
        <v>50</v>
      </c>
      <c r="B74" s="67">
        <v>23.16200342376905</v>
      </c>
      <c r="C74" s="67">
        <v>-1.6886034237690488</v>
      </c>
      <c r="D74" s="67">
        <v>-0.34201933758137476</v>
      </c>
      <c r="F74" s="67">
        <v>61.111111111111107</v>
      </c>
      <c r="G74" s="67">
        <v>35.993099999999998</v>
      </c>
    </row>
    <row r="75" spans="1:7" x14ac:dyDescent="0.25">
      <c r="A75" s="67">
        <v>51</v>
      </c>
      <c r="B75" s="67">
        <v>34.061371323682607</v>
      </c>
      <c r="C75" s="67">
        <v>3.0052286763173939</v>
      </c>
      <c r="D75" s="67">
        <v>0.60869610157512377</v>
      </c>
      <c r="F75" s="67">
        <v>62.345679012345677</v>
      </c>
      <c r="G75" s="67">
        <v>36.1</v>
      </c>
    </row>
    <row r="76" spans="1:7" x14ac:dyDescent="0.25">
      <c r="A76" s="67">
        <v>52</v>
      </c>
      <c r="B76" s="67">
        <v>22.17115179650418</v>
      </c>
      <c r="C76" s="67">
        <v>2.0288482034958193</v>
      </c>
      <c r="D76" s="67">
        <v>0.41093444964358194</v>
      </c>
      <c r="F76" s="67">
        <v>63.580246913580247</v>
      </c>
      <c r="G76" s="67">
        <v>36.543999999999997</v>
      </c>
    </row>
    <row r="77" spans="1:7" x14ac:dyDescent="0.25">
      <c r="A77" s="67">
        <v>53</v>
      </c>
      <c r="B77" s="67">
        <v>25.639132491931221</v>
      </c>
      <c r="C77" s="67">
        <v>4.9608675080687803</v>
      </c>
      <c r="D77" s="67">
        <v>1.0048023088520692</v>
      </c>
      <c r="F77" s="67">
        <v>64.81481481481481</v>
      </c>
      <c r="G77" s="67">
        <v>36.655700000000003</v>
      </c>
    </row>
    <row r="78" spans="1:7" x14ac:dyDescent="0.25">
      <c r="A78" s="67">
        <v>54</v>
      </c>
      <c r="B78" s="67">
        <v>38.024777832742082</v>
      </c>
      <c r="C78" s="67">
        <v>-4.8966778327420784</v>
      </c>
      <c r="D78" s="67">
        <v>-0.99180096707710153</v>
      </c>
      <c r="F78" s="67">
        <v>66.049382716049379</v>
      </c>
      <c r="G78" s="67">
        <v>36.7669</v>
      </c>
    </row>
    <row r="79" spans="1:7" x14ac:dyDescent="0.25">
      <c r="A79" s="67">
        <v>55</v>
      </c>
      <c r="B79" s="67">
        <v>35.547648764579904</v>
      </c>
      <c r="C79" s="67">
        <v>-1.547648764579904</v>
      </c>
      <c r="D79" s="67">
        <v>-0.31346957954684801</v>
      </c>
      <c r="F79" s="67">
        <v>67.283950617283935</v>
      </c>
      <c r="G79" s="67">
        <v>36.7669</v>
      </c>
    </row>
    <row r="80" spans="1:7" x14ac:dyDescent="0.25">
      <c r="A80" s="67">
        <v>56</v>
      </c>
      <c r="B80" s="67">
        <v>42.979035969066423</v>
      </c>
      <c r="C80" s="67">
        <v>-1.4129359690664245</v>
      </c>
      <c r="D80" s="67">
        <v>-0.28618408406774071</v>
      </c>
      <c r="F80" s="67">
        <v>68.518518518518505</v>
      </c>
      <c r="G80" s="67">
        <v>37.066600000000001</v>
      </c>
    </row>
    <row r="81" spans="1:7" x14ac:dyDescent="0.25">
      <c r="A81" s="67">
        <v>57</v>
      </c>
      <c r="B81" s="67">
        <v>42.979035969066423</v>
      </c>
      <c r="C81" s="67">
        <v>1.7209640309335796</v>
      </c>
      <c r="D81" s="67">
        <v>0.34857383893459343</v>
      </c>
      <c r="F81" s="67">
        <v>69.753086419753075</v>
      </c>
      <c r="G81" s="67">
        <v>37.137</v>
      </c>
    </row>
    <row r="82" spans="1:7" x14ac:dyDescent="0.25">
      <c r="A82" s="67">
        <v>58</v>
      </c>
      <c r="B82" s="67">
        <v>34.061371323682607</v>
      </c>
      <c r="C82" s="67">
        <v>2.7055286763173925</v>
      </c>
      <c r="D82" s="67">
        <v>0.54799315970595108</v>
      </c>
      <c r="F82" s="67">
        <v>70.987654320987644</v>
      </c>
      <c r="G82" s="67">
        <v>37.999699999999997</v>
      </c>
    </row>
    <row r="83" spans="1:7" x14ac:dyDescent="0.25">
      <c r="A83" s="67">
        <v>59</v>
      </c>
      <c r="B83" s="67">
        <v>30.097964814623133</v>
      </c>
      <c r="C83" s="67">
        <v>-7.0979648146231327</v>
      </c>
      <c r="D83" s="67">
        <v>-1.4376621472522484</v>
      </c>
      <c r="F83" s="67">
        <v>72.222222222222214</v>
      </c>
      <c r="G83" s="67">
        <v>38.700000000000003</v>
      </c>
    </row>
    <row r="84" spans="1:7" x14ac:dyDescent="0.25">
      <c r="A84" s="67">
        <v>60</v>
      </c>
      <c r="B84" s="67">
        <v>35.052222950947474</v>
      </c>
      <c r="C84" s="67">
        <v>-5.2222950947474089E-2</v>
      </c>
      <c r="D84" s="67">
        <v>-1.0577533385389255E-2</v>
      </c>
      <c r="F84" s="67">
        <v>73.456790123456784</v>
      </c>
      <c r="G84" s="67">
        <v>39.4</v>
      </c>
    </row>
    <row r="85" spans="1:7" x14ac:dyDescent="0.25">
      <c r="A85" s="67">
        <v>61</v>
      </c>
      <c r="B85" s="67">
        <v>35.052222950947474</v>
      </c>
      <c r="C85" s="67">
        <v>1.0477770490525273</v>
      </c>
      <c r="D85" s="67">
        <v>0.21222272038868381</v>
      </c>
      <c r="F85" s="67">
        <v>74.691358024691354</v>
      </c>
      <c r="G85" s="67">
        <v>39.700000000000003</v>
      </c>
    </row>
    <row r="86" spans="1:7" x14ac:dyDescent="0.25">
      <c r="A86" s="67">
        <v>62</v>
      </c>
      <c r="B86" s="67">
        <v>44.960739223596164</v>
      </c>
      <c r="C86" s="67">
        <v>-1.2607392235961612</v>
      </c>
      <c r="D86" s="67">
        <v>-0.25535728996377471</v>
      </c>
      <c r="F86" s="67">
        <v>75.92592592592591</v>
      </c>
      <c r="G86" s="67">
        <v>40.107700000000001</v>
      </c>
    </row>
    <row r="87" spans="1:7" x14ac:dyDescent="0.25">
      <c r="A87" s="67">
        <v>63</v>
      </c>
      <c r="B87" s="67">
        <v>34.556797137315044</v>
      </c>
      <c r="C87" s="67">
        <v>-6.0567971373150442</v>
      </c>
      <c r="D87" s="67">
        <v>-1.2267781265926085</v>
      </c>
      <c r="F87" s="67">
        <v>77.160493827160479</v>
      </c>
      <c r="G87" s="67">
        <v>41.347000000000001</v>
      </c>
    </row>
    <row r="88" spans="1:7" x14ac:dyDescent="0.25">
      <c r="A88" s="67">
        <v>64</v>
      </c>
      <c r="B88" s="67">
        <v>42.979035969066423</v>
      </c>
      <c r="C88" s="67">
        <v>0.22096403093357964</v>
      </c>
      <c r="D88" s="67">
        <v>4.4755311060857825E-2</v>
      </c>
      <c r="F88" s="67">
        <v>78.395061728395049</v>
      </c>
      <c r="G88" s="67">
        <v>41.566099999999999</v>
      </c>
    </row>
    <row r="89" spans="1:7" x14ac:dyDescent="0.25">
      <c r="A89" s="67">
        <v>65</v>
      </c>
      <c r="B89" s="67">
        <v>33.070519696417733</v>
      </c>
      <c r="C89" s="67">
        <v>-4.5705196964177333</v>
      </c>
      <c r="D89" s="67">
        <v>-0.92573904385569905</v>
      </c>
      <c r="F89" s="67">
        <v>79.629629629629619</v>
      </c>
      <c r="G89" s="67">
        <v>41.7</v>
      </c>
    </row>
    <row r="90" spans="1:7" x14ac:dyDescent="0.25">
      <c r="A90" s="67">
        <v>66</v>
      </c>
      <c r="B90" s="67">
        <v>32.079668069152866</v>
      </c>
      <c r="C90" s="67">
        <v>3.6425319308471344</v>
      </c>
      <c r="D90" s="67">
        <v>0.73777912597536799</v>
      </c>
      <c r="F90" s="67">
        <v>80.864197530864189</v>
      </c>
      <c r="G90" s="67">
        <v>42</v>
      </c>
    </row>
    <row r="91" spans="1:7" x14ac:dyDescent="0.25">
      <c r="A91" s="67">
        <v>67</v>
      </c>
      <c r="B91" s="67">
        <v>44.960739223596164</v>
      </c>
      <c r="C91" s="67">
        <v>-2.960739223596164</v>
      </c>
      <c r="D91" s="67">
        <v>-0.5996849548873423</v>
      </c>
      <c r="F91" s="67">
        <v>82.098765432098759</v>
      </c>
      <c r="G91" s="67">
        <v>43.2</v>
      </c>
    </row>
    <row r="92" spans="1:7" x14ac:dyDescent="0.25">
      <c r="A92" s="67">
        <v>68</v>
      </c>
      <c r="B92" s="67">
        <v>26.134558305563655</v>
      </c>
      <c r="C92" s="67">
        <v>-1.9789583055636548</v>
      </c>
      <c r="D92" s="67">
        <v>-0.40082946607990122</v>
      </c>
      <c r="F92" s="67">
        <v>83.333333333333329</v>
      </c>
      <c r="G92" s="67">
        <v>43.7</v>
      </c>
    </row>
    <row r="93" spans="1:7" x14ac:dyDescent="0.25">
      <c r="A93" s="67">
        <v>69</v>
      </c>
      <c r="B93" s="67">
        <v>34.556797137315044</v>
      </c>
      <c r="C93" s="67">
        <v>-6.7567971373150435</v>
      </c>
      <c r="D93" s="67">
        <v>-1.3685601062670183</v>
      </c>
      <c r="F93" s="67">
        <v>84.567901234567884</v>
      </c>
      <c r="G93" s="67">
        <v>44.7</v>
      </c>
    </row>
    <row r="94" spans="1:7" x14ac:dyDescent="0.25">
      <c r="A94" s="67">
        <v>70</v>
      </c>
      <c r="B94" s="67">
        <v>44.960739223596164</v>
      </c>
      <c r="C94" s="67">
        <v>-3.2607392235961612</v>
      </c>
      <c r="D94" s="67">
        <v>-0.66044866046208883</v>
      </c>
      <c r="F94" s="67">
        <v>85.802469135802454</v>
      </c>
      <c r="G94" s="67">
        <v>44.707999999999998</v>
      </c>
    </row>
    <row r="95" spans="1:7" x14ac:dyDescent="0.25">
      <c r="A95" s="67">
        <v>71</v>
      </c>
      <c r="B95" s="67">
        <v>38.024777832742082</v>
      </c>
      <c r="C95" s="67">
        <v>-6.7222778327420833</v>
      </c>
      <c r="D95" s="67">
        <v>-1.3615683700679637</v>
      </c>
      <c r="F95" s="67">
        <v>87.037037037037024</v>
      </c>
      <c r="G95" s="67">
        <v>46.2</v>
      </c>
    </row>
    <row r="96" spans="1:7" x14ac:dyDescent="0.25">
      <c r="A96" s="67">
        <v>72</v>
      </c>
      <c r="B96" s="67">
        <v>29.602539000990696</v>
      </c>
      <c r="C96" s="67">
        <v>-4.0025390009906943</v>
      </c>
      <c r="D96" s="67">
        <v>-0.81069700469213668</v>
      </c>
      <c r="F96" s="67">
        <v>88.271604938271594</v>
      </c>
      <c r="G96" s="67">
        <v>46.2</v>
      </c>
    </row>
    <row r="97" spans="1:7" x14ac:dyDescent="0.25">
      <c r="A97" s="67">
        <v>73</v>
      </c>
      <c r="B97" s="67">
        <v>43.96988759633129</v>
      </c>
      <c r="C97" s="67">
        <v>3.2301124036687128</v>
      </c>
      <c r="D97" s="67">
        <v>0.65424533023288123</v>
      </c>
      <c r="F97" s="67">
        <v>89.506172839506164</v>
      </c>
      <c r="G97" s="67">
        <v>47.1</v>
      </c>
    </row>
    <row r="98" spans="1:7" x14ac:dyDescent="0.25">
      <c r="A98" s="67">
        <v>74</v>
      </c>
      <c r="B98" s="67">
        <v>38.024777832742082</v>
      </c>
      <c r="C98" s="67">
        <v>-2.0316778327420835</v>
      </c>
      <c r="D98" s="67">
        <v>-0.41150757883826761</v>
      </c>
      <c r="F98" s="67">
        <v>90.740740740740733</v>
      </c>
      <c r="G98" s="67">
        <v>47.2</v>
      </c>
    </row>
    <row r="99" spans="1:7" x14ac:dyDescent="0.25">
      <c r="A99" s="67">
        <v>75</v>
      </c>
      <c r="B99" s="67">
        <v>35.052222950947474</v>
      </c>
      <c r="C99" s="67">
        <v>1.4917770490525228</v>
      </c>
      <c r="D99" s="67">
        <v>0.30215300463930861</v>
      </c>
      <c r="F99" s="67">
        <v>91.975308641975303</v>
      </c>
      <c r="G99" s="67">
        <v>49.1</v>
      </c>
    </row>
    <row r="100" spans="1:7" x14ac:dyDescent="0.25">
      <c r="A100" s="67">
        <v>76</v>
      </c>
      <c r="B100" s="67">
        <v>23.16200342376905</v>
      </c>
      <c r="C100" s="67">
        <v>1.5379965762309489</v>
      </c>
      <c r="D100" s="67">
        <v>0.31151457044355496</v>
      </c>
      <c r="F100" s="67">
        <v>93.209876543209859</v>
      </c>
      <c r="G100" s="67">
        <v>49.6</v>
      </c>
    </row>
    <row r="101" spans="1:7" x14ac:dyDescent="0.25">
      <c r="A101" s="67">
        <v>77</v>
      </c>
      <c r="B101" s="67">
        <v>19.198596914709576</v>
      </c>
      <c r="C101" s="67">
        <v>4.2014030852904227</v>
      </c>
      <c r="D101" s="67">
        <v>0.85097606691807137</v>
      </c>
      <c r="F101" s="67">
        <v>94.444444444444429</v>
      </c>
      <c r="G101" s="67">
        <v>49.949399999999997</v>
      </c>
    </row>
    <row r="102" spans="1:7" x14ac:dyDescent="0.25">
      <c r="A102" s="67">
        <v>78</v>
      </c>
      <c r="B102" s="67">
        <v>42.979035969066423</v>
      </c>
      <c r="C102" s="67">
        <v>16.557064030933574</v>
      </c>
      <c r="D102" s="67">
        <v>3.3535618798596114</v>
      </c>
      <c r="F102" s="67">
        <v>95.679012345678998</v>
      </c>
      <c r="G102" s="67">
        <v>50.243600000000001</v>
      </c>
    </row>
    <row r="103" spans="1:7" x14ac:dyDescent="0.25">
      <c r="A103" s="67">
        <v>79</v>
      </c>
      <c r="B103" s="67">
        <v>38.024777832742082</v>
      </c>
      <c r="C103" s="67">
        <v>9.0752221672579196</v>
      </c>
      <c r="D103" s="67">
        <v>1.8381470926555956</v>
      </c>
      <c r="F103" s="67">
        <v>96.913580246913568</v>
      </c>
      <c r="G103" s="67">
        <v>50.8</v>
      </c>
    </row>
    <row r="104" spans="1:7" x14ac:dyDescent="0.25">
      <c r="A104" s="67">
        <v>80</v>
      </c>
      <c r="B104" s="67">
        <v>38.024777832742082</v>
      </c>
      <c r="C104" s="67">
        <v>-2.5195778327420797</v>
      </c>
      <c r="D104" s="67">
        <v>-0.51032961867133053</v>
      </c>
      <c r="F104" s="67">
        <v>98.148148148148138</v>
      </c>
      <c r="G104" s="67">
        <v>54.250100000000003</v>
      </c>
    </row>
    <row r="105" spans="1:7" ht="15.75" thickBot="1" x14ac:dyDescent="0.3">
      <c r="A105" s="68">
        <v>81</v>
      </c>
      <c r="B105" s="68">
        <v>38.024777832742082</v>
      </c>
      <c r="C105" s="68">
        <v>1.6752221672579211</v>
      </c>
      <c r="D105" s="68">
        <v>0.33930902181183364</v>
      </c>
      <c r="F105" s="68">
        <v>99.382716049382708</v>
      </c>
      <c r="G105" s="68">
        <v>59.536099999999998</v>
      </c>
    </row>
  </sheetData>
  <sortState xmlns:xlrd2="http://schemas.microsoft.com/office/spreadsheetml/2017/richdata2" ref="G25:G105">
    <sortCondition ref="G25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/>
  <dimension ref="A1:Q82"/>
  <sheetViews>
    <sheetView topLeftCell="A59" workbookViewId="0">
      <selection activeCell="A2" sqref="A2:A82"/>
    </sheetView>
  </sheetViews>
  <sheetFormatPr defaultRowHeight="15" x14ac:dyDescent="0.25"/>
  <cols>
    <col min="15" max="15" width="12.140625" bestFit="1" customWidth="1"/>
  </cols>
  <sheetData>
    <row r="1" spans="1:17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16</v>
      </c>
    </row>
    <row r="2" spans="1:17" x14ac:dyDescent="0.25">
      <c r="A2">
        <v>3.6</v>
      </c>
      <c r="B2">
        <v>6</v>
      </c>
      <c r="C2">
        <v>29.5</v>
      </c>
      <c r="D2">
        <v>5</v>
      </c>
      <c r="E2">
        <v>1</v>
      </c>
      <c r="F2">
        <v>0</v>
      </c>
      <c r="G2">
        <v>2</v>
      </c>
      <c r="H2">
        <v>2</v>
      </c>
      <c r="I2">
        <v>1</v>
      </c>
      <c r="J2">
        <v>0</v>
      </c>
      <c r="L2">
        <v>5.32294546942369E-4</v>
      </c>
    </row>
    <row r="3" spans="1:17" x14ac:dyDescent="0.25">
      <c r="A3">
        <v>5</v>
      </c>
      <c r="B3">
        <v>8</v>
      </c>
      <c r="C3">
        <v>24.7928</v>
      </c>
      <c r="D3">
        <v>6</v>
      </c>
      <c r="E3">
        <v>1</v>
      </c>
      <c r="F3">
        <v>0</v>
      </c>
      <c r="G3">
        <v>2</v>
      </c>
      <c r="H3">
        <v>2</v>
      </c>
      <c r="I3">
        <v>1</v>
      </c>
      <c r="J3">
        <v>1</v>
      </c>
      <c r="L3">
        <v>6.9076913288512731E-3</v>
      </c>
    </row>
    <row r="4" spans="1:17" x14ac:dyDescent="0.25">
      <c r="A4">
        <v>4.4000000000000004</v>
      </c>
      <c r="B4">
        <v>8</v>
      </c>
      <c r="C4">
        <v>33.603200000000001</v>
      </c>
      <c r="D4">
        <v>8</v>
      </c>
      <c r="E4">
        <v>1</v>
      </c>
      <c r="F4">
        <v>0</v>
      </c>
      <c r="G4">
        <v>2</v>
      </c>
      <c r="H4">
        <v>2</v>
      </c>
      <c r="I4">
        <v>1</v>
      </c>
      <c r="J4">
        <v>0</v>
      </c>
      <c r="L4">
        <v>7.2120625763500978E-3</v>
      </c>
    </row>
    <row r="5" spans="1:17" x14ac:dyDescent="0.25">
      <c r="A5">
        <v>2.2999999999999998</v>
      </c>
      <c r="B5">
        <v>4</v>
      </c>
      <c r="C5">
        <v>34.700000000000003</v>
      </c>
      <c r="D5">
        <v>6</v>
      </c>
      <c r="E5">
        <v>0</v>
      </c>
      <c r="F5">
        <v>0</v>
      </c>
      <c r="G5">
        <v>2</v>
      </c>
      <c r="H5">
        <v>2</v>
      </c>
      <c r="I5">
        <v>1</v>
      </c>
      <c r="J5">
        <v>0</v>
      </c>
      <c r="L5">
        <v>7.5906628276369847E-3</v>
      </c>
    </row>
    <row r="6" spans="1:17" x14ac:dyDescent="0.25">
      <c r="A6">
        <v>1.8</v>
      </c>
      <c r="B6">
        <v>4</v>
      </c>
      <c r="C6">
        <v>50.8</v>
      </c>
      <c r="D6">
        <v>6</v>
      </c>
      <c r="E6">
        <v>0</v>
      </c>
      <c r="F6">
        <v>0</v>
      </c>
      <c r="G6">
        <v>2</v>
      </c>
      <c r="H6">
        <v>2</v>
      </c>
      <c r="I6">
        <v>1</v>
      </c>
      <c r="J6">
        <v>0</v>
      </c>
      <c r="L6">
        <v>1.1869554571782848E-2</v>
      </c>
    </row>
    <row r="7" spans="1:17" x14ac:dyDescent="0.25">
      <c r="A7">
        <v>3.8</v>
      </c>
      <c r="B7">
        <v>6</v>
      </c>
      <c r="C7">
        <v>36.7669</v>
      </c>
      <c r="D7">
        <v>7</v>
      </c>
      <c r="E7">
        <v>1</v>
      </c>
      <c r="F7">
        <v>0</v>
      </c>
      <c r="G7">
        <v>2</v>
      </c>
      <c r="H7">
        <v>2</v>
      </c>
      <c r="I7">
        <v>1</v>
      </c>
      <c r="J7">
        <v>1</v>
      </c>
      <c r="L7">
        <v>1.9214040383352615E-2</v>
      </c>
      <c r="O7" s="5"/>
      <c r="P7" s="66" t="s">
        <v>0</v>
      </c>
      <c r="Q7" s="20" t="s">
        <v>2</v>
      </c>
    </row>
    <row r="8" spans="1:17" x14ac:dyDescent="0.25">
      <c r="A8">
        <v>4.7</v>
      </c>
      <c r="B8">
        <v>8</v>
      </c>
      <c r="C8">
        <v>24.6</v>
      </c>
      <c r="D8">
        <v>5</v>
      </c>
      <c r="E8">
        <v>1</v>
      </c>
      <c r="F8">
        <v>0</v>
      </c>
      <c r="G8">
        <v>1</v>
      </c>
      <c r="H8">
        <v>1</v>
      </c>
      <c r="I8">
        <v>0</v>
      </c>
      <c r="J8">
        <v>0</v>
      </c>
      <c r="L8">
        <v>2.1569062029727859E-2</v>
      </c>
      <c r="O8" s="5" t="s">
        <v>59</v>
      </c>
      <c r="P8" s="5">
        <f>STDEV(A2:A82)</f>
        <v>1.5152689937620956</v>
      </c>
      <c r="Q8" s="5">
        <f>STDEV(C2:C82)</f>
        <v>8.9850477046375019</v>
      </c>
    </row>
    <row r="9" spans="1:17" x14ac:dyDescent="0.25">
      <c r="A9">
        <v>3.4</v>
      </c>
      <c r="B9">
        <v>6</v>
      </c>
      <c r="C9">
        <v>41.347000000000001</v>
      </c>
      <c r="D9">
        <v>7</v>
      </c>
      <c r="E9">
        <v>1</v>
      </c>
      <c r="F9">
        <v>0</v>
      </c>
      <c r="G9">
        <v>2</v>
      </c>
      <c r="H9">
        <v>2</v>
      </c>
      <c r="I9">
        <v>1</v>
      </c>
      <c r="J9">
        <v>1</v>
      </c>
      <c r="L9">
        <v>2.4302601933526402E-2</v>
      </c>
      <c r="O9" s="5" t="s">
        <v>57</v>
      </c>
      <c r="P9" s="5">
        <f>VARA(A2:A82)</f>
        <v>2.2960401234567938</v>
      </c>
      <c r="Q9" s="5">
        <f>VARA(C2:C82)</f>
        <v>80.73108225461165</v>
      </c>
    </row>
    <row r="10" spans="1:17" x14ac:dyDescent="0.25">
      <c r="A10">
        <v>1.5</v>
      </c>
      <c r="B10">
        <v>4</v>
      </c>
      <c r="C10">
        <v>49.6</v>
      </c>
      <c r="D10">
        <v>5</v>
      </c>
      <c r="E10">
        <v>0</v>
      </c>
      <c r="F10">
        <v>0</v>
      </c>
      <c r="G10">
        <v>2</v>
      </c>
      <c r="H10">
        <v>2</v>
      </c>
      <c r="I10">
        <v>1</v>
      </c>
      <c r="J10">
        <v>0</v>
      </c>
      <c r="L10">
        <v>3.0019740006568596E-2</v>
      </c>
      <c r="O10" s="5" t="s">
        <v>58</v>
      </c>
      <c r="P10" s="5">
        <f>COVAR(A2:A82,C2:C82)</f>
        <v>-11.234741197988118</v>
      </c>
      <c r="Q10" s="5"/>
    </row>
    <row r="11" spans="1:17" x14ac:dyDescent="0.25">
      <c r="A11">
        <v>3.7</v>
      </c>
      <c r="B11">
        <v>6</v>
      </c>
      <c r="C11">
        <v>28.1</v>
      </c>
      <c r="D11">
        <v>4</v>
      </c>
      <c r="E11">
        <v>1</v>
      </c>
      <c r="F11">
        <v>0</v>
      </c>
      <c r="G11">
        <v>1</v>
      </c>
      <c r="H11">
        <v>1</v>
      </c>
      <c r="I11">
        <v>0</v>
      </c>
      <c r="J11">
        <v>0</v>
      </c>
      <c r="L11">
        <v>4.0896836938044134E-2</v>
      </c>
      <c r="O11" s="5" t="s">
        <v>60</v>
      </c>
      <c r="P11" s="5">
        <f>P10/P9</f>
        <v>-4.8930944556289804</v>
      </c>
      <c r="Q11" s="5"/>
    </row>
    <row r="12" spans="1:17" x14ac:dyDescent="0.25">
      <c r="A12">
        <v>4.5999999999999996</v>
      </c>
      <c r="B12">
        <v>8</v>
      </c>
      <c r="C12">
        <v>24.3</v>
      </c>
      <c r="D12">
        <v>4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  <c r="L12">
        <v>4.208039941236652E-2</v>
      </c>
    </row>
    <row r="13" spans="1:17" x14ac:dyDescent="0.25">
      <c r="A13">
        <v>5</v>
      </c>
      <c r="B13">
        <v>8</v>
      </c>
      <c r="C13">
        <v>30.850300000000001</v>
      </c>
      <c r="D13">
        <v>6</v>
      </c>
      <c r="E13">
        <v>1</v>
      </c>
      <c r="F13">
        <v>0</v>
      </c>
      <c r="G13">
        <v>2</v>
      </c>
      <c r="H13">
        <v>2</v>
      </c>
      <c r="I13">
        <v>1</v>
      </c>
      <c r="J13">
        <v>1</v>
      </c>
      <c r="L13">
        <v>4.8234324141926965E-2</v>
      </c>
    </row>
    <row r="14" spans="1:17" x14ac:dyDescent="0.25">
      <c r="A14">
        <v>6</v>
      </c>
      <c r="B14">
        <v>8</v>
      </c>
      <c r="C14">
        <v>21.651499999999999</v>
      </c>
      <c r="D14">
        <v>6</v>
      </c>
      <c r="E14">
        <v>1</v>
      </c>
      <c r="F14">
        <v>0</v>
      </c>
      <c r="G14">
        <v>1</v>
      </c>
      <c r="H14">
        <v>1</v>
      </c>
      <c r="I14">
        <v>1</v>
      </c>
      <c r="J14">
        <v>0</v>
      </c>
      <c r="L14">
        <v>5.0548754791626349E-2</v>
      </c>
    </row>
    <row r="15" spans="1:17" x14ac:dyDescent="0.25">
      <c r="A15">
        <v>6.2</v>
      </c>
      <c r="B15">
        <v>8</v>
      </c>
      <c r="C15">
        <v>19.5139</v>
      </c>
      <c r="D15">
        <v>6</v>
      </c>
      <c r="E15">
        <v>0</v>
      </c>
      <c r="F15">
        <v>1</v>
      </c>
      <c r="G15">
        <v>1</v>
      </c>
      <c r="H15">
        <v>1</v>
      </c>
      <c r="I15">
        <v>1</v>
      </c>
      <c r="J15">
        <v>0</v>
      </c>
      <c r="L15">
        <v>5.1692227601524698E-2</v>
      </c>
      <c r="O15" s="5"/>
      <c r="P15" s="66" t="s">
        <v>61</v>
      </c>
      <c r="Q15" s="20" t="s">
        <v>2</v>
      </c>
    </row>
    <row r="16" spans="1:17" x14ac:dyDescent="0.25">
      <c r="A16">
        <v>5.3</v>
      </c>
      <c r="B16">
        <v>8</v>
      </c>
      <c r="C16">
        <v>29</v>
      </c>
      <c r="D16">
        <v>6</v>
      </c>
      <c r="E16">
        <v>1</v>
      </c>
      <c r="F16">
        <v>0</v>
      </c>
      <c r="G16">
        <v>1</v>
      </c>
      <c r="H16">
        <v>1</v>
      </c>
      <c r="I16">
        <v>1</v>
      </c>
      <c r="J16">
        <v>0</v>
      </c>
      <c r="L16">
        <v>6.029380503021331E-2</v>
      </c>
      <c r="O16" s="5" t="s">
        <v>59</v>
      </c>
      <c r="P16" s="5">
        <f>STDEV(B2:B82)</f>
        <v>1.7995198262142804</v>
      </c>
      <c r="Q16" s="5">
        <f>STDEV(C10:C90)</f>
        <v>9.0691727626480141</v>
      </c>
    </row>
    <row r="17" spans="1:17" x14ac:dyDescent="0.25">
      <c r="A17">
        <v>5.4</v>
      </c>
      <c r="B17">
        <v>8</v>
      </c>
      <c r="C17">
        <v>20.6</v>
      </c>
      <c r="D17">
        <v>4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L17">
        <v>6.298314975516317E-2</v>
      </c>
      <c r="O17" s="5" t="s">
        <v>57</v>
      </c>
      <c r="P17" s="5">
        <f>VARA(A2:A82)</f>
        <v>2.2960401234567938</v>
      </c>
      <c r="Q17" s="5">
        <f>VARA(C10:C90)</f>
        <v>82.249894598756626</v>
      </c>
    </row>
    <row r="18" spans="1:17" x14ac:dyDescent="0.25">
      <c r="A18">
        <v>2</v>
      </c>
      <c r="B18">
        <v>4</v>
      </c>
      <c r="C18">
        <v>46.2</v>
      </c>
      <c r="D18">
        <v>5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L18">
        <v>6.7212820395741835E-2</v>
      </c>
      <c r="O18" s="5" t="s">
        <v>58</v>
      </c>
      <c r="P18" s="5">
        <f>COVAR(B2:B82,C2:C82)</f>
        <v>-12.502249291266578</v>
      </c>
      <c r="Q18" s="5"/>
    </row>
    <row r="19" spans="1:17" x14ac:dyDescent="0.25">
      <c r="A19">
        <v>2.5</v>
      </c>
      <c r="B19">
        <v>4</v>
      </c>
      <c r="C19">
        <v>31.366900000000001</v>
      </c>
      <c r="D19">
        <v>6</v>
      </c>
      <c r="E19">
        <v>0</v>
      </c>
      <c r="F19">
        <v>0</v>
      </c>
      <c r="G19">
        <v>2</v>
      </c>
      <c r="H19">
        <v>2</v>
      </c>
      <c r="I19">
        <v>1</v>
      </c>
      <c r="J19">
        <v>0</v>
      </c>
      <c r="L19">
        <v>7.3015607337102217E-2</v>
      </c>
      <c r="O19" s="5" t="s">
        <v>60</v>
      </c>
      <c r="P19" s="5">
        <f>P18/P17</f>
        <v>-5.4451353717825572</v>
      </c>
      <c r="Q19" s="5"/>
    </row>
    <row r="20" spans="1:17" x14ac:dyDescent="0.25">
      <c r="A20">
        <v>2.5</v>
      </c>
      <c r="B20">
        <v>4</v>
      </c>
      <c r="C20">
        <v>36.655700000000003</v>
      </c>
      <c r="D20">
        <v>4</v>
      </c>
      <c r="E20">
        <v>1</v>
      </c>
      <c r="F20">
        <v>0</v>
      </c>
      <c r="G20">
        <v>2</v>
      </c>
      <c r="H20">
        <v>2</v>
      </c>
      <c r="I20">
        <v>0</v>
      </c>
      <c r="J20">
        <v>1</v>
      </c>
      <c r="L20">
        <v>7.4834448008488597E-2</v>
      </c>
    </row>
    <row r="21" spans="1:17" x14ac:dyDescent="0.25">
      <c r="A21">
        <v>3</v>
      </c>
      <c r="B21">
        <v>6</v>
      </c>
      <c r="C21">
        <v>37.999699999999997</v>
      </c>
      <c r="D21">
        <v>8</v>
      </c>
      <c r="E21">
        <v>1</v>
      </c>
      <c r="F21">
        <v>0</v>
      </c>
      <c r="G21">
        <v>2</v>
      </c>
      <c r="H21">
        <v>2</v>
      </c>
      <c r="I21">
        <v>1</v>
      </c>
      <c r="J21">
        <v>1</v>
      </c>
      <c r="L21">
        <v>7.757932230771547E-2</v>
      </c>
    </row>
    <row r="22" spans="1:17" x14ac:dyDescent="0.25">
      <c r="A22">
        <v>2.5</v>
      </c>
      <c r="B22">
        <v>4</v>
      </c>
      <c r="C22">
        <v>40.107700000000001</v>
      </c>
      <c r="D22">
        <v>1</v>
      </c>
      <c r="E22">
        <v>1</v>
      </c>
      <c r="F22">
        <v>0</v>
      </c>
      <c r="G22">
        <v>2</v>
      </c>
      <c r="H22">
        <v>2</v>
      </c>
      <c r="I22">
        <v>0</v>
      </c>
      <c r="J22">
        <v>1</v>
      </c>
      <c r="L22">
        <v>7.993065121674825E-2</v>
      </c>
    </row>
    <row r="23" spans="1:17" x14ac:dyDescent="0.25">
      <c r="A23">
        <v>4.5999999999999996</v>
      </c>
      <c r="B23">
        <v>8</v>
      </c>
      <c r="C23">
        <v>33.9</v>
      </c>
      <c r="D23">
        <v>6</v>
      </c>
      <c r="E23">
        <v>1</v>
      </c>
      <c r="F23">
        <v>0</v>
      </c>
      <c r="G23">
        <v>2</v>
      </c>
      <c r="H23">
        <v>2</v>
      </c>
      <c r="I23">
        <v>1</v>
      </c>
      <c r="J23">
        <v>0</v>
      </c>
      <c r="L23">
        <v>8.4856214691659826E-2</v>
      </c>
    </row>
    <row r="24" spans="1:17" x14ac:dyDescent="0.25">
      <c r="A24">
        <v>3.5</v>
      </c>
      <c r="B24">
        <v>6</v>
      </c>
      <c r="C24">
        <v>35.799999999999997</v>
      </c>
      <c r="D24">
        <v>6</v>
      </c>
      <c r="E24">
        <v>1</v>
      </c>
      <c r="F24">
        <v>0</v>
      </c>
      <c r="G24">
        <v>2</v>
      </c>
      <c r="H24">
        <v>2</v>
      </c>
      <c r="I24">
        <v>1</v>
      </c>
      <c r="J24">
        <v>0</v>
      </c>
      <c r="L24">
        <v>8.8244542748267207E-2</v>
      </c>
    </row>
    <row r="25" spans="1:17" x14ac:dyDescent="0.25">
      <c r="A25">
        <v>5</v>
      </c>
      <c r="B25">
        <v>8</v>
      </c>
      <c r="C25">
        <v>27.4375</v>
      </c>
      <c r="D25">
        <v>7</v>
      </c>
      <c r="E25">
        <v>1</v>
      </c>
      <c r="F25">
        <v>0</v>
      </c>
      <c r="G25">
        <v>2</v>
      </c>
      <c r="H25">
        <v>2</v>
      </c>
      <c r="I25">
        <v>1</v>
      </c>
      <c r="J25">
        <v>1</v>
      </c>
      <c r="L25">
        <v>9.0225383570535223E-2</v>
      </c>
    </row>
    <row r="26" spans="1:17" x14ac:dyDescent="0.25">
      <c r="A26">
        <v>2.4</v>
      </c>
      <c r="B26">
        <v>4</v>
      </c>
      <c r="C26">
        <v>38.700000000000003</v>
      </c>
      <c r="D26">
        <v>4</v>
      </c>
      <c r="E26">
        <v>1</v>
      </c>
      <c r="F26">
        <v>0</v>
      </c>
      <c r="G26">
        <v>2</v>
      </c>
      <c r="H26">
        <v>2</v>
      </c>
      <c r="I26">
        <v>1</v>
      </c>
      <c r="J26">
        <v>0</v>
      </c>
      <c r="L26">
        <v>9.1763089121062791E-2</v>
      </c>
    </row>
    <row r="27" spans="1:17" x14ac:dyDescent="0.25">
      <c r="A27">
        <v>6</v>
      </c>
      <c r="B27">
        <v>8</v>
      </c>
      <c r="C27">
        <v>32.4</v>
      </c>
      <c r="D27">
        <v>1</v>
      </c>
      <c r="E27">
        <v>0</v>
      </c>
      <c r="F27">
        <v>0</v>
      </c>
      <c r="G27">
        <v>1</v>
      </c>
      <c r="H27">
        <v>1</v>
      </c>
      <c r="I27">
        <v>1</v>
      </c>
      <c r="J27">
        <v>0</v>
      </c>
      <c r="L27">
        <v>9.5059382268677717E-2</v>
      </c>
    </row>
    <row r="28" spans="1:17" x14ac:dyDescent="0.25">
      <c r="A28">
        <v>4.4000000000000004</v>
      </c>
      <c r="B28">
        <v>8</v>
      </c>
      <c r="C28">
        <v>30.547999999999998</v>
      </c>
      <c r="D28">
        <v>8</v>
      </c>
      <c r="E28">
        <v>1</v>
      </c>
      <c r="F28">
        <v>0</v>
      </c>
      <c r="G28">
        <v>2</v>
      </c>
      <c r="H28">
        <v>2</v>
      </c>
      <c r="I28">
        <v>1</v>
      </c>
      <c r="J28">
        <v>0</v>
      </c>
      <c r="L28">
        <v>9.7284463365137741E-2</v>
      </c>
    </row>
    <row r="29" spans="1:17" x14ac:dyDescent="0.25">
      <c r="A29">
        <v>4.4000000000000004</v>
      </c>
      <c r="B29">
        <v>8</v>
      </c>
      <c r="C29">
        <v>27.730699999999999</v>
      </c>
      <c r="D29">
        <v>6</v>
      </c>
      <c r="E29">
        <v>1</v>
      </c>
      <c r="F29">
        <v>0</v>
      </c>
      <c r="G29">
        <v>2</v>
      </c>
      <c r="H29">
        <v>2</v>
      </c>
      <c r="I29">
        <v>1</v>
      </c>
      <c r="J29">
        <v>0</v>
      </c>
      <c r="L29">
        <v>0.10442314475584513</v>
      </c>
    </row>
    <row r="30" spans="1:17" x14ac:dyDescent="0.25">
      <c r="A30">
        <v>2</v>
      </c>
      <c r="B30">
        <v>4</v>
      </c>
      <c r="C30">
        <v>46.2</v>
      </c>
      <c r="D30">
        <v>6</v>
      </c>
      <c r="E30">
        <v>0</v>
      </c>
      <c r="F30">
        <v>0</v>
      </c>
      <c r="G30">
        <v>2</v>
      </c>
      <c r="H30">
        <v>2</v>
      </c>
      <c r="I30">
        <v>1</v>
      </c>
      <c r="J30">
        <v>0</v>
      </c>
      <c r="L30">
        <v>0.10738796950973772</v>
      </c>
    </row>
    <row r="31" spans="1:17" x14ac:dyDescent="0.25">
      <c r="A31">
        <v>2</v>
      </c>
      <c r="B31">
        <v>4</v>
      </c>
      <c r="C31">
        <v>39.4</v>
      </c>
      <c r="D31">
        <v>6</v>
      </c>
      <c r="E31">
        <v>1</v>
      </c>
      <c r="F31">
        <v>0</v>
      </c>
      <c r="G31">
        <v>2</v>
      </c>
      <c r="H31">
        <v>2</v>
      </c>
      <c r="I31">
        <v>1</v>
      </c>
      <c r="J31">
        <v>0</v>
      </c>
      <c r="L31">
        <v>0.108584482332308</v>
      </c>
    </row>
    <row r="32" spans="1:17" x14ac:dyDescent="0.25">
      <c r="A32">
        <v>1.8</v>
      </c>
      <c r="B32">
        <v>4</v>
      </c>
      <c r="C32">
        <v>49.1</v>
      </c>
      <c r="D32">
        <v>6</v>
      </c>
      <c r="E32">
        <v>0</v>
      </c>
      <c r="F32">
        <v>0</v>
      </c>
      <c r="G32">
        <v>2</v>
      </c>
      <c r="H32">
        <v>2</v>
      </c>
      <c r="I32">
        <v>1</v>
      </c>
      <c r="J32">
        <v>0</v>
      </c>
      <c r="L32">
        <v>0.11115226531807287</v>
      </c>
    </row>
    <row r="33" spans="1:12" x14ac:dyDescent="0.25">
      <c r="A33">
        <v>4.4000000000000004</v>
      </c>
      <c r="B33">
        <v>8</v>
      </c>
      <c r="C33">
        <v>29.837800000000001</v>
      </c>
      <c r="D33">
        <v>6</v>
      </c>
      <c r="E33">
        <v>1</v>
      </c>
      <c r="F33">
        <v>0</v>
      </c>
      <c r="G33">
        <v>2</v>
      </c>
      <c r="H33">
        <v>2</v>
      </c>
      <c r="I33">
        <v>1</v>
      </c>
      <c r="J33">
        <v>0</v>
      </c>
      <c r="L33">
        <v>0.11669931089602936</v>
      </c>
    </row>
    <row r="34" spans="1:12" x14ac:dyDescent="0.25">
      <c r="A34">
        <v>3.7</v>
      </c>
      <c r="B34">
        <v>6</v>
      </c>
      <c r="C34">
        <v>35.162799999999997</v>
      </c>
      <c r="D34">
        <v>7</v>
      </c>
      <c r="E34">
        <v>1</v>
      </c>
      <c r="F34">
        <v>0</v>
      </c>
      <c r="G34">
        <v>2</v>
      </c>
      <c r="H34">
        <v>2</v>
      </c>
      <c r="I34">
        <v>1</v>
      </c>
      <c r="J34">
        <v>1</v>
      </c>
      <c r="L34">
        <v>0.11958513057280529</v>
      </c>
    </row>
    <row r="35" spans="1:12" x14ac:dyDescent="0.25">
      <c r="A35">
        <v>6.4</v>
      </c>
      <c r="B35">
        <v>8</v>
      </c>
      <c r="C35">
        <v>29.9499</v>
      </c>
      <c r="D35">
        <v>5</v>
      </c>
      <c r="E35">
        <v>1</v>
      </c>
      <c r="F35">
        <v>0</v>
      </c>
      <c r="G35">
        <v>1</v>
      </c>
      <c r="H35">
        <v>1</v>
      </c>
      <c r="I35">
        <v>1</v>
      </c>
      <c r="J35">
        <v>0</v>
      </c>
      <c r="L35">
        <v>0.12077457888395449</v>
      </c>
    </row>
    <row r="36" spans="1:12" x14ac:dyDescent="0.25">
      <c r="A36">
        <v>2</v>
      </c>
      <c r="B36">
        <v>4</v>
      </c>
      <c r="C36">
        <v>44.707999999999998</v>
      </c>
      <c r="D36">
        <v>6</v>
      </c>
      <c r="E36">
        <v>0</v>
      </c>
      <c r="F36">
        <v>0</v>
      </c>
      <c r="G36">
        <v>2</v>
      </c>
      <c r="H36">
        <v>2</v>
      </c>
      <c r="I36">
        <v>1</v>
      </c>
      <c r="J36">
        <v>0</v>
      </c>
      <c r="L36">
        <v>0.1276689637362991</v>
      </c>
    </row>
    <row r="37" spans="1:12" x14ac:dyDescent="0.25">
      <c r="A37">
        <v>6</v>
      </c>
      <c r="B37">
        <v>8</v>
      </c>
      <c r="C37">
        <v>21.2</v>
      </c>
      <c r="D37">
        <v>6</v>
      </c>
      <c r="E37">
        <v>1</v>
      </c>
      <c r="F37">
        <v>0</v>
      </c>
      <c r="G37">
        <v>1</v>
      </c>
      <c r="H37">
        <v>1</v>
      </c>
      <c r="I37">
        <v>1</v>
      </c>
      <c r="J37">
        <v>0</v>
      </c>
      <c r="L37">
        <v>0.135496519341889</v>
      </c>
    </row>
    <row r="38" spans="1:12" x14ac:dyDescent="0.25">
      <c r="A38">
        <v>6</v>
      </c>
      <c r="B38">
        <v>8</v>
      </c>
      <c r="C38">
        <v>21.8</v>
      </c>
      <c r="D38">
        <v>6</v>
      </c>
      <c r="E38">
        <v>1</v>
      </c>
      <c r="F38">
        <v>0</v>
      </c>
      <c r="G38">
        <v>1</v>
      </c>
      <c r="H38">
        <v>1</v>
      </c>
      <c r="I38">
        <v>1</v>
      </c>
      <c r="J38">
        <v>0</v>
      </c>
      <c r="L38">
        <v>0.13844769458988215</v>
      </c>
    </row>
    <row r="39" spans="1:12" x14ac:dyDescent="0.25">
      <c r="A39">
        <v>1.6</v>
      </c>
      <c r="B39">
        <v>4</v>
      </c>
      <c r="C39">
        <v>50.243600000000001</v>
      </c>
      <c r="D39">
        <v>6</v>
      </c>
      <c r="E39">
        <v>0</v>
      </c>
      <c r="F39">
        <v>0</v>
      </c>
      <c r="G39">
        <v>2</v>
      </c>
      <c r="H39">
        <v>2</v>
      </c>
      <c r="I39">
        <v>1</v>
      </c>
      <c r="J39">
        <v>1</v>
      </c>
      <c r="L39">
        <v>0.14353563963772809</v>
      </c>
    </row>
    <row r="40" spans="1:12" x14ac:dyDescent="0.25">
      <c r="A40">
        <v>5.6</v>
      </c>
      <c r="B40">
        <v>8</v>
      </c>
      <c r="C40">
        <v>34.5</v>
      </c>
      <c r="D40">
        <v>7</v>
      </c>
      <c r="E40">
        <v>1</v>
      </c>
      <c r="F40">
        <v>0</v>
      </c>
      <c r="G40">
        <v>2</v>
      </c>
      <c r="H40">
        <v>2</v>
      </c>
      <c r="I40">
        <v>1</v>
      </c>
      <c r="J40">
        <v>1</v>
      </c>
      <c r="L40">
        <v>0.14467785018117263</v>
      </c>
    </row>
    <row r="41" spans="1:12" x14ac:dyDescent="0.25">
      <c r="A41">
        <v>4.4000000000000004</v>
      </c>
      <c r="B41">
        <v>8</v>
      </c>
      <c r="C41">
        <v>28.1647</v>
      </c>
      <c r="D41">
        <v>8</v>
      </c>
      <c r="E41">
        <v>1</v>
      </c>
      <c r="F41">
        <v>0</v>
      </c>
      <c r="G41">
        <v>2</v>
      </c>
      <c r="H41">
        <v>2</v>
      </c>
      <c r="I41">
        <v>1</v>
      </c>
      <c r="J41">
        <v>0</v>
      </c>
      <c r="L41">
        <v>0.15751312932174444</v>
      </c>
    </row>
    <row r="42" spans="1:12" x14ac:dyDescent="0.25">
      <c r="A42">
        <v>1.6</v>
      </c>
      <c r="B42">
        <v>4</v>
      </c>
      <c r="C42">
        <v>54.250100000000003</v>
      </c>
      <c r="D42">
        <v>6</v>
      </c>
      <c r="E42">
        <v>1</v>
      </c>
      <c r="F42">
        <v>1</v>
      </c>
      <c r="G42">
        <v>2</v>
      </c>
      <c r="H42">
        <v>2</v>
      </c>
      <c r="I42">
        <v>1</v>
      </c>
      <c r="J42">
        <v>0</v>
      </c>
      <c r="L42">
        <v>0.1585041504613891</v>
      </c>
    </row>
    <row r="43" spans="1:12" x14ac:dyDescent="0.25">
      <c r="A43">
        <v>2.5</v>
      </c>
      <c r="B43">
        <v>4</v>
      </c>
      <c r="C43">
        <v>31.366900000000001</v>
      </c>
      <c r="D43">
        <v>6</v>
      </c>
      <c r="E43">
        <v>0</v>
      </c>
      <c r="F43">
        <v>0</v>
      </c>
      <c r="G43">
        <v>2</v>
      </c>
      <c r="H43">
        <v>2</v>
      </c>
      <c r="I43">
        <v>1</v>
      </c>
      <c r="J43">
        <v>0</v>
      </c>
      <c r="L43">
        <v>0.16211242467470688</v>
      </c>
    </row>
    <row r="44" spans="1:12" x14ac:dyDescent="0.25">
      <c r="A44">
        <v>3.7</v>
      </c>
      <c r="B44">
        <v>6</v>
      </c>
      <c r="C44">
        <v>30.4</v>
      </c>
      <c r="D44">
        <v>4</v>
      </c>
      <c r="E44">
        <v>1</v>
      </c>
      <c r="F44">
        <v>0</v>
      </c>
      <c r="G44">
        <v>1</v>
      </c>
      <c r="H44">
        <v>1</v>
      </c>
      <c r="I44">
        <v>0</v>
      </c>
      <c r="J44">
        <v>0</v>
      </c>
      <c r="L44">
        <v>0.1708205966058427</v>
      </c>
    </row>
    <row r="45" spans="1:12" x14ac:dyDescent="0.25">
      <c r="A45">
        <v>5.4</v>
      </c>
      <c r="B45">
        <v>8</v>
      </c>
      <c r="C45">
        <v>21.641200000000001</v>
      </c>
      <c r="D45">
        <v>4</v>
      </c>
      <c r="E45">
        <v>1</v>
      </c>
      <c r="F45">
        <v>1</v>
      </c>
      <c r="G45">
        <v>1</v>
      </c>
      <c r="H45">
        <v>1</v>
      </c>
      <c r="I45">
        <v>0</v>
      </c>
      <c r="J45">
        <v>0</v>
      </c>
      <c r="L45">
        <v>0.17404522337518091</v>
      </c>
    </row>
    <row r="46" spans="1:12" x14ac:dyDescent="0.25">
      <c r="A46">
        <v>1.6</v>
      </c>
      <c r="B46">
        <v>4</v>
      </c>
      <c r="C46">
        <v>49.949399999999997</v>
      </c>
      <c r="D46">
        <v>6</v>
      </c>
      <c r="E46">
        <v>0</v>
      </c>
      <c r="F46">
        <v>0</v>
      </c>
      <c r="G46">
        <v>2</v>
      </c>
      <c r="H46">
        <v>2</v>
      </c>
      <c r="I46">
        <v>1</v>
      </c>
      <c r="J46">
        <v>1</v>
      </c>
      <c r="L46">
        <v>0.17735454687420937</v>
      </c>
    </row>
    <row r="47" spans="1:12" x14ac:dyDescent="0.25">
      <c r="A47">
        <v>4.8</v>
      </c>
      <c r="B47">
        <v>8</v>
      </c>
      <c r="C47">
        <v>22.8</v>
      </c>
      <c r="D47">
        <v>6</v>
      </c>
      <c r="E47">
        <v>1</v>
      </c>
      <c r="F47">
        <v>0</v>
      </c>
      <c r="G47">
        <v>1</v>
      </c>
      <c r="H47">
        <v>1</v>
      </c>
      <c r="I47">
        <v>1</v>
      </c>
      <c r="J47">
        <v>0</v>
      </c>
      <c r="L47">
        <v>0.1788526301575708</v>
      </c>
    </row>
    <row r="48" spans="1:12" x14ac:dyDescent="0.25">
      <c r="A48">
        <v>6.2</v>
      </c>
      <c r="B48">
        <v>8</v>
      </c>
      <c r="C48">
        <v>24.2</v>
      </c>
      <c r="D48">
        <v>6</v>
      </c>
      <c r="E48">
        <v>1</v>
      </c>
      <c r="F48">
        <v>0</v>
      </c>
      <c r="G48">
        <v>1</v>
      </c>
      <c r="H48">
        <v>1</v>
      </c>
      <c r="I48">
        <v>1</v>
      </c>
      <c r="J48">
        <v>0</v>
      </c>
      <c r="L48">
        <v>0.19544077894033274</v>
      </c>
    </row>
    <row r="49" spans="1:12" x14ac:dyDescent="0.25">
      <c r="A49">
        <v>6</v>
      </c>
      <c r="B49">
        <v>8</v>
      </c>
      <c r="C49">
        <v>32.799999999999997</v>
      </c>
      <c r="D49">
        <v>1</v>
      </c>
      <c r="E49">
        <v>0</v>
      </c>
      <c r="F49">
        <v>0</v>
      </c>
      <c r="G49">
        <v>1</v>
      </c>
      <c r="H49">
        <v>1</v>
      </c>
      <c r="I49">
        <v>1</v>
      </c>
      <c r="J49">
        <v>0</v>
      </c>
      <c r="L49">
        <v>0.19594683955661163</v>
      </c>
    </row>
    <row r="50" spans="1:12" x14ac:dyDescent="0.25">
      <c r="A50">
        <v>2.5</v>
      </c>
      <c r="B50">
        <v>4</v>
      </c>
      <c r="C50">
        <v>37.137</v>
      </c>
      <c r="D50">
        <v>6</v>
      </c>
      <c r="E50">
        <v>0</v>
      </c>
      <c r="F50">
        <v>0</v>
      </c>
      <c r="G50">
        <v>2</v>
      </c>
      <c r="H50">
        <v>2</v>
      </c>
      <c r="I50">
        <v>0</v>
      </c>
      <c r="J50">
        <v>1</v>
      </c>
      <c r="L50">
        <v>0.19969975591869427</v>
      </c>
    </row>
    <row r="51" spans="1:12" x14ac:dyDescent="0.25">
      <c r="A51">
        <v>6</v>
      </c>
      <c r="B51">
        <v>8</v>
      </c>
      <c r="C51">
        <v>21.473400000000002</v>
      </c>
      <c r="D51">
        <v>6</v>
      </c>
      <c r="E51">
        <v>1</v>
      </c>
      <c r="F51">
        <v>0</v>
      </c>
      <c r="G51">
        <v>1</v>
      </c>
      <c r="H51">
        <v>1</v>
      </c>
      <c r="I51">
        <v>1</v>
      </c>
      <c r="J51">
        <v>0</v>
      </c>
      <c r="L51">
        <v>0.20089198592627677</v>
      </c>
    </row>
    <row r="52" spans="1:12" x14ac:dyDescent="0.25">
      <c r="A52">
        <v>3.8</v>
      </c>
      <c r="B52">
        <v>6</v>
      </c>
      <c r="C52">
        <v>37.066600000000001</v>
      </c>
      <c r="D52">
        <v>7</v>
      </c>
      <c r="E52">
        <v>1</v>
      </c>
      <c r="F52">
        <v>0</v>
      </c>
      <c r="G52">
        <v>2</v>
      </c>
      <c r="H52">
        <v>2</v>
      </c>
      <c r="I52">
        <v>1</v>
      </c>
      <c r="J52">
        <v>1</v>
      </c>
      <c r="L52">
        <v>0.20643317726676536</v>
      </c>
    </row>
    <row r="53" spans="1:12" x14ac:dyDescent="0.25">
      <c r="A53">
        <v>6.2</v>
      </c>
      <c r="B53">
        <v>8</v>
      </c>
      <c r="C53">
        <v>24.2</v>
      </c>
      <c r="D53">
        <v>6</v>
      </c>
      <c r="E53">
        <v>1</v>
      </c>
      <c r="F53">
        <v>0</v>
      </c>
      <c r="G53">
        <v>1</v>
      </c>
      <c r="H53">
        <v>1</v>
      </c>
      <c r="I53">
        <v>1</v>
      </c>
      <c r="J53">
        <v>0</v>
      </c>
      <c r="L53">
        <v>0.21394017399636922</v>
      </c>
    </row>
    <row r="54" spans="1:12" x14ac:dyDescent="0.25">
      <c r="A54">
        <v>5.5</v>
      </c>
      <c r="B54">
        <v>8</v>
      </c>
      <c r="C54">
        <v>30.6</v>
      </c>
      <c r="D54">
        <v>7</v>
      </c>
      <c r="E54">
        <v>1</v>
      </c>
      <c r="F54">
        <v>0</v>
      </c>
      <c r="G54">
        <v>2</v>
      </c>
      <c r="H54">
        <v>2</v>
      </c>
      <c r="I54">
        <v>1</v>
      </c>
      <c r="J54">
        <v>0</v>
      </c>
      <c r="L54">
        <v>0.21516995355883828</v>
      </c>
    </row>
    <row r="55" spans="1:12" x14ac:dyDescent="0.25">
      <c r="A55">
        <v>3</v>
      </c>
      <c r="B55">
        <v>6</v>
      </c>
      <c r="C55">
        <v>33.128100000000003</v>
      </c>
      <c r="D55">
        <v>8</v>
      </c>
      <c r="E55">
        <v>1</v>
      </c>
      <c r="F55">
        <v>0</v>
      </c>
      <c r="G55">
        <v>2</v>
      </c>
      <c r="H55">
        <v>2</v>
      </c>
      <c r="I55">
        <v>1</v>
      </c>
      <c r="J55">
        <v>1</v>
      </c>
      <c r="L55">
        <v>0.21624667463350999</v>
      </c>
    </row>
    <row r="56" spans="1:12" x14ac:dyDescent="0.25">
      <c r="A56">
        <v>3.5</v>
      </c>
      <c r="B56">
        <v>6</v>
      </c>
      <c r="C56">
        <v>34</v>
      </c>
      <c r="D56">
        <v>6</v>
      </c>
      <c r="E56">
        <v>1</v>
      </c>
      <c r="F56">
        <v>0</v>
      </c>
      <c r="G56">
        <v>2</v>
      </c>
      <c r="H56">
        <v>2</v>
      </c>
      <c r="I56">
        <v>1</v>
      </c>
      <c r="J56">
        <v>0</v>
      </c>
      <c r="L56">
        <v>0.22293599457682178</v>
      </c>
    </row>
    <row r="57" spans="1:12" x14ac:dyDescent="0.25">
      <c r="A57">
        <v>2</v>
      </c>
      <c r="B57">
        <v>4</v>
      </c>
      <c r="C57">
        <v>41.566099999999999</v>
      </c>
      <c r="D57">
        <v>1</v>
      </c>
      <c r="E57">
        <v>1</v>
      </c>
      <c r="F57">
        <v>0</v>
      </c>
      <c r="G57">
        <v>2</v>
      </c>
      <c r="H57">
        <v>2</v>
      </c>
      <c r="I57">
        <v>1</v>
      </c>
      <c r="J57">
        <v>0</v>
      </c>
      <c r="L57">
        <v>0.22325231255517408</v>
      </c>
    </row>
    <row r="58" spans="1:12" x14ac:dyDescent="0.25">
      <c r="A58">
        <v>2</v>
      </c>
      <c r="B58">
        <v>4</v>
      </c>
      <c r="C58">
        <v>44.7</v>
      </c>
      <c r="D58">
        <v>6</v>
      </c>
      <c r="E58">
        <v>0</v>
      </c>
      <c r="F58">
        <v>0</v>
      </c>
      <c r="G58">
        <v>2</v>
      </c>
      <c r="H58">
        <v>2</v>
      </c>
      <c r="I58">
        <v>1</v>
      </c>
      <c r="J58">
        <v>0</v>
      </c>
      <c r="L58">
        <v>0.22631434862764888</v>
      </c>
    </row>
    <row r="59" spans="1:12" x14ac:dyDescent="0.25">
      <c r="A59">
        <v>3.8</v>
      </c>
      <c r="B59">
        <v>6</v>
      </c>
      <c r="C59">
        <v>36.7669</v>
      </c>
      <c r="D59">
        <v>7</v>
      </c>
      <c r="E59">
        <v>1</v>
      </c>
      <c r="F59">
        <v>0</v>
      </c>
      <c r="G59">
        <v>2</v>
      </c>
      <c r="H59">
        <v>2</v>
      </c>
      <c r="I59">
        <v>1</v>
      </c>
      <c r="J59">
        <v>1</v>
      </c>
      <c r="L59">
        <v>0.23774771243895942</v>
      </c>
    </row>
    <row r="60" spans="1:12" x14ac:dyDescent="0.25">
      <c r="A60">
        <v>4.5999999999999996</v>
      </c>
      <c r="B60">
        <v>8</v>
      </c>
      <c r="C60">
        <v>23</v>
      </c>
      <c r="D60">
        <v>4</v>
      </c>
      <c r="E60">
        <v>1</v>
      </c>
      <c r="F60">
        <v>1</v>
      </c>
      <c r="G60">
        <v>1</v>
      </c>
      <c r="H60">
        <v>1</v>
      </c>
      <c r="I60">
        <v>0</v>
      </c>
      <c r="J60">
        <v>0</v>
      </c>
      <c r="L60">
        <v>0.24466314720441074</v>
      </c>
    </row>
    <row r="61" spans="1:12" x14ac:dyDescent="0.25">
      <c r="A61">
        <v>3.6</v>
      </c>
      <c r="B61">
        <v>6</v>
      </c>
      <c r="C61">
        <v>35</v>
      </c>
      <c r="D61">
        <v>6</v>
      </c>
      <c r="E61">
        <v>1</v>
      </c>
      <c r="F61">
        <v>0</v>
      </c>
      <c r="G61">
        <v>2</v>
      </c>
      <c r="H61">
        <v>2</v>
      </c>
      <c r="I61">
        <v>1</v>
      </c>
      <c r="J61">
        <v>0</v>
      </c>
      <c r="L61">
        <v>0.2542196639809623</v>
      </c>
    </row>
    <row r="62" spans="1:12" x14ac:dyDescent="0.25">
      <c r="A62">
        <v>3.6</v>
      </c>
      <c r="B62">
        <v>6</v>
      </c>
      <c r="C62">
        <v>36.1</v>
      </c>
      <c r="D62">
        <v>6</v>
      </c>
      <c r="E62">
        <v>1</v>
      </c>
      <c r="F62">
        <v>0</v>
      </c>
      <c r="G62">
        <v>2</v>
      </c>
      <c r="H62">
        <v>2</v>
      </c>
      <c r="I62">
        <v>1</v>
      </c>
      <c r="J62">
        <v>0</v>
      </c>
      <c r="L62">
        <v>0.25750429593331436</v>
      </c>
    </row>
    <row r="63" spans="1:12" x14ac:dyDescent="0.25">
      <c r="A63">
        <v>1.6</v>
      </c>
      <c r="B63">
        <v>4</v>
      </c>
      <c r="C63">
        <v>43.7</v>
      </c>
      <c r="D63">
        <v>6</v>
      </c>
      <c r="E63">
        <v>0</v>
      </c>
      <c r="F63">
        <v>0</v>
      </c>
      <c r="G63">
        <v>2</v>
      </c>
      <c r="H63">
        <v>2</v>
      </c>
      <c r="I63">
        <v>1</v>
      </c>
      <c r="J63">
        <v>1</v>
      </c>
      <c r="L63">
        <v>0.2685201234830048</v>
      </c>
    </row>
    <row r="64" spans="1:12" x14ac:dyDescent="0.25">
      <c r="A64">
        <v>3.7</v>
      </c>
      <c r="B64">
        <v>6</v>
      </c>
      <c r="C64">
        <v>28.5</v>
      </c>
      <c r="D64">
        <v>4</v>
      </c>
      <c r="E64">
        <v>1</v>
      </c>
      <c r="F64">
        <v>0</v>
      </c>
      <c r="G64">
        <v>1</v>
      </c>
      <c r="H64">
        <v>1</v>
      </c>
      <c r="I64">
        <v>0</v>
      </c>
      <c r="J64">
        <v>0</v>
      </c>
      <c r="L64">
        <v>0.26856907567552801</v>
      </c>
    </row>
    <row r="65" spans="1:12" x14ac:dyDescent="0.25">
      <c r="A65">
        <v>2</v>
      </c>
      <c r="B65">
        <v>4</v>
      </c>
      <c r="C65">
        <v>43.2</v>
      </c>
      <c r="D65">
        <v>5</v>
      </c>
      <c r="E65">
        <v>0</v>
      </c>
      <c r="F65">
        <v>0</v>
      </c>
      <c r="G65">
        <v>2</v>
      </c>
      <c r="H65">
        <v>2</v>
      </c>
      <c r="I65">
        <v>1</v>
      </c>
      <c r="J65">
        <v>0</v>
      </c>
      <c r="L65">
        <v>0.27768310400454377</v>
      </c>
    </row>
    <row r="66" spans="1:12" x14ac:dyDescent="0.25">
      <c r="A66">
        <v>4</v>
      </c>
      <c r="B66">
        <v>6</v>
      </c>
      <c r="C66">
        <v>28.5</v>
      </c>
      <c r="D66">
        <v>5</v>
      </c>
      <c r="E66">
        <v>1</v>
      </c>
      <c r="F66">
        <v>0</v>
      </c>
      <c r="G66">
        <v>2</v>
      </c>
      <c r="H66">
        <v>2</v>
      </c>
      <c r="I66">
        <v>0</v>
      </c>
      <c r="J66">
        <v>0</v>
      </c>
      <c r="L66">
        <v>0.27832385497523948</v>
      </c>
    </row>
    <row r="67" spans="1:12" x14ac:dyDescent="0.25">
      <c r="A67">
        <v>4.2</v>
      </c>
      <c r="B67">
        <v>8</v>
      </c>
      <c r="C67">
        <v>35.722200000000001</v>
      </c>
      <c r="D67">
        <v>8</v>
      </c>
      <c r="E67">
        <v>0</v>
      </c>
      <c r="F67">
        <v>0</v>
      </c>
      <c r="G67">
        <v>2</v>
      </c>
      <c r="H67">
        <v>2</v>
      </c>
      <c r="I67">
        <v>1</v>
      </c>
      <c r="J67">
        <v>0</v>
      </c>
      <c r="L67">
        <v>0.28172010971424866</v>
      </c>
    </row>
    <row r="68" spans="1:12" x14ac:dyDescent="0.25">
      <c r="A68">
        <v>1.6</v>
      </c>
      <c r="B68">
        <v>4</v>
      </c>
      <c r="C68">
        <v>42</v>
      </c>
      <c r="D68">
        <v>6</v>
      </c>
      <c r="E68">
        <v>1</v>
      </c>
      <c r="F68">
        <v>0</v>
      </c>
      <c r="G68">
        <v>2</v>
      </c>
      <c r="H68">
        <v>2</v>
      </c>
      <c r="I68">
        <v>1</v>
      </c>
      <c r="J68">
        <v>1</v>
      </c>
      <c r="L68">
        <v>0.28332721950620054</v>
      </c>
    </row>
    <row r="69" spans="1:12" x14ac:dyDescent="0.25">
      <c r="A69">
        <v>5.4</v>
      </c>
      <c r="B69">
        <v>8</v>
      </c>
      <c r="C69">
        <v>24.1556</v>
      </c>
      <c r="D69">
        <v>6</v>
      </c>
      <c r="E69">
        <v>1</v>
      </c>
      <c r="F69">
        <v>1</v>
      </c>
      <c r="G69">
        <v>2</v>
      </c>
      <c r="H69">
        <v>1</v>
      </c>
      <c r="I69">
        <v>1</v>
      </c>
      <c r="J69">
        <v>0</v>
      </c>
      <c r="L69">
        <v>0.28676918271964058</v>
      </c>
    </row>
    <row r="70" spans="1:12" x14ac:dyDescent="0.25">
      <c r="A70">
        <v>3.7</v>
      </c>
      <c r="B70">
        <v>6</v>
      </c>
      <c r="C70">
        <v>27.8</v>
      </c>
      <c r="D70">
        <v>4</v>
      </c>
      <c r="E70">
        <v>1</v>
      </c>
      <c r="F70">
        <v>0</v>
      </c>
      <c r="G70">
        <v>1</v>
      </c>
      <c r="H70">
        <v>1</v>
      </c>
      <c r="I70">
        <v>0</v>
      </c>
      <c r="J70">
        <v>0</v>
      </c>
      <c r="L70">
        <v>0.28851485441218871</v>
      </c>
    </row>
    <row r="71" spans="1:12" x14ac:dyDescent="0.25">
      <c r="A71">
        <v>1.6</v>
      </c>
      <c r="B71">
        <v>4</v>
      </c>
      <c r="C71">
        <v>41.7</v>
      </c>
      <c r="D71">
        <v>1</v>
      </c>
      <c r="E71">
        <v>1</v>
      </c>
      <c r="F71">
        <v>0</v>
      </c>
      <c r="G71">
        <v>2</v>
      </c>
      <c r="H71">
        <v>2</v>
      </c>
      <c r="I71">
        <v>1</v>
      </c>
      <c r="J71">
        <v>0</v>
      </c>
      <c r="L71">
        <v>0.28930290815512338</v>
      </c>
    </row>
    <row r="72" spans="1:12" x14ac:dyDescent="0.25">
      <c r="A72">
        <v>3</v>
      </c>
      <c r="B72">
        <v>6</v>
      </c>
      <c r="C72">
        <v>31.302499999999998</v>
      </c>
      <c r="D72">
        <v>6</v>
      </c>
      <c r="E72">
        <v>1</v>
      </c>
      <c r="F72">
        <v>0</v>
      </c>
      <c r="G72">
        <v>2</v>
      </c>
      <c r="H72">
        <v>2</v>
      </c>
      <c r="I72">
        <v>1</v>
      </c>
      <c r="J72">
        <v>0</v>
      </c>
      <c r="L72">
        <v>0.28962298651758855</v>
      </c>
    </row>
    <row r="73" spans="1:12" x14ac:dyDescent="0.25">
      <c r="A73">
        <v>4.7</v>
      </c>
      <c r="B73">
        <v>8</v>
      </c>
      <c r="C73">
        <v>25.6</v>
      </c>
      <c r="D73">
        <v>5</v>
      </c>
      <c r="E73">
        <v>1</v>
      </c>
      <c r="F73">
        <v>0</v>
      </c>
      <c r="G73">
        <v>1</v>
      </c>
      <c r="H73">
        <v>1</v>
      </c>
      <c r="I73">
        <v>0</v>
      </c>
      <c r="J73">
        <v>0</v>
      </c>
      <c r="L73">
        <v>0.29094269822767282</v>
      </c>
    </row>
    <row r="74" spans="1:12" x14ac:dyDescent="0.25">
      <c r="A74">
        <v>1.8</v>
      </c>
      <c r="B74">
        <v>4</v>
      </c>
      <c r="C74">
        <v>47.2</v>
      </c>
      <c r="D74">
        <v>4</v>
      </c>
      <c r="E74">
        <v>1</v>
      </c>
      <c r="F74">
        <v>0</v>
      </c>
      <c r="G74">
        <v>2</v>
      </c>
      <c r="H74">
        <v>2</v>
      </c>
      <c r="I74">
        <v>1</v>
      </c>
      <c r="J74">
        <v>0</v>
      </c>
      <c r="L74">
        <v>0.29524488979404617</v>
      </c>
    </row>
    <row r="75" spans="1:12" x14ac:dyDescent="0.25">
      <c r="A75">
        <v>3</v>
      </c>
      <c r="B75">
        <v>6</v>
      </c>
      <c r="C75">
        <v>35.993099999999998</v>
      </c>
      <c r="D75">
        <v>8</v>
      </c>
      <c r="E75">
        <v>1</v>
      </c>
      <c r="F75">
        <v>0</v>
      </c>
      <c r="G75">
        <v>2</v>
      </c>
      <c r="H75">
        <v>2</v>
      </c>
      <c r="I75">
        <v>1</v>
      </c>
      <c r="J75">
        <v>1</v>
      </c>
      <c r="L75">
        <v>0.29607100564096078</v>
      </c>
    </row>
    <row r="76" spans="1:12" x14ac:dyDescent="0.25">
      <c r="A76">
        <v>3.6</v>
      </c>
      <c r="B76">
        <v>6</v>
      </c>
      <c r="C76">
        <v>36.543999999999997</v>
      </c>
      <c r="D76">
        <v>7</v>
      </c>
      <c r="E76">
        <v>1</v>
      </c>
      <c r="F76">
        <v>0</v>
      </c>
      <c r="G76">
        <v>2</v>
      </c>
      <c r="H76">
        <v>2</v>
      </c>
      <c r="I76">
        <v>1</v>
      </c>
      <c r="J76">
        <v>1</v>
      </c>
      <c r="L76">
        <v>0.30121985594351453</v>
      </c>
    </row>
    <row r="77" spans="1:12" x14ac:dyDescent="0.25">
      <c r="A77">
        <v>6</v>
      </c>
      <c r="B77">
        <v>12</v>
      </c>
      <c r="C77">
        <v>24.7</v>
      </c>
      <c r="D77">
        <v>6</v>
      </c>
      <c r="E77">
        <v>0</v>
      </c>
      <c r="F77">
        <v>0</v>
      </c>
      <c r="G77">
        <v>2</v>
      </c>
      <c r="H77">
        <v>2</v>
      </c>
      <c r="I77">
        <v>1</v>
      </c>
      <c r="J77">
        <v>0</v>
      </c>
      <c r="L77">
        <v>0.30974028727643343</v>
      </c>
    </row>
    <row r="78" spans="1:12" x14ac:dyDescent="0.25">
      <c r="A78">
        <v>6.8</v>
      </c>
      <c r="B78">
        <v>8</v>
      </c>
      <c r="C78">
        <v>23.4</v>
      </c>
      <c r="D78">
        <v>8</v>
      </c>
      <c r="E78">
        <v>0</v>
      </c>
      <c r="F78">
        <v>0</v>
      </c>
      <c r="G78">
        <v>1</v>
      </c>
      <c r="H78">
        <v>1</v>
      </c>
      <c r="I78">
        <v>1</v>
      </c>
      <c r="J78">
        <v>0</v>
      </c>
      <c r="L78">
        <v>0.31052636995779792</v>
      </c>
    </row>
    <row r="79" spans="1:12" x14ac:dyDescent="0.25">
      <c r="A79">
        <v>2</v>
      </c>
      <c r="B79">
        <v>4</v>
      </c>
      <c r="C79">
        <v>59.536099999999998</v>
      </c>
      <c r="D79">
        <v>6</v>
      </c>
      <c r="E79">
        <v>0</v>
      </c>
      <c r="F79">
        <v>0</v>
      </c>
      <c r="G79">
        <v>2</v>
      </c>
      <c r="H79">
        <v>2</v>
      </c>
      <c r="I79">
        <v>0</v>
      </c>
      <c r="J79">
        <v>0</v>
      </c>
      <c r="L79">
        <v>0.31453444870377001</v>
      </c>
    </row>
    <row r="80" spans="1:12" x14ac:dyDescent="0.25">
      <c r="A80">
        <v>3</v>
      </c>
      <c r="B80">
        <v>6</v>
      </c>
      <c r="C80">
        <v>47.1</v>
      </c>
      <c r="D80">
        <v>7</v>
      </c>
      <c r="E80">
        <v>1</v>
      </c>
      <c r="F80">
        <v>0</v>
      </c>
      <c r="G80">
        <v>2</v>
      </c>
      <c r="H80">
        <v>2</v>
      </c>
      <c r="I80">
        <v>1</v>
      </c>
      <c r="J80">
        <v>0</v>
      </c>
      <c r="L80">
        <v>0.31609727700007462</v>
      </c>
    </row>
    <row r="81" spans="1:12" x14ac:dyDescent="0.25">
      <c r="A81">
        <v>3</v>
      </c>
      <c r="B81">
        <v>6</v>
      </c>
      <c r="C81">
        <v>35.505200000000002</v>
      </c>
      <c r="D81">
        <v>8</v>
      </c>
      <c r="E81">
        <v>1</v>
      </c>
      <c r="F81">
        <v>0</v>
      </c>
      <c r="G81">
        <v>2</v>
      </c>
      <c r="H81">
        <v>2</v>
      </c>
      <c r="I81">
        <v>1</v>
      </c>
      <c r="J81">
        <v>1</v>
      </c>
      <c r="L81">
        <v>0.3167830975838053</v>
      </c>
    </row>
    <row r="82" spans="1:12" x14ac:dyDescent="0.25">
      <c r="A82">
        <v>3</v>
      </c>
      <c r="B82">
        <v>6</v>
      </c>
      <c r="C82">
        <v>39.700000000000003</v>
      </c>
      <c r="D82">
        <v>6</v>
      </c>
      <c r="E82">
        <v>1</v>
      </c>
      <c r="F82">
        <v>1</v>
      </c>
      <c r="G82">
        <v>2</v>
      </c>
      <c r="H82">
        <v>2</v>
      </c>
      <c r="I82">
        <v>1</v>
      </c>
      <c r="J82">
        <v>0</v>
      </c>
      <c r="L82">
        <v>0.32037633294080237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/>
  <dimension ref="A1:M258"/>
  <sheetViews>
    <sheetView topLeftCell="F1" workbookViewId="0">
      <selection activeCell="C250" sqref="C250"/>
    </sheetView>
  </sheetViews>
  <sheetFormatPr defaultRowHeight="15" x14ac:dyDescent="0.25"/>
  <cols>
    <col min="1" max="1" width="11.85546875" customWidth="1"/>
    <col min="2" max="2" width="11.7109375" customWidth="1"/>
    <col min="3" max="3" width="12" bestFit="1" customWidth="1"/>
    <col min="6" max="6" width="19.28515625" bestFit="1" customWidth="1"/>
    <col min="11" max="11" width="16.28515625" bestFit="1" customWidth="1"/>
    <col min="13" max="13" width="15.85546875" customWidth="1"/>
  </cols>
  <sheetData>
    <row r="1" spans="1:13" x14ac:dyDescent="0.25">
      <c r="A1" s="5" t="s">
        <v>11</v>
      </c>
      <c r="B1" s="5" t="s">
        <v>12</v>
      </c>
      <c r="C1" s="5" t="s">
        <v>13</v>
      </c>
      <c r="D1" s="5"/>
      <c r="E1" s="5"/>
      <c r="F1" s="5"/>
      <c r="G1" s="5"/>
    </row>
    <row r="2" spans="1:13" ht="45" x14ac:dyDescent="0.25">
      <c r="A2" s="5" t="s">
        <v>1</v>
      </c>
      <c r="B2" s="6" t="s">
        <v>2</v>
      </c>
      <c r="C2" s="5" t="s">
        <v>10</v>
      </c>
      <c r="D2" s="5" t="s">
        <v>14</v>
      </c>
      <c r="E2" s="5"/>
      <c r="F2" s="5" t="s">
        <v>15</v>
      </c>
      <c r="G2" s="5" t="s">
        <v>24</v>
      </c>
      <c r="K2" s="5" t="s">
        <v>25</v>
      </c>
      <c r="L2" s="5" t="s">
        <v>26</v>
      </c>
      <c r="M2" s="7" t="s">
        <v>27</v>
      </c>
    </row>
    <row r="3" spans="1:13" x14ac:dyDescent="0.25">
      <c r="A3" s="5">
        <v>12</v>
      </c>
      <c r="B3" s="5">
        <v>22.925799999999999</v>
      </c>
      <c r="C3" s="5">
        <f>52.144-2.9203*A3</f>
        <v>17.1004</v>
      </c>
      <c r="D3" s="5">
        <f>B3-C3</f>
        <v>5.8253999999999984</v>
      </c>
      <c r="E3" s="5">
        <f>D3*D3</f>
        <v>33.935285159999978</v>
      </c>
      <c r="F3" s="5">
        <f>B3-$B$248</f>
        <v>-11.804864081632619</v>
      </c>
      <c r="G3" s="5">
        <f>F3*F3</f>
        <v>139.35481598581995</v>
      </c>
      <c r="I3">
        <f>1/247</f>
        <v>4.048582995951417E-3</v>
      </c>
      <c r="K3" s="5">
        <f>ABS(B3-C3)</f>
        <v>5.8253999999999984</v>
      </c>
      <c r="L3" s="5">
        <f>D3*D3</f>
        <v>33.935285159999978</v>
      </c>
      <c r="M3" s="18">
        <f>ABS(B3-C3)/B3</f>
        <v>0.25409800312311887</v>
      </c>
    </row>
    <row r="4" spans="1:13" x14ac:dyDescent="0.25">
      <c r="A4" s="5">
        <v>8</v>
      </c>
      <c r="B4" s="5">
        <v>26.767800000000001</v>
      </c>
      <c r="C4" s="5">
        <f t="shared" ref="C4:C67" si="0">52.144-2.9203*A4</f>
        <v>28.781599999999997</v>
      </c>
      <c r="D4" s="5">
        <f t="shared" ref="D4:D67" si="1">B4-C4</f>
        <v>-2.0137999999999963</v>
      </c>
      <c r="E4" s="5">
        <f t="shared" ref="E4:E67" si="2">D4*D4</f>
        <v>4.0553904399999849</v>
      </c>
      <c r="F4" s="5">
        <f t="shared" ref="F4:F67" si="3">B4-$B$248</f>
        <v>-7.9628640816326168</v>
      </c>
      <c r="G4" s="5">
        <f t="shared" ref="G4:G67" si="4">F4*F4</f>
        <v>63.407204382554859</v>
      </c>
      <c r="K4" s="5">
        <f t="shared" ref="K4:K67" si="5">ABS(B4-C4)</f>
        <v>2.0137999999999963</v>
      </c>
      <c r="L4" s="5">
        <f t="shared" ref="L4:L67" si="6">D4*D4</f>
        <v>4.0553904399999849</v>
      </c>
      <c r="M4" s="18">
        <f t="shared" ref="M4:M67" si="7">ABS(B4-C4)/B4</f>
        <v>7.5232181949954652E-2</v>
      </c>
    </row>
    <row r="5" spans="1:13" x14ac:dyDescent="0.25">
      <c r="A5" s="5">
        <v>8</v>
      </c>
      <c r="B5" s="5">
        <v>24.300999999999998</v>
      </c>
      <c r="C5" s="5">
        <f t="shared" si="0"/>
        <v>28.781599999999997</v>
      </c>
      <c r="D5" s="5">
        <f t="shared" si="1"/>
        <v>-4.480599999999999</v>
      </c>
      <c r="E5" s="5">
        <f t="shared" si="2"/>
        <v>20.075776359999992</v>
      </c>
      <c r="F5" s="5">
        <f t="shared" si="3"/>
        <v>-10.42966408163262</v>
      </c>
      <c r="G5" s="5">
        <f t="shared" si="4"/>
        <v>108.7778928556976</v>
      </c>
      <c r="K5" s="5">
        <f t="shared" si="5"/>
        <v>4.480599999999999</v>
      </c>
      <c r="L5" s="5">
        <f t="shared" si="6"/>
        <v>20.075776359999992</v>
      </c>
      <c r="M5" s="18">
        <f t="shared" si="7"/>
        <v>0.18437924365252456</v>
      </c>
    </row>
    <row r="6" spans="1:13" x14ac:dyDescent="0.25">
      <c r="A6" s="5">
        <v>10</v>
      </c>
      <c r="B6" s="5">
        <v>24.3325</v>
      </c>
      <c r="C6" s="5">
        <f t="shared" si="0"/>
        <v>22.940999999999995</v>
      </c>
      <c r="D6" s="5">
        <f t="shared" si="1"/>
        <v>1.3915000000000042</v>
      </c>
      <c r="E6" s="5">
        <f t="shared" si="2"/>
        <v>1.9362722500000116</v>
      </c>
      <c r="F6" s="5">
        <f t="shared" si="3"/>
        <v>-10.398164081632618</v>
      </c>
      <c r="G6" s="5">
        <f t="shared" si="4"/>
        <v>108.12181626855471</v>
      </c>
      <c r="K6" s="5">
        <f t="shared" si="5"/>
        <v>1.3915000000000042</v>
      </c>
      <c r="L6" s="5">
        <f t="shared" si="6"/>
        <v>1.9362722500000116</v>
      </c>
      <c r="M6" s="18">
        <f t="shared" si="7"/>
        <v>5.718688996198517E-2</v>
      </c>
    </row>
    <row r="7" spans="1:13" x14ac:dyDescent="0.25">
      <c r="A7" s="5">
        <v>10</v>
      </c>
      <c r="B7" s="5">
        <v>23.066700000000001</v>
      </c>
      <c r="C7" s="5">
        <f t="shared" si="0"/>
        <v>22.940999999999995</v>
      </c>
      <c r="D7" s="5">
        <f t="shared" si="1"/>
        <v>0.12570000000000547</v>
      </c>
      <c r="E7" s="5">
        <f t="shared" si="2"/>
        <v>1.5800490000001378E-2</v>
      </c>
      <c r="F7" s="5">
        <f t="shared" si="3"/>
        <v>-11.663964081632617</v>
      </c>
      <c r="G7" s="5">
        <f t="shared" si="4"/>
        <v>136.04805809761581</v>
      </c>
      <c r="K7" s="5">
        <f t="shared" si="5"/>
        <v>0.12570000000000547</v>
      </c>
      <c r="L7" s="5">
        <f t="shared" si="6"/>
        <v>1.5800490000001378E-2</v>
      </c>
      <c r="M7" s="18">
        <f t="shared" si="7"/>
        <v>5.4494140904423026E-3</v>
      </c>
    </row>
    <row r="8" spans="1:13" x14ac:dyDescent="0.25">
      <c r="A8" s="5">
        <v>6</v>
      </c>
      <c r="B8" s="5">
        <v>32.857900000000001</v>
      </c>
      <c r="C8" s="5">
        <f t="shared" si="0"/>
        <v>34.622199999999999</v>
      </c>
      <c r="D8" s="5">
        <f t="shared" si="1"/>
        <v>-1.7642999999999986</v>
      </c>
      <c r="E8" s="5">
        <f t="shared" si="2"/>
        <v>3.112754489999995</v>
      </c>
      <c r="F8" s="5">
        <f t="shared" si="3"/>
        <v>-1.8727640816326172</v>
      </c>
      <c r="G8" s="5">
        <f t="shared" si="4"/>
        <v>3.5072453054532602</v>
      </c>
      <c r="K8" s="5">
        <f t="shared" si="5"/>
        <v>1.7642999999999986</v>
      </c>
      <c r="L8" s="5">
        <f t="shared" si="6"/>
        <v>3.112754489999995</v>
      </c>
      <c r="M8" s="18">
        <f t="shared" si="7"/>
        <v>5.3694849640421288E-2</v>
      </c>
    </row>
    <row r="9" spans="1:13" x14ac:dyDescent="0.25">
      <c r="A9" s="5">
        <v>4</v>
      </c>
      <c r="B9" s="5">
        <v>52.2</v>
      </c>
      <c r="C9" s="5">
        <f t="shared" si="0"/>
        <v>40.462800000000001</v>
      </c>
      <c r="D9" s="5">
        <f t="shared" si="1"/>
        <v>11.737200000000001</v>
      </c>
      <c r="E9" s="5">
        <f t="shared" si="2"/>
        <v>137.76186384000005</v>
      </c>
      <c r="F9" s="5">
        <f t="shared" si="3"/>
        <v>17.469335918367385</v>
      </c>
      <c r="G9" s="5">
        <f t="shared" si="4"/>
        <v>305.17769742876084</v>
      </c>
      <c r="K9" s="5">
        <f t="shared" si="5"/>
        <v>11.737200000000001</v>
      </c>
      <c r="L9" s="5">
        <f t="shared" si="6"/>
        <v>137.76186384000005</v>
      </c>
      <c r="M9" s="18">
        <f t="shared" si="7"/>
        <v>0.22485057471264369</v>
      </c>
    </row>
    <row r="10" spans="1:13" x14ac:dyDescent="0.25">
      <c r="A10" s="5">
        <v>4</v>
      </c>
      <c r="B10" s="5">
        <v>55.644599999999997</v>
      </c>
      <c r="C10" s="5">
        <f t="shared" si="0"/>
        <v>40.462800000000001</v>
      </c>
      <c r="D10" s="5">
        <f t="shared" si="1"/>
        <v>15.181799999999996</v>
      </c>
      <c r="E10" s="5">
        <f t="shared" si="2"/>
        <v>230.48705123999986</v>
      </c>
      <c r="F10" s="5">
        <f t="shared" si="3"/>
        <v>20.913935918367379</v>
      </c>
      <c r="G10" s="5">
        <f t="shared" si="4"/>
        <v>437.39271559757719</v>
      </c>
      <c r="K10" s="5">
        <f t="shared" si="5"/>
        <v>15.181799999999996</v>
      </c>
      <c r="L10" s="5">
        <f t="shared" si="6"/>
        <v>230.48705123999986</v>
      </c>
      <c r="M10" s="18">
        <f t="shared" si="7"/>
        <v>0.27283509990187721</v>
      </c>
    </row>
    <row r="11" spans="1:13" x14ac:dyDescent="0.25">
      <c r="A11" s="5">
        <v>8</v>
      </c>
      <c r="B11" s="5">
        <v>26</v>
      </c>
      <c r="C11" s="5">
        <f t="shared" si="0"/>
        <v>28.781599999999997</v>
      </c>
      <c r="D11" s="5">
        <f t="shared" si="1"/>
        <v>-2.7815999999999974</v>
      </c>
      <c r="E11" s="5">
        <f t="shared" si="2"/>
        <v>7.7372985599999859</v>
      </c>
      <c r="F11" s="5">
        <f t="shared" si="3"/>
        <v>-8.730664081632618</v>
      </c>
      <c r="G11" s="5">
        <f t="shared" si="4"/>
        <v>76.224495306309919</v>
      </c>
      <c r="K11" s="5">
        <f t="shared" si="5"/>
        <v>2.7815999999999974</v>
      </c>
      <c r="L11" s="5">
        <f t="shared" si="6"/>
        <v>7.7372985599999859</v>
      </c>
      <c r="M11" s="18">
        <f t="shared" si="7"/>
        <v>0.10698461538461529</v>
      </c>
    </row>
    <row r="12" spans="1:13" x14ac:dyDescent="0.25">
      <c r="A12" s="5">
        <v>12</v>
      </c>
      <c r="B12" s="5">
        <v>25</v>
      </c>
      <c r="C12" s="5">
        <f t="shared" si="0"/>
        <v>17.1004</v>
      </c>
      <c r="D12" s="5">
        <f t="shared" si="1"/>
        <v>7.8995999999999995</v>
      </c>
      <c r="E12" s="5">
        <f t="shared" si="2"/>
        <v>62.403680159999993</v>
      </c>
      <c r="F12" s="5">
        <f t="shared" si="3"/>
        <v>-9.730664081632618</v>
      </c>
      <c r="G12" s="5">
        <f t="shared" si="4"/>
        <v>94.685823469575155</v>
      </c>
      <c r="K12" s="5">
        <f t="shared" si="5"/>
        <v>7.8995999999999995</v>
      </c>
      <c r="L12" s="5">
        <f t="shared" si="6"/>
        <v>62.403680159999993</v>
      </c>
      <c r="M12" s="18">
        <f t="shared" si="7"/>
        <v>0.31598399999999999</v>
      </c>
    </row>
    <row r="13" spans="1:13" x14ac:dyDescent="0.25">
      <c r="A13" s="5">
        <v>8</v>
      </c>
      <c r="B13" s="5">
        <v>26.8</v>
      </c>
      <c r="C13" s="5">
        <f t="shared" si="0"/>
        <v>28.781599999999997</v>
      </c>
      <c r="D13" s="5">
        <f t="shared" si="1"/>
        <v>-1.9815999999999967</v>
      </c>
      <c r="E13" s="5">
        <f t="shared" si="2"/>
        <v>3.9267385599999871</v>
      </c>
      <c r="F13" s="5">
        <f t="shared" si="3"/>
        <v>-7.9306640816326173</v>
      </c>
      <c r="G13" s="5">
        <f t="shared" si="4"/>
        <v>62.895432775697728</v>
      </c>
      <c r="K13" s="5">
        <f t="shared" si="5"/>
        <v>1.9815999999999967</v>
      </c>
      <c r="L13" s="5">
        <f t="shared" si="6"/>
        <v>3.9267385599999871</v>
      </c>
      <c r="M13" s="18">
        <f t="shared" si="7"/>
        <v>7.394029850746256E-2</v>
      </c>
    </row>
    <row r="14" spans="1:13" x14ac:dyDescent="0.25">
      <c r="A14" s="5">
        <v>6</v>
      </c>
      <c r="B14" s="5">
        <v>32.299300000000002</v>
      </c>
      <c r="C14" s="5">
        <f t="shared" si="0"/>
        <v>34.622199999999999</v>
      </c>
      <c r="D14" s="5">
        <f t="shared" si="1"/>
        <v>-2.3228999999999971</v>
      </c>
      <c r="E14" s="5">
        <f t="shared" si="2"/>
        <v>5.3958644099999864</v>
      </c>
      <c r="F14" s="5">
        <f t="shared" si="3"/>
        <v>-2.4313640816326156</v>
      </c>
      <c r="G14" s="5">
        <f t="shared" si="4"/>
        <v>5.9115312974532124</v>
      </c>
      <c r="K14" s="5">
        <f t="shared" si="5"/>
        <v>2.3228999999999971</v>
      </c>
      <c r="L14" s="5">
        <f t="shared" si="6"/>
        <v>5.3958644099999864</v>
      </c>
      <c r="M14" s="18">
        <f t="shared" si="7"/>
        <v>7.1917967262448312E-2</v>
      </c>
    </row>
    <row r="15" spans="1:13" x14ac:dyDescent="0.25">
      <c r="A15" s="5">
        <v>6</v>
      </c>
      <c r="B15" s="5">
        <v>36.7669</v>
      </c>
      <c r="C15" s="5">
        <f t="shared" si="0"/>
        <v>34.622199999999999</v>
      </c>
      <c r="D15" s="5">
        <f t="shared" si="1"/>
        <v>2.1447000000000003</v>
      </c>
      <c r="E15" s="5">
        <f t="shared" si="2"/>
        <v>4.5997380900000016</v>
      </c>
      <c r="F15" s="5">
        <f t="shared" si="3"/>
        <v>2.0362359183673817</v>
      </c>
      <c r="G15" s="5">
        <f t="shared" si="4"/>
        <v>4.1462567152494545</v>
      </c>
      <c r="K15" s="5">
        <f t="shared" si="5"/>
        <v>2.1447000000000003</v>
      </c>
      <c r="L15" s="5">
        <f t="shared" si="6"/>
        <v>4.5997380900000016</v>
      </c>
      <c r="M15" s="18">
        <f t="shared" si="7"/>
        <v>5.8332358724831307E-2</v>
      </c>
    </row>
    <row r="16" spans="1:13" x14ac:dyDescent="0.25">
      <c r="A16" s="5">
        <v>6</v>
      </c>
      <c r="B16" s="5">
        <v>41.347000000000001</v>
      </c>
      <c r="C16" s="5">
        <f t="shared" si="0"/>
        <v>34.622199999999999</v>
      </c>
      <c r="D16" s="5">
        <f t="shared" si="1"/>
        <v>6.7248000000000019</v>
      </c>
      <c r="E16" s="5">
        <f t="shared" si="2"/>
        <v>45.222935040000024</v>
      </c>
      <c r="F16" s="5">
        <f t="shared" si="3"/>
        <v>6.6163359183673833</v>
      </c>
      <c r="G16" s="5">
        <f t="shared" si="4"/>
        <v>43.775900984678366</v>
      </c>
      <c r="K16" s="5">
        <f t="shared" si="5"/>
        <v>6.7248000000000019</v>
      </c>
      <c r="L16" s="5">
        <f t="shared" si="6"/>
        <v>45.222935040000024</v>
      </c>
      <c r="M16" s="18">
        <f t="shared" si="7"/>
        <v>0.16264299707354829</v>
      </c>
    </row>
    <row r="17" spans="1:13" x14ac:dyDescent="0.25">
      <c r="A17" s="5">
        <v>6</v>
      </c>
      <c r="B17" s="5">
        <v>37.055</v>
      </c>
      <c r="C17" s="5">
        <f t="shared" si="0"/>
        <v>34.622199999999999</v>
      </c>
      <c r="D17" s="5">
        <f t="shared" si="1"/>
        <v>2.4328000000000003</v>
      </c>
      <c r="E17" s="5">
        <f t="shared" si="2"/>
        <v>5.9185158400000013</v>
      </c>
      <c r="F17" s="5">
        <f t="shared" si="3"/>
        <v>2.3243359183673817</v>
      </c>
      <c r="G17" s="5">
        <f t="shared" si="4"/>
        <v>5.4025374614127397</v>
      </c>
      <c r="K17" s="5">
        <f t="shared" si="5"/>
        <v>2.4328000000000003</v>
      </c>
      <c r="L17" s="5">
        <f t="shared" si="6"/>
        <v>5.9185158400000013</v>
      </c>
      <c r="M17" s="18">
        <f t="shared" si="7"/>
        <v>6.5653757927405215E-2</v>
      </c>
    </row>
    <row r="18" spans="1:13" x14ac:dyDescent="0.25">
      <c r="A18" s="5">
        <v>8</v>
      </c>
      <c r="B18" s="5">
        <v>30.850300000000001</v>
      </c>
      <c r="C18" s="5">
        <f t="shared" si="0"/>
        <v>28.781599999999997</v>
      </c>
      <c r="D18" s="5">
        <f t="shared" si="1"/>
        <v>2.0687000000000033</v>
      </c>
      <c r="E18" s="5">
        <f t="shared" si="2"/>
        <v>4.2795196900000141</v>
      </c>
      <c r="F18" s="5">
        <f t="shared" si="3"/>
        <v>-3.8803640816326173</v>
      </c>
      <c r="G18" s="5">
        <f t="shared" si="4"/>
        <v>15.057225406024545</v>
      </c>
      <c r="K18" s="5">
        <f t="shared" si="5"/>
        <v>2.0687000000000033</v>
      </c>
      <c r="L18" s="5">
        <f t="shared" si="6"/>
        <v>4.2795196900000141</v>
      </c>
      <c r="M18" s="18">
        <f t="shared" si="7"/>
        <v>6.7056074009004887E-2</v>
      </c>
    </row>
    <row r="19" spans="1:13" x14ac:dyDescent="0.25">
      <c r="A19" s="5">
        <v>6</v>
      </c>
      <c r="B19" s="5">
        <v>36.7669</v>
      </c>
      <c r="C19" s="5">
        <f t="shared" si="0"/>
        <v>34.622199999999999</v>
      </c>
      <c r="D19" s="5">
        <f t="shared" si="1"/>
        <v>2.1447000000000003</v>
      </c>
      <c r="E19" s="5">
        <f t="shared" si="2"/>
        <v>4.5997380900000016</v>
      </c>
      <c r="F19" s="5">
        <f t="shared" si="3"/>
        <v>2.0362359183673817</v>
      </c>
      <c r="G19" s="5">
        <f t="shared" si="4"/>
        <v>4.1462567152494545</v>
      </c>
      <c r="K19" s="5">
        <f t="shared" si="5"/>
        <v>2.1447000000000003</v>
      </c>
      <c r="L19" s="5">
        <f t="shared" si="6"/>
        <v>4.5997380900000016</v>
      </c>
      <c r="M19" s="18">
        <f t="shared" si="7"/>
        <v>5.8332358724831307E-2</v>
      </c>
    </row>
    <row r="20" spans="1:13" x14ac:dyDescent="0.25">
      <c r="A20" s="5">
        <v>6</v>
      </c>
      <c r="B20" s="5">
        <v>34.861699999999999</v>
      </c>
      <c r="C20" s="5">
        <f t="shared" si="0"/>
        <v>34.622199999999999</v>
      </c>
      <c r="D20" s="5">
        <f t="shared" si="1"/>
        <v>0.2394999999999996</v>
      </c>
      <c r="E20" s="5">
        <f t="shared" si="2"/>
        <v>5.7360249999999807E-2</v>
      </c>
      <c r="F20" s="5">
        <f t="shared" si="3"/>
        <v>0.13103591836738104</v>
      </c>
      <c r="G20" s="5">
        <f t="shared" si="4"/>
        <v>1.717041190238295E-2</v>
      </c>
      <c r="K20" s="5">
        <f t="shared" si="5"/>
        <v>0.2394999999999996</v>
      </c>
      <c r="L20" s="5">
        <f t="shared" si="6"/>
        <v>5.7360249999999807E-2</v>
      </c>
      <c r="M20" s="18">
        <f t="shared" si="7"/>
        <v>6.8700034708576926E-3</v>
      </c>
    </row>
    <row r="21" spans="1:13" x14ac:dyDescent="0.25">
      <c r="A21" s="5">
        <v>6</v>
      </c>
      <c r="B21" s="5">
        <v>37.066600000000001</v>
      </c>
      <c r="C21" s="5">
        <f t="shared" si="0"/>
        <v>34.622199999999999</v>
      </c>
      <c r="D21" s="5">
        <f t="shared" si="1"/>
        <v>2.4444000000000017</v>
      </c>
      <c r="E21" s="5">
        <f t="shared" si="2"/>
        <v>5.9750913600000084</v>
      </c>
      <c r="F21" s="5">
        <f t="shared" si="3"/>
        <v>2.3359359183673831</v>
      </c>
      <c r="G21" s="5">
        <f t="shared" si="4"/>
        <v>5.4565966147188698</v>
      </c>
      <c r="K21" s="5">
        <f t="shared" si="5"/>
        <v>2.4444000000000017</v>
      </c>
      <c r="L21" s="5">
        <f t="shared" si="6"/>
        <v>5.9750913600000084</v>
      </c>
      <c r="M21" s="18">
        <f t="shared" si="7"/>
        <v>6.5946161773672296E-2</v>
      </c>
    </row>
    <row r="22" spans="1:13" x14ac:dyDescent="0.25">
      <c r="A22" s="5">
        <v>6</v>
      </c>
      <c r="B22" s="5">
        <v>36.027700000000003</v>
      </c>
      <c r="C22" s="5">
        <f t="shared" si="0"/>
        <v>34.622199999999999</v>
      </c>
      <c r="D22" s="5">
        <f t="shared" si="1"/>
        <v>1.4055000000000035</v>
      </c>
      <c r="E22" s="5">
        <f t="shared" si="2"/>
        <v>1.9754302500000098</v>
      </c>
      <c r="F22" s="5">
        <f t="shared" si="3"/>
        <v>1.297035918367385</v>
      </c>
      <c r="G22" s="5">
        <f t="shared" si="4"/>
        <v>1.6823021735351258</v>
      </c>
      <c r="K22" s="5">
        <f t="shared" si="5"/>
        <v>1.4055000000000035</v>
      </c>
      <c r="L22" s="5">
        <f t="shared" si="6"/>
        <v>1.9754302500000098</v>
      </c>
      <c r="M22" s="18">
        <f t="shared" si="7"/>
        <v>3.9011649369790562E-2</v>
      </c>
    </row>
    <row r="23" spans="1:13" x14ac:dyDescent="0.25">
      <c r="A23" s="5">
        <v>12</v>
      </c>
      <c r="B23" s="5">
        <v>24.7</v>
      </c>
      <c r="C23" s="5">
        <f t="shared" si="0"/>
        <v>17.1004</v>
      </c>
      <c r="D23" s="5">
        <f t="shared" si="1"/>
        <v>7.5995999999999988</v>
      </c>
      <c r="E23" s="5">
        <f t="shared" si="2"/>
        <v>57.753920159999979</v>
      </c>
      <c r="F23" s="5">
        <f t="shared" si="3"/>
        <v>-10.030664081632619</v>
      </c>
      <c r="G23" s="5">
        <f t="shared" si="4"/>
        <v>100.61422191855475</v>
      </c>
      <c r="K23" s="5">
        <f t="shared" si="5"/>
        <v>7.5995999999999988</v>
      </c>
      <c r="L23" s="5">
        <f t="shared" si="6"/>
        <v>57.753920159999979</v>
      </c>
      <c r="M23" s="18">
        <f t="shared" si="7"/>
        <v>0.30767611336032386</v>
      </c>
    </row>
    <row r="24" spans="1:13" x14ac:dyDescent="0.25">
      <c r="A24" s="5">
        <v>6</v>
      </c>
      <c r="B24" s="5">
        <v>36.473799999999997</v>
      </c>
      <c r="C24" s="5">
        <f t="shared" si="0"/>
        <v>34.622199999999999</v>
      </c>
      <c r="D24" s="5">
        <f t="shared" si="1"/>
        <v>1.8515999999999977</v>
      </c>
      <c r="E24" s="5">
        <f t="shared" si="2"/>
        <v>3.4284225599999916</v>
      </c>
      <c r="F24" s="5">
        <f t="shared" si="3"/>
        <v>1.7431359183673791</v>
      </c>
      <c r="G24" s="5">
        <f t="shared" si="4"/>
        <v>3.0385228299024862</v>
      </c>
      <c r="K24" s="5">
        <f t="shared" si="5"/>
        <v>1.8515999999999977</v>
      </c>
      <c r="L24" s="5">
        <f t="shared" si="6"/>
        <v>3.4284225599999916</v>
      </c>
      <c r="M24" s="18">
        <f t="shared" si="7"/>
        <v>5.0765206805981219E-2</v>
      </c>
    </row>
    <row r="25" spans="1:13" x14ac:dyDescent="0.25">
      <c r="A25" s="5">
        <v>6</v>
      </c>
      <c r="B25" s="5">
        <v>32.857900000000001</v>
      </c>
      <c r="C25" s="5">
        <f t="shared" si="0"/>
        <v>34.622199999999999</v>
      </c>
      <c r="D25" s="5">
        <f t="shared" si="1"/>
        <v>-1.7642999999999986</v>
      </c>
      <c r="E25" s="5">
        <f t="shared" si="2"/>
        <v>3.112754489999995</v>
      </c>
      <c r="F25" s="5">
        <f t="shared" si="3"/>
        <v>-1.8727640816326172</v>
      </c>
      <c r="G25" s="5">
        <f t="shared" si="4"/>
        <v>3.5072453054532602</v>
      </c>
      <c r="K25" s="5">
        <f t="shared" si="5"/>
        <v>1.7642999999999986</v>
      </c>
      <c r="L25" s="5">
        <f t="shared" si="6"/>
        <v>3.112754489999995</v>
      </c>
      <c r="M25" s="18">
        <f t="shared" si="7"/>
        <v>5.3694849640421288E-2</v>
      </c>
    </row>
    <row r="26" spans="1:13" x14ac:dyDescent="0.25">
      <c r="A26" s="5">
        <v>6</v>
      </c>
      <c r="B26" s="5">
        <v>36.473799999999997</v>
      </c>
      <c r="C26" s="5">
        <f t="shared" si="0"/>
        <v>34.622199999999999</v>
      </c>
      <c r="D26" s="5">
        <f t="shared" si="1"/>
        <v>1.8515999999999977</v>
      </c>
      <c r="E26" s="5">
        <f t="shared" si="2"/>
        <v>3.4284225599999916</v>
      </c>
      <c r="F26" s="5">
        <f t="shared" si="3"/>
        <v>1.7431359183673791</v>
      </c>
      <c r="G26" s="5">
        <f t="shared" si="4"/>
        <v>3.0385228299024862</v>
      </c>
      <c r="K26" s="5">
        <f t="shared" si="5"/>
        <v>1.8515999999999977</v>
      </c>
      <c r="L26" s="5">
        <f t="shared" si="6"/>
        <v>3.4284225599999916</v>
      </c>
      <c r="M26" s="18">
        <f t="shared" si="7"/>
        <v>5.0765206805981219E-2</v>
      </c>
    </row>
    <row r="27" spans="1:13" x14ac:dyDescent="0.25">
      <c r="A27" s="5">
        <v>6</v>
      </c>
      <c r="B27" s="5">
        <v>32.857900000000001</v>
      </c>
      <c r="C27" s="5">
        <f t="shared" si="0"/>
        <v>34.622199999999999</v>
      </c>
      <c r="D27" s="5">
        <f t="shared" si="1"/>
        <v>-1.7642999999999986</v>
      </c>
      <c r="E27" s="5">
        <f t="shared" si="2"/>
        <v>3.112754489999995</v>
      </c>
      <c r="F27" s="5">
        <f t="shared" si="3"/>
        <v>-1.8727640816326172</v>
      </c>
      <c r="G27" s="5">
        <f t="shared" si="4"/>
        <v>3.5072453054532602</v>
      </c>
      <c r="K27" s="5">
        <f t="shared" si="5"/>
        <v>1.7642999999999986</v>
      </c>
      <c r="L27" s="5">
        <f t="shared" si="6"/>
        <v>3.112754489999995</v>
      </c>
      <c r="M27" s="18">
        <f t="shared" si="7"/>
        <v>5.3694849640421288E-2</v>
      </c>
    </row>
    <row r="28" spans="1:13" x14ac:dyDescent="0.25">
      <c r="A28" s="5">
        <v>4</v>
      </c>
      <c r="B28" s="5">
        <v>54.250100000000003</v>
      </c>
      <c r="C28" s="5">
        <f t="shared" si="0"/>
        <v>40.462800000000001</v>
      </c>
      <c r="D28" s="5">
        <f t="shared" si="1"/>
        <v>13.787300000000002</v>
      </c>
      <c r="E28" s="5">
        <f t="shared" si="2"/>
        <v>190.08964129000006</v>
      </c>
      <c r="F28" s="5">
        <f t="shared" si="3"/>
        <v>19.519435918367385</v>
      </c>
      <c r="G28" s="5">
        <f t="shared" si="4"/>
        <v>381.00837857125083</v>
      </c>
      <c r="K28" s="5">
        <f t="shared" si="5"/>
        <v>13.787300000000002</v>
      </c>
      <c r="L28" s="5">
        <f t="shared" si="6"/>
        <v>190.08964129000006</v>
      </c>
      <c r="M28" s="18">
        <f t="shared" si="7"/>
        <v>0.25414331033491183</v>
      </c>
    </row>
    <row r="29" spans="1:13" x14ac:dyDescent="0.25">
      <c r="A29" s="5">
        <v>4</v>
      </c>
      <c r="B29" s="5">
        <v>52.6</v>
      </c>
      <c r="C29" s="5">
        <f t="shared" si="0"/>
        <v>40.462800000000001</v>
      </c>
      <c r="D29" s="5">
        <f t="shared" si="1"/>
        <v>12.1372</v>
      </c>
      <c r="E29" s="5">
        <f t="shared" si="2"/>
        <v>147.31162384000001</v>
      </c>
      <c r="F29" s="5">
        <f t="shared" si="3"/>
        <v>17.869335918367383</v>
      </c>
      <c r="G29" s="5">
        <f t="shared" si="4"/>
        <v>319.3131661634547</v>
      </c>
      <c r="K29" s="5">
        <f t="shared" si="5"/>
        <v>12.1372</v>
      </c>
      <c r="L29" s="5">
        <f t="shared" si="6"/>
        <v>147.31162384000001</v>
      </c>
      <c r="M29" s="18">
        <f t="shared" si="7"/>
        <v>0.23074524714828898</v>
      </c>
    </row>
    <row r="30" spans="1:13" x14ac:dyDescent="0.25">
      <c r="A30" s="5">
        <v>4</v>
      </c>
      <c r="B30" s="5">
        <v>56.420400000000001</v>
      </c>
      <c r="C30" s="5">
        <f t="shared" si="0"/>
        <v>40.462800000000001</v>
      </c>
      <c r="D30" s="5">
        <f t="shared" si="1"/>
        <v>15.957599999999999</v>
      </c>
      <c r="E30" s="5">
        <f t="shared" si="2"/>
        <v>254.64499775999997</v>
      </c>
      <c r="F30" s="5">
        <f t="shared" si="3"/>
        <v>21.689735918367383</v>
      </c>
      <c r="G30" s="5">
        <f t="shared" si="4"/>
        <v>470.44464420851619</v>
      </c>
      <c r="K30" s="5">
        <f t="shared" si="5"/>
        <v>15.957599999999999</v>
      </c>
      <c r="L30" s="5">
        <f t="shared" si="6"/>
        <v>254.64499775999997</v>
      </c>
      <c r="M30" s="18">
        <f t="shared" si="7"/>
        <v>0.28283386860071885</v>
      </c>
    </row>
    <row r="31" spans="1:13" x14ac:dyDescent="0.25">
      <c r="A31" s="5">
        <v>6</v>
      </c>
      <c r="B31" s="5">
        <v>41.4056</v>
      </c>
      <c r="C31" s="5">
        <f t="shared" si="0"/>
        <v>34.622199999999999</v>
      </c>
      <c r="D31" s="5">
        <f t="shared" si="1"/>
        <v>6.7834000000000003</v>
      </c>
      <c r="E31" s="5">
        <f t="shared" si="2"/>
        <v>46.014515560000007</v>
      </c>
      <c r="F31" s="5">
        <f t="shared" si="3"/>
        <v>6.6749359183673818</v>
      </c>
      <c r="G31" s="5">
        <f t="shared" si="4"/>
        <v>44.554769514311005</v>
      </c>
      <c r="K31" s="5">
        <f t="shared" si="5"/>
        <v>6.7834000000000003</v>
      </c>
      <c r="L31" s="5">
        <f t="shared" si="6"/>
        <v>46.014515560000007</v>
      </c>
      <c r="M31" s="18">
        <f t="shared" si="7"/>
        <v>0.16382808122572792</v>
      </c>
    </row>
    <row r="32" spans="1:13" x14ac:dyDescent="0.25">
      <c r="A32" s="5">
        <v>6</v>
      </c>
      <c r="B32" s="5">
        <v>35.162799999999997</v>
      </c>
      <c r="C32" s="5">
        <f t="shared" si="0"/>
        <v>34.622199999999999</v>
      </c>
      <c r="D32" s="5">
        <f t="shared" si="1"/>
        <v>0.54059999999999775</v>
      </c>
      <c r="E32" s="5">
        <f t="shared" si="2"/>
        <v>0.29224835999999754</v>
      </c>
      <c r="F32" s="5">
        <f t="shared" si="3"/>
        <v>0.43213591836737919</v>
      </c>
      <c r="G32" s="5">
        <f t="shared" si="4"/>
        <v>0.1867414519432182</v>
      </c>
      <c r="K32" s="5">
        <f t="shared" si="5"/>
        <v>0.54059999999999775</v>
      </c>
      <c r="L32" s="5">
        <f t="shared" si="6"/>
        <v>0.29224835999999754</v>
      </c>
      <c r="M32" s="18">
        <f t="shared" si="7"/>
        <v>1.5374202281957005E-2</v>
      </c>
    </row>
    <row r="33" spans="1:13" x14ac:dyDescent="0.25">
      <c r="A33" s="5">
        <v>6</v>
      </c>
      <c r="B33" s="5">
        <v>34.749400000000001</v>
      </c>
      <c r="C33" s="5">
        <f t="shared" si="0"/>
        <v>34.622199999999999</v>
      </c>
      <c r="D33" s="5">
        <f t="shared" si="1"/>
        <v>0.12720000000000198</v>
      </c>
      <c r="E33" s="5">
        <f t="shared" si="2"/>
        <v>1.6179840000000504E-2</v>
      </c>
      <c r="F33" s="5">
        <f t="shared" si="3"/>
        <v>1.873591836738342E-2</v>
      </c>
      <c r="G33" s="5">
        <f t="shared" si="4"/>
        <v>3.5103463706925538E-4</v>
      </c>
      <c r="K33" s="5">
        <f t="shared" si="5"/>
        <v>0.12720000000000198</v>
      </c>
      <c r="L33" s="5">
        <f t="shared" si="6"/>
        <v>1.6179840000000504E-2</v>
      </c>
      <c r="M33" s="18">
        <f t="shared" si="7"/>
        <v>3.6604948574652215E-3</v>
      </c>
    </row>
    <row r="34" spans="1:13" x14ac:dyDescent="0.25">
      <c r="A34" s="5">
        <v>6</v>
      </c>
      <c r="B34" s="5">
        <v>34.9</v>
      </c>
      <c r="C34" s="5">
        <f t="shared" si="0"/>
        <v>34.622199999999999</v>
      </c>
      <c r="D34" s="5">
        <f t="shared" si="1"/>
        <v>0.27779999999999916</v>
      </c>
      <c r="E34" s="5">
        <f t="shared" si="2"/>
        <v>7.7172839999999535E-2</v>
      </c>
      <c r="F34" s="5">
        <f t="shared" si="3"/>
        <v>0.1693359183673806</v>
      </c>
      <c r="G34" s="5">
        <f t="shared" si="4"/>
        <v>2.8674653249324188E-2</v>
      </c>
      <c r="K34" s="5">
        <f t="shared" si="5"/>
        <v>0.27779999999999916</v>
      </c>
      <c r="L34" s="5">
        <f t="shared" si="6"/>
        <v>7.7172839999999535E-2</v>
      </c>
      <c r="M34" s="18">
        <f t="shared" si="7"/>
        <v>7.95988538681946E-3</v>
      </c>
    </row>
    <row r="35" spans="1:13" x14ac:dyDescent="0.25">
      <c r="A35" s="5">
        <v>8</v>
      </c>
      <c r="B35" s="5">
        <v>30.6</v>
      </c>
      <c r="C35" s="5">
        <f t="shared" si="0"/>
        <v>28.781599999999997</v>
      </c>
      <c r="D35" s="5">
        <f t="shared" si="1"/>
        <v>1.818400000000004</v>
      </c>
      <c r="E35" s="5">
        <f t="shared" si="2"/>
        <v>3.3065785600000144</v>
      </c>
      <c r="F35" s="5">
        <f t="shared" si="3"/>
        <v>-4.1306640816326166</v>
      </c>
      <c r="G35" s="5">
        <f t="shared" si="4"/>
        <v>17.062385755289828</v>
      </c>
      <c r="K35" s="5">
        <f t="shared" si="5"/>
        <v>1.818400000000004</v>
      </c>
      <c r="L35" s="5">
        <f t="shared" si="6"/>
        <v>3.3065785600000144</v>
      </c>
      <c r="M35" s="18">
        <f t="shared" si="7"/>
        <v>5.9424836601307318E-2</v>
      </c>
    </row>
    <row r="36" spans="1:13" x14ac:dyDescent="0.25">
      <c r="A36" s="5">
        <v>8</v>
      </c>
      <c r="B36" s="5">
        <v>31.7</v>
      </c>
      <c r="C36" s="5">
        <f t="shared" si="0"/>
        <v>28.781599999999997</v>
      </c>
      <c r="D36" s="5">
        <f t="shared" si="1"/>
        <v>2.9184000000000019</v>
      </c>
      <c r="E36" s="5">
        <f t="shared" si="2"/>
        <v>8.5170585600000113</v>
      </c>
      <c r="F36" s="5">
        <f t="shared" si="3"/>
        <v>-3.0306640816326187</v>
      </c>
      <c r="G36" s="5">
        <f t="shared" si="4"/>
        <v>9.1849247756980841</v>
      </c>
      <c r="K36" s="5">
        <f t="shared" si="5"/>
        <v>2.9184000000000019</v>
      </c>
      <c r="L36" s="5">
        <f t="shared" si="6"/>
        <v>8.5170585600000113</v>
      </c>
      <c r="M36" s="18">
        <f t="shared" si="7"/>
        <v>9.2063091482649906E-2</v>
      </c>
    </row>
    <row r="37" spans="1:13" x14ac:dyDescent="0.25">
      <c r="A37" s="5">
        <v>4</v>
      </c>
      <c r="B37" s="5">
        <v>47.847799999999999</v>
      </c>
      <c r="C37" s="5">
        <f t="shared" si="0"/>
        <v>40.462800000000001</v>
      </c>
      <c r="D37" s="5">
        <f t="shared" si="1"/>
        <v>7.384999999999998</v>
      </c>
      <c r="E37" s="5">
        <f t="shared" si="2"/>
        <v>54.538224999999969</v>
      </c>
      <c r="F37" s="5">
        <f t="shared" si="3"/>
        <v>13.117135918367381</v>
      </c>
      <c r="G37" s="5">
        <f t="shared" si="4"/>
        <v>172.05925470092367</v>
      </c>
      <c r="K37" s="5">
        <f t="shared" si="5"/>
        <v>7.384999999999998</v>
      </c>
      <c r="L37" s="5">
        <f t="shared" si="6"/>
        <v>54.538224999999969</v>
      </c>
      <c r="M37" s="18">
        <f t="shared" si="7"/>
        <v>0.15434356438540536</v>
      </c>
    </row>
    <row r="38" spans="1:13" x14ac:dyDescent="0.25">
      <c r="A38" s="5">
        <v>4</v>
      </c>
      <c r="B38" s="5">
        <v>50.243600000000001</v>
      </c>
      <c r="C38" s="5">
        <f t="shared" si="0"/>
        <v>40.462800000000001</v>
      </c>
      <c r="D38" s="5">
        <f t="shared" si="1"/>
        <v>9.7807999999999993</v>
      </c>
      <c r="E38" s="5">
        <f t="shared" si="2"/>
        <v>95.66404863999999</v>
      </c>
      <c r="F38" s="5">
        <f t="shared" si="3"/>
        <v>15.512935918367383</v>
      </c>
      <c r="G38" s="5">
        <f t="shared" si="4"/>
        <v>240.65118080737287</v>
      </c>
      <c r="K38" s="5">
        <f t="shared" si="5"/>
        <v>9.7807999999999993</v>
      </c>
      <c r="L38" s="5">
        <f t="shared" si="6"/>
        <v>95.66404863999999</v>
      </c>
      <c r="M38" s="18">
        <f t="shared" si="7"/>
        <v>0.19466757955242059</v>
      </c>
    </row>
    <row r="39" spans="1:13" x14ac:dyDescent="0.25">
      <c r="A39" s="5">
        <v>4</v>
      </c>
      <c r="B39" s="5">
        <v>47.2</v>
      </c>
      <c r="C39" s="5">
        <f t="shared" si="0"/>
        <v>40.462800000000001</v>
      </c>
      <c r="D39" s="5">
        <f t="shared" si="1"/>
        <v>6.7372000000000014</v>
      </c>
      <c r="E39" s="5">
        <f t="shared" si="2"/>
        <v>45.389863840000018</v>
      </c>
      <c r="F39" s="5">
        <f t="shared" si="3"/>
        <v>12.469335918367385</v>
      </c>
      <c r="G39" s="5">
        <f t="shared" si="4"/>
        <v>155.484338245087</v>
      </c>
      <c r="K39" s="5">
        <f t="shared" si="5"/>
        <v>6.7372000000000014</v>
      </c>
      <c r="L39" s="5">
        <f t="shared" si="6"/>
        <v>45.389863840000018</v>
      </c>
      <c r="M39" s="18">
        <f t="shared" si="7"/>
        <v>0.14273728813559325</v>
      </c>
    </row>
    <row r="40" spans="1:13" x14ac:dyDescent="0.25">
      <c r="A40" s="5">
        <v>4</v>
      </c>
      <c r="B40" s="5">
        <v>46.9</v>
      </c>
      <c r="C40" s="5">
        <f t="shared" si="0"/>
        <v>40.462800000000001</v>
      </c>
      <c r="D40" s="5">
        <f t="shared" si="1"/>
        <v>6.4371999999999971</v>
      </c>
      <c r="E40" s="5">
        <f t="shared" si="2"/>
        <v>41.437543839999961</v>
      </c>
      <c r="F40" s="5">
        <f t="shared" si="3"/>
        <v>12.169335918367381</v>
      </c>
      <c r="G40" s="5">
        <f t="shared" si="4"/>
        <v>148.09273669406645</v>
      </c>
      <c r="K40" s="5">
        <f t="shared" si="5"/>
        <v>6.4371999999999971</v>
      </c>
      <c r="L40" s="5">
        <f t="shared" si="6"/>
        <v>41.437543839999961</v>
      </c>
      <c r="M40" s="18">
        <f t="shared" si="7"/>
        <v>0.13725373134328353</v>
      </c>
    </row>
    <row r="41" spans="1:13" x14ac:dyDescent="0.25">
      <c r="A41" s="5">
        <v>8</v>
      </c>
      <c r="B41" s="5">
        <v>28.4</v>
      </c>
      <c r="C41" s="5">
        <f t="shared" si="0"/>
        <v>28.781599999999997</v>
      </c>
      <c r="D41" s="5">
        <f t="shared" si="1"/>
        <v>-0.38159999999999883</v>
      </c>
      <c r="E41" s="5">
        <f t="shared" si="2"/>
        <v>0.14561855999999912</v>
      </c>
      <c r="F41" s="5">
        <f t="shared" si="3"/>
        <v>-6.3306640816326194</v>
      </c>
      <c r="G41" s="5">
        <f t="shared" si="4"/>
        <v>40.077307714473378</v>
      </c>
      <c r="K41" s="5">
        <f t="shared" si="5"/>
        <v>0.38159999999999883</v>
      </c>
      <c r="L41" s="5">
        <f t="shared" si="6"/>
        <v>0.14561855999999912</v>
      </c>
      <c r="M41" s="18">
        <f t="shared" si="7"/>
        <v>1.3436619718309818E-2</v>
      </c>
    </row>
    <row r="42" spans="1:13" x14ac:dyDescent="0.25">
      <c r="A42" s="5">
        <v>8</v>
      </c>
      <c r="B42" s="5">
        <v>27.9711</v>
      </c>
      <c r="C42" s="5">
        <f t="shared" si="0"/>
        <v>28.781599999999997</v>
      </c>
      <c r="D42" s="5">
        <f t="shared" si="1"/>
        <v>-0.81049999999999756</v>
      </c>
      <c r="E42" s="5">
        <f t="shared" si="2"/>
        <v>0.65691024999999603</v>
      </c>
      <c r="F42" s="5">
        <f t="shared" si="3"/>
        <v>-6.7595640816326181</v>
      </c>
      <c r="G42" s="5">
        <f t="shared" si="4"/>
        <v>45.691706573697822</v>
      </c>
      <c r="K42" s="5">
        <f t="shared" si="5"/>
        <v>0.81049999999999756</v>
      </c>
      <c r="L42" s="5">
        <f t="shared" si="6"/>
        <v>0.65691024999999603</v>
      </c>
      <c r="M42" s="18">
        <f t="shared" si="7"/>
        <v>2.8976336289956332E-2</v>
      </c>
    </row>
    <row r="43" spans="1:13" x14ac:dyDescent="0.25">
      <c r="A43" s="5">
        <v>4</v>
      </c>
      <c r="B43" s="5">
        <v>50.4</v>
      </c>
      <c r="C43" s="5">
        <f t="shared" si="0"/>
        <v>40.462800000000001</v>
      </c>
      <c r="D43" s="5">
        <f t="shared" si="1"/>
        <v>9.9371999999999971</v>
      </c>
      <c r="E43" s="5">
        <f t="shared" si="2"/>
        <v>98.747943839999948</v>
      </c>
      <c r="F43" s="5">
        <f t="shared" si="3"/>
        <v>15.669335918367381</v>
      </c>
      <c r="G43" s="5">
        <f t="shared" si="4"/>
        <v>245.52808812263811</v>
      </c>
      <c r="K43" s="5">
        <f t="shared" si="5"/>
        <v>9.9371999999999971</v>
      </c>
      <c r="L43" s="5">
        <f t="shared" si="6"/>
        <v>98.747943839999948</v>
      </c>
      <c r="M43" s="18">
        <f t="shared" si="7"/>
        <v>0.19716666666666663</v>
      </c>
    </row>
    <row r="44" spans="1:13" x14ac:dyDescent="0.25">
      <c r="A44" s="5">
        <v>4</v>
      </c>
      <c r="B44" s="5">
        <v>54.05</v>
      </c>
      <c r="C44" s="5">
        <f t="shared" si="0"/>
        <v>40.462800000000001</v>
      </c>
      <c r="D44" s="5">
        <f t="shared" si="1"/>
        <v>13.587199999999996</v>
      </c>
      <c r="E44" s="5">
        <f t="shared" si="2"/>
        <v>184.61200383999989</v>
      </c>
      <c r="F44" s="5">
        <f t="shared" si="3"/>
        <v>19.319335918367379</v>
      </c>
      <c r="G44" s="5">
        <f t="shared" si="4"/>
        <v>373.23674032671994</v>
      </c>
      <c r="K44" s="5">
        <f t="shared" si="5"/>
        <v>13.587199999999996</v>
      </c>
      <c r="L44" s="5">
        <f t="shared" si="6"/>
        <v>184.61200383999989</v>
      </c>
      <c r="M44" s="18">
        <f t="shared" si="7"/>
        <v>0.251382053654024</v>
      </c>
    </row>
    <row r="45" spans="1:13" x14ac:dyDescent="0.25">
      <c r="A45" s="5">
        <v>4</v>
      </c>
      <c r="B45" s="5">
        <v>59.7</v>
      </c>
      <c r="C45" s="5">
        <f t="shared" si="0"/>
        <v>40.462800000000001</v>
      </c>
      <c r="D45" s="5">
        <f t="shared" si="1"/>
        <v>19.237200000000001</v>
      </c>
      <c r="E45" s="5">
        <f t="shared" si="2"/>
        <v>370.06986384000004</v>
      </c>
      <c r="F45" s="5">
        <f t="shared" si="3"/>
        <v>24.969335918367385</v>
      </c>
      <c r="G45" s="5">
        <f t="shared" si="4"/>
        <v>623.46773620427166</v>
      </c>
      <c r="K45" s="5">
        <f t="shared" si="5"/>
        <v>19.237200000000001</v>
      </c>
      <c r="L45" s="5">
        <f t="shared" si="6"/>
        <v>370.06986384000004</v>
      </c>
      <c r="M45" s="18">
        <f t="shared" si="7"/>
        <v>0.3222311557788945</v>
      </c>
    </row>
    <row r="46" spans="1:13" x14ac:dyDescent="0.25">
      <c r="A46" s="5">
        <v>4</v>
      </c>
      <c r="B46" s="5">
        <v>52.749600000000001</v>
      </c>
      <c r="C46" s="5">
        <f t="shared" si="0"/>
        <v>40.462800000000001</v>
      </c>
      <c r="D46" s="5">
        <f t="shared" si="1"/>
        <v>12.286799999999999</v>
      </c>
      <c r="E46" s="5">
        <f t="shared" si="2"/>
        <v>150.96545423999999</v>
      </c>
      <c r="F46" s="5">
        <f t="shared" si="3"/>
        <v>18.018935918367383</v>
      </c>
      <c r="G46" s="5">
        <f t="shared" si="4"/>
        <v>324.68205163023021</v>
      </c>
      <c r="K46" s="5">
        <f t="shared" si="5"/>
        <v>12.286799999999999</v>
      </c>
      <c r="L46" s="5">
        <f t="shared" si="6"/>
        <v>150.96545423999999</v>
      </c>
      <c r="M46" s="18">
        <f t="shared" si="7"/>
        <v>0.23292688475362844</v>
      </c>
    </row>
    <row r="47" spans="1:13" x14ac:dyDescent="0.25">
      <c r="A47" s="5">
        <v>4</v>
      </c>
      <c r="B47" s="5">
        <v>40</v>
      </c>
      <c r="C47" s="5">
        <f t="shared" si="0"/>
        <v>40.462800000000001</v>
      </c>
      <c r="D47" s="5">
        <f t="shared" si="1"/>
        <v>-0.46280000000000143</v>
      </c>
      <c r="E47" s="5">
        <f t="shared" si="2"/>
        <v>0.21418384000000132</v>
      </c>
      <c r="F47" s="5">
        <f t="shared" si="3"/>
        <v>5.269335918367382</v>
      </c>
      <c r="G47" s="5">
        <f t="shared" si="4"/>
        <v>27.765901020596623</v>
      </c>
      <c r="K47" s="5">
        <f t="shared" si="5"/>
        <v>0.46280000000000143</v>
      </c>
      <c r="L47" s="5">
        <f t="shared" si="6"/>
        <v>0.21418384000000132</v>
      </c>
      <c r="M47" s="18">
        <f t="shared" si="7"/>
        <v>1.1570000000000035E-2</v>
      </c>
    </row>
    <row r="48" spans="1:13" x14ac:dyDescent="0.25">
      <c r="A48" s="5">
        <v>4</v>
      </c>
      <c r="B48" s="5">
        <v>40.9</v>
      </c>
      <c r="C48" s="5">
        <f t="shared" si="0"/>
        <v>40.462800000000001</v>
      </c>
      <c r="D48" s="5">
        <f t="shared" si="1"/>
        <v>0.43719999999999715</v>
      </c>
      <c r="E48" s="5">
        <f t="shared" si="2"/>
        <v>0.19114383999999751</v>
      </c>
      <c r="F48" s="5">
        <f t="shared" si="3"/>
        <v>6.1693359183673806</v>
      </c>
      <c r="G48" s="5">
        <f t="shared" si="4"/>
        <v>38.060705673657893</v>
      </c>
      <c r="K48" s="5">
        <f t="shared" si="5"/>
        <v>0.43719999999999715</v>
      </c>
      <c r="L48" s="5">
        <f t="shared" si="6"/>
        <v>0.19114383999999751</v>
      </c>
      <c r="M48" s="18">
        <f t="shared" si="7"/>
        <v>1.0689486552567167E-2</v>
      </c>
    </row>
    <row r="49" spans="1:13" x14ac:dyDescent="0.25">
      <c r="A49" s="5">
        <v>6</v>
      </c>
      <c r="B49" s="5">
        <v>40.5</v>
      </c>
      <c r="C49" s="5">
        <f t="shared" si="0"/>
        <v>34.622199999999999</v>
      </c>
      <c r="D49" s="5">
        <f t="shared" si="1"/>
        <v>5.8778000000000006</v>
      </c>
      <c r="E49" s="5">
        <f t="shared" si="2"/>
        <v>34.548532840000007</v>
      </c>
      <c r="F49" s="5">
        <f t="shared" si="3"/>
        <v>5.769335918367382</v>
      </c>
      <c r="G49" s="5">
        <f t="shared" si="4"/>
        <v>33.285236938964005</v>
      </c>
      <c r="K49" s="5">
        <f t="shared" si="5"/>
        <v>5.8778000000000006</v>
      </c>
      <c r="L49" s="5">
        <f t="shared" si="6"/>
        <v>34.548532840000007</v>
      </c>
      <c r="M49" s="18">
        <f t="shared" si="7"/>
        <v>0.14513086419753088</v>
      </c>
    </row>
    <row r="50" spans="1:13" x14ac:dyDescent="0.25">
      <c r="A50" s="5">
        <v>8</v>
      </c>
      <c r="B50" s="5">
        <v>29.9499</v>
      </c>
      <c r="C50" s="5">
        <f t="shared" si="0"/>
        <v>28.781599999999997</v>
      </c>
      <c r="D50" s="5">
        <f t="shared" si="1"/>
        <v>1.1683000000000021</v>
      </c>
      <c r="E50" s="5">
        <f t="shared" si="2"/>
        <v>1.3649248900000048</v>
      </c>
      <c r="F50" s="5">
        <f t="shared" si="3"/>
        <v>-4.7807640816326185</v>
      </c>
      <c r="G50" s="5">
        <f t="shared" si="4"/>
        <v>22.855705204228574</v>
      </c>
      <c r="K50" s="5">
        <f t="shared" si="5"/>
        <v>1.1683000000000021</v>
      </c>
      <c r="L50" s="5">
        <f t="shared" si="6"/>
        <v>1.3649248900000048</v>
      </c>
      <c r="M50" s="18">
        <f t="shared" si="7"/>
        <v>3.9008477490742946E-2</v>
      </c>
    </row>
    <row r="51" spans="1:13" x14ac:dyDescent="0.25">
      <c r="A51" s="5">
        <v>8</v>
      </c>
      <c r="B51" s="5">
        <v>31.4</v>
      </c>
      <c r="C51" s="5">
        <f t="shared" si="0"/>
        <v>28.781599999999997</v>
      </c>
      <c r="D51" s="5">
        <f t="shared" si="1"/>
        <v>2.6184000000000012</v>
      </c>
      <c r="E51" s="5">
        <f t="shared" si="2"/>
        <v>6.8560185600000061</v>
      </c>
      <c r="F51" s="5">
        <f t="shared" si="3"/>
        <v>-3.3306640816326194</v>
      </c>
      <c r="G51" s="5">
        <f t="shared" si="4"/>
        <v>11.093323224677659</v>
      </c>
      <c r="K51" s="5">
        <f t="shared" si="5"/>
        <v>2.6184000000000012</v>
      </c>
      <c r="L51" s="5">
        <f t="shared" si="6"/>
        <v>6.8560185600000061</v>
      </c>
      <c r="M51" s="18">
        <f t="shared" si="7"/>
        <v>8.3388535031847177E-2</v>
      </c>
    </row>
    <row r="52" spans="1:13" x14ac:dyDescent="0.25">
      <c r="A52" s="5">
        <v>4</v>
      </c>
      <c r="B52" s="5">
        <v>56.991500000000002</v>
      </c>
      <c r="C52" s="5">
        <f t="shared" si="0"/>
        <v>40.462800000000001</v>
      </c>
      <c r="D52" s="5">
        <f t="shared" si="1"/>
        <v>16.528700000000001</v>
      </c>
      <c r="E52" s="5">
        <f t="shared" si="2"/>
        <v>273.19792369000004</v>
      </c>
      <c r="F52" s="5">
        <f t="shared" si="3"/>
        <v>22.260835918367384</v>
      </c>
      <c r="G52" s="5">
        <f t="shared" si="4"/>
        <v>495.54481578447547</v>
      </c>
      <c r="K52" s="5">
        <f t="shared" si="5"/>
        <v>16.528700000000001</v>
      </c>
      <c r="L52" s="5">
        <f t="shared" si="6"/>
        <v>273.19792369000004</v>
      </c>
      <c r="M52" s="18">
        <f t="shared" si="7"/>
        <v>0.29002044164480667</v>
      </c>
    </row>
    <row r="53" spans="1:13" x14ac:dyDescent="0.25">
      <c r="A53" s="5">
        <v>4</v>
      </c>
      <c r="B53" s="5">
        <v>46.5</v>
      </c>
      <c r="C53" s="5">
        <f t="shared" si="0"/>
        <v>40.462800000000001</v>
      </c>
      <c r="D53" s="5">
        <f t="shared" si="1"/>
        <v>6.0371999999999986</v>
      </c>
      <c r="E53" s="5">
        <f t="shared" si="2"/>
        <v>36.447783839999985</v>
      </c>
      <c r="F53" s="5">
        <f t="shared" si="3"/>
        <v>11.769335918367382</v>
      </c>
      <c r="G53" s="5">
        <f t="shared" si="4"/>
        <v>138.51726795937259</v>
      </c>
      <c r="K53" s="5">
        <f t="shared" si="5"/>
        <v>6.0371999999999986</v>
      </c>
      <c r="L53" s="5">
        <f t="shared" si="6"/>
        <v>36.447783839999985</v>
      </c>
      <c r="M53" s="18">
        <f t="shared" si="7"/>
        <v>0.12983225806451609</v>
      </c>
    </row>
    <row r="54" spans="1:13" x14ac:dyDescent="0.25">
      <c r="A54" s="5">
        <v>4</v>
      </c>
      <c r="B54" s="5">
        <v>49.6</v>
      </c>
      <c r="C54" s="5">
        <f t="shared" si="0"/>
        <v>40.462800000000001</v>
      </c>
      <c r="D54" s="5">
        <f t="shared" si="1"/>
        <v>9.1372</v>
      </c>
      <c r="E54" s="5">
        <f t="shared" si="2"/>
        <v>83.488423839999996</v>
      </c>
      <c r="F54" s="5">
        <f t="shared" si="3"/>
        <v>14.869335918367383</v>
      </c>
      <c r="G54" s="5">
        <f t="shared" si="4"/>
        <v>221.0971506532504</v>
      </c>
      <c r="K54" s="5">
        <f t="shared" si="5"/>
        <v>9.1372</v>
      </c>
      <c r="L54" s="5">
        <f t="shared" si="6"/>
        <v>83.488423839999996</v>
      </c>
      <c r="M54" s="18">
        <f t="shared" si="7"/>
        <v>0.18421774193548388</v>
      </c>
    </row>
    <row r="55" spans="1:13" x14ac:dyDescent="0.25">
      <c r="A55" s="5">
        <v>4</v>
      </c>
      <c r="B55" s="5">
        <v>42</v>
      </c>
      <c r="C55" s="5">
        <f t="shared" si="0"/>
        <v>40.462800000000001</v>
      </c>
      <c r="D55" s="5">
        <f t="shared" si="1"/>
        <v>1.5371999999999986</v>
      </c>
      <c r="E55" s="5">
        <f t="shared" si="2"/>
        <v>2.3629838399999956</v>
      </c>
      <c r="F55" s="5">
        <f t="shared" si="3"/>
        <v>7.269335918367382</v>
      </c>
      <c r="G55" s="5">
        <f t="shared" si="4"/>
        <v>52.843244694066151</v>
      </c>
      <c r="K55" s="5">
        <f t="shared" si="5"/>
        <v>1.5371999999999986</v>
      </c>
      <c r="L55" s="5">
        <f t="shared" si="6"/>
        <v>2.3629838399999956</v>
      </c>
      <c r="M55" s="18">
        <f t="shared" si="7"/>
        <v>3.6599999999999966E-2</v>
      </c>
    </row>
    <row r="56" spans="1:13" x14ac:dyDescent="0.25">
      <c r="A56" s="5">
        <v>4</v>
      </c>
      <c r="B56" s="5">
        <v>49.949399999999997</v>
      </c>
      <c r="C56" s="5">
        <f t="shared" si="0"/>
        <v>40.462800000000001</v>
      </c>
      <c r="D56" s="5">
        <f t="shared" si="1"/>
        <v>9.4865999999999957</v>
      </c>
      <c r="E56" s="5">
        <f t="shared" si="2"/>
        <v>89.995579559999925</v>
      </c>
      <c r="F56" s="5">
        <f t="shared" si="3"/>
        <v>15.218735918367379</v>
      </c>
      <c r="G56" s="5">
        <f t="shared" si="4"/>
        <v>231.60992295300539</v>
      </c>
      <c r="K56" s="5">
        <f t="shared" si="5"/>
        <v>9.4865999999999957</v>
      </c>
      <c r="L56" s="5">
        <f t="shared" si="6"/>
        <v>89.995579559999925</v>
      </c>
      <c r="M56" s="18">
        <f t="shared" si="7"/>
        <v>0.18992420329373319</v>
      </c>
    </row>
    <row r="57" spans="1:13" x14ac:dyDescent="0.25">
      <c r="A57" s="5">
        <v>4</v>
      </c>
      <c r="B57" s="5">
        <v>45.3</v>
      </c>
      <c r="C57" s="5">
        <f t="shared" si="0"/>
        <v>40.462800000000001</v>
      </c>
      <c r="D57" s="5">
        <f t="shared" si="1"/>
        <v>4.8371999999999957</v>
      </c>
      <c r="E57" s="5">
        <f t="shared" si="2"/>
        <v>23.398503839999957</v>
      </c>
      <c r="F57" s="5">
        <f t="shared" si="3"/>
        <v>10.569335918367379</v>
      </c>
      <c r="G57" s="5">
        <f t="shared" si="4"/>
        <v>111.71086175529081</v>
      </c>
      <c r="K57" s="5">
        <f t="shared" si="5"/>
        <v>4.8371999999999957</v>
      </c>
      <c r="L57" s="5">
        <f t="shared" si="6"/>
        <v>23.398503839999957</v>
      </c>
      <c r="M57" s="18">
        <f t="shared" si="7"/>
        <v>0.1067814569536423</v>
      </c>
    </row>
    <row r="58" spans="1:13" x14ac:dyDescent="0.25">
      <c r="A58" s="5">
        <v>4</v>
      </c>
      <c r="B58" s="5">
        <v>45.5</v>
      </c>
      <c r="C58" s="5">
        <f t="shared" si="0"/>
        <v>40.462800000000001</v>
      </c>
      <c r="D58" s="5">
        <f t="shared" si="1"/>
        <v>5.0371999999999986</v>
      </c>
      <c r="E58" s="5">
        <f t="shared" si="2"/>
        <v>25.373383839999985</v>
      </c>
      <c r="F58" s="5">
        <f t="shared" si="3"/>
        <v>10.769335918367382</v>
      </c>
      <c r="G58" s="5">
        <f t="shared" si="4"/>
        <v>115.97859612263782</v>
      </c>
      <c r="K58" s="5">
        <f t="shared" si="5"/>
        <v>5.0371999999999986</v>
      </c>
      <c r="L58" s="5">
        <f t="shared" si="6"/>
        <v>25.373383839999985</v>
      </c>
      <c r="M58" s="18">
        <f t="shared" si="7"/>
        <v>0.11070769230769227</v>
      </c>
    </row>
    <row r="59" spans="1:13" x14ac:dyDescent="0.25">
      <c r="A59" s="5">
        <v>4</v>
      </c>
      <c r="B59" s="5">
        <v>42.8</v>
      </c>
      <c r="C59" s="5">
        <f t="shared" si="0"/>
        <v>40.462800000000001</v>
      </c>
      <c r="D59" s="5">
        <f t="shared" si="1"/>
        <v>2.3371999999999957</v>
      </c>
      <c r="E59" s="5">
        <f t="shared" si="2"/>
        <v>5.4625038399999797</v>
      </c>
      <c r="F59" s="5">
        <f t="shared" si="3"/>
        <v>8.0693359183673792</v>
      </c>
      <c r="G59" s="5">
        <f t="shared" si="4"/>
        <v>65.114182163453918</v>
      </c>
      <c r="K59" s="5">
        <f t="shared" si="5"/>
        <v>2.3371999999999957</v>
      </c>
      <c r="L59" s="5">
        <f t="shared" si="6"/>
        <v>5.4625038399999797</v>
      </c>
      <c r="M59" s="18">
        <f t="shared" si="7"/>
        <v>5.4607476635513921E-2</v>
      </c>
    </row>
    <row r="60" spans="1:13" x14ac:dyDescent="0.25">
      <c r="A60" s="5">
        <v>4</v>
      </c>
      <c r="B60" s="5">
        <v>43.7</v>
      </c>
      <c r="C60" s="5">
        <f t="shared" si="0"/>
        <v>40.462800000000001</v>
      </c>
      <c r="D60" s="5">
        <f t="shared" si="1"/>
        <v>3.2372000000000014</v>
      </c>
      <c r="E60" s="5">
        <f t="shared" si="2"/>
        <v>10.47946384000001</v>
      </c>
      <c r="F60" s="5">
        <f t="shared" si="3"/>
        <v>8.9693359183673849</v>
      </c>
      <c r="G60" s="5">
        <f t="shared" si="4"/>
        <v>80.448986816515301</v>
      </c>
      <c r="K60" s="5">
        <f t="shared" si="5"/>
        <v>3.2372000000000014</v>
      </c>
      <c r="L60" s="5">
        <f t="shared" si="6"/>
        <v>10.47946384000001</v>
      </c>
      <c r="M60" s="18">
        <f t="shared" si="7"/>
        <v>7.4077803203661349E-2</v>
      </c>
    </row>
    <row r="61" spans="1:13" x14ac:dyDescent="0.25">
      <c r="A61" s="5">
        <v>4</v>
      </c>
      <c r="B61" s="5">
        <v>42.904000000000003</v>
      </c>
      <c r="C61" s="5">
        <f t="shared" si="0"/>
        <v>40.462800000000001</v>
      </c>
      <c r="D61" s="5">
        <f t="shared" si="1"/>
        <v>2.441200000000002</v>
      </c>
      <c r="E61" s="5">
        <f t="shared" si="2"/>
        <v>5.9594574400000102</v>
      </c>
      <c r="F61" s="5">
        <f t="shared" si="3"/>
        <v>8.1733359183673855</v>
      </c>
      <c r="G61" s="5">
        <f t="shared" si="4"/>
        <v>66.803420034474428</v>
      </c>
      <c r="K61" s="5">
        <f t="shared" si="5"/>
        <v>2.441200000000002</v>
      </c>
      <c r="L61" s="5">
        <f t="shared" si="6"/>
        <v>5.9594574400000102</v>
      </c>
      <c r="M61" s="18">
        <f t="shared" si="7"/>
        <v>5.6899123624836886E-2</v>
      </c>
    </row>
    <row r="62" spans="1:13" x14ac:dyDescent="0.25">
      <c r="A62" s="5">
        <v>4</v>
      </c>
      <c r="B62" s="5">
        <v>43.261699999999998</v>
      </c>
      <c r="C62" s="5">
        <f t="shared" si="0"/>
        <v>40.462800000000001</v>
      </c>
      <c r="D62" s="5">
        <f t="shared" si="1"/>
        <v>2.7988999999999962</v>
      </c>
      <c r="E62" s="5">
        <f t="shared" si="2"/>
        <v>7.8338412099999788</v>
      </c>
      <c r="F62" s="5">
        <f t="shared" si="3"/>
        <v>8.5310359183673796</v>
      </c>
      <c r="G62" s="5">
        <f t="shared" si="4"/>
        <v>72.778573840474365</v>
      </c>
      <c r="K62" s="5">
        <f t="shared" si="5"/>
        <v>2.7988999999999962</v>
      </c>
      <c r="L62" s="5">
        <f t="shared" si="6"/>
        <v>7.8338412099999788</v>
      </c>
      <c r="M62" s="18">
        <f t="shared" si="7"/>
        <v>6.4696949033440573E-2</v>
      </c>
    </row>
    <row r="63" spans="1:13" x14ac:dyDescent="0.25">
      <c r="A63" s="5">
        <v>4</v>
      </c>
      <c r="B63" s="5">
        <v>37.5899</v>
      </c>
      <c r="C63" s="5">
        <f t="shared" si="0"/>
        <v>40.462800000000001</v>
      </c>
      <c r="D63" s="5">
        <f t="shared" si="1"/>
        <v>-2.8729000000000013</v>
      </c>
      <c r="E63" s="5">
        <f t="shared" si="2"/>
        <v>8.2535544100000084</v>
      </c>
      <c r="F63" s="5">
        <f t="shared" si="3"/>
        <v>2.8592359183673821</v>
      </c>
      <c r="G63" s="5">
        <f t="shared" si="4"/>
        <v>8.1752300368821675</v>
      </c>
      <c r="K63" s="5">
        <f t="shared" si="5"/>
        <v>2.8729000000000013</v>
      </c>
      <c r="L63" s="5">
        <f t="shared" si="6"/>
        <v>8.2535544100000084</v>
      </c>
      <c r="M63" s="18">
        <f t="shared" si="7"/>
        <v>7.6427444606130934E-2</v>
      </c>
    </row>
    <row r="64" spans="1:13" x14ac:dyDescent="0.25">
      <c r="A64" s="5">
        <v>4</v>
      </c>
      <c r="B64" s="5">
        <v>36.655700000000003</v>
      </c>
      <c r="C64" s="5">
        <f t="shared" si="0"/>
        <v>40.462800000000001</v>
      </c>
      <c r="D64" s="5">
        <f t="shared" si="1"/>
        <v>-3.8070999999999984</v>
      </c>
      <c r="E64" s="5">
        <f t="shared" si="2"/>
        <v>14.494010409999987</v>
      </c>
      <c r="F64" s="5">
        <f t="shared" si="3"/>
        <v>1.9250359183673851</v>
      </c>
      <c r="G64" s="5">
        <f t="shared" si="4"/>
        <v>3.7057632870045616</v>
      </c>
      <c r="K64" s="5">
        <f t="shared" si="5"/>
        <v>3.8070999999999984</v>
      </c>
      <c r="L64" s="5">
        <f t="shared" si="6"/>
        <v>14.494010409999987</v>
      </c>
      <c r="M64" s="18">
        <f t="shared" si="7"/>
        <v>0.10386106390002095</v>
      </c>
    </row>
    <row r="65" spans="1:13" x14ac:dyDescent="0.25">
      <c r="A65" s="5">
        <v>4</v>
      </c>
      <c r="B65" s="5">
        <v>34.434100000000001</v>
      </c>
      <c r="C65" s="5">
        <f t="shared" si="0"/>
        <v>40.462800000000001</v>
      </c>
      <c r="D65" s="5">
        <f t="shared" si="1"/>
        <v>-6.0287000000000006</v>
      </c>
      <c r="E65" s="5">
        <f t="shared" si="2"/>
        <v>36.345223690000005</v>
      </c>
      <c r="F65" s="5">
        <f t="shared" si="3"/>
        <v>-0.29656408163261716</v>
      </c>
      <c r="G65" s="5">
        <f t="shared" si="4"/>
        <v>8.795025451459762E-2</v>
      </c>
      <c r="K65" s="5">
        <f t="shared" si="5"/>
        <v>6.0287000000000006</v>
      </c>
      <c r="L65" s="5">
        <f t="shared" si="6"/>
        <v>36.345223690000005</v>
      </c>
      <c r="M65" s="18">
        <f t="shared" si="7"/>
        <v>0.17507935447710266</v>
      </c>
    </row>
    <row r="66" spans="1:13" x14ac:dyDescent="0.25">
      <c r="A66" s="5">
        <v>4</v>
      </c>
      <c r="B66" s="5">
        <v>31.366900000000001</v>
      </c>
      <c r="C66" s="5">
        <f t="shared" si="0"/>
        <v>40.462800000000001</v>
      </c>
      <c r="D66" s="5">
        <f t="shared" si="1"/>
        <v>-9.0959000000000003</v>
      </c>
      <c r="E66" s="5">
        <f t="shared" si="2"/>
        <v>82.735396810000012</v>
      </c>
      <c r="F66" s="5">
        <f t="shared" si="3"/>
        <v>-3.3637640816326169</v>
      </c>
      <c r="G66" s="5">
        <f t="shared" si="4"/>
        <v>11.314908796881722</v>
      </c>
      <c r="K66" s="5">
        <f t="shared" si="5"/>
        <v>9.0959000000000003</v>
      </c>
      <c r="L66" s="5">
        <f t="shared" si="6"/>
        <v>82.735396810000012</v>
      </c>
      <c r="M66" s="18">
        <f t="shared" si="7"/>
        <v>0.28998402774899656</v>
      </c>
    </row>
    <row r="67" spans="1:13" x14ac:dyDescent="0.25">
      <c r="A67" s="5">
        <v>4</v>
      </c>
      <c r="B67" s="5">
        <v>41.566099999999999</v>
      </c>
      <c r="C67" s="5">
        <f t="shared" si="0"/>
        <v>40.462800000000001</v>
      </c>
      <c r="D67" s="5">
        <f t="shared" si="1"/>
        <v>1.1032999999999973</v>
      </c>
      <c r="E67" s="5">
        <f t="shared" si="2"/>
        <v>1.217270889999994</v>
      </c>
      <c r="F67" s="5">
        <f t="shared" si="3"/>
        <v>6.8354359183673807</v>
      </c>
      <c r="G67" s="5">
        <f t="shared" si="4"/>
        <v>46.723184194106921</v>
      </c>
      <c r="K67" s="5">
        <f t="shared" si="5"/>
        <v>1.1032999999999973</v>
      </c>
      <c r="L67" s="5">
        <f t="shared" si="6"/>
        <v>1.217270889999994</v>
      </c>
      <c r="M67" s="18">
        <f t="shared" si="7"/>
        <v>2.654326482397909E-2</v>
      </c>
    </row>
    <row r="68" spans="1:13" x14ac:dyDescent="0.25">
      <c r="A68" s="5">
        <v>4</v>
      </c>
      <c r="B68" s="5">
        <v>44.707999999999998</v>
      </c>
      <c r="C68" s="5">
        <f t="shared" ref="C68:C131" si="8">52.144-2.9203*A68</f>
        <v>40.462800000000001</v>
      </c>
      <c r="D68" s="5">
        <f t="shared" ref="D68:D131" si="9">B68-C68</f>
        <v>4.245199999999997</v>
      </c>
      <c r="E68" s="5">
        <f t="shared" ref="E68:E131" si="10">D68*D68</f>
        <v>18.021723039999973</v>
      </c>
      <c r="F68" s="5">
        <f t="shared" ref="F68:F131" si="11">B68-$B$248</f>
        <v>9.9773359183673804</v>
      </c>
      <c r="G68" s="5">
        <f t="shared" ref="G68:G131" si="12">F68*F68</f>
        <v>99.547232027943863</v>
      </c>
      <c r="K68" s="5">
        <f t="shared" ref="K68:K131" si="13">ABS(B68-C68)</f>
        <v>4.245199999999997</v>
      </c>
      <c r="L68" s="5">
        <f t="shared" ref="L68:L131" si="14">D68*D68</f>
        <v>18.021723039999973</v>
      </c>
      <c r="M68" s="18">
        <f t="shared" ref="M68:M131" si="15">ABS(B68-C68)/B68</f>
        <v>9.4953923235215107E-2</v>
      </c>
    </row>
    <row r="69" spans="1:13" x14ac:dyDescent="0.25">
      <c r="A69" s="5">
        <v>4</v>
      </c>
      <c r="B69" s="5">
        <v>59.536099999999998</v>
      </c>
      <c r="C69" s="5">
        <f t="shared" si="8"/>
        <v>40.462800000000001</v>
      </c>
      <c r="D69" s="5">
        <f t="shared" si="9"/>
        <v>19.073299999999996</v>
      </c>
      <c r="E69" s="5">
        <f t="shared" si="10"/>
        <v>363.79077288999986</v>
      </c>
      <c r="F69" s="5">
        <f t="shared" si="11"/>
        <v>24.80543591836738</v>
      </c>
      <c r="G69" s="5">
        <f t="shared" si="12"/>
        <v>615.30965110023055</v>
      </c>
      <c r="K69" s="5">
        <f t="shared" si="13"/>
        <v>19.073299999999996</v>
      </c>
      <c r="L69" s="5">
        <f t="shared" si="14"/>
        <v>363.79077288999986</v>
      </c>
      <c r="M69" s="18">
        <f t="shared" si="15"/>
        <v>0.3203652909747195</v>
      </c>
    </row>
    <row r="70" spans="1:13" x14ac:dyDescent="0.25">
      <c r="A70" s="5">
        <v>4</v>
      </c>
      <c r="B70" s="5">
        <v>59.438099999999999</v>
      </c>
      <c r="C70" s="5">
        <f t="shared" si="8"/>
        <v>40.462800000000001</v>
      </c>
      <c r="D70" s="5">
        <f t="shared" si="9"/>
        <v>18.975299999999997</v>
      </c>
      <c r="E70" s="5">
        <f t="shared" si="10"/>
        <v>360.06201008999989</v>
      </c>
      <c r="F70" s="5">
        <f t="shared" si="11"/>
        <v>24.707435918367381</v>
      </c>
      <c r="G70" s="5">
        <f t="shared" si="12"/>
        <v>610.45738966023055</v>
      </c>
      <c r="K70" s="5">
        <f t="shared" si="13"/>
        <v>18.975299999999997</v>
      </c>
      <c r="L70" s="5">
        <f t="shared" si="14"/>
        <v>360.06201008999989</v>
      </c>
      <c r="M70" s="18">
        <f t="shared" si="15"/>
        <v>0.31924472686711047</v>
      </c>
    </row>
    <row r="71" spans="1:13" x14ac:dyDescent="0.25">
      <c r="A71" s="5">
        <v>4</v>
      </c>
      <c r="B71" s="5">
        <v>46.2</v>
      </c>
      <c r="C71" s="5">
        <f t="shared" si="8"/>
        <v>40.462800000000001</v>
      </c>
      <c r="D71" s="5">
        <f t="shared" si="9"/>
        <v>5.7372000000000014</v>
      </c>
      <c r="E71" s="5">
        <f t="shared" si="10"/>
        <v>32.915463840000015</v>
      </c>
      <c r="F71" s="5">
        <f t="shared" si="11"/>
        <v>11.469335918367385</v>
      </c>
      <c r="G71" s="5">
        <f t="shared" si="12"/>
        <v>131.54566640835222</v>
      </c>
      <c r="K71" s="5">
        <f t="shared" si="13"/>
        <v>5.7372000000000014</v>
      </c>
      <c r="L71" s="5">
        <f t="shared" si="14"/>
        <v>32.915463840000015</v>
      </c>
      <c r="M71" s="18">
        <f t="shared" si="15"/>
        <v>0.1241818181818182</v>
      </c>
    </row>
    <row r="72" spans="1:13" x14ac:dyDescent="0.25">
      <c r="A72" s="5">
        <v>4</v>
      </c>
      <c r="B72" s="5">
        <v>41.399000000000001</v>
      </c>
      <c r="C72" s="5">
        <f t="shared" si="8"/>
        <v>40.462800000000001</v>
      </c>
      <c r="D72" s="5">
        <f t="shared" si="9"/>
        <v>0.93619999999999948</v>
      </c>
      <c r="E72" s="5">
        <f t="shared" si="10"/>
        <v>0.87647043999999907</v>
      </c>
      <c r="F72" s="5">
        <f t="shared" si="11"/>
        <v>6.6683359183673829</v>
      </c>
      <c r="G72" s="5">
        <f t="shared" si="12"/>
        <v>44.466703920188571</v>
      </c>
      <c r="K72" s="5">
        <f t="shared" si="13"/>
        <v>0.93619999999999948</v>
      </c>
      <c r="L72" s="5">
        <f t="shared" si="14"/>
        <v>0.87647043999999907</v>
      </c>
      <c r="M72" s="18">
        <f t="shared" si="15"/>
        <v>2.2614072803690898E-2</v>
      </c>
    </row>
    <row r="73" spans="1:13" x14ac:dyDescent="0.25">
      <c r="A73" s="5">
        <v>5</v>
      </c>
      <c r="B73" s="5">
        <v>44.515900000000002</v>
      </c>
      <c r="C73" s="5">
        <f t="shared" si="8"/>
        <v>37.542499999999997</v>
      </c>
      <c r="D73" s="5">
        <f t="shared" si="9"/>
        <v>6.9734000000000052</v>
      </c>
      <c r="E73" s="5">
        <f t="shared" si="10"/>
        <v>48.628307560000074</v>
      </c>
      <c r="F73" s="5">
        <f t="shared" si="11"/>
        <v>9.785235918367384</v>
      </c>
      <c r="G73" s="5">
        <f t="shared" si="12"/>
        <v>95.750841978107175</v>
      </c>
      <c r="K73" s="5">
        <f t="shared" si="13"/>
        <v>6.9734000000000052</v>
      </c>
      <c r="L73" s="5">
        <f t="shared" si="14"/>
        <v>48.628307560000074</v>
      </c>
      <c r="M73" s="18">
        <f t="shared" si="15"/>
        <v>0.15664964653079022</v>
      </c>
    </row>
    <row r="74" spans="1:13" x14ac:dyDescent="0.25">
      <c r="A74" s="5">
        <v>5</v>
      </c>
      <c r="B74" s="5">
        <v>42.488799999999998</v>
      </c>
      <c r="C74" s="5">
        <f t="shared" si="8"/>
        <v>37.542499999999997</v>
      </c>
      <c r="D74" s="5">
        <f t="shared" si="9"/>
        <v>4.9463000000000008</v>
      </c>
      <c r="E74" s="5">
        <f t="shared" si="10"/>
        <v>24.465883690000009</v>
      </c>
      <c r="F74" s="5">
        <f t="shared" si="11"/>
        <v>7.7581359183673797</v>
      </c>
      <c r="G74" s="5">
        <f t="shared" si="12"/>
        <v>60.188672927862065</v>
      </c>
      <c r="K74" s="5">
        <f t="shared" si="13"/>
        <v>4.9463000000000008</v>
      </c>
      <c r="L74" s="5">
        <f t="shared" si="14"/>
        <v>24.465883690000009</v>
      </c>
      <c r="M74" s="18">
        <f t="shared" si="15"/>
        <v>0.11641420797951463</v>
      </c>
    </row>
    <row r="75" spans="1:13" x14ac:dyDescent="0.25">
      <c r="A75" s="5">
        <v>6</v>
      </c>
      <c r="B75" s="5">
        <v>35.799999999999997</v>
      </c>
      <c r="C75" s="5">
        <f t="shared" si="8"/>
        <v>34.622199999999999</v>
      </c>
      <c r="D75" s="5">
        <f t="shared" si="9"/>
        <v>1.1777999999999977</v>
      </c>
      <c r="E75" s="5">
        <f t="shared" si="10"/>
        <v>1.3872128399999946</v>
      </c>
      <c r="F75" s="5">
        <f t="shared" si="11"/>
        <v>1.0693359183673792</v>
      </c>
      <c r="G75" s="5">
        <f t="shared" si="12"/>
        <v>1.1434793063106061</v>
      </c>
      <c r="K75" s="5">
        <f t="shared" si="13"/>
        <v>1.1777999999999977</v>
      </c>
      <c r="L75" s="5">
        <f t="shared" si="14"/>
        <v>1.3872128399999946</v>
      </c>
      <c r="M75" s="18">
        <f t="shared" si="15"/>
        <v>3.2899441340782064E-2</v>
      </c>
    </row>
    <row r="76" spans="1:13" x14ac:dyDescent="0.25">
      <c r="A76" s="5">
        <v>8</v>
      </c>
      <c r="B76" s="5">
        <v>23.4</v>
      </c>
      <c r="C76" s="5">
        <f t="shared" si="8"/>
        <v>28.781599999999997</v>
      </c>
      <c r="D76" s="5">
        <f t="shared" si="9"/>
        <v>-5.3815999999999988</v>
      </c>
      <c r="E76" s="5">
        <f t="shared" si="10"/>
        <v>28.961618559999987</v>
      </c>
      <c r="F76" s="5">
        <f t="shared" si="11"/>
        <v>-11.330664081632619</v>
      </c>
      <c r="G76" s="5">
        <f t="shared" si="12"/>
        <v>128.38394853079956</v>
      </c>
      <c r="K76" s="5">
        <f t="shared" si="13"/>
        <v>5.3815999999999988</v>
      </c>
      <c r="L76" s="5">
        <f t="shared" si="14"/>
        <v>28.961618559999987</v>
      </c>
      <c r="M76" s="18">
        <f t="shared" si="15"/>
        <v>0.22998290598290594</v>
      </c>
    </row>
    <row r="77" spans="1:13" x14ac:dyDescent="0.25">
      <c r="A77" s="5">
        <v>8</v>
      </c>
      <c r="B77" s="5">
        <v>33.049900000000001</v>
      </c>
      <c r="C77" s="5">
        <f t="shared" si="8"/>
        <v>28.781599999999997</v>
      </c>
      <c r="D77" s="5">
        <f t="shared" si="9"/>
        <v>4.2683000000000035</v>
      </c>
      <c r="E77" s="5">
        <f t="shared" si="10"/>
        <v>18.218384890000031</v>
      </c>
      <c r="F77" s="5">
        <f t="shared" si="11"/>
        <v>-1.680764081632617</v>
      </c>
      <c r="G77" s="5">
        <f t="shared" si="12"/>
        <v>2.8249678981063346</v>
      </c>
      <c r="K77" s="5">
        <f t="shared" si="13"/>
        <v>4.2683000000000035</v>
      </c>
      <c r="L77" s="5">
        <f t="shared" si="14"/>
        <v>18.218384890000031</v>
      </c>
      <c r="M77" s="18">
        <f t="shared" si="15"/>
        <v>0.1291471381153953</v>
      </c>
    </row>
    <row r="78" spans="1:13" x14ac:dyDescent="0.25">
      <c r="A78" s="5">
        <v>8</v>
      </c>
      <c r="B78" s="5">
        <v>33.603200000000001</v>
      </c>
      <c r="C78" s="5">
        <f t="shared" si="8"/>
        <v>28.781599999999997</v>
      </c>
      <c r="D78" s="5">
        <f t="shared" si="9"/>
        <v>4.8216000000000037</v>
      </c>
      <c r="E78" s="5">
        <f t="shared" si="10"/>
        <v>23.247826560000036</v>
      </c>
      <c r="F78" s="5">
        <f t="shared" si="11"/>
        <v>-1.1274640816326169</v>
      </c>
      <c r="G78" s="5">
        <f t="shared" si="12"/>
        <v>1.2711752553716802</v>
      </c>
      <c r="K78" s="5">
        <f t="shared" si="13"/>
        <v>4.8216000000000037</v>
      </c>
      <c r="L78" s="5">
        <f t="shared" si="14"/>
        <v>23.247826560000036</v>
      </c>
      <c r="M78" s="18">
        <f t="shared" si="15"/>
        <v>0.14348633463479679</v>
      </c>
    </row>
    <row r="79" spans="1:13" x14ac:dyDescent="0.25">
      <c r="A79" s="5">
        <v>4</v>
      </c>
      <c r="B79" s="5">
        <v>42</v>
      </c>
      <c r="C79" s="5">
        <f t="shared" si="8"/>
        <v>40.462800000000001</v>
      </c>
      <c r="D79" s="5">
        <f t="shared" si="9"/>
        <v>1.5371999999999986</v>
      </c>
      <c r="E79" s="5">
        <f t="shared" si="10"/>
        <v>2.3629838399999956</v>
      </c>
      <c r="F79" s="5">
        <f t="shared" si="11"/>
        <v>7.269335918367382</v>
      </c>
      <c r="G79" s="5">
        <f t="shared" si="12"/>
        <v>52.843244694066151</v>
      </c>
      <c r="K79" s="5">
        <f t="shared" si="13"/>
        <v>1.5371999999999986</v>
      </c>
      <c r="L79" s="5">
        <f t="shared" si="14"/>
        <v>2.3629838399999956</v>
      </c>
      <c r="M79" s="18">
        <f t="shared" si="15"/>
        <v>3.6599999999999966E-2</v>
      </c>
    </row>
    <row r="80" spans="1:13" x14ac:dyDescent="0.25">
      <c r="A80" s="5">
        <v>6</v>
      </c>
      <c r="B80" s="5">
        <v>37.487400000000001</v>
      </c>
      <c r="C80" s="5">
        <f t="shared" si="8"/>
        <v>34.622199999999999</v>
      </c>
      <c r="D80" s="5">
        <f t="shared" si="9"/>
        <v>2.8652000000000015</v>
      </c>
      <c r="E80" s="5">
        <f t="shared" si="10"/>
        <v>8.2093710400000095</v>
      </c>
      <c r="F80" s="5">
        <f t="shared" si="11"/>
        <v>2.756735918367383</v>
      </c>
      <c r="G80" s="5">
        <f t="shared" si="12"/>
        <v>7.599592923616858</v>
      </c>
      <c r="K80" s="5">
        <f t="shared" si="13"/>
        <v>2.8652000000000015</v>
      </c>
      <c r="L80" s="5">
        <f t="shared" si="14"/>
        <v>8.2093710400000095</v>
      </c>
      <c r="M80" s="18">
        <f t="shared" si="15"/>
        <v>7.643101415408915E-2</v>
      </c>
    </row>
    <row r="81" spans="1:13" x14ac:dyDescent="0.25">
      <c r="A81" s="5">
        <v>6</v>
      </c>
      <c r="B81" s="5">
        <v>36.1</v>
      </c>
      <c r="C81" s="5">
        <f t="shared" si="8"/>
        <v>34.622199999999999</v>
      </c>
      <c r="D81" s="5">
        <f t="shared" si="9"/>
        <v>1.477800000000002</v>
      </c>
      <c r="E81" s="5">
        <f t="shared" si="10"/>
        <v>2.1838928400000057</v>
      </c>
      <c r="F81" s="5">
        <f t="shared" si="11"/>
        <v>1.3693359183673834</v>
      </c>
      <c r="G81" s="5">
        <f t="shared" si="12"/>
        <v>1.8750808573310453</v>
      </c>
      <c r="K81" s="5">
        <f t="shared" si="13"/>
        <v>1.477800000000002</v>
      </c>
      <c r="L81" s="5">
        <f t="shared" si="14"/>
        <v>2.1838928400000057</v>
      </c>
      <c r="M81" s="18">
        <f t="shared" si="15"/>
        <v>4.0936288088642712E-2</v>
      </c>
    </row>
    <row r="82" spans="1:13" x14ac:dyDescent="0.25">
      <c r="A82" s="5">
        <v>4</v>
      </c>
      <c r="B82" s="5">
        <v>39.4</v>
      </c>
      <c r="C82" s="5">
        <f t="shared" si="8"/>
        <v>40.462800000000001</v>
      </c>
      <c r="D82" s="5">
        <f t="shared" si="9"/>
        <v>-1.0628000000000029</v>
      </c>
      <c r="E82" s="5">
        <f t="shared" si="10"/>
        <v>1.129543840000006</v>
      </c>
      <c r="F82" s="5">
        <f t="shared" si="11"/>
        <v>4.6693359183673806</v>
      </c>
      <c r="G82" s="5">
        <f t="shared" si="12"/>
        <v>21.802697918555751</v>
      </c>
      <c r="K82" s="5">
        <f t="shared" si="13"/>
        <v>1.0628000000000029</v>
      </c>
      <c r="L82" s="5">
        <f t="shared" si="14"/>
        <v>1.129543840000006</v>
      </c>
      <c r="M82" s="18">
        <f t="shared" si="15"/>
        <v>2.6974619289340175E-2</v>
      </c>
    </row>
    <row r="83" spans="1:13" x14ac:dyDescent="0.25">
      <c r="A83" s="5">
        <v>4</v>
      </c>
      <c r="B83" s="5">
        <v>44.7</v>
      </c>
      <c r="C83" s="5">
        <f t="shared" si="8"/>
        <v>40.462800000000001</v>
      </c>
      <c r="D83" s="5">
        <f t="shared" si="9"/>
        <v>4.2372000000000014</v>
      </c>
      <c r="E83" s="5">
        <f t="shared" si="10"/>
        <v>17.953863840000011</v>
      </c>
      <c r="F83" s="5">
        <f t="shared" si="11"/>
        <v>9.9693359183673849</v>
      </c>
      <c r="G83" s="5">
        <f t="shared" si="12"/>
        <v>99.387658653250071</v>
      </c>
      <c r="K83" s="5">
        <f t="shared" si="13"/>
        <v>4.2372000000000014</v>
      </c>
      <c r="L83" s="5">
        <f t="shared" si="14"/>
        <v>17.953863840000011</v>
      </c>
      <c r="M83" s="18">
        <f t="shared" si="15"/>
        <v>9.4791946308724853E-2</v>
      </c>
    </row>
    <row r="84" spans="1:13" x14ac:dyDescent="0.25">
      <c r="A84" s="5">
        <v>4</v>
      </c>
      <c r="B84" s="5">
        <v>42.5</v>
      </c>
      <c r="C84" s="5">
        <f t="shared" si="8"/>
        <v>40.462800000000001</v>
      </c>
      <c r="D84" s="5">
        <f t="shared" si="9"/>
        <v>2.0371999999999986</v>
      </c>
      <c r="E84" s="5">
        <f t="shared" si="10"/>
        <v>4.1501838399999942</v>
      </c>
      <c r="F84" s="5">
        <f t="shared" si="11"/>
        <v>7.769335918367382</v>
      </c>
      <c r="G84" s="5">
        <f t="shared" si="12"/>
        <v>60.362580612433533</v>
      </c>
      <c r="K84" s="5">
        <f t="shared" si="13"/>
        <v>2.0371999999999986</v>
      </c>
      <c r="L84" s="5">
        <f t="shared" si="14"/>
        <v>4.1501838399999942</v>
      </c>
      <c r="M84" s="18">
        <f t="shared" si="15"/>
        <v>4.7934117647058787E-2</v>
      </c>
    </row>
    <row r="85" spans="1:13" x14ac:dyDescent="0.25">
      <c r="A85" s="5">
        <v>4</v>
      </c>
      <c r="B85" s="5">
        <v>41.5</v>
      </c>
      <c r="C85" s="5">
        <f t="shared" si="8"/>
        <v>40.462800000000001</v>
      </c>
      <c r="D85" s="5">
        <f t="shared" si="9"/>
        <v>1.0371999999999986</v>
      </c>
      <c r="E85" s="5">
        <f t="shared" si="10"/>
        <v>1.075783839999997</v>
      </c>
      <c r="F85" s="5">
        <f t="shared" si="11"/>
        <v>6.769335918367382</v>
      </c>
      <c r="G85" s="5">
        <f t="shared" si="12"/>
        <v>45.823908775698769</v>
      </c>
      <c r="K85" s="5">
        <f t="shared" si="13"/>
        <v>1.0371999999999986</v>
      </c>
      <c r="L85" s="5">
        <f t="shared" si="14"/>
        <v>1.075783839999997</v>
      </c>
      <c r="M85" s="18">
        <f t="shared" si="15"/>
        <v>2.4992771084337315E-2</v>
      </c>
    </row>
    <row r="86" spans="1:13" x14ac:dyDescent="0.25">
      <c r="A86" s="5">
        <v>4</v>
      </c>
      <c r="B86" s="5">
        <v>43.5</v>
      </c>
      <c r="C86" s="5">
        <f t="shared" si="8"/>
        <v>40.462800000000001</v>
      </c>
      <c r="D86" s="5">
        <f t="shared" si="9"/>
        <v>3.0371999999999986</v>
      </c>
      <c r="E86" s="5">
        <f t="shared" si="10"/>
        <v>9.2245838399999904</v>
      </c>
      <c r="F86" s="5">
        <f t="shared" si="11"/>
        <v>8.769335918367382</v>
      </c>
      <c r="G86" s="5">
        <f t="shared" si="12"/>
        <v>76.901252449168297</v>
      </c>
      <c r="K86" s="5">
        <f t="shared" si="13"/>
        <v>3.0371999999999986</v>
      </c>
      <c r="L86" s="5">
        <f t="shared" si="14"/>
        <v>9.2245838399999904</v>
      </c>
      <c r="M86" s="18">
        <f t="shared" si="15"/>
        <v>6.982068965517238E-2</v>
      </c>
    </row>
    <row r="87" spans="1:13" x14ac:dyDescent="0.25">
      <c r="A87" s="5">
        <v>6</v>
      </c>
      <c r="B87" s="5">
        <v>40.5</v>
      </c>
      <c r="C87" s="5">
        <f t="shared" si="8"/>
        <v>34.622199999999999</v>
      </c>
      <c r="D87" s="5">
        <f t="shared" si="9"/>
        <v>5.8778000000000006</v>
      </c>
      <c r="E87" s="5">
        <f t="shared" si="10"/>
        <v>34.548532840000007</v>
      </c>
      <c r="F87" s="5">
        <f t="shared" si="11"/>
        <v>5.769335918367382</v>
      </c>
      <c r="G87" s="5">
        <f t="shared" si="12"/>
        <v>33.285236938964005</v>
      </c>
      <c r="K87" s="5">
        <f t="shared" si="13"/>
        <v>5.8778000000000006</v>
      </c>
      <c r="L87" s="5">
        <f t="shared" si="14"/>
        <v>34.548532840000007</v>
      </c>
      <c r="M87" s="18">
        <f t="shared" si="15"/>
        <v>0.14513086419753088</v>
      </c>
    </row>
    <row r="88" spans="1:13" x14ac:dyDescent="0.25">
      <c r="A88" s="5">
        <v>6</v>
      </c>
      <c r="B88" s="5">
        <v>39.700000000000003</v>
      </c>
      <c r="C88" s="5">
        <f t="shared" si="8"/>
        <v>34.622199999999999</v>
      </c>
      <c r="D88" s="5">
        <f t="shared" si="9"/>
        <v>5.0778000000000034</v>
      </c>
      <c r="E88" s="5">
        <f t="shared" si="10"/>
        <v>25.784052840000033</v>
      </c>
      <c r="F88" s="5">
        <f t="shared" si="11"/>
        <v>4.9693359183673849</v>
      </c>
      <c r="G88" s="5">
        <f t="shared" si="12"/>
        <v>24.694299469576219</v>
      </c>
      <c r="K88" s="5">
        <f t="shared" si="13"/>
        <v>5.0778000000000034</v>
      </c>
      <c r="L88" s="5">
        <f t="shared" si="14"/>
        <v>25.784052840000033</v>
      </c>
      <c r="M88" s="18">
        <f t="shared" si="15"/>
        <v>0.1279042821158691</v>
      </c>
    </row>
    <row r="89" spans="1:13" x14ac:dyDescent="0.25">
      <c r="A89" s="5">
        <v>6</v>
      </c>
      <c r="B89" s="5">
        <v>40.807499999999997</v>
      </c>
      <c r="C89" s="5">
        <f t="shared" si="8"/>
        <v>34.622199999999999</v>
      </c>
      <c r="D89" s="5">
        <f t="shared" si="9"/>
        <v>6.185299999999998</v>
      </c>
      <c r="E89" s="5">
        <f t="shared" si="10"/>
        <v>38.257936089999973</v>
      </c>
      <c r="F89" s="5">
        <f t="shared" si="11"/>
        <v>6.0768359183673795</v>
      </c>
      <c r="G89" s="5">
        <f t="shared" si="12"/>
        <v>36.927934778759912</v>
      </c>
      <c r="K89" s="5">
        <f t="shared" si="13"/>
        <v>6.185299999999998</v>
      </c>
      <c r="L89" s="5">
        <f t="shared" si="14"/>
        <v>38.257936089999973</v>
      </c>
      <c r="M89" s="18">
        <f t="shared" si="15"/>
        <v>0.1515726275807143</v>
      </c>
    </row>
    <row r="90" spans="1:13" x14ac:dyDescent="0.25">
      <c r="A90" s="5">
        <v>6</v>
      </c>
      <c r="B90" s="5">
        <v>37.979999999999997</v>
      </c>
      <c r="C90" s="5">
        <f t="shared" si="8"/>
        <v>34.622199999999999</v>
      </c>
      <c r="D90" s="5">
        <f t="shared" si="9"/>
        <v>3.3577999999999975</v>
      </c>
      <c r="E90" s="5">
        <f t="shared" si="10"/>
        <v>11.274820839999983</v>
      </c>
      <c r="F90" s="5">
        <f t="shared" si="11"/>
        <v>3.2493359183673789</v>
      </c>
      <c r="G90" s="5">
        <f t="shared" si="12"/>
        <v>10.558183910392378</v>
      </c>
      <c r="K90" s="5">
        <f t="shared" si="13"/>
        <v>3.3577999999999975</v>
      </c>
      <c r="L90" s="5">
        <f t="shared" si="14"/>
        <v>11.274820839999983</v>
      </c>
      <c r="M90" s="18">
        <f t="shared" si="15"/>
        <v>8.8409689310163186E-2</v>
      </c>
    </row>
    <row r="91" spans="1:13" x14ac:dyDescent="0.25">
      <c r="A91" s="5">
        <v>6</v>
      </c>
      <c r="B91" s="5">
        <v>36.752800000000001</v>
      </c>
      <c r="C91" s="5">
        <f t="shared" si="8"/>
        <v>34.622199999999999</v>
      </c>
      <c r="D91" s="5">
        <f t="shared" si="9"/>
        <v>2.1306000000000012</v>
      </c>
      <c r="E91" s="5">
        <f t="shared" si="10"/>
        <v>4.5394563600000053</v>
      </c>
      <c r="F91" s="5">
        <f t="shared" si="11"/>
        <v>2.0221359183673826</v>
      </c>
      <c r="G91" s="5">
        <f t="shared" si="12"/>
        <v>4.0890336723514977</v>
      </c>
      <c r="K91" s="5">
        <f t="shared" si="13"/>
        <v>2.1306000000000012</v>
      </c>
      <c r="L91" s="5">
        <f t="shared" si="14"/>
        <v>4.5394563600000053</v>
      </c>
      <c r="M91" s="18">
        <f t="shared" si="15"/>
        <v>5.797109335887337E-2</v>
      </c>
    </row>
    <row r="92" spans="1:13" x14ac:dyDescent="0.25">
      <c r="A92" s="5">
        <v>6</v>
      </c>
      <c r="B92" s="5">
        <v>33.4</v>
      </c>
      <c r="C92" s="5">
        <f t="shared" si="8"/>
        <v>34.622199999999999</v>
      </c>
      <c r="D92" s="5">
        <f t="shared" si="9"/>
        <v>-1.2222000000000008</v>
      </c>
      <c r="E92" s="5">
        <f t="shared" si="10"/>
        <v>1.4937728400000021</v>
      </c>
      <c r="F92" s="5">
        <f t="shared" si="11"/>
        <v>-1.3306640816326194</v>
      </c>
      <c r="G92" s="5">
        <f t="shared" si="12"/>
        <v>1.7706668981471825</v>
      </c>
      <c r="K92" s="5">
        <f t="shared" si="13"/>
        <v>1.2222000000000008</v>
      </c>
      <c r="L92" s="5">
        <f t="shared" si="14"/>
        <v>1.4937728400000021</v>
      </c>
      <c r="M92" s="18">
        <f t="shared" si="15"/>
        <v>3.6592814371257512E-2</v>
      </c>
    </row>
    <row r="93" spans="1:13" x14ac:dyDescent="0.25">
      <c r="A93" s="5">
        <v>8</v>
      </c>
      <c r="B93" s="5">
        <v>34.5</v>
      </c>
      <c r="C93" s="5">
        <f t="shared" si="8"/>
        <v>28.781599999999997</v>
      </c>
      <c r="D93" s="5">
        <f t="shared" si="9"/>
        <v>5.7184000000000026</v>
      </c>
      <c r="E93" s="5">
        <f t="shared" si="10"/>
        <v>32.700098560000029</v>
      </c>
      <c r="F93" s="5">
        <f t="shared" si="11"/>
        <v>-0.23066408163261798</v>
      </c>
      <c r="G93" s="5">
        <f t="shared" si="12"/>
        <v>5.3205918555419049E-2</v>
      </c>
      <c r="K93" s="5">
        <f t="shared" si="13"/>
        <v>5.7184000000000026</v>
      </c>
      <c r="L93" s="5">
        <f t="shared" si="14"/>
        <v>32.700098560000029</v>
      </c>
      <c r="M93" s="18">
        <f t="shared" si="15"/>
        <v>0.16575072463768123</v>
      </c>
    </row>
    <row r="94" spans="1:13" x14ac:dyDescent="0.25">
      <c r="A94" s="5">
        <v>8</v>
      </c>
      <c r="B94" s="5">
        <v>32.4</v>
      </c>
      <c r="C94" s="5">
        <f t="shared" si="8"/>
        <v>28.781599999999997</v>
      </c>
      <c r="D94" s="5">
        <f t="shared" si="9"/>
        <v>3.6184000000000012</v>
      </c>
      <c r="E94" s="5">
        <f t="shared" si="10"/>
        <v>13.092818560000008</v>
      </c>
      <c r="F94" s="5">
        <f t="shared" si="11"/>
        <v>-2.3306640816326194</v>
      </c>
      <c r="G94" s="5">
        <f t="shared" si="12"/>
        <v>5.4319950614124215</v>
      </c>
      <c r="K94" s="5">
        <f t="shared" si="13"/>
        <v>3.6184000000000012</v>
      </c>
      <c r="L94" s="5">
        <f t="shared" si="14"/>
        <v>13.092818560000008</v>
      </c>
      <c r="M94" s="18">
        <f t="shared" si="15"/>
        <v>0.11167901234567905</v>
      </c>
    </row>
    <row r="95" spans="1:13" x14ac:dyDescent="0.25">
      <c r="A95" s="5">
        <v>6</v>
      </c>
      <c r="B95" s="5">
        <v>39.700000000000003</v>
      </c>
      <c r="C95" s="5">
        <f t="shared" si="8"/>
        <v>34.622199999999999</v>
      </c>
      <c r="D95" s="5">
        <f t="shared" si="9"/>
        <v>5.0778000000000034</v>
      </c>
      <c r="E95" s="5">
        <f t="shared" si="10"/>
        <v>25.784052840000033</v>
      </c>
      <c r="F95" s="5">
        <f t="shared" si="11"/>
        <v>4.9693359183673849</v>
      </c>
      <c r="G95" s="5">
        <f t="shared" si="12"/>
        <v>24.694299469576219</v>
      </c>
      <c r="K95" s="5">
        <f t="shared" si="13"/>
        <v>5.0778000000000034</v>
      </c>
      <c r="L95" s="5">
        <f t="shared" si="14"/>
        <v>25.784052840000033</v>
      </c>
      <c r="M95" s="18">
        <f t="shared" si="15"/>
        <v>0.1279042821158691</v>
      </c>
    </row>
    <row r="96" spans="1:13" x14ac:dyDescent="0.25">
      <c r="A96" s="5">
        <v>4</v>
      </c>
      <c r="B96" s="5">
        <v>51.6</v>
      </c>
      <c r="C96" s="5">
        <f t="shared" si="8"/>
        <v>40.462800000000001</v>
      </c>
      <c r="D96" s="5">
        <f t="shared" si="9"/>
        <v>11.1372</v>
      </c>
      <c r="E96" s="5">
        <f t="shared" si="10"/>
        <v>124.03722384</v>
      </c>
      <c r="F96" s="5">
        <f t="shared" si="11"/>
        <v>16.869335918367383</v>
      </c>
      <c r="G96" s="5">
        <f t="shared" si="12"/>
        <v>284.57449432671996</v>
      </c>
      <c r="K96" s="5">
        <f t="shared" si="13"/>
        <v>11.1372</v>
      </c>
      <c r="L96" s="5">
        <f t="shared" si="14"/>
        <v>124.03722384</v>
      </c>
      <c r="M96" s="18">
        <f t="shared" si="15"/>
        <v>0.21583720930232558</v>
      </c>
    </row>
    <row r="97" spans="1:13" x14ac:dyDescent="0.25">
      <c r="A97" s="5">
        <v>4</v>
      </c>
      <c r="B97" s="5">
        <v>34.700000000000003</v>
      </c>
      <c r="C97" s="5">
        <f t="shared" si="8"/>
        <v>40.462800000000001</v>
      </c>
      <c r="D97" s="5">
        <f t="shared" si="9"/>
        <v>-5.7627999999999986</v>
      </c>
      <c r="E97" s="5">
        <f t="shared" si="10"/>
        <v>33.209863839999983</v>
      </c>
      <c r="F97" s="5">
        <f t="shared" si="11"/>
        <v>-3.0664081632615137E-2</v>
      </c>
      <c r="G97" s="5">
        <f t="shared" si="12"/>
        <v>9.4028590237168498E-4</v>
      </c>
      <c r="K97" s="5">
        <f t="shared" si="13"/>
        <v>5.7627999999999986</v>
      </c>
      <c r="L97" s="5">
        <f t="shared" si="14"/>
        <v>33.209863839999983</v>
      </c>
      <c r="M97" s="18">
        <f t="shared" si="15"/>
        <v>0.16607492795389042</v>
      </c>
    </row>
    <row r="98" spans="1:13" x14ac:dyDescent="0.25">
      <c r="A98" s="5">
        <v>6</v>
      </c>
      <c r="B98" s="5">
        <v>47.1</v>
      </c>
      <c r="C98" s="5">
        <f t="shared" si="8"/>
        <v>34.622199999999999</v>
      </c>
      <c r="D98" s="5">
        <f t="shared" si="9"/>
        <v>12.477800000000002</v>
      </c>
      <c r="E98" s="5">
        <f t="shared" si="10"/>
        <v>155.69549284000004</v>
      </c>
      <c r="F98" s="5">
        <f t="shared" si="11"/>
        <v>12.369335918367383</v>
      </c>
      <c r="G98" s="5">
        <f t="shared" si="12"/>
        <v>153.00047106141349</v>
      </c>
      <c r="K98" s="5">
        <f t="shared" si="13"/>
        <v>12.477800000000002</v>
      </c>
      <c r="L98" s="5">
        <f t="shared" si="14"/>
        <v>155.69549284000004</v>
      </c>
      <c r="M98" s="18">
        <f t="shared" si="15"/>
        <v>0.26492144373673038</v>
      </c>
    </row>
    <row r="99" spans="1:13" x14ac:dyDescent="0.25">
      <c r="A99" s="5">
        <v>8</v>
      </c>
      <c r="B99" s="5">
        <v>35.722200000000001</v>
      </c>
      <c r="C99" s="5">
        <f t="shared" si="8"/>
        <v>28.781599999999997</v>
      </c>
      <c r="D99" s="5">
        <f t="shared" si="9"/>
        <v>6.9406000000000034</v>
      </c>
      <c r="E99" s="5">
        <f t="shared" si="10"/>
        <v>48.171928360000045</v>
      </c>
      <c r="F99" s="5">
        <f t="shared" si="11"/>
        <v>0.99153591836738286</v>
      </c>
      <c r="G99" s="5">
        <f t="shared" si="12"/>
        <v>0.98314347741264929</v>
      </c>
      <c r="K99" s="5">
        <f t="shared" si="13"/>
        <v>6.9406000000000034</v>
      </c>
      <c r="L99" s="5">
        <f t="shared" si="14"/>
        <v>48.171928360000045</v>
      </c>
      <c r="M99" s="18">
        <f t="shared" si="15"/>
        <v>0.1942937445062175</v>
      </c>
    </row>
    <row r="100" spans="1:13" x14ac:dyDescent="0.25">
      <c r="A100" s="5">
        <v>6</v>
      </c>
      <c r="B100" s="5">
        <v>37.999699999999997</v>
      </c>
      <c r="C100" s="5">
        <f t="shared" si="8"/>
        <v>34.622199999999999</v>
      </c>
      <c r="D100" s="5">
        <f t="shared" si="9"/>
        <v>3.3774999999999977</v>
      </c>
      <c r="E100" s="5">
        <f t="shared" si="10"/>
        <v>11.407506249999985</v>
      </c>
      <c r="F100" s="5">
        <f t="shared" si="11"/>
        <v>3.2690359183673792</v>
      </c>
      <c r="G100" s="5">
        <f t="shared" si="12"/>
        <v>10.686595835576053</v>
      </c>
      <c r="K100" s="5">
        <f t="shared" si="13"/>
        <v>3.3774999999999977</v>
      </c>
      <c r="L100" s="5">
        <f t="shared" si="14"/>
        <v>11.407506249999985</v>
      </c>
      <c r="M100" s="18">
        <f t="shared" si="15"/>
        <v>8.888228064958402E-2</v>
      </c>
    </row>
    <row r="101" spans="1:13" x14ac:dyDescent="0.25">
      <c r="A101" s="5">
        <v>8</v>
      </c>
      <c r="B101" s="5">
        <v>31.227399999999999</v>
      </c>
      <c r="C101" s="5">
        <f t="shared" si="8"/>
        <v>28.781599999999997</v>
      </c>
      <c r="D101" s="5">
        <f t="shared" si="9"/>
        <v>2.445800000000002</v>
      </c>
      <c r="E101" s="5">
        <f t="shared" si="10"/>
        <v>5.9819376400000097</v>
      </c>
      <c r="F101" s="5">
        <f t="shared" si="11"/>
        <v>-3.5032640816326186</v>
      </c>
      <c r="G101" s="5">
        <f t="shared" si="12"/>
        <v>12.272859225657234</v>
      </c>
      <c r="K101" s="5">
        <f t="shared" si="13"/>
        <v>2.445800000000002</v>
      </c>
      <c r="L101" s="5">
        <f t="shared" si="14"/>
        <v>5.9819376400000097</v>
      </c>
      <c r="M101" s="18">
        <f t="shared" si="15"/>
        <v>7.8322242645881571E-2</v>
      </c>
    </row>
    <row r="102" spans="1:13" x14ac:dyDescent="0.25">
      <c r="A102" s="5">
        <v>8</v>
      </c>
      <c r="B102" s="5">
        <v>30.547999999999998</v>
      </c>
      <c r="C102" s="5">
        <f t="shared" si="8"/>
        <v>28.781599999999997</v>
      </c>
      <c r="D102" s="5">
        <f t="shared" si="9"/>
        <v>1.7664000000000009</v>
      </c>
      <c r="E102" s="5">
        <f t="shared" si="10"/>
        <v>3.1201689600000031</v>
      </c>
      <c r="F102" s="5">
        <f t="shared" si="11"/>
        <v>-4.1826640816326197</v>
      </c>
      <c r="G102" s="5">
        <f t="shared" si="12"/>
        <v>17.494678819779647</v>
      </c>
      <c r="K102" s="5">
        <f t="shared" si="13"/>
        <v>1.7664000000000009</v>
      </c>
      <c r="L102" s="5">
        <f t="shared" si="14"/>
        <v>3.1201689600000031</v>
      </c>
      <c r="M102" s="18">
        <f t="shared" si="15"/>
        <v>5.7823752782506253E-2</v>
      </c>
    </row>
    <row r="103" spans="1:13" x14ac:dyDescent="0.25">
      <c r="A103" s="5">
        <v>6</v>
      </c>
      <c r="B103" s="5">
        <v>35.496600000000001</v>
      </c>
      <c r="C103" s="5">
        <f t="shared" si="8"/>
        <v>34.622199999999999</v>
      </c>
      <c r="D103" s="5">
        <f t="shared" si="9"/>
        <v>0.8744000000000014</v>
      </c>
      <c r="E103" s="5">
        <f t="shared" si="10"/>
        <v>0.76457536000000248</v>
      </c>
      <c r="F103" s="5">
        <f t="shared" si="11"/>
        <v>0.76593591836738284</v>
      </c>
      <c r="G103" s="5">
        <f t="shared" si="12"/>
        <v>0.58665783104528613</v>
      </c>
      <c r="K103" s="5">
        <f t="shared" si="13"/>
        <v>0.8744000000000014</v>
      </c>
      <c r="L103" s="5">
        <f t="shared" si="14"/>
        <v>0.76457536000000248</v>
      </c>
      <c r="M103" s="18">
        <f t="shared" si="15"/>
        <v>2.4633345165452503E-2</v>
      </c>
    </row>
    <row r="104" spans="1:13" x14ac:dyDescent="0.25">
      <c r="A104" s="5">
        <v>6</v>
      </c>
      <c r="B104" s="5">
        <v>35.496600000000001</v>
      </c>
      <c r="C104" s="5">
        <f t="shared" si="8"/>
        <v>34.622199999999999</v>
      </c>
      <c r="D104" s="5">
        <f t="shared" si="9"/>
        <v>0.8744000000000014</v>
      </c>
      <c r="E104" s="5">
        <f t="shared" si="10"/>
        <v>0.76457536000000248</v>
      </c>
      <c r="F104" s="5">
        <f t="shared" si="11"/>
        <v>0.76593591836738284</v>
      </c>
      <c r="G104" s="5">
        <f t="shared" si="12"/>
        <v>0.58665783104528613</v>
      </c>
      <c r="K104" s="5">
        <f t="shared" si="13"/>
        <v>0.8744000000000014</v>
      </c>
      <c r="L104" s="5">
        <f t="shared" si="14"/>
        <v>0.76457536000000248</v>
      </c>
      <c r="M104" s="18">
        <f t="shared" si="15"/>
        <v>2.4633345165452503E-2</v>
      </c>
    </row>
    <row r="105" spans="1:13" x14ac:dyDescent="0.25">
      <c r="A105" s="5">
        <v>8</v>
      </c>
      <c r="B105" s="5">
        <v>33.603200000000001</v>
      </c>
      <c r="C105" s="5">
        <f t="shared" si="8"/>
        <v>28.781599999999997</v>
      </c>
      <c r="D105" s="5">
        <f t="shared" si="9"/>
        <v>4.8216000000000037</v>
      </c>
      <c r="E105" s="5">
        <f t="shared" si="10"/>
        <v>23.247826560000036</v>
      </c>
      <c r="F105" s="5">
        <f t="shared" si="11"/>
        <v>-1.1274640816326169</v>
      </c>
      <c r="G105" s="5">
        <f t="shared" si="12"/>
        <v>1.2711752553716802</v>
      </c>
      <c r="K105" s="5">
        <f t="shared" si="13"/>
        <v>4.8216000000000037</v>
      </c>
      <c r="L105" s="5">
        <f t="shared" si="14"/>
        <v>23.247826560000036</v>
      </c>
      <c r="M105" s="18">
        <f t="shared" si="15"/>
        <v>0.14348633463479679</v>
      </c>
    </row>
    <row r="106" spans="1:13" x14ac:dyDescent="0.25">
      <c r="A106" s="5">
        <v>8</v>
      </c>
      <c r="B106" s="5">
        <v>29.837800000000001</v>
      </c>
      <c r="C106" s="5">
        <f t="shared" si="8"/>
        <v>28.781599999999997</v>
      </c>
      <c r="D106" s="5">
        <f t="shared" si="9"/>
        <v>1.056200000000004</v>
      </c>
      <c r="E106" s="5">
        <f t="shared" si="10"/>
        <v>1.1155584400000085</v>
      </c>
      <c r="F106" s="5">
        <f t="shared" si="11"/>
        <v>-4.8928640816326165</v>
      </c>
      <c r="G106" s="5">
        <f t="shared" si="12"/>
        <v>23.940118921330587</v>
      </c>
      <c r="K106" s="5">
        <f t="shared" si="13"/>
        <v>1.056200000000004</v>
      </c>
      <c r="L106" s="5">
        <f t="shared" si="14"/>
        <v>1.1155584400000085</v>
      </c>
      <c r="M106" s="18">
        <f t="shared" si="15"/>
        <v>3.5398052135211175E-2</v>
      </c>
    </row>
    <row r="107" spans="1:13" x14ac:dyDescent="0.25">
      <c r="A107" s="5">
        <v>8</v>
      </c>
      <c r="B107" s="5">
        <v>27.730699999999999</v>
      </c>
      <c r="C107" s="5">
        <f t="shared" si="8"/>
        <v>28.781599999999997</v>
      </c>
      <c r="D107" s="5">
        <f t="shared" si="9"/>
        <v>-1.0508999999999986</v>
      </c>
      <c r="E107" s="5">
        <f t="shared" si="10"/>
        <v>1.1043908099999971</v>
      </c>
      <c r="F107" s="5">
        <f t="shared" si="11"/>
        <v>-6.9999640816326192</v>
      </c>
      <c r="G107" s="5">
        <f t="shared" si="12"/>
        <v>48.999497144146801</v>
      </c>
      <c r="K107" s="5">
        <f t="shared" si="13"/>
        <v>1.0508999999999986</v>
      </c>
      <c r="L107" s="5">
        <f t="shared" si="14"/>
        <v>1.1043908099999971</v>
      </c>
      <c r="M107" s="18">
        <f t="shared" si="15"/>
        <v>3.7896627203784929E-2</v>
      </c>
    </row>
    <row r="108" spans="1:13" x14ac:dyDescent="0.25">
      <c r="A108" s="5">
        <v>8</v>
      </c>
      <c r="B108" s="5">
        <v>29.837800000000001</v>
      </c>
      <c r="C108" s="5">
        <f t="shared" si="8"/>
        <v>28.781599999999997</v>
      </c>
      <c r="D108" s="5">
        <f t="shared" si="9"/>
        <v>1.056200000000004</v>
      </c>
      <c r="E108" s="5">
        <f t="shared" si="10"/>
        <v>1.1155584400000085</v>
      </c>
      <c r="F108" s="5">
        <f t="shared" si="11"/>
        <v>-4.8928640816326165</v>
      </c>
      <c r="G108" s="5">
        <f t="shared" si="12"/>
        <v>23.940118921330587</v>
      </c>
      <c r="K108" s="5">
        <f t="shared" si="13"/>
        <v>1.056200000000004</v>
      </c>
      <c r="L108" s="5">
        <f t="shared" si="14"/>
        <v>1.1155584400000085</v>
      </c>
      <c r="M108" s="18">
        <f t="shared" si="15"/>
        <v>3.5398052135211175E-2</v>
      </c>
    </row>
    <row r="109" spans="1:13" x14ac:dyDescent="0.25">
      <c r="A109" s="5">
        <v>8</v>
      </c>
      <c r="B109" s="5">
        <v>27.730699999999999</v>
      </c>
      <c r="C109" s="5">
        <f t="shared" si="8"/>
        <v>28.781599999999997</v>
      </c>
      <c r="D109" s="5">
        <f t="shared" si="9"/>
        <v>-1.0508999999999986</v>
      </c>
      <c r="E109" s="5">
        <f t="shared" si="10"/>
        <v>1.1043908099999971</v>
      </c>
      <c r="F109" s="5">
        <f t="shared" si="11"/>
        <v>-6.9999640816326192</v>
      </c>
      <c r="G109" s="5">
        <f t="shared" si="12"/>
        <v>48.999497144146801</v>
      </c>
      <c r="K109" s="5">
        <f t="shared" si="13"/>
        <v>1.0508999999999986</v>
      </c>
      <c r="L109" s="5">
        <f t="shared" si="14"/>
        <v>1.1043908099999971</v>
      </c>
      <c r="M109" s="18">
        <f t="shared" si="15"/>
        <v>3.7896627203784929E-2</v>
      </c>
    </row>
    <row r="110" spans="1:13" x14ac:dyDescent="0.25">
      <c r="A110" s="5">
        <v>6</v>
      </c>
      <c r="B110" s="5">
        <v>37.9</v>
      </c>
      <c r="C110" s="5">
        <f t="shared" si="8"/>
        <v>34.622199999999999</v>
      </c>
      <c r="D110" s="5">
        <f t="shared" si="9"/>
        <v>3.2777999999999992</v>
      </c>
      <c r="E110" s="5">
        <f t="shared" si="10"/>
        <v>10.743972839999994</v>
      </c>
      <c r="F110" s="5">
        <f t="shared" si="11"/>
        <v>3.1693359183673806</v>
      </c>
      <c r="G110" s="5">
        <f t="shared" si="12"/>
        <v>10.044690163453607</v>
      </c>
      <c r="K110" s="5">
        <f t="shared" si="13"/>
        <v>3.2777999999999992</v>
      </c>
      <c r="L110" s="5">
        <f t="shared" si="14"/>
        <v>10.743972839999994</v>
      </c>
      <c r="M110" s="18">
        <f t="shared" si="15"/>
        <v>8.6485488126649052E-2</v>
      </c>
    </row>
    <row r="111" spans="1:13" x14ac:dyDescent="0.25">
      <c r="A111" s="5">
        <v>8</v>
      </c>
      <c r="B111" s="5">
        <v>34.5</v>
      </c>
      <c r="C111" s="5">
        <f t="shared" si="8"/>
        <v>28.781599999999997</v>
      </c>
      <c r="D111" s="5">
        <f t="shared" si="9"/>
        <v>5.7184000000000026</v>
      </c>
      <c r="E111" s="5">
        <f t="shared" si="10"/>
        <v>32.700098560000029</v>
      </c>
      <c r="F111" s="5">
        <f t="shared" si="11"/>
        <v>-0.23066408163261798</v>
      </c>
      <c r="G111" s="5">
        <f t="shared" si="12"/>
        <v>5.3205918555419049E-2</v>
      </c>
      <c r="K111" s="5">
        <f t="shared" si="13"/>
        <v>5.7184000000000026</v>
      </c>
      <c r="L111" s="5">
        <f t="shared" si="14"/>
        <v>32.700098560000029</v>
      </c>
      <c r="M111" s="18">
        <f t="shared" si="15"/>
        <v>0.16575072463768123</v>
      </c>
    </row>
    <row r="112" spans="1:13" x14ac:dyDescent="0.25">
      <c r="A112" s="5">
        <v>8</v>
      </c>
      <c r="B112" s="5">
        <v>33.9</v>
      </c>
      <c r="C112" s="5">
        <f t="shared" si="8"/>
        <v>28.781599999999997</v>
      </c>
      <c r="D112" s="5">
        <f t="shared" si="9"/>
        <v>5.1184000000000012</v>
      </c>
      <c r="E112" s="5">
        <f t="shared" si="10"/>
        <v>26.198018560000012</v>
      </c>
      <c r="F112" s="5">
        <f t="shared" si="11"/>
        <v>-0.8306640816326194</v>
      </c>
      <c r="G112" s="5">
        <f t="shared" si="12"/>
        <v>0.69000281651456297</v>
      </c>
      <c r="K112" s="5">
        <f t="shared" si="13"/>
        <v>5.1184000000000012</v>
      </c>
      <c r="L112" s="5">
        <f t="shared" si="14"/>
        <v>26.198018560000012</v>
      </c>
      <c r="M112" s="18">
        <f t="shared" si="15"/>
        <v>0.15098525073746316</v>
      </c>
    </row>
    <row r="113" spans="1:13" x14ac:dyDescent="0.25">
      <c r="A113" s="5">
        <v>6</v>
      </c>
      <c r="B113" s="5">
        <v>37.299799999999998</v>
      </c>
      <c r="C113" s="5">
        <f t="shared" si="8"/>
        <v>34.622199999999999</v>
      </c>
      <c r="D113" s="5">
        <f t="shared" si="9"/>
        <v>2.6775999999999982</v>
      </c>
      <c r="E113" s="5">
        <f t="shared" si="10"/>
        <v>7.1695417599999907</v>
      </c>
      <c r="F113" s="5">
        <f t="shared" si="11"/>
        <v>2.5691359183673796</v>
      </c>
      <c r="G113" s="5">
        <f t="shared" si="12"/>
        <v>6.6004593670453993</v>
      </c>
      <c r="K113" s="5">
        <f t="shared" si="13"/>
        <v>2.6775999999999982</v>
      </c>
      <c r="L113" s="5">
        <f t="shared" si="14"/>
        <v>7.1695417599999907</v>
      </c>
      <c r="M113" s="18">
        <f t="shared" si="15"/>
        <v>7.1785907699236956E-2</v>
      </c>
    </row>
    <row r="114" spans="1:13" x14ac:dyDescent="0.25">
      <c r="A114" s="5">
        <v>6</v>
      </c>
      <c r="B114" s="5">
        <v>36.543999999999997</v>
      </c>
      <c r="C114" s="5">
        <f t="shared" si="8"/>
        <v>34.622199999999999</v>
      </c>
      <c r="D114" s="5">
        <f t="shared" si="9"/>
        <v>1.9217999999999975</v>
      </c>
      <c r="E114" s="5">
        <f t="shared" si="10"/>
        <v>3.6933152399999902</v>
      </c>
      <c r="F114" s="5">
        <f t="shared" si="11"/>
        <v>1.813335918367379</v>
      </c>
      <c r="G114" s="5">
        <f t="shared" si="12"/>
        <v>3.2881871528412656</v>
      </c>
      <c r="K114" s="5">
        <f t="shared" si="13"/>
        <v>1.9217999999999975</v>
      </c>
      <c r="L114" s="5">
        <f t="shared" si="14"/>
        <v>3.6933152399999902</v>
      </c>
      <c r="M114" s="18">
        <f t="shared" si="15"/>
        <v>5.2588660245183827E-2</v>
      </c>
    </row>
    <row r="115" spans="1:13" x14ac:dyDescent="0.25">
      <c r="A115" s="5">
        <v>6</v>
      </c>
      <c r="B115" s="5">
        <v>36.920200000000001</v>
      </c>
      <c r="C115" s="5">
        <f t="shared" si="8"/>
        <v>34.622199999999999</v>
      </c>
      <c r="D115" s="5">
        <f t="shared" si="9"/>
        <v>2.2980000000000018</v>
      </c>
      <c r="E115" s="5">
        <f t="shared" si="10"/>
        <v>5.2808040000000087</v>
      </c>
      <c r="F115" s="5">
        <f t="shared" si="11"/>
        <v>2.1895359183673833</v>
      </c>
      <c r="G115" s="5">
        <f t="shared" si="12"/>
        <v>4.7940675378209008</v>
      </c>
      <c r="K115" s="5">
        <f t="shared" si="13"/>
        <v>2.2980000000000018</v>
      </c>
      <c r="L115" s="5">
        <f t="shared" si="14"/>
        <v>5.2808040000000087</v>
      </c>
      <c r="M115" s="18">
        <f t="shared" si="15"/>
        <v>6.224234971641545E-2</v>
      </c>
    </row>
    <row r="116" spans="1:13" x14ac:dyDescent="0.25">
      <c r="A116" s="5">
        <v>6</v>
      </c>
      <c r="B116" s="5">
        <v>37.425899999999999</v>
      </c>
      <c r="C116" s="5">
        <f t="shared" si="8"/>
        <v>34.622199999999999</v>
      </c>
      <c r="D116" s="5">
        <f t="shared" si="9"/>
        <v>2.8036999999999992</v>
      </c>
      <c r="E116" s="5">
        <f t="shared" si="10"/>
        <v>7.8607336899999956</v>
      </c>
      <c r="F116" s="5">
        <f t="shared" si="11"/>
        <v>2.6952359183673806</v>
      </c>
      <c r="G116" s="5">
        <f t="shared" si="12"/>
        <v>7.2642966556576578</v>
      </c>
      <c r="K116" s="5">
        <f t="shared" si="13"/>
        <v>2.8036999999999992</v>
      </c>
      <c r="L116" s="5">
        <f t="shared" si="14"/>
        <v>7.8607336899999956</v>
      </c>
      <c r="M116" s="18">
        <f t="shared" si="15"/>
        <v>7.4913362136915865E-2</v>
      </c>
    </row>
    <row r="117" spans="1:13" x14ac:dyDescent="0.25">
      <c r="A117" s="5">
        <v>6</v>
      </c>
      <c r="B117" s="5">
        <v>35.435400000000001</v>
      </c>
      <c r="C117" s="5">
        <f t="shared" si="8"/>
        <v>34.622199999999999</v>
      </c>
      <c r="D117" s="5">
        <f t="shared" si="9"/>
        <v>0.81320000000000192</v>
      </c>
      <c r="E117" s="5">
        <f t="shared" si="10"/>
        <v>0.66129424000000314</v>
      </c>
      <c r="F117" s="5">
        <f t="shared" si="11"/>
        <v>0.70473591836738336</v>
      </c>
      <c r="G117" s="5">
        <f t="shared" si="12"/>
        <v>0.49665271463711924</v>
      </c>
      <c r="K117" s="5">
        <f t="shared" si="13"/>
        <v>0.81320000000000192</v>
      </c>
      <c r="L117" s="5">
        <f t="shared" si="14"/>
        <v>0.66129424000000314</v>
      </c>
      <c r="M117" s="18">
        <f t="shared" si="15"/>
        <v>2.2948802609819612E-2</v>
      </c>
    </row>
    <row r="118" spans="1:13" x14ac:dyDescent="0.25">
      <c r="A118" s="5">
        <v>6</v>
      </c>
      <c r="B118" s="5">
        <v>35.890999999999998</v>
      </c>
      <c r="C118" s="5">
        <f t="shared" si="8"/>
        <v>34.622199999999999</v>
      </c>
      <c r="D118" s="5">
        <f t="shared" si="9"/>
        <v>1.2687999999999988</v>
      </c>
      <c r="E118" s="5">
        <f t="shared" si="10"/>
        <v>1.6098534399999971</v>
      </c>
      <c r="F118" s="5">
        <f t="shared" si="11"/>
        <v>1.1603359183673803</v>
      </c>
      <c r="G118" s="5">
        <f t="shared" si="12"/>
        <v>1.3463794434534717</v>
      </c>
      <c r="K118" s="5">
        <f t="shared" si="13"/>
        <v>1.2687999999999988</v>
      </c>
      <c r="L118" s="5">
        <f t="shared" si="14"/>
        <v>1.6098534399999971</v>
      </c>
      <c r="M118" s="18">
        <f t="shared" si="15"/>
        <v>3.5351480872642137E-2</v>
      </c>
    </row>
    <row r="119" spans="1:13" x14ac:dyDescent="0.25">
      <c r="A119" s="5">
        <v>4</v>
      </c>
      <c r="B119" s="5">
        <v>43.297899999999998</v>
      </c>
      <c r="C119" s="5">
        <f t="shared" si="8"/>
        <v>40.462800000000001</v>
      </c>
      <c r="D119" s="5">
        <f t="shared" si="9"/>
        <v>2.8350999999999971</v>
      </c>
      <c r="E119" s="5">
        <f t="shared" si="10"/>
        <v>8.0377920099999827</v>
      </c>
      <c r="F119" s="5">
        <f t="shared" si="11"/>
        <v>8.5672359183673805</v>
      </c>
      <c r="G119" s="5">
        <f t="shared" si="12"/>
        <v>73.397531280964174</v>
      </c>
      <c r="K119" s="5">
        <f t="shared" si="13"/>
        <v>2.8350999999999971</v>
      </c>
      <c r="L119" s="5">
        <f t="shared" si="14"/>
        <v>8.0377920099999827</v>
      </c>
      <c r="M119" s="18">
        <f t="shared" si="15"/>
        <v>6.5478926229678505E-2</v>
      </c>
    </row>
    <row r="120" spans="1:13" x14ac:dyDescent="0.25">
      <c r="A120" s="5">
        <v>4</v>
      </c>
      <c r="B120" s="5">
        <v>45.5991</v>
      </c>
      <c r="C120" s="5">
        <f t="shared" si="8"/>
        <v>40.462800000000001</v>
      </c>
      <c r="D120" s="5">
        <f t="shared" si="9"/>
        <v>5.1362999999999985</v>
      </c>
      <c r="E120" s="5">
        <f t="shared" si="10"/>
        <v>26.381577689999986</v>
      </c>
      <c r="F120" s="5">
        <f t="shared" si="11"/>
        <v>10.868435918367382</v>
      </c>
      <c r="G120" s="5">
        <f t="shared" si="12"/>
        <v>118.12289931165824</v>
      </c>
      <c r="K120" s="5">
        <f t="shared" si="13"/>
        <v>5.1362999999999985</v>
      </c>
      <c r="L120" s="5">
        <f t="shared" si="14"/>
        <v>26.381577689999986</v>
      </c>
      <c r="M120" s="18">
        <f t="shared" si="15"/>
        <v>0.11264038106015246</v>
      </c>
    </row>
    <row r="121" spans="1:13" x14ac:dyDescent="0.25">
      <c r="A121" s="5">
        <v>4</v>
      </c>
      <c r="B121" s="5">
        <v>41.7</v>
      </c>
      <c r="C121" s="5">
        <f t="shared" si="8"/>
        <v>40.462800000000001</v>
      </c>
      <c r="D121" s="5">
        <f t="shared" si="9"/>
        <v>1.2372000000000014</v>
      </c>
      <c r="E121" s="5">
        <f t="shared" si="10"/>
        <v>1.5306638400000034</v>
      </c>
      <c r="F121" s="5">
        <f t="shared" si="11"/>
        <v>6.9693359183673849</v>
      </c>
      <c r="G121" s="5">
        <f t="shared" si="12"/>
        <v>48.571643143045762</v>
      </c>
      <c r="K121" s="5">
        <f t="shared" si="13"/>
        <v>1.2372000000000014</v>
      </c>
      <c r="L121" s="5">
        <f t="shared" si="14"/>
        <v>1.5306638400000034</v>
      </c>
      <c r="M121" s="18">
        <f t="shared" si="15"/>
        <v>2.9669064748201471E-2</v>
      </c>
    </row>
    <row r="122" spans="1:13" x14ac:dyDescent="0.25">
      <c r="A122" s="5">
        <v>4</v>
      </c>
      <c r="B122" s="5">
        <v>38.700000000000003</v>
      </c>
      <c r="C122" s="5">
        <f t="shared" si="8"/>
        <v>40.462800000000001</v>
      </c>
      <c r="D122" s="5">
        <f t="shared" si="9"/>
        <v>-1.7627999999999986</v>
      </c>
      <c r="E122" s="5">
        <f t="shared" si="10"/>
        <v>3.107463839999995</v>
      </c>
      <c r="F122" s="5">
        <f t="shared" si="11"/>
        <v>3.9693359183673849</v>
      </c>
      <c r="G122" s="5">
        <f t="shared" si="12"/>
        <v>15.755627632841451</v>
      </c>
      <c r="K122" s="5">
        <f t="shared" si="13"/>
        <v>1.7627999999999986</v>
      </c>
      <c r="L122" s="5">
        <f t="shared" si="14"/>
        <v>3.107463839999995</v>
      </c>
      <c r="M122" s="18">
        <f t="shared" si="15"/>
        <v>4.5550387596899188E-2</v>
      </c>
    </row>
    <row r="123" spans="1:13" x14ac:dyDescent="0.25">
      <c r="A123" s="5">
        <v>4</v>
      </c>
      <c r="B123" s="5">
        <v>38.700000000000003</v>
      </c>
      <c r="C123" s="5">
        <f t="shared" si="8"/>
        <v>40.462800000000001</v>
      </c>
      <c r="D123" s="5">
        <f t="shared" si="9"/>
        <v>-1.7627999999999986</v>
      </c>
      <c r="E123" s="5">
        <f t="shared" si="10"/>
        <v>3.107463839999995</v>
      </c>
      <c r="F123" s="5">
        <f t="shared" si="11"/>
        <v>3.9693359183673849</v>
      </c>
      <c r="G123" s="5">
        <f t="shared" si="12"/>
        <v>15.755627632841451</v>
      </c>
      <c r="K123" s="5">
        <f t="shared" si="13"/>
        <v>1.7627999999999986</v>
      </c>
      <c r="L123" s="5">
        <f t="shared" si="14"/>
        <v>3.107463839999995</v>
      </c>
      <c r="M123" s="18">
        <f t="shared" si="15"/>
        <v>4.5550387596899188E-2</v>
      </c>
    </row>
    <row r="124" spans="1:13" x14ac:dyDescent="0.25">
      <c r="A124" s="5">
        <v>4</v>
      </c>
      <c r="B124" s="5">
        <v>37.5899</v>
      </c>
      <c r="C124" s="5">
        <f t="shared" si="8"/>
        <v>40.462800000000001</v>
      </c>
      <c r="D124" s="5">
        <f t="shared" si="9"/>
        <v>-2.8729000000000013</v>
      </c>
      <c r="E124" s="5">
        <f t="shared" si="10"/>
        <v>8.2535544100000084</v>
      </c>
      <c r="F124" s="5">
        <f t="shared" si="11"/>
        <v>2.8592359183673821</v>
      </c>
      <c r="G124" s="5">
        <f t="shared" si="12"/>
        <v>8.1752300368821675</v>
      </c>
      <c r="K124" s="5">
        <f t="shared" si="13"/>
        <v>2.8729000000000013</v>
      </c>
      <c r="L124" s="5">
        <f t="shared" si="14"/>
        <v>8.2535544100000084</v>
      </c>
      <c r="M124" s="18">
        <f t="shared" si="15"/>
        <v>7.6427444606130934E-2</v>
      </c>
    </row>
    <row r="125" spans="1:13" x14ac:dyDescent="0.25">
      <c r="A125" s="5">
        <v>4</v>
      </c>
      <c r="B125" s="5">
        <v>36.655700000000003</v>
      </c>
      <c r="C125" s="5">
        <f t="shared" si="8"/>
        <v>40.462800000000001</v>
      </c>
      <c r="D125" s="5">
        <f t="shared" si="9"/>
        <v>-3.8070999999999984</v>
      </c>
      <c r="E125" s="5">
        <f t="shared" si="10"/>
        <v>14.494010409999987</v>
      </c>
      <c r="F125" s="5">
        <f t="shared" si="11"/>
        <v>1.9250359183673851</v>
      </c>
      <c r="G125" s="5">
        <f t="shared" si="12"/>
        <v>3.7057632870045616</v>
      </c>
      <c r="K125" s="5">
        <f t="shared" si="13"/>
        <v>3.8070999999999984</v>
      </c>
      <c r="L125" s="5">
        <f t="shared" si="14"/>
        <v>14.494010409999987</v>
      </c>
      <c r="M125" s="18">
        <f t="shared" si="15"/>
        <v>0.10386106390002095</v>
      </c>
    </row>
    <row r="126" spans="1:13" x14ac:dyDescent="0.25">
      <c r="A126" s="5">
        <v>4</v>
      </c>
      <c r="B126" s="5">
        <v>34.434100000000001</v>
      </c>
      <c r="C126" s="5">
        <f t="shared" si="8"/>
        <v>40.462800000000001</v>
      </c>
      <c r="D126" s="5">
        <f t="shared" si="9"/>
        <v>-6.0287000000000006</v>
      </c>
      <c r="E126" s="5">
        <f t="shared" si="10"/>
        <v>36.345223690000005</v>
      </c>
      <c r="F126" s="5">
        <f t="shared" si="11"/>
        <v>-0.29656408163261716</v>
      </c>
      <c r="G126" s="5">
        <f t="shared" si="12"/>
        <v>8.795025451459762E-2</v>
      </c>
      <c r="K126" s="5">
        <f t="shared" si="13"/>
        <v>6.0287000000000006</v>
      </c>
      <c r="L126" s="5">
        <f t="shared" si="14"/>
        <v>36.345223690000005</v>
      </c>
      <c r="M126" s="18">
        <f t="shared" si="15"/>
        <v>0.17507935447710266</v>
      </c>
    </row>
    <row r="127" spans="1:13" x14ac:dyDescent="0.25">
      <c r="A127" s="5">
        <v>4</v>
      </c>
      <c r="B127" s="5">
        <v>31.366900000000001</v>
      </c>
      <c r="C127" s="5">
        <f t="shared" si="8"/>
        <v>40.462800000000001</v>
      </c>
      <c r="D127" s="5">
        <f t="shared" si="9"/>
        <v>-9.0959000000000003</v>
      </c>
      <c r="E127" s="5">
        <f t="shared" si="10"/>
        <v>82.735396810000012</v>
      </c>
      <c r="F127" s="5">
        <f t="shared" si="11"/>
        <v>-3.3637640816326169</v>
      </c>
      <c r="G127" s="5">
        <f t="shared" si="12"/>
        <v>11.314908796881722</v>
      </c>
      <c r="K127" s="5">
        <f t="shared" si="13"/>
        <v>9.0959000000000003</v>
      </c>
      <c r="L127" s="5">
        <f t="shared" si="14"/>
        <v>82.735396810000012</v>
      </c>
      <c r="M127" s="18">
        <f t="shared" si="15"/>
        <v>0.28998402774899656</v>
      </c>
    </row>
    <row r="128" spans="1:13" x14ac:dyDescent="0.25">
      <c r="A128" s="5">
        <v>6</v>
      </c>
      <c r="B128" s="5">
        <v>32.200000000000003</v>
      </c>
      <c r="C128" s="5">
        <f t="shared" si="8"/>
        <v>34.622199999999999</v>
      </c>
      <c r="D128" s="5">
        <f t="shared" si="9"/>
        <v>-2.4221999999999966</v>
      </c>
      <c r="E128" s="5">
        <f t="shared" si="10"/>
        <v>5.8670528399999835</v>
      </c>
      <c r="F128" s="5">
        <f t="shared" si="11"/>
        <v>-2.5306640816326151</v>
      </c>
      <c r="G128" s="5">
        <f t="shared" si="12"/>
        <v>6.4042606940654476</v>
      </c>
      <c r="K128" s="5">
        <f t="shared" si="13"/>
        <v>2.4221999999999966</v>
      </c>
      <c r="L128" s="5">
        <f t="shared" si="14"/>
        <v>5.8670528399999835</v>
      </c>
      <c r="M128" s="18">
        <f t="shared" si="15"/>
        <v>7.5223602484471935E-2</v>
      </c>
    </row>
    <row r="129" spans="1:13" x14ac:dyDescent="0.25">
      <c r="A129" s="5">
        <v>6</v>
      </c>
      <c r="B129" s="5">
        <v>28.1</v>
      </c>
      <c r="C129" s="5">
        <f t="shared" si="8"/>
        <v>34.622199999999999</v>
      </c>
      <c r="D129" s="5">
        <f t="shared" si="9"/>
        <v>-6.522199999999998</v>
      </c>
      <c r="E129" s="5">
        <f t="shared" si="10"/>
        <v>42.539092839999974</v>
      </c>
      <c r="F129" s="5">
        <f t="shared" si="11"/>
        <v>-6.6306640816326166</v>
      </c>
      <c r="G129" s="5">
        <f t="shared" si="12"/>
        <v>43.965706163452907</v>
      </c>
      <c r="K129" s="5">
        <f t="shared" si="13"/>
        <v>6.522199999999998</v>
      </c>
      <c r="L129" s="5">
        <f t="shared" si="14"/>
        <v>42.539092839999974</v>
      </c>
      <c r="M129" s="18">
        <f t="shared" si="15"/>
        <v>0.23210676156583621</v>
      </c>
    </row>
    <row r="130" spans="1:13" x14ac:dyDescent="0.25">
      <c r="A130" s="5">
        <v>8</v>
      </c>
      <c r="B130" s="5">
        <v>25.7</v>
      </c>
      <c r="C130" s="5">
        <f t="shared" si="8"/>
        <v>28.781599999999997</v>
      </c>
      <c r="D130" s="5">
        <f t="shared" si="9"/>
        <v>-3.0815999999999981</v>
      </c>
      <c r="E130" s="5">
        <f t="shared" si="10"/>
        <v>9.4962585599999887</v>
      </c>
      <c r="F130" s="5">
        <f t="shared" si="11"/>
        <v>-9.0306640816326187</v>
      </c>
      <c r="G130" s="5">
        <f t="shared" si="12"/>
        <v>81.552893755289503</v>
      </c>
      <c r="K130" s="5">
        <f t="shared" si="13"/>
        <v>3.0815999999999981</v>
      </c>
      <c r="L130" s="5">
        <f t="shared" si="14"/>
        <v>9.4962585599999887</v>
      </c>
      <c r="M130" s="18">
        <f t="shared" si="15"/>
        <v>0.11990661478599214</v>
      </c>
    </row>
    <row r="131" spans="1:13" x14ac:dyDescent="0.25">
      <c r="A131" s="5">
        <v>6</v>
      </c>
      <c r="B131" s="5">
        <v>27.8</v>
      </c>
      <c r="C131" s="5">
        <f t="shared" si="8"/>
        <v>34.622199999999999</v>
      </c>
      <c r="D131" s="5">
        <f t="shared" si="9"/>
        <v>-6.8221999999999987</v>
      </c>
      <c r="E131" s="5">
        <f t="shared" si="10"/>
        <v>46.542412839999983</v>
      </c>
      <c r="F131" s="5">
        <f t="shared" si="11"/>
        <v>-6.9306640816326173</v>
      </c>
      <c r="G131" s="5">
        <f t="shared" si="12"/>
        <v>48.034104612432493</v>
      </c>
      <c r="K131" s="5">
        <f t="shared" si="13"/>
        <v>6.8221999999999987</v>
      </c>
      <c r="L131" s="5">
        <f t="shared" si="14"/>
        <v>46.542412839999983</v>
      </c>
      <c r="M131" s="18">
        <f t="shared" si="15"/>
        <v>0.24540287769784166</v>
      </c>
    </row>
    <row r="132" spans="1:13" x14ac:dyDescent="0.25">
      <c r="A132" s="5">
        <v>8</v>
      </c>
      <c r="B132" s="5">
        <v>25.6</v>
      </c>
      <c r="C132" s="5">
        <f t="shared" ref="C132:C195" si="16">52.144-2.9203*A132</f>
        <v>28.781599999999997</v>
      </c>
      <c r="D132" s="5">
        <f t="shared" ref="D132:D195" si="17">B132-C132</f>
        <v>-3.181599999999996</v>
      </c>
      <c r="E132" s="5">
        <f t="shared" ref="E132:E195" si="18">D132*D132</f>
        <v>10.122578559999974</v>
      </c>
      <c r="F132" s="5">
        <f t="shared" ref="F132:F195" si="19">B132-$B$248</f>
        <v>-9.1306640816326166</v>
      </c>
      <c r="G132" s="5">
        <f t="shared" ref="G132:G195" si="20">F132*F132</f>
        <v>83.36902657161599</v>
      </c>
      <c r="K132" s="5">
        <f t="shared" ref="K132:K195" si="21">ABS(B132-C132)</f>
        <v>3.181599999999996</v>
      </c>
      <c r="L132" s="5">
        <f t="shared" ref="L132:L195" si="22">D132*D132</f>
        <v>10.122578559999974</v>
      </c>
      <c r="M132" s="18">
        <f t="shared" ref="M132:M195" si="23">ABS(B132-C132)/B132</f>
        <v>0.12428124999999984</v>
      </c>
    </row>
    <row r="133" spans="1:13" x14ac:dyDescent="0.25">
      <c r="A133" s="5">
        <v>8</v>
      </c>
      <c r="B133" s="5">
        <v>27.2</v>
      </c>
      <c r="C133" s="5">
        <f t="shared" si="16"/>
        <v>28.781599999999997</v>
      </c>
      <c r="D133" s="5">
        <f t="shared" si="17"/>
        <v>-1.5815999999999981</v>
      </c>
      <c r="E133" s="5">
        <f t="shared" si="18"/>
        <v>2.5014585599999939</v>
      </c>
      <c r="F133" s="5">
        <f t="shared" si="19"/>
        <v>-7.5306640816326187</v>
      </c>
      <c r="G133" s="5">
        <f t="shared" si="20"/>
        <v>56.710901510391651</v>
      </c>
      <c r="K133" s="5">
        <f t="shared" si="21"/>
        <v>1.5815999999999981</v>
      </c>
      <c r="L133" s="5">
        <f t="shared" si="22"/>
        <v>2.5014585599999939</v>
      </c>
      <c r="M133" s="18">
        <f t="shared" si="23"/>
        <v>5.8147058823529343E-2</v>
      </c>
    </row>
    <row r="134" spans="1:13" x14ac:dyDescent="0.25">
      <c r="A134" s="5">
        <v>6</v>
      </c>
      <c r="B134" s="5">
        <v>31.364100000000001</v>
      </c>
      <c r="C134" s="5">
        <f t="shared" si="16"/>
        <v>34.622199999999999</v>
      </c>
      <c r="D134" s="5">
        <f t="shared" si="17"/>
        <v>-3.2580999999999989</v>
      </c>
      <c r="E134" s="5">
        <f t="shared" si="18"/>
        <v>10.615215609999993</v>
      </c>
      <c r="F134" s="5">
        <f t="shared" si="19"/>
        <v>-3.3665640816326174</v>
      </c>
      <c r="G134" s="5">
        <f t="shared" si="20"/>
        <v>11.333753715738869</v>
      </c>
      <c r="K134" s="5">
        <f t="shared" si="21"/>
        <v>3.2580999999999989</v>
      </c>
      <c r="L134" s="5">
        <f t="shared" si="22"/>
        <v>10.615215609999993</v>
      </c>
      <c r="M134" s="18">
        <f t="shared" si="23"/>
        <v>0.10387991365924731</v>
      </c>
    </row>
    <row r="135" spans="1:13" x14ac:dyDescent="0.25">
      <c r="A135" s="5">
        <v>6</v>
      </c>
      <c r="B135" s="5">
        <v>31.363900000000001</v>
      </c>
      <c r="C135" s="5">
        <f t="shared" si="16"/>
        <v>34.622199999999999</v>
      </c>
      <c r="D135" s="5">
        <f t="shared" si="17"/>
        <v>-3.2582999999999984</v>
      </c>
      <c r="E135" s="5">
        <f t="shared" si="18"/>
        <v>10.616518889999989</v>
      </c>
      <c r="F135" s="5">
        <f t="shared" si="19"/>
        <v>-3.366764081632617</v>
      </c>
      <c r="G135" s="5">
        <f t="shared" si="20"/>
        <v>11.335100381371518</v>
      </c>
      <c r="K135" s="5">
        <f t="shared" si="21"/>
        <v>3.2582999999999984</v>
      </c>
      <c r="L135" s="5">
        <f t="shared" si="22"/>
        <v>10.616518889999989</v>
      </c>
      <c r="M135" s="18">
        <f t="shared" si="23"/>
        <v>0.10388695283430946</v>
      </c>
    </row>
    <row r="136" spans="1:13" x14ac:dyDescent="0.25">
      <c r="A136" s="5">
        <v>8</v>
      </c>
      <c r="B136" s="5">
        <v>28.716000000000001</v>
      </c>
      <c r="C136" s="5">
        <f t="shared" si="16"/>
        <v>28.781599999999997</v>
      </c>
      <c r="D136" s="5">
        <f t="shared" si="17"/>
        <v>-6.5599999999996328E-2</v>
      </c>
      <c r="E136" s="5">
        <f t="shared" si="18"/>
        <v>4.3033599999995186E-3</v>
      </c>
      <c r="F136" s="5">
        <f t="shared" si="19"/>
        <v>-6.0146640816326169</v>
      </c>
      <c r="G136" s="5">
        <f t="shared" si="20"/>
        <v>36.176184014881528</v>
      </c>
      <c r="K136" s="5">
        <f t="shared" si="21"/>
        <v>6.5599999999996328E-2</v>
      </c>
      <c r="L136" s="5">
        <f t="shared" si="22"/>
        <v>4.3033599999995186E-3</v>
      </c>
      <c r="M136" s="18">
        <f t="shared" si="23"/>
        <v>2.2844407299065445E-3</v>
      </c>
    </row>
    <row r="137" spans="1:13" x14ac:dyDescent="0.25">
      <c r="A137" s="5">
        <v>8</v>
      </c>
      <c r="B137" s="5">
        <v>28.700900000000001</v>
      </c>
      <c r="C137" s="5">
        <f t="shared" si="16"/>
        <v>28.781599999999997</v>
      </c>
      <c r="D137" s="5">
        <f t="shared" si="17"/>
        <v>-8.0699999999996663E-2</v>
      </c>
      <c r="E137" s="5">
        <f t="shared" si="18"/>
        <v>6.5124899999994615E-3</v>
      </c>
      <c r="F137" s="5">
        <f t="shared" si="19"/>
        <v>-6.0297640816326172</v>
      </c>
      <c r="G137" s="5">
        <f t="shared" si="20"/>
        <v>36.358054880146838</v>
      </c>
      <c r="K137" s="5">
        <f t="shared" si="21"/>
        <v>8.0699999999996663E-2</v>
      </c>
      <c r="L137" s="5">
        <f t="shared" si="22"/>
        <v>6.5124899999994615E-3</v>
      </c>
      <c r="M137" s="18">
        <f t="shared" si="23"/>
        <v>2.8117585162833452E-3</v>
      </c>
    </row>
    <row r="138" spans="1:13" x14ac:dyDescent="0.25">
      <c r="A138" s="5">
        <v>6</v>
      </c>
      <c r="B138" s="5">
        <v>24.4</v>
      </c>
      <c r="C138" s="5">
        <f t="shared" si="16"/>
        <v>34.622199999999999</v>
      </c>
      <c r="D138" s="5">
        <f t="shared" si="17"/>
        <v>-10.222200000000001</v>
      </c>
      <c r="E138" s="5">
        <f t="shared" si="18"/>
        <v>104.49337284000002</v>
      </c>
      <c r="F138" s="5">
        <f t="shared" si="19"/>
        <v>-10.330664081632619</v>
      </c>
      <c r="G138" s="5">
        <f t="shared" si="20"/>
        <v>106.72262036753433</v>
      </c>
      <c r="K138" s="5">
        <f t="shared" si="21"/>
        <v>10.222200000000001</v>
      </c>
      <c r="L138" s="5">
        <f t="shared" si="22"/>
        <v>104.49337284000002</v>
      </c>
      <c r="M138" s="18">
        <f t="shared" si="23"/>
        <v>0.41894262295081974</v>
      </c>
    </row>
    <row r="139" spans="1:13" x14ac:dyDescent="0.25">
      <c r="A139" s="5">
        <v>8</v>
      </c>
      <c r="B139" s="5">
        <v>25.6</v>
      </c>
      <c r="C139" s="5">
        <f t="shared" si="16"/>
        <v>28.781599999999997</v>
      </c>
      <c r="D139" s="5">
        <f t="shared" si="17"/>
        <v>-3.181599999999996</v>
      </c>
      <c r="E139" s="5">
        <f t="shared" si="18"/>
        <v>10.122578559999974</v>
      </c>
      <c r="F139" s="5">
        <f t="shared" si="19"/>
        <v>-9.1306640816326166</v>
      </c>
      <c r="G139" s="5">
        <f t="shared" si="20"/>
        <v>83.36902657161599</v>
      </c>
      <c r="K139" s="5">
        <f t="shared" si="21"/>
        <v>3.181599999999996</v>
      </c>
      <c r="L139" s="5">
        <f t="shared" si="22"/>
        <v>10.122578559999974</v>
      </c>
      <c r="M139" s="18">
        <f t="shared" si="23"/>
        <v>0.12428124999999984</v>
      </c>
    </row>
    <row r="140" spans="1:13" x14ac:dyDescent="0.25">
      <c r="A140" s="5">
        <v>8</v>
      </c>
      <c r="B140" s="5">
        <v>24.6</v>
      </c>
      <c r="C140" s="5">
        <f t="shared" si="16"/>
        <v>28.781599999999997</v>
      </c>
      <c r="D140" s="5">
        <f t="shared" si="17"/>
        <v>-4.181599999999996</v>
      </c>
      <c r="E140" s="5">
        <f t="shared" si="18"/>
        <v>17.485778559999968</v>
      </c>
      <c r="F140" s="5">
        <f t="shared" si="19"/>
        <v>-10.130664081632617</v>
      </c>
      <c r="G140" s="5">
        <f t="shared" si="20"/>
        <v>102.63035473488122</v>
      </c>
      <c r="K140" s="5">
        <f t="shared" si="21"/>
        <v>4.181599999999996</v>
      </c>
      <c r="L140" s="5">
        <f t="shared" si="22"/>
        <v>17.485778559999968</v>
      </c>
      <c r="M140" s="18">
        <f t="shared" si="23"/>
        <v>0.1699837398373982</v>
      </c>
    </row>
    <row r="141" spans="1:13" x14ac:dyDescent="0.25">
      <c r="A141" s="5">
        <v>8</v>
      </c>
      <c r="B141" s="5">
        <v>25.6</v>
      </c>
      <c r="C141" s="5">
        <f t="shared" si="16"/>
        <v>28.781599999999997</v>
      </c>
      <c r="D141" s="5">
        <f t="shared" si="17"/>
        <v>-3.181599999999996</v>
      </c>
      <c r="E141" s="5">
        <f t="shared" si="18"/>
        <v>10.122578559999974</v>
      </c>
      <c r="F141" s="5">
        <f t="shared" si="19"/>
        <v>-9.1306640816326166</v>
      </c>
      <c r="G141" s="5">
        <f t="shared" si="20"/>
        <v>83.36902657161599</v>
      </c>
      <c r="K141" s="5">
        <f t="shared" si="21"/>
        <v>3.181599999999996</v>
      </c>
      <c r="L141" s="5">
        <f t="shared" si="22"/>
        <v>10.122578559999974</v>
      </c>
      <c r="M141" s="18">
        <f t="shared" si="23"/>
        <v>0.12428124999999984</v>
      </c>
    </row>
    <row r="142" spans="1:13" x14ac:dyDescent="0.25">
      <c r="A142" s="5">
        <v>6</v>
      </c>
      <c r="B142" s="5">
        <v>28.566800000000001</v>
      </c>
      <c r="C142" s="5">
        <f t="shared" si="16"/>
        <v>34.622199999999999</v>
      </c>
      <c r="D142" s="5">
        <f t="shared" si="17"/>
        <v>-6.0553999999999988</v>
      </c>
      <c r="E142" s="5">
        <f t="shared" si="18"/>
        <v>36.667869159999988</v>
      </c>
      <c r="F142" s="5">
        <f t="shared" si="19"/>
        <v>-6.1638640816326173</v>
      </c>
      <c r="G142" s="5">
        <f t="shared" si="20"/>
        <v>37.993220416840707</v>
      </c>
      <c r="K142" s="5">
        <f t="shared" si="21"/>
        <v>6.0553999999999988</v>
      </c>
      <c r="L142" s="5">
        <f t="shared" si="22"/>
        <v>36.667869159999988</v>
      </c>
      <c r="M142" s="18">
        <f t="shared" si="23"/>
        <v>0.21197333968102827</v>
      </c>
    </row>
    <row r="143" spans="1:13" x14ac:dyDescent="0.25">
      <c r="A143" s="5">
        <v>6</v>
      </c>
      <c r="B143" s="5">
        <v>28.567399999999999</v>
      </c>
      <c r="C143" s="5">
        <f t="shared" si="16"/>
        <v>34.622199999999999</v>
      </c>
      <c r="D143" s="5">
        <f t="shared" si="17"/>
        <v>-6.0548000000000002</v>
      </c>
      <c r="E143" s="5">
        <f t="shared" si="18"/>
        <v>36.660603040000005</v>
      </c>
      <c r="F143" s="5">
        <f t="shared" si="19"/>
        <v>-6.1632640816326187</v>
      </c>
      <c r="G143" s="5">
        <f t="shared" si="20"/>
        <v>37.985824139942764</v>
      </c>
      <c r="K143" s="5">
        <f t="shared" si="21"/>
        <v>6.0548000000000002</v>
      </c>
      <c r="L143" s="5">
        <f t="shared" si="22"/>
        <v>36.660603040000005</v>
      </c>
      <c r="M143" s="18">
        <f t="shared" si="23"/>
        <v>0.21194788465173592</v>
      </c>
    </row>
    <row r="144" spans="1:13" x14ac:dyDescent="0.25">
      <c r="A144" s="5">
        <v>8</v>
      </c>
      <c r="B144" s="5">
        <v>25.897500000000001</v>
      </c>
      <c r="C144" s="5">
        <f t="shared" si="16"/>
        <v>28.781599999999997</v>
      </c>
      <c r="D144" s="5">
        <f t="shared" si="17"/>
        <v>-2.8840999999999966</v>
      </c>
      <c r="E144" s="5">
        <f t="shared" si="18"/>
        <v>8.3180328099999805</v>
      </c>
      <c r="F144" s="5">
        <f t="shared" si="19"/>
        <v>-8.8331640816326171</v>
      </c>
      <c r="G144" s="5">
        <f t="shared" si="20"/>
        <v>78.024787693044601</v>
      </c>
      <c r="K144" s="5">
        <f t="shared" si="21"/>
        <v>2.8840999999999966</v>
      </c>
      <c r="L144" s="5">
        <f t="shared" si="22"/>
        <v>8.3180328099999805</v>
      </c>
      <c r="M144" s="18">
        <f t="shared" si="23"/>
        <v>0.11136596196544055</v>
      </c>
    </row>
    <row r="145" spans="1:13" x14ac:dyDescent="0.25">
      <c r="A145" s="5">
        <v>8</v>
      </c>
      <c r="B145" s="5">
        <v>25.897200000000002</v>
      </c>
      <c r="C145" s="5">
        <f t="shared" si="16"/>
        <v>28.781599999999997</v>
      </c>
      <c r="D145" s="5">
        <f t="shared" si="17"/>
        <v>-2.8843999999999959</v>
      </c>
      <c r="E145" s="5">
        <f t="shared" si="18"/>
        <v>8.3197633599999765</v>
      </c>
      <c r="F145" s="5">
        <f t="shared" si="19"/>
        <v>-8.8334640816326164</v>
      </c>
      <c r="G145" s="5">
        <f t="shared" si="20"/>
        <v>78.030087681493569</v>
      </c>
      <c r="K145" s="5">
        <f t="shared" si="21"/>
        <v>2.8843999999999959</v>
      </c>
      <c r="L145" s="5">
        <f t="shared" si="22"/>
        <v>8.3197633599999765</v>
      </c>
      <c r="M145" s="18">
        <f t="shared" si="23"/>
        <v>0.11137883632207327</v>
      </c>
    </row>
    <row r="146" spans="1:13" x14ac:dyDescent="0.25">
      <c r="A146" s="5">
        <v>8</v>
      </c>
      <c r="B146" s="5">
        <v>19.5139</v>
      </c>
      <c r="C146" s="5">
        <f t="shared" si="16"/>
        <v>28.781599999999997</v>
      </c>
      <c r="D146" s="5">
        <f t="shared" si="17"/>
        <v>-9.2676999999999978</v>
      </c>
      <c r="E146" s="5">
        <f t="shared" si="18"/>
        <v>85.890263289999965</v>
      </c>
      <c r="F146" s="5">
        <f t="shared" si="19"/>
        <v>-15.216764081632618</v>
      </c>
      <c r="G146" s="5">
        <f t="shared" si="20"/>
        <v>231.54990911606458</v>
      </c>
      <c r="K146" s="5">
        <f t="shared" si="21"/>
        <v>9.2676999999999978</v>
      </c>
      <c r="L146" s="5">
        <f t="shared" si="22"/>
        <v>85.890263289999965</v>
      </c>
      <c r="M146" s="18">
        <f t="shared" si="23"/>
        <v>0.4749281281548024</v>
      </c>
    </row>
    <row r="147" spans="1:13" x14ac:dyDescent="0.25">
      <c r="A147" s="5">
        <v>4</v>
      </c>
      <c r="B147" s="5">
        <v>30.45</v>
      </c>
      <c r="C147" s="5">
        <f t="shared" si="16"/>
        <v>40.462800000000001</v>
      </c>
      <c r="D147" s="5">
        <f t="shared" si="17"/>
        <v>-10.012800000000002</v>
      </c>
      <c r="E147" s="5">
        <f t="shared" si="18"/>
        <v>100.25616384000004</v>
      </c>
      <c r="F147" s="5">
        <f t="shared" si="19"/>
        <v>-4.2806640816326187</v>
      </c>
      <c r="G147" s="5">
        <f t="shared" si="20"/>
        <v>18.324084979779631</v>
      </c>
      <c r="K147" s="5">
        <f t="shared" si="21"/>
        <v>10.012800000000002</v>
      </c>
      <c r="L147" s="5">
        <f t="shared" si="22"/>
        <v>100.25616384000004</v>
      </c>
      <c r="M147" s="18">
        <f t="shared" si="23"/>
        <v>0.32882758620689662</v>
      </c>
    </row>
    <row r="148" spans="1:13" x14ac:dyDescent="0.25">
      <c r="A148" s="5">
        <v>8</v>
      </c>
      <c r="B148" s="5">
        <v>21.473400000000002</v>
      </c>
      <c r="C148" s="5">
        <f t="shared" si="16"/>
        <v>28.781599999999997</v>
      </c>
      <c r="D148" s="5">
        <f t="shared" si="17"/>
        <v>-7.3081999999999958</v>
      </c>
      <c r="E148" s="5">
        <f t="shared" si="18"/>
        <v>53.409787239999936</v>
      </c>
      <c r="F148" s="5">
        <f t="shared" si="19"/>
        <v>-13.257264081632616</v>
      </c>
      <c r="G148" s="5">
        <f t="shared" si="20"/>
        <v>175.7550509301463</v>
      </c>
      <c r="K148" s="5">
        <f t="shared" si="21"/>
        <v>7.3081999999999958</v>
      </c>
      <c r="L148" s="5">
        <f t="shared" si="22"/>
        <v>53.409787239999936</v>
      </c>
      <c r="M148" s="18">
        <f t="shared" si="23"/>
        <v>0.3403373476021494</v>
      </c>
    </row>
    <row r="149" spans="1:13" x14ac:dyDescent="0.25">
      <c r="A149" s="5">
        <v>8</v>
      </c>
      <c r="B149" s="5">
        <v>21.473400000000002</v>
      </c>
      <c r="C149" s="5">
        <f t="shared" si="16"/>
        <v>28.781599999999997</v>
      </c>
      <c r="D149" s="5">
        <f t="shared" si="17"/>
        <v>-7.3081999999999958</v>
      </c>
      <c r="E149" s="5">
        <f t="shared" si="18"/>
        <v>53.409787239999936</v>
      </c>
      <c r="F149" s="5">
        <f t="shared" si="19"/>
        <v>-13.257264081632616</v>
      </c>
      <c r="G149" s="5">
        <f t="shared" si="20"/>
        <v>175.7550509301463</v>
      </c>
      <c r="K149" s="5">
        <f t="shared" si="21"/>
        <v>7.3081999999999958</v>
      </c>
      <c r="L149" s="5">
        <f t="shared" si="22"/>
        <v>53.409787239999936</v>
      </c>
      <c r="M149" s="18">
        <f t="shared" si="23"/>
        <v>0.3403373476021494</v>
      </c>
    </row>
    <row r="150" spans="1:13" x14ac:dyDescent="0.25">
      <c r="A150" s="5">
        <v>8</v>
      </c>
      <c r="B150" s="5">
        <v>21.473400000000002</v>
      </c>
      <c r="C150" s="5">
        <f t="shared" si="16"/>
        <v>28.781599999999997</v>
      </c>
      <c r="D150" s="5">
        <f t="shared" si="17"/>
        <v>-7.3081999999999958</v>
      </c>
      <c r="E150" s="5">
        <f t="shared" si="18"/>
        <v>53.409787239999936</v>
      </c>
      <c r="F150" s="5">
        <f t="shared" si="19"/>
        <v>-13.257264081632616</v>
      </c>
      <c r="G150" s="5">
        <f t="shared" si="20"/>
        <v>175.7550509301463</v>
      </c>
      <c r="K150" s="5">
        <f t="shared" si="21"/>
        <v>7.3081999999999958</v>
      </c>
      <c r="L150" s="5">
        <f t="shared" si="22"/>
        <v>53.409787239999936</v>
      </c>
      <c r="M150" s="18">
        <f t="shared" si="23"/>
        <v>0.3403373476021494</v>
      </c>
    </row>
    <row r="151" spans="1:13" x14ac:dyDescent="0.25">
      <c r="A151" s="5">
        <v>8</v>
      </c>
      <c r="B151" s="5">
        <v>23</v>
      </c>
      <c r="C151" s="5">
        <f t="shared" si="16"/>
        <v>28.781599999999997</v>
      </c>
      <c r="D151" s="5">
        <f t="shared" si="17"/>
        <v>-5.7815999999999974</v>
      </c>
      <c r="E151" s="5">
        <f t="shared" si="18"/>
        <v>33.42689855999997</v>
      </c>
      <c r="F151" s="5">
        <f t="shared" si="19"/>
        <v>-11.730664081632618</v>
      </c>
      <c r="G151" s="5">
        <f t="shared" si="20"/>
        <v>137.60847979610563</v>
      </c>
      <c r="K151" s="5">
        <f t="shared" si="21"/>
        <v>5.7815999999999974</v>
      </c>
      <c r="L151" s="5">
        <f t="shared" si="22"/>
        <v>33.42689855999997</v>
      </c>
      <c r="M151" s="18">
        <f t="shared" si="23"/>
        <v>0.25137391304347817</v>
      </c>
    </row>
    <row r="152" spans="1:13" x14ac:dyDescent="0.25">
      <c r="A152" s="5">
        <v>8</v>
      </c>
      <c r="B152" s="5">
        <v>21.8</v>
      </c>
      <c r="C152" s="5">
        <f t="shared" si="16"/>
        <v>28.781599999999997</v>
      </c>
      <c r="D152" s="5">
        <f t="shared" si="17"/>
        <v>-6.9815999999999967</v>
      </c>
      <c r="E152" s="5">
        <f t="shared" si="18"/>
        <v>48.742738559999957</v>
      </c>
      <c r="F152" s="5">
        <f t="shared" si="19"/>
        <v>-12.930664081632617</v>
      </c>
      <c r="G152" s="5">
        <f t="shared" si="20"/>
        <v>167.20207359202391</v>
      </c>
      <c r="K152" s="5">
        <f t="shared" si="21"/>
        <v>6.9815999999999967</v>
      </c>
      <c r="L152" s="5">
        <f t="shared" si="22"/>
        <v>48.742738559999957</v>
      </c>
      <c r="M152" s="18">
        <f t="shared" si="23"/>
        <v>0.32025688073394482</v>
      </c>
    </row>
    <row r="153" spans="1:13" x14ac:dyDescent="0.25">
      <c r="A153" s="5">
        <v>8</v>
      </c>
      <c r="B153" s="5">
        <v>23</v>
      </c>
      <c r="C153" s="5">
        <f t="shared" si="16"/>
        <v>28.781599999999997</v>
      </c>
      <c r="D153" s="5">
        <f t="shared" si="17"/>
        <v>-5.7815999999999974</v>
      </c>
      <c r="E153" s="5">
        <f t="shared" si="18"/>
        <v>33.42689855999997</v>
      </c>
      <c r="F153" s="5">
        <f t="shared" si="19"/>
        <v>-11.730664081632618</v>
      </c>
      <c r="G153" s="5">
        <f t="shared" si="20"/>
        <v>137.60847979610563</v>
      </c>
      <c r="K153" s="5">
        <f t="shared" si="21"/>
        <v>5.7815999999999974</v>
      </c>
      <c r="L153" s="5">
        <f t="shared" si="22"/>
        <v>33.42689855999997</v>
      </c>
      <c r="M153" s="18">
        <f t="shared" si="23"/>
        <v>0.25137391304347817</v>
      </c>
    </row>
    <row r="154" spans="1:13" x14ac:dyDescent="0.25">
      <c r="A154" s="5">
        <v>8</v>
      </c>
      <c r="B154" s="5">
        <v>21.641200000000001</v>
      </c>
      <c r="C154" s="5">
        <f t="shared" si="16"/>
        <v>28.781599999999997</v>
      </c>
      <c r="D154" s="5">
        <f t="shared" si="17"/>
        <v>-7.1403999999999961</v>
      </c>
      <c r="E154" s="5">
        <f t="shared" si="18"/>
        <v>50.985312159999943</v>
      </c>
      <c r="F154" s="5">
        <f t="shared" si="19"/>
        <v>-13.089464081632617</v>
      </c>
      <c r="G154" s="5">
        <f t="shared" si="20"/>
        <v>171.3340699443504</v>
      </c>
      <c r="K154" s="5">
        <f t="shared" si="21"/>
        <v>7.1403999999999961</v>
      </c>
      <c r="L154" s="5">
        <f t="shared" si="22"/>
        <v>50.985312159999943</v>
      </c>
      <c r="M154" s="18">
        <f t="shared" si="23"/>
        <v>0.32994473504241889</v>
      </c>
    </row>
    <row r="155" spans="1:13" x14ac:dyDescent="0.25">
      <c r="A155" s="5">
        <v>10</v>
      </c>
      <c r="B155" s="5">
        <v>18.600000000000001</v>
      </c>
      <c r="C155" s="5">
        <f t="shared" si="16"/>
        <v>22.940999999999995</v>
      </c>
      <c r="D155" s="5">
        <f t="shared" si="17"/>
        <v>-4.340999999999994</v>
      </c>
      <c r="E155" s="5">
        <f t="shared" si="18"/>
        <v>18.844280999999949</v>
      </c>
      <c r="F155" s="5">
        <f t="shared" si="19"/>
        <v>-16.130664081632617</v>
      </c>
      <c r="G155" s="5">
        <f t="shared" si="20"/>
        <v>260.19832371447262</v>
      </c>
      <c r="K155" s="5">
        <f t="shared" si="21"/>
        <v>4.340999999999994</v>
      </c>
      <c r="L155" s="5">
        <f t="shared" si="22"/>
        <v>18.844280999999949</v>
      </c>
      <c r="M155" s="18">
        <f t="shared" si="23"/>
        <v>0.2333870967741932</v>
      </c>
    </row>
    <row r="156" spans="1:13" x14ac:dyDescent="0.25">
      <c r="A156" s="5">
        <v>8</v>
      </c>
      <c r="B156" s="5">
        <v>21.2</v>
      </c>
      <c r="C156" s="5">
        <f t="shared" si="16"/>
        <v>28.781599999999997</v>
      </c>
      <c r="D156" s="5">
        <f t="shared" si="17"/>
        <v>-7.5815999999999981</v>
      </c>
      <c r="E156" s="5">
        <f t="shared" si="18"/>
        <v>57.480658559999974</v>
      </c>
      <c r="F156" s="5">
        <f t="shared" si="19"/>
        <v>-13.530664081632619</v>
      </c>
      <c r="G156" s="5">
        <f t="shared" si="20"/>
        <v>183.07887048998307</v>
      </c>
      <c r="K156" s="5">
        <f t="shared" si="21"/>
        <v>7.5815999999999981</v>
      </c>
      <c r="L156" s="5">
        <f t="shared" si="22"/>
        <v>57.480658559999974</v>
      </c>
      <c r="M156" s="18">
        <f t="shared" si="23"/>
        <v>0.3576226415094339</v>
      </c>
    </row>
    <row r="157" spans="1:13" x14ac:dyDescent="0.25">
      <c r="A157" s="5">
        <v>8</v>
      </c>
      <c r="B157" s="5">
        <v>21.473400000000002</v>
      </c>
      <c r="C157" s="5">
        <f t="shared" si="16"/>
        <v>28.781599999999997</v>
      </c>
      <c r="D157" s="5">
        <f t="shared" si="17"/>
        <v>-7.3081999999999958</v>
      </c>
      <c r="E157" s="5">
        <f t="shared" si="18"/>
        <v>53.409787239999936</v>
      </c>
      <c r="F157" s="5">
        <f t="shared" si="19"/>
        <v>-13.257264081632616</v>
      </c>
      <c r="G157" s="5">
        <f t="shared" si="20"/>
        <v>175.7550509301463</v>
      </c>
      <c r="K157" s="5">
        <f t="shared" si="21"/>
        <v>7.3081999999999958</v>
      </c>
      <c r="L157" s="5">
        <f t="shared" si="22"/>
        <v>53.409787239999936</v>
      </c>
      <c r="M157" s="18">
        <f t="shared" si="23"/>
        <v>0.3403373476021494</v>
      </c>
    </row>
    <row r="158" spans="1:13" x14ac:dyDescent="0.25">
      <c r="A158" s="5">
        <v>8</v>
      </c>
      <c r="B158" s="5">
        <v>21.473400000000002</v>
      </c>
      <c r="C158" s="5">
        <f t="shared" si="16"/>
        <v>28.781599999999997</v>
      </c>
      <c r="D158" s="5">
        <f t="shared" si="17"/>
        <v>-7.3081999999999958</v>
      </c>
      <c r="E158" s="5">
        <f t="shared" si="18"/>
        <v>53.409787239999936</v>
      </c>
      <c r="F158" s="5">
        <f t="shared" si="19"/>
        <v>-13.257264081632616</v>
      </c>
      <c r="G158" s="5">
        <f t="shared" si="20"/>
        <v>175.7550509301463</v>
      </c>
      <c r="K158" s="5">
        <f t="shared" si="21"/>
        <v>7.3081999999999958</v>
      </c>
      <c r="L158" s="5">
        <f t="shared" si="22"/>
        <v>53.409787239999936</v>
      </c>
      <c r="M158" s="18">
        <f t="shared" si="23"/>
        <v>0.3403373476021494</v>
      </c>
    </row>
    <row r="159" spans="1:13" x14ac:dyDescent="0.25">
      <c r="A159" s="5">
        <v>8</v>
      </c>
      <c r="B159" s="5">
        <v>21.473400000000002</v>
      </c>
      <c r="C159" s="5">
        <f t="shared" si="16"/>
        <v>28.781599999999997</v>
      </c>
      <c r="D159" s="5">
        <f t="shared" si="17"/>
        <v>-7.3081999999999958</v>
      </c>
      <c r="E159" s="5">
        <f t="shared" si="18"/>
        <v>53.409787239999936</v>
      </c>
      <c r="F159" s="5">
        <f t="shared" si="19"/>
        <v>-13.257264081632616</v>
      </c>
      <c r="G159" s="5">
        <f t="shared" si="20"/>
        <v>175.7550509301463</v>
      </c>
      <c r="K159" s="5">
        <f t="shared" si="21"/>
        <v>7.3081999999999958</v>
      </c>
      <c r="L159" s="5">
        <f t="shared" si="22"/>
        <v>53.409787239999936</v>
      </c>
      <c r="M159" s="18">
        <f t="shared" si="23"/>
        <v>0.3403373476021494</v>
      </c>
    </row>
    <row r="160" spans="1:13" x14ac:dyDescent="0.25">
      <c r="A160" s="5">
        <v>8</v>
      </c>
      <c r="B160" s="5">
        <v>22.8</v>
      </c>
      <c r="C160" s="5">
        <f t="shared" si="16"/>
        <v>28.781599999999997</v>
      </c>
      <c r="D160" s="5">
        <f t="shared" si="17"/>
        <v>-5.9815999999999967</v>
      </c>
      <c r="E160" s="5">
        <f t="shared" si="18"/>
        <v>35.779538559999963</v>
      </c>
      <c r="F160" s="5">
        <f t="shared" si="19"/>
        <v>-11.930664081632617</v>
      </c>
      <c r="G160" s="5">
        <f t="shared" si="20"/>
        <v>142.34074542875865</v>
      </c>
      <c r="K160" s="5">
        <f t="shared" si="21"/>
        <v>5.9815999999999967</v>
      </c>
      <c r="L160" s="5">
        <f t="shared" si="22"/>
        <v>35.779538559999963</v>
      </c>
      <c r="M160" s="18">
        <f t="shared" si="23"/>
        <v>0.26235087719298228</v>
      </c>
    </row>
    <row r="161" spans="1:13" x14ac:dyDescent="0.25">
      <c r="A161" s="5">
        <v>8</v>
      </c>
      <c r="B161" s="5">
        <v>21.8</v>
      </c>
      <c r="C161" s="5">
        <f t="shared" si="16"/>
        <v>28.781599999999997</v>
      </c>
      <c r="D161" s="5">
        <f t="shared" si="17"/>
        <v>-6.9815999999999967</v>
      </c>
      <c r="E161" s="5">
        <f t="shared" si="18"/>
        <v>48.742738559999957</v>
      </c>
      <c r="F161" s="5">
        <f t="shared" si="19"/>
        <v>-12.930664081632617</v>
      </c>
      <c r="G161" s="5">
        <f t="shared" si="20"/>
        <v>167.20207359202391</v>
      </c>
      <c r="K161" s="5">
        <f t="shared" si="21"/>
        <v>6.9815999999999967</v>
      </c>
      <c r="L161" s="5">
        <f t="shared" si="22"/>
        <v>48.742738559999957</v>
      </c>
      <c r="M161" s="18">
        <f t="shared" si="23"/>
        <v>0.32025688073394482</v>
      </c>
    </row>
    <row r="162" spans="1:13" x14ac:dyDescent="0.25">
      <c r="A162" s="5">
        <v>8</v>
      </c>
      <c r="B162" s="5">
        <v>21.628499999999999</v>
      </c>
      <c r="C162" s="5">
        <f t="shared" si="16"/>
        <v>28.781599999999997</v>
      </c>
      <c r="D162" s="5">
        <f t="shared" si="17"/>
        <v>-7.1530999999999985</v>
      </c>
      <c r="E162" s="5">
        <f t="shared" si="18"/>
        <v>51.166839609999975</v>
      </c>
      <c r="F162" s="5">
        <f t="shared" si="19"/>
        <v>-13.102164081632619</v>
      </c>
      <c r="G162" s="5">
        <f t="shared" si="20"/>
        <v>171.66670362202393</v>
      </c>
      <c r="K162" s="5">
        <f t="shared" si="21"/>
        <v>7.1530999999999985</v>
      </c>
      <c r="L162" s="5">
        <f t="shared" si="22"/>
        <v>51.166839609999975</v>
      </c>
      <c r="M162" s="18">
        <f t="shared" si="23"/>
        <v>0.33072566289849037</v>
      </c>
    </row>
    <row r="163" spans="1:13" x14ac:dyDescent="0.25">
      <c r="A163" s="5">
        <v>8</v>
      </c>
      <c r="B163" s="5">
        <v>21.9</v>
      </c>
      <c r="C163" s="5">
        <f t="shared" si="16"/>
        <v>28.781599999999997</v>
      </c>
      <c r="D163" s="5">
        <f t="shared" si="17"/>
        <v>-6.8815999999999988</v>
      </c>
      <c r="E163" s="5">
        <f t="shared" si="18"/>
        <v>47.356418559999987</v>
      </c>
      <c r="F163" s="5">
        <f t="shared" si="19"/>
        <v>-12.830664081632619</v>
      </c>
      <c r="G163" s="5">
        <f t="shared" si="20"/>
        <v>164.62594077569742</v>
      </c>
      <c r="K163" s="5">
        <f t="shared" si="21"/>
        <v>6.8815999999999988</v>
      </c>
      <c r="L163" s="5">
        <f t="shared" si="22"/>
        <v>47.356418559999987</v>
      </c>
      <c r="M163" s="18">
        <f t="shared" si="23"/>
        <v>0.31422831050228306</v>
      </c>
    </row>
    <row r="164" spans="1:13" x14ac:dyDescent="0.25">
      <c r="A164" s="5">
        <v>8</v>
      </c>
      <c r="B164" s="5">
        <v>21.2</v>
      </c>
      <c r="C164" s="5">
        <f t="shared" si="16"/>
        <v>28.781599999999997</v>
      </c>
      <c r="D164" s="5">
        <f t="shared" si="17"/>
        <v>-7.5815999999999981</v>
      </c>
      <c r="E164" s="5">
        <f t="shared" si="18"/>
        <v>57.480658559999974</v>
      </c>
      <c r="F164" s="5">
        <f t="shared" si="19"/>
        <v>-13.530664081632619</v>
      </c>
      <c r="G164" s="5">
        <f t="shared" si="20"/>
        <v>183.07887048998307</v>
      </c>
      <c r="K164" s="5">
        <f t="shared" si="21"/>
        <v>7.5815999999999981</v>
      </c>
      <c r="L164" s="5">
        <f t="shared" si="22"/>
        <v>57.480658559999974</v>
      </c>
      <c r="M164" s="18">
        <f t="shared" si="23"/>
        <v>0.3576226415094339</v>
      </c>
    </row>
    <row r="165" spans="1:13" x14ac:dyDescent="0.25">
      <c r="A165" s="5">
        <v>10</v>
      </c>
      <c r="B165" s="5">
        <v>17.7</v>
      </c>
      <c r="C165" s="5">
        <f t="shared" si="16"/>
        <v>22.940999999999995</v>
      </c>
      <c r="D165" s="5">
        <f t="shared" si="17"/>
        <v>-5.2409999999999961</v>
      </c>
      <c r="E165" s="5">
        <f t="shared" si="18"/>
        <v>27.468080999999959</v>
      </c>
      <c r="F165" s="5">
        <f t="shared" si="19"/>
        <v>-17.030664081632619</v>
      </c>
      <c r="G165" s="5">
        <f t="shared" si="20"/>
        <v>290.04351906141142</v>
      </c>
      <c r="K165" s="5">
        <f t="shared" si="21"/>
        <v>5.2409999999999961</v>
      </c>
      <c r="L165" s="5">
        <f t="shared" si="22"/>
        <v>27.468080999999959</v>
      </c>
      <c r="M165" s="18">
        <f t="shared" si="23"/>
        <v>0.29610169491525401</v>
      </c>
    </row>
    <row r="166" spans="1:13" x14ac:dyDescent="0.25">
      <c r="A166" s="5">
        <v>8</v>
      </c>
      <c r="B166" s="5">
        <v>20.6</v>
      </c>
      <c r="C166" s="5">
        <f t="shared" si="16"/>
        <v>28.781599999999997</v>
      </c>
      <c r="D166" s="5">
        <f t="shared" si="17"/>
        <v>-8.181599999999996</v>
      </c>
      <c r="E166" s="5">
        <f t="shared" si="18"/>
        <v>66.938578559999939</v>
      </c>
      <c r="F166" s="5">
        <f t="shared" si="19"/>
        <v>-14.130664081632617</v>
      </c>
      <c r="G166" s="5">
        <f t="shared" si="20"/>
        <v>199.67566738794216</v>
      </c>
      <c r="K166" s="5">
        <f t="shared" si="21"/>
        <v>8.181599999999996</v>
      </c>
      <c r="L166" s="5">
        <f t="shared" si="22"/>
        <v>66.938578559999939</v>
      </c>
      <c r="M166" s="18">
        <f t="shared" si="23"/>
        <v>0.39716504854368911</v>
      </c>
    </row>
    <row r="167" spans="1:13" x14ac:dyDescent="0.25">
      <c r="A167" s="5">
        <v>8</v>
      </c>
      <c r="B167" s="5">
        <v>22.8</v>
      </c>
      <c r="C167" s="5">
        <f t="shared" si="16"/>
        <v>28.781599999999997</v>
      </c>
      <c r="D167" s="5">
        <f t="shared" si="17"/>
        <v>-5.9815999999999967</v>
      </c>
      <c r="E167" s="5">
        <f t="shared" si="18"/>
        <v>35.779538559999963</v>
      </c>
      <c r="F167" s="5">
        <f t="shared" si="19"/>
        <v>-11.930664081632617</v>
      </c>
      <c r="G167" s="5">
        <f t="shared" si="20"/>
        <v>142.34074542875865</v>
      </c>
      <c r="K167" s="5">
        <f t="shared" si="21"/>
        <v>5.9815999999999967</v>
      </c>
      <c r="L167" s="5">
        <f t="shared" si="22"/>
        <v>35.779538559999963</v>
      </c>
      <c r="M167" s="18">
        <f t="shared" si="23"/>
        <v>0.26235087719298228</v>
      </c>
    </row>
    <row r="168" spans="1:13" x14ac:dyDescent="0.25">
      <c r="A168" s="5">
        <v>8</v>
      </c>
      <c r="B168" s="5">
        <v>21.8</v>
      </c>
      <c r="C168" s="5">
        <f t="shared" si="16"/>
        <v>28.781599999999997</v>
      </c>
      <c r="D168" s="5">
        <f t="shared" si="17"/>
        <v>-6.9815999999999967</v>
      </c>
      <c r="E168" s="5">
        <f t="shared" si="18"/>
        <v>48.742738559999957</v>
      </c>
      <c r="F168" s="5">
        <f t="shared" si="19"/>
        <v>-12.930664081632617</v>
      </c>
      <c r="G168" s="5">
        <f t="shared" si="20"/>
        <v>167.20207359202391</v>
      </c>
      <c r="K168" s="5">
        <f t="shared" si="21"/>
        <v>6.9815999999999967</v>
      </c>
      <c r="L168" s="5">
        <f t="shared" si="22"/>
        <v>48.742738559999957</v>
      </c>
      <c r="M168" s="18">
        <f t="shared" si="23"/>
        <v>0.32025688073394482</v>
      </c>
    </row>
    <row r="169" spans="1:13" x14ac:dyDescent="0.25">
      <c r="A169" s="5">
        <v>8</v>
      </c>
      <c r="B169" s="5">
        <v>21.651499999999999</v>
      </c>
      <c r="C169" s="5">
        <f t="shared" si="16"/>
        <v>28.781599999999997</v>
      </c>
      <c r="D169" s="5">
        <f t="shared" si="17"/>
        <v>-7.1300999999999988</v>
      </c>
      <c r="E169" s="5">
        <f t="shared" si="18"/>
        <v>50.838326009999982</v>
      </c>
      <c r="F169" s="5">
        <f t="shared" si="19"/>
        <v>-13.079164081632619</v>
      </c>
      <c r="G169" s="5">
        <f t="shared" si="20"/>
        <v>171.06453307426884</v>
      </c>
      <c r="K169" s="5">
        <f t="shared" si="21"/>
        <v>7.1300999999999988</v>
      </c>
      <c r="L169" s="5">
        <f t="shared" si="22"/>
        <v>50.838326009999982</v>
      </c>
      <c r="M169" s="18">
        <f t="shared" si="23"/>
        <v>0.32931205690136939</v>
      </c>
    </row>
    <row r="170" spans="1:13" x14ac:dyDescent="0.25">
      <c r="A170" s="5">
        <v>6</v>
      </c>
      <c r="B170" s="5">
        <v>35</v>
      </c>
      <c r="C170" s="5">
        <f t="shared" si="16"/>
        <v>34.622199999999999</v>
      </c>
      <c r="D170" s="5">
        <f t="shared" si="17"/>
        <v>0.37780000000000058</v>
      </c>
      <c r="E170" s="5">
        <f t="shared" si="18"/>
        <v>0.14273284000000044</v>
      </c>
      <c r="F170" s="5">
        <f t="shared" si="19"/>
        <v>0.26933591836738202</v>
      </c>
      <c r="G170" s="5">
        <f t="shared" si="20"/>
        <v>7.254183692280107E-2</v>
      </c>
      <c r="K170" s="5">
        <f t="shared" si="21"/>
        <v>0.37780000000000058</v>
      </c>
      <c r="L170" s="5">
        <f t="shared" si="22"/>
        <v>0.14273284000000044</v>
      </c>
      <c r="M170" s="18">
        <f t="shared" si="23"/>
        <v>1.079428571428573E-2</v>
      </c>
    </row>
    <row r="171" spans="1:13" x14ac:dyDescent="0.25">
      <c r="A171" s="5">
        <v>6</v>
      </c>
      <c r="B171" s="5">
        <v>35</v>
      </c>
      <c r="C171" s="5">
        <f t="shared" si="16"/>
        <v>34.622199999999999</v>
      </c>
      <c r="D171" s="5">
        <f t="shared" si="17"/>
        <v>0.37780000000000058</v>
      </c>
      <c r="E171" s="5">
        <f t="shared" si="18"/>
        <v>0.14273284000000044</v>
      </c>
      <c r="F171" s="5">
        <f t="shared" si="19"/>
        <v>0.26933591836738202</v>
      </c>
      <c r="G171" s="5">
        <f t="shared" si="20"/>
        <v>7.254183692280107E-2</v>
      </c>
      <c r="K171" s="5">
        <f t="shared" si="21"/>
        <v>0.37780000000000058</v>
      </c>
      <c r="L171" s="5">
        <f t="shared" si="22"/>
        <v>0.14273284000000044</v>
      </c>
      <c r="M171" s="18">
        <f t="shared" si="23"/>
        <v>1.079428571428573E-2</v>
      </c>
    </row>
    <row r="172" spans="1:13" x14ac:dyDescent="0.25">
      <c r="A172" s="5">
        <v>4</v>
      </c>
      <c r="B172" s="5">
        <v>37</v>
      </c>
      <c r="C172" s="5">
        <f t="shared" si="16"/>
        <v>40.462800000000001</v>
      </c>
      <c r="D172" s="5">
        <f t="shared" si="17"/>
        <v>-3.4628000000000014</v>
      </c>
      <c r="E172" s="5">
        <f t="shared" si="18"/>
        <v>11.990983840000009</v>
      </c>
      <c r="F172" s="5">
        <f t="shared" si="19"/>
        <v>2.269335918367382</v>
      </c>
      <c r="G172" s="5">
        <f t="shared" si="20"/>
        <v>5.1498855103923296</v>
      </c>
      <c r="K172" s="5">
        <f t="shared" si="21"/>
        <v>3.4628000000000014</v>
      </c>
      <c r="L172" s="5">
        <f t="shared" si="22"/>
        <v>11.990983840000009</v>
      </c>
      <c r="M172" s="18">
        <f t="shared" si="23"/>
        <v>9.3589189189189223E-2</v>
      </c>
    </row>
    <row r="173" spans="1:13" x14ac:dyDescent="0.25">
      <c r="A173" s="5">
        <v>6</v>
      </c>
      <c r="B173" s="5">
        <v>34</v>
      </c>
      <c r="C173" s="5">
        <f t="shared" si="16"/>
        <v>34.622199999999999</v>
      </c>
      <c r="D173" s="5">
        <f t="shared" si="17"/>
        <v>-0.62219999999999942</v>
      </c>
      <c r="E173" s="5">
        <f t="shared" si="18"/>
        <v>0.38713283999999926</v>
      </c>
      <c r="F173" s="5">
        <f t="shared" si="19"/>
        <v>-0.73066408163261798</v>
      </c>
      <c r="G173" s="5">
        <f t="shared" si="20"/>
        <v>0.53387000018803699</v>
      </c>
      <c r="K173" s="5">
        <f t="shared" si="21"/>
        <v>0.62219999999999942</v>
      </c>
      <c r="L173" s="5">
        <f t="shared" si="22"/>
        <v>0.38713283999999926</v>
      </c>
      <c r="M173" s="18">
        <f t="shared" si="23"/>
        <v>1.8299999999999983E-2</v>
      </c>
    </row>
    <row r="174" spans="1:13" x14ac:dyDescent="0.25">
      <c r="A174" s="5">
        <v>6</v>
      </c>
      <c r="B174" s="5">
        <v>30.049299999999999</v>
      </c>
      <c r="C174" s="5">
        <f t="shared" si="16"/>
        <v>34.622199999999999</v>
      </c>
      <c r="D174" s="5">
        <f t="shared" si="17"/>
        <v>-4.5729000000000006</v>
      </c>
      <c r="E174" s="5">
        <f t="shared" si="18"/>
        <v>20.911414410000006</v>
      </c>
      <c r="F174" s="5">
        <f t="shared" si="19"/>
        <v>-4.6813640816326192</v>
      </c>
      <c r="G174" s="5">
        <f t="shared" si="20"/>
        <v>21.915169664800015</v>
      </c>
      <c r="K174" s="5">
        <f t="shared" si="21"/>
        <v>4.5729000000000006</v>
      </c>
      <c r="L174" s="5">
        <f t="shared" si="22"/>
        <v>20.911414410000006</v>
      </c>
      <c r="M174" s="18">
        <f t="shared" si="23"/>
        <v>0.15217991766863123</v>
      </c>
    </row>
    <row r="175" spans="1:13" x14ac:dyDescent="0.25">
      <c r="A175" s="5">
        <v>8</v>
      </c>
      <c r="B175" s="5">
        <v>21.7</v>
      </c>
      <c r="C175" s="5">
        <f t="shared" si="16"/>
        <v>28.781599999999997</v>
      </c>
      <c r="D175" s="5">
        <f t="shared" si="17"/>
        <v>-7.0815999999999981</v>
      </c>
      <c r="E175" s="5">
        <f t="shared" si="18"/>
        <v>50.149058559999972</v>
      </c>
      <c r="F175" s="5">
        <f t="shared" si="19"/>
        <v>-13.030664081632619</v>
      </c>
      <c r="G175" s="5">
        <f t="shared" si="20"/>
        <v>169.79820640835047</v>
      </c>
      <c r="K175" s="5">
        <f t="shared" si="21"/>
        <v>7.0815999999999981</v>
      </c>
      <c r="L175" s="5">
        <f t="shared" si="22"/>
        <v>50.149058559999972</v>
      </c>
      <c r="M175" s="18">
        <f t="shared" si="23"/>
        <v>0.32634101382488473</v>
      </c>
    </row>
    <row r="176" spans="1:13" x14ac:dyDescent="0.25">
      <c r="A176" s="5">
        <v>6</v>
      </c>
      <c r="B176" s="5">
        <v>32.299999999999997</v>
      </c>
      <c r="C176" s="5">
        <f t="shared" si="16"/>
        <v>34.622199999999999</v>
      </c>
      <c r="D176" s="5">
        <f t="shared" si="17"/>
        <v>-2.3222000000000023</v>
      </c>
      <c r="E176" s="5">
        <f t="shared" si="18"/>
        <v>5.3926128400000106</v>
      </c>
      <c r="F176" s="5">
        <f t="shared" si="19"/>
        <v>-2.4306640816326208</v>
      </c>
      <c r="G176" s="5">
        <f t="shared" si="20"/>
        <v>5.9081278777389521</v>
      </c>
      <c r="K176" s="5">
        <f t="shared" si="21"/>
        <v>2.3222000000000023</v>
      </c>
      <c r="L176" s="5">
        <f t="shared" si="22"/>
        <v>5.3926128400000106</v>
      </c>
      <c r="M176" s="18">
        <f t="shared" si="23"/>
        <v>7.1894736842105345E-2</v>
      </c>
    </row>
    <row r="177" spans="1:13" x14ac:dyDescent="0.25">
      <c r="A177" s="5">
        <v>8</v>
      </c>
      <c r="B177" s="5">
        <v>27.2</v>
      </c>
      <c r="C177" s="5">
        <f t="shared" si="16"/>
        <v>28.781599999999997</v>
      </c>
      <c r="D177" s="5">
        <f t="shared" si="17"/>
        <v>-1.5815999999999981</v>
      </c>
      <c r="E177" s="5">
        <f t="shared" si="18"/>
        <v>2.5014585599999939</v>
      </c>
      <c r="F177" s="5">
        <f t="shared" si="19"/>
        <v>-7.5306640816326187</v>
      </c>
      <c r="G177" s="5">
        <f t="shared" si="20"/>
        <v>56.710901510391651</v>
      </c>
      <c r="K177" s="5">
        <f t="shared" si="21"/>
        <v>1.5815999999999981</v>
      </c>
      <c r="L177" s="5">
        <f t="shared" si="22"/>
        <v>2.5014585599999939</v>
      </c>
      <c r="M177" s="18">
        <f t="shared" si="23"/>
        <v>5.8147058823529343E-2</v>
      </c>
    </row>
    <row r="178" spans="1:13" x14ac:dyDescent="0.25">
      <c r="A178" s="5">
        <v>4</v>
      </c>
      <c r="B178" s="5">
        <v>36.799999999999997</v>
      </c>
      <c r="C178" s="5">
        <f t="shared" si="16"/>
        <v>40.462800000000001</v>
      </c>
      <c r="D178" s="5">
        <f t="shared" si="17"/>
        <v>-3.6628000000000043</v>
      </c>
      <c r="E178" s="5">
        <f t="shared" si="18"/>
        <v>13.416103840000032</v>
      </c>
      <c r="F178" s="5">
        <f t="shared" si="19"/>
        <v>2.0693359183673792</v>
      </c>
      <c r="G178" s="5">
        <f t="shared" si="20"/>
        <v>4.2821511430453647</v>
      </c>
      <c r="K178" s="5">
        <f t="shared" si="21"/>
        <v>3.6628000000000043</v>
      </c>
      <c r="L178" s="5">
        <f t="shared" si="22"/>
        <v>13.416103840000032</v>
      </c>
      <c r="M178" s="18">
        <f t="shared" si="23"/>
        <v>9.9532608695652294E-2</v>
      </c>
    </row>
    <row r="179" spans="1:13" x14ac:dyDescent="0.25">
      <c r="A179" s="5">
        <v>6</v>
      </c>
      <c r="B179" s="5">
        <v>35.5</v>
      </c>
      <c r="C179" s="5">
        <f t="shared" si="16"/>
        <v>34.622199999999999</v>
      </c>
      <c r="D179" s="5">
        <f t="shared" si="17"/>
        <v>0.87780000000000058</v>
      </c>
      <c r="E179" s="5">
        <f t="shared" si="18"/>
        <v>0.770532840000001</v>
      </c>
      <c r="F179" s="5">
        <f t="shared" si="19"/>
        <v>0.76933591836738202</v>
      </c>
      <c r="G179" s="5">
        <f t="shared" si="20"/>
        <v>0.59187775529018305</v>
      </c>
      <c r="K179" s="5">
        <f t="shared" si="21"/>
        <v>0.87780000000000058</v>
      </c>
      <c r="L179" s="5">
        <f t="shared" si="22"/>
        <v>0.770532840000001</v>
      </c>
      <c r="M179" s="18">
        <f t="shared" si="23"/>
        <v>2.4726760563380298E-2</v>
      </c>
    </row>
    <row r="180" spans="1:13" x14ac:dyDescent="0.25">
      <c r="A180" s="5">
        <v>6</v>
      </c>
      <c r="B180" s="5">
        <v>30.4</v>
      </c>
      <c r="C180" s="5">
        <f t="shared" si="16"/>
        <v>34.622199999999999</v>
      </c>
      <c r="D180" s="5">
        <f t="shared" si="17"/>
        <v>-4.2222000000000008</v>
      </c>
      <c r="E180" s="5">
        <f t="shared" si="18"/>
        <v>17.826972840000007</v>
      </c>
      <c r="F180" s="5">
        <f t="shared" si="19"/>
        <v>-4.3306640816326194</v>
      </c>
      <c r="G180" s="5">
        <f t="shared" si="20"/>
        <v>18.7546513879429</v>
      </c>
      <c r="K180" s="5">
        <f t="shared" si="21"/>
        <v>4.2222000000000008</v>
      </c>
      <c r="L180" s="5">
        <f t="shared" si="22"/>
        <v>17.826972840000007</v>
      </c>
      <c r="M180" s="18">
        <f t="shared" si="23"/>
        <v>0.13888815789473688</v>
      </c>
    </row>
    <row r="181" spans="1:13" x14ac:dyDescent="0.25">
      <c r="A181" s="5">
        <v>6</v>
      </c>
      <c r="B181" s="5">
        <v>29.4</v>
      </c>
      <c r="C181" s="5">
        <f t="shared" si="16"/>
        <v>34.622199999999999</v>
      </c>
      <c r="D181" s="5">
        <f t="shared" si="17"/>
        <v>-5.2222000000000008</v>
      </c>
      <c r="E181" s="5">
        <f t="shared" si="18"/>
        <v>27.271372840000009</v>
      </c>
      <c r="F181" s="5">
        <f t="shared" si="19"/>
        <v>-5.3306640816326194</v>
      </c>
      <c r="G181" s="5">
        <f t="shared" si="20"/>
        <v>28.415979551208139</v>
      </c>
      <c r="K181" s="5">
        <f t="shared" si="21"/>
        <v>5.2222000000000008</v>
      </c>
      <c r="L181" s="5">
        <f t="shared" si="22"/>
        <v>27.271372840000009</v>
      </c>
      <c r="M181" s="18">
        <f t="shared" si="23"/>
        <v>0.17762585034013609</v>
      </c>
    </row>
    <row r="182" spans="1:13" x14ac:dyDescent="0.25">
      <c r="A182" s="5">
        <v>6</v>
      </c>
      <c r="B182" s="5">
        <v>34.762999999999998</v>
      </c>
      <c r="C182" s="5">
        <f t="shared" si="16"/>
        <v>34.622199999999999</v>
      </c>
      <c r="D182" s="5">
        <f t="shared" si="17"/>
        <v>0.1407999999999987</v>
      </c>
      <c r="E182" s="5">
        <f t="shared" si="18"/>
        <v>1.9824639999999637E-2</v>
      </c>
      <c r="F182" s="5">
        <f t="shared" si="19"/>
        <v>3.2335918367380145E-2</v>
      </c>
      <c r="G182" s="5">
        <f t="shared" si="20"/>
        <v>1.0456116166618727E-3</v>
      </c>
      <c r="K182" s="5">
        <f t="shared" si="21"/>
        <v>0.1407999999999987</v>
      </c>
      <c r="L182" s="5">
        <f t="shared" si="22"/>
        <v>1.9824639999999637E-2</v>
      </c>
      <c r="M182" s="18">
        <f t="shared" si="23"/>
        <v>4.0502833472369675E-3</v>
      </c>
    </row>
    <row r="183" spans="1:13" x14ac:dyDescent="0.25">
      <c r="A183" s="5">
        <v>6</v>
      </c>
      <c r="B183" s="5">
        <v>34.767499999999998</v>
      </c>
      <c r="C183" s="5">
        <f t="shared" si="16"/>
        <v>34.622199999999999</v>
      </c>
      <c r="D183" s="5">
        <f t="shared" si="17"/>
        <v>0.14529999999999887</v>
      </c>
      <c r="E183" s="5">
        <f t="shared" si="18"/>
        <v>2.1112089999999674E-2</v>
      </c>
      <c r="F183" s="5">
        <f t="shared" si="19"/>
        <v>3.6835918367380316E-2</v>
      </c>
      <c r="G183" s="5">
        <f t="shared" si="20"/>
        <v>1.3568848819683066E-3</v>
      </c>
      <c r="K183" s="5">
        <f t="shared" si="21"/>
        <v>0.14529999999999887</v>
      </c>
      <c r="L183" s="5">
        <f t="shared" si="22"/>
        <v>2.1112089999999674E-2</v>
      </c>
      <c r="M183" s="18">
        <f t="shared" si="23"/>
        <v>4.1791903358020816E-3</v>
      </c>
    </row>
    <row r="184" spans="1:13" x14ac:dyDescent="0.25">
      <c r="A184" s="5">
        <v>8</v>
      </c>
      <c r="B184" s="5">
        <v>32.799999999999997</v>
      </c>
      <c r="C184" s="5">
        <f t="shared" si="16"/>
        <v>28.781599999999997</v>
      </c>
      <c r="D184" s="5">
        <f t="shared" si="17"/>
        <v>4.0183999999999997</v>
      </c>
      <c r="E184" s="5">
        <f t="shared" si="18"/>
        <v>16.147538559999997</v>
      </c>
      <c r="F184" s="5">
        <f t="shared" si="19"/>
        <v>-1.9306640816326208</v>
      </c>
      <c r="G184" s="5">
        <f t="shared" si="20"/>
        <v>3.7274637961063313</v>
      </c>
      <c r="K184" s="5">
        <f t="shared" si="21"/>
        <v>4.0183999999999997</v>
      </c>
      <c r="L184" s="5">
        <f t="shared" si="22"/>
        <v>16.147538559999997</v>
      </c>
      <c r="M184" s="18">
        <f t="shared" si="23"/>
        <v>0.12251219512195122</v>
      </c>
    </row>
    <row r="185" spans="1:13" x14ac:dyDescent="0.25">
      <c r="A185" s="5">
        <v>8</v>
      </c>
      <c r="B185" s="5">
        <v>21.7</v>
      </c>
      <c r="C185" s="5">
        <f t="shared" si="16"/>
        <v>28.781599999999997</v>
      </c>
      <c r="D185" s="5">
        <f t="shared" si="17"/>
        <v>-7.0815999999999981</v>
      </c>
      <c r="E185" s="5">
        <f t="shared" si="18"/>
        <v>50.149058559999972</v>
      </c>
      <c r="F185" s="5">
        <f t="shared" si="19"/>
        <v>-13.030664081632619</v>
      </c>
      <c r="G185" s="5">
        <f t="shared" si="20"/>
        <v>169.79820640835047</v>
      </c>
      <c r="K185" s="5">
        <f t="shared" si="21"/>
        <v>7.0815999999999981</v>
      </c>
      <c r="L185" s="5">
        <f t="shared" si="22"/>
        <v>50.149058559999972</v>
      </c>
      <c r="M185" s="18">
        <f t="shared" si="23"/>
        <v>0.32634101382488473</v>
      </c>
    </row>
    <row r="186" spans="1:13" x14ac:dyDescent="0.25">
      <c r="A186" s="5">
        <v>4</v>
      </c>
      <c r="B186" s="5">
        <v>40.299999999999997</v>
      </c>
      <c r="C186" s="5">
        <f t="shared" si="16"/>
        <v>40.462800000000001</v>
      </c>
      <c r="D186" s="5">
        <f t="shared" si="17"/>
        <v>-0.16280000000000427</v>
      </c>
      <c r="E186" s="5">
        <f t="shared" si="18"/>
        <v>2.6503840000001392E-2</v>
      </c>
      <c r="F186" s="5">
        <f t="shared" si="19"/>
        <v>5.5693359183673792</v>
      </c>
      <c r="G186" s="5">
        <f t="shared" si="20"/>
        <v>31.017502571617019</v>
      </c>
      <c r="K186" s="5">
        <f t="shared" si="21"/>
        <v>0.16280000000000427</v>
      </c>
      <c r="L186" s="5">
        <f t="shared" si="22"/>
        <v>2.6503840000001392E-2</v>
      </c>
      <c r="M186" s="18">
        <f t="shared" si="23"/>
        <v>4.0397022332507269E-3</v>
      </c>
    </row>
    <row r="187" spans="1:13" x14ac:dyDescent="0.25">
      <c r="A187" s="5">
        <v>4</v>
      </c>
      <c r="B187" s="5">
        <v>37.299999999999997</v>
      </c>
      <c r="C187" s="5">
        <f t="shared" si="16"/>
        <v>40.462800000000001</v>
      </c>
      <c r="D187" s="5">
        <f t="shared" si="17"/>
        <v>-3.1628000000000043</v>
      </c>
      <c r="E187" s="5">
        <f t="shared" si="18"/>
        <v>10.003303840000028</v>
      </c>
      <c r="F187" s="5">
        <f t="shared" si="19"/>
        <v>2.5693359183673792</v>
      </c>
      <c r="G187" s="5">
        <f t="shared" si="20"/>
        <v>6.6014870614127439</v>
      </c>
      <c r="K187" s="5">
        <f t="shared" si="21"/>
        <v>3.1628000000000043</v>
      </c>
      <c r="L187" s="5">
        <f t="shared" si="22"/>
        <v>10.003303840000028</v>
      </c>
      <c r="M187" s="18">
        <f t="shared" si="23"/>
        <v>8.4793565683646238E-2</v>
      </c>
    </row>
    <row r="188" spans="1:13" x14ac:dyDescent="0.25">
      <c r="A188" s="5">
        <v>6</v>
      </c>
      <c r="B188" s="5">
        <v>35.799999999999997</v>
      </c>
      <c r="C188" s="5">
        <f t="shared" si="16"/>
        <v>34.622199999999999</v>
      </c>
      <c r="D188" s="5">
        <f t="shared" si="17"/>
        <v>1.1777999999999977</v>
      </c>
      <c r="E188" s="5">
        <f t="shared" si="18"/>
        <v>1.3872128399999946</v>
      </c>
      <c r="F188" s="5">
        <f t="shared" si="19"/>
        <v>1.0693359183673792</v>
      </c>
      <c r="G188" s="5">
        <f t="shared" si="20"/>
        <v>1.1434793063106061</v>
      </c>
      <c r="K188" s="5">
        <f t="shared" si="21"/>
        <v>1.1777999999999977</v>
      </c>
      <c r="L188" s="5">
        <f t="shared" si="22"/>
        <v>1.3872128399999946</v>
      </c>
      <c r="M188" s="18">
        <f t="shared" si="23"/>
        <v>3.2899441340782064E-2</v>
      </c>
    </row>
    <row r="189" spans="1:13" x14ac:dyDescent="0.25">
      <c r="A189" s="5">
        <v>8</v>
      </c>
      <c r="B189" s="5">
        <v>24.1556</v>
      </c>
      <c r="C189" s="5">
        <f t="shared" si="16"/>
        <v>28.781599999999997</v>
      </c>
      <c r="D189" s="5">
        <f t="shared" si="17"/>
        <v>-4.6259999999999977</v>
      </c>
      <c r="E189" s="5">
        <f t="shared" si="18"/>
        <v>21.399875999999978</v>
      </c>
      <c r="F189" s="5">
        <f t="shared" si="19"/>
        <v>-10.575064081632618</v>
      </c>
      <c r="G189" s="5">
        <f t="shared" si="20"/>
        <v>111.83198033063633</v>
      </c>
      <c r="K189" s="5">
        <f t="shared" si="21"/>
        <v>4.6259999999999977</v>
      </c>
      <c r="L189" s="5">
        <f t="shared" si="22"/>
        <v>21.399875999999978</v>
      </c>
      <c r="M189" s="18">
        <f t="shared" si="23"/>
        <v>0.19150838728907574</v>
      </c>
    </row>
    <row r="190" spans="1:13" x14ac:dyDescent="0.25">
      <c r="A190" s="5">
        <v>4</v>
      </c>
      <c r="B190" s="5">
        <v>43.2</v>
      </c>
      <c r="C190" s="5">
        <f t="shared" si="16"/>
        <v>40.462800000000001</v>
      </c>
      <c r="D190" s="5">
        <f t="shared" si="17"/>
        <v>2.7372000000000014</v>
      </c>
      <c r="E190" s="5">
        <f t="shared" si="18"/>
        <v>7.4922638400000077</v>
      </c>
      <c r="F190" s="5">
        <f t="shared" si="19"/>
        <v>8.4693359183673849</v>
      </c>
      <c r="G190" s="5">
        <f t="shared" si="20"/>
        <v>71.729650898147909</v>
      </c>
      <c r="K190" s="5">
        <f t="shared" si="21"/>
        <v>2.7372000000000014</v>
      </c>
      <c r="L190" s="5">
        <f t="shared" si="22"/>
        <v>7.4922638400000077</v>
      </c>
      <c r="M190" s="18">
        <f t="shared" si="23"/>
        <v>6.3361111111111146E-2</v>
      </c>
    </row>
    <row r="191" spans="1:13" x14ac:dyDescent="0.25">
      <c r="A191" s="5">
        <v>4</v>
      </c>
      <c r="B191" s="5">
        <v>42.973300000000002</v>
      </c>
      <c r="C191" s="5">
        <f t="shared" si="16"/>
        <v>40.462800000000001</v>
      </c>
      <c r="D191" s="5">
        <f t="shared" si="17"/>
        <v>2.5105000000000004</v>
      </c>
      <c r="E191" s="5">
        <f t="shared" si="18"/>
        <v>6.3026102500000016</v>
      </c>
      <c r="F191" s="5">
        <f t="shared" si="19"/>
        <v>8.2426359183673839</v>
      </c>
      <c r="G191" s="5">
        <f t="shared" si="20"/>
        <v>67.941046882760119</v>
      </c>
      <c r="K191" s="5">
        <f t="shared" si="21"/>
        <v>2.5105000000000004</v>
      </c>
      <c r="L191" s="5">
        <f t="shared" si="22"/>
        <v>6.3026102500000016</v>
      </c>
      <c r="M191" s="18">
        <f t="shared" si="23"/>
        <v>5.8419995671731055E-2</v>
      </c>
    </row>
    <row r="192" spans="1:13" x14ac:dyDescent="0.25">
      <c r="A192" s="5">
        <v>6</v>
      </c>
      <c r="B192" s="5">
        <v>34.542400000000001</v>
      </c>
      <c r="C192" s="5">
        <f t="shared" si="16"/>
        <v>34.622199999999999</v>
      </c>
      <c r="D192" s="5">
        <f t="shared" si="17"/>
        <v>-7.9799999999998761E-2</v>
      </c>
      <c r="E192" s="5">
        <f t="shared" si="18"/>
        <v>6.3680399999998024E-3</v>
      </c>
      <c r="F192" s="5">
        <f t="shared" si="19"/>
        <v>-0.18826408163261732</v>
      </c>
      <c r="G192" s="5">
        <f t="shared" si="20"/>
        <v>3.5443364432972795E-2</v>
      </c>
      <c r="K192" s="5">
        <f t="shared" si="21"/>
        <v>7.9799999999998761E-2</v>
      </c>
      <c r="L192" s="5">
        <f t="shared" si="22"/>
        <v>6.3680399999998024E-3</v>
      </c>
      <c r="M192" s="18">
        <f t="shared" si="23"/>
        <v>2.3102042706933728E-3</v>
      </c>
    </row>
    <row r="193" spans="1:13" x14ac:dyDescent="0.25">
      <c r="A193" s="5">
        <v>6</v>
      </c>
      <c r="B193" s="5">
        <v>34.542400000000001</v>
      </c>
      <c r="C193" s="5">
        <f t="shared" si="16"/>
        <v>34.622199999999999</v>
      </c>
      <c r="D193" s="5">
        <f t="shared" si="17"/>
        <v>-7.9799999999998761E-2</v>
      </c>
      <c r="E193" s="5">
        <f t="shared" si="18"/>
        <v>6.3680399999998024E-3</v>
      </c>
      <c r="F193" s="5">
        <f t="shared" si="19"/>
        <v>-0.18826408163261732</v>
      </c>
      <c r="G193" s="5">
        <f t="shared" si="20"/>
        <v>3.5443364432972795E-2</v>
      </c>
      <c r="K193" s="5">
        <f t="shared" si="21"/>
        <v>7.9799999999998761E-2</v>
      </c>
      <c r="L193" s="5">
        <f t="shared" si="22"/>
        <v>6.3680399999998024E-3</v>
      </c>
      <c r="M193" s="18">
        <f t="shared" si="23"/>
        <v>2.3102042706933728E-3</v>
      </c>
    </row>
    <row r="194" spans="1:13" x14ac:dyDescent="0.25">
      <c r="A194" s="5">
        <v>6</v>
      </c>
      <c r="B194" s="5">
        <v>35.505200000000002</v>
      </c>
      <c r="C194" s="5">
        <f t="shared" si="16"/>
        <v>34.622199999999999</v>
      </c>
      <c r="D194" s="5">
        <f t="shared" si="17"/>
        <v>0.88300000000000267</v>
      </c>
      <c r="E194" s="5">
        <f t="shared" si="18"/>
        <v>0.77968900000000474</v>
      </c>
      <c r="F194" s="5">
        <f t="shared" si="19"/>
        <v>0.77453591836738411</v>
      </c>
      <c r="G194" s="5">
        <f t="shared" si="20"/>
        <v>0.5999058888412071</v>
      </c>
      <c r="K194" s="5">
        <f t="shared" si="21"/>
        <v>0.88300000000000267</v>
      </c>
      <c r="L194" s="5">
        <f t="shared" si="22"/>
        <v>0.77968900000000474</v>
      </c>
      <c r="M194" s="18">
        <f t="shared" si="23"/>
        <v>2.4869596566136864E-2</v>
      </c>
    </row>
    <row r="195" spans="1:13" x14ac:dyDescent="0.25">
      <c r="A195" s="5">
        <v>6</v>
      </c>
      <c r="B195" s="5">
        <v>35.993099999999998</v>
      </c>
      <c r="C195" s="5">
        <f t="shared" si="16"/>
        <v>34.622199999999999</v>
      </c>
      <c r="D195" s="5">
        <f t="shared" si="17"/>
        <v>1.3708999999999989</v>
      </c>
      <c r="E195" s="5">
        <f t="shared" si="18"/>
        <v>1.8793668099999969</v>
      </c>
      <c r="F195" s="5">
        <f t="shared" si="19"/>
        <v>1.2624359183673803</v>
      </c>
      <c r="G195" s="5">
        <f t="shared" si="20"/>
        <v>1.593744447984091</v>
      </c>
      <c r="K195" s="5">
        <f t="shared" si="21"/>
        <v>1.3708999999999989</v>
      </c>
      <c r="L195" s="5">
        <f t="shared" si="22"/>
        <v>1.8793668099999969</v>
      </c>
      <c r="M195" s="18">
        <f t="shared" si="23"/>
        <v>3.8087855727903373E-2</v>
      </c>
    </row>
    <row r="196" spans="1:13" x14ac:dyDescent="0.25">
      <c r="A196" s="5">
        <v>6</v>
      </c>
      <c r="B196" s="5">
        <v>32.286000000000001</v>
      </c>
      <c r="C196" s="5">
        <f t="shared" ref="C196:C247" si="24">52.144-2.9203*A196</f>
        <v>34.622199999999999</v>
      </c>
      <c r="D196" s="5">
        <f t="shared" ref="D196:D247" si="25">B196-C196</f>
        <v>-2.3361999999999981</v>
      </c>
      <c r="E196" s="5">
        <f t="shared" ref="E196:E247" si="26">D196*D196</f>
        <v>5.4578304399999906</v>
      </c>
      <c r="F196" s="5">
        <f t="shared" ref="F196:F247" si="27">B196-$B$248</f>
        <v>-2.4446640816326166</v>
      </c>
      <c r="G196" s="5">
        <f t="shared" ref="G196:G247" si="28">F196*F196</f>
        <v>5.9763824720246452</v>
      </c>
      <c r="K196" s="5">
        <f t="shared" ref="K196:K247" si="29">ABS(B196-C196)</f>
        <v>2.3361999999999981</v>
      </c>
      <c r="L196" s="5">
        <f t="shared" ref="L196:L247" si="30">D196*D196</f>
        <v>5.4578304399999906</v>
      </c>
      <c r="M196" s="18">
        <f t="shared" ref="M196:M247" si="31">ABS(B196-C196)/B196</f>
        <v>7.2359536641268596E-2</v>
      </c>
    </row>
    <row r="197" spans="1:13" x14ac:dyDescent="0.25">
      <c r="A197" s="5">
        <v>8</v>
      </c>
      <c r="B197" s="5">
        <v>28.1647</v>
      </c>
      <c r="C197" s="5">
        <f t="shared" si="24"/>
        <v>28.781599999999997</v>
      </c>
      <c r="D197" s="5">
        <f t="shared" si="25"/>
        <v>-0.61689999999999756</v>
      </c>
      <c r="E197" s="5">
        <f t="shared" si="26"/>
        <v>0.380565609999997</v>
      </c>
      <c r="F197" s="5">
        <f t="shared" si="27"/>
        <v>-6.5659640816326181</v>
      </c>
      <c r="G197" s="5">
        <f t="shared" si="28"/>
        <v>43.111884321289672</v>
      </c>
      <c r="K197" s="5">
        <f t="shared" si="29"/>
        <v>0.61689999999999756</v>
      </c>
      <c r="L197" s="5">
        <f t="shared" si="30"/>
        <v>0.380565609999997</v>
      </c>
      <c r="M197" s="18">
        <f t="shared" si="31"/>
        <v>2.1903304491082722E-2</v>
      </c>
    </row>
    <row r="198" spans="1:13" x14ac:dyDescent="0.25">
      <c r="A198" s="5">
        <v>8</v>
      </c>
      <c r="B198" s="5">
        <v>32.4</v>
      </c>
      <c r="C198" s="5">
        <f t="shared" si="24"/>
        <v>28.781599999999997</v>
      </c>
      <c r="D198" s="5">
        <f t="shared" si="25"/>
        <v>3.6184000000000012</v>
      </c>
      <c r="E198" s="5">
        <f t="shared" si="26"/>
        <v>13.092818560000008</v>
      </c>
      <c r="F198" s="5">
        <f t="shared" si="27"/>
        <v>-2.3306640816326194</v>
      </c>
      <c r="G198" s="5">
        <f t="shared" si="28"/>
        <v>5.4319950614124215</v>
      </c>
      <c r="K198" s="5">
        <f t="shared" si="29"/>
        <v>3.6184000000000012</v>
      </c>
      <c r="L198" s="5">
        <f t="shared" si="30"/>
        <v>13.092818560000008</v>
      </c>
      <c r="M198" s="18">
        <f t="shared" si="31"/>
        <v>0.11167901234567905</v>
      </c>
    </row>
    <row r="199" spans="1:13" x14ac:dyDescent="0.25">
      <c r="A199" s="5">
        <v>8</v>
      </c>
      <c r="B199" s="5">
        <v>24.2</v>
      </c>
      <c r="C199" s="5">
        <f t="shared" si="24"/>
        <v>28.781599999999997</v>
      </c>
      <c r="D199" s="5">
        <f t="shared" si="25"/>
        <v>-4.5815999999999981</v>
      </c>
      <c r="E199" s="5">
        <f t="shared" si="26"/>
        <v>20.991058559999981</v>
      </c>
      <c r="F199" s="5">
        <f t="shared" si="27"/>
        <v>-10.530664081632619</v>
      </c>
      <c r="G199" s="5">
        <f t="shared" si="28"/>
        <v>110.89488600018737</v>
      </c>
      <c r="K199" s="5">
        <f t="shared" si="29"/>
        <v>4.5815999999999981</v>
      </c>
      <c r="L199" s="5">
        <f t="shared" si="30"/>
        <v>20.991058559999981</v>
      </c>
      <c r="M199" s="18">
        <f t="shared" si="31"/>
        <v>0.18932231404958672</v>
      </c>
    </row>
    <row r="200" spans="1:13" x14ac:dyDescent="0.25">
      <c r="A200" s="5">
        <v>8</v>
      </c>
      <c r="B200" s="5">
        <v>24.2</v>
      </c>
      <c r="C200" s="5">
        <f t="shared" si="24"/>
        <v>28.781599999999997</v>
      </c>
      <c r="D200" s="5">
        <f t="shared" si="25"/>
        <v>-4.5815999999999981</v>
      </c>
      <c r="E200" s="5">
        <f t="shared" si="26"/>
        <v>20.991058559999981</v>
      </c>
      <c r="F200" s="5">
        <f t="shared" si="27"/>
        <v>-10.530664081632619</v>
      </c>
      <c r="G200" s="5">
        <f t="shared" si="28"/>
        <v>110.89488600018737</v>
      </c>
      <c r="K200" s="5">
        <f t="shared" si="29"/>
        <v>4.5815999999999981</v>
      </c>
      <c r="L200" s="5">
        <f t="shared" si="30"/>
        <v>20.991058559999981</v>
      </c>
      <c r="M200" s="18">
        <f t="shared" si="31"/>
        <v>0.18932231404958672</v>
      </c>
    </row>
    <row r="201" spans="1:13" x14ac:dyDescent="0.25">
      <c r="A201" s="5">
        <v>8</v>
      </c>
      <c r="B201" s="5">
        <v>29</v>
      </c>
      <c r="C201" s="5">
        <f t="shared" si="24"/>
        <v>28.781599999999997</v>
      </c>
      <c r="D201" s="5">
        <f t="shared" si="25"/>
        <v>0.21840000000000259</v>
      </c>
      <c r="E201" s="5">
        <f t="shared" si="26"/>
        <v>4.7698560000001132E-2</v>
      </c>
      <c r="F201" s="5">
        <f t="shared" si="27"/>
        <v>-5.730664081632618</v>
      </c>
      <c r="G201" s="5">
        <f t="shared" si="28"/>
        <v>32.840510816514218</v>
      </c>
      <c r="K201" s="5">
        <f t="shared" si="29"/>
        <v>0.21840000000000259</v>
      </c>
      <c r="L201" s="5">
        <f t="shared" si="30"/>
        <v>4.7698560000001132E-2</v>
      </c>
      <c r="M201" s="18">
        <f t="shared" si="31"/>
        <v>7.5310344827587104E-3</v>
      </c>
    </row>
    <row r="202" spans="1:13" x14ac:dyDescent="0.25">
      <c r="A202" s="5">
        <v>8</v>
      </c>
      <c r="B202" s="5">
        <v>29</v>
      </c>
      <c r="C202" s="5">
        <f t="shared" si="24"/>
        <v>28.781599999999997</v>
      </c>
      <c r="D202" s="5">
        <f t="shared" si="25"/>
        <v>0.21840000000000259</v>
      </c>
      <c r="E202" s="5">
        <f t="shared" si="26"/>
        <v>4.7698560000001132E-2</v>
      </c>
      <c r="F202" s="5">
        <f t="shared" si="27"/>
        <v>-5.730664081632618</v>
      </c>
      <c r="G202" s="5">
        <f t="shared" si="28"/>
        <v>32.840510816514218</v>
      </c>
      <c r="K202" s="5">
        <f t="shared" si="29"/>
        <v>0.21840000000000259</v>
      </c>
      <c r="L202" s="5">
        <f t="shared" si="30"/>
        <v>4.7698560000001132E-2</v>
      </c>
      <c r="M202" s="18">
        <f t="shared" si="31"/>
        <v>7.5310344827587104E-3</v>
      </c>
    </row>
    <row r="203" spans="1:13" x14ac:dyDescent="0.25">
      <c r="A203" s="5">
        <v>8</v>
      </c>
      <c r="B203" s="5">
        <v>21.2</v>
      </c>
      <c r="C203" s="5">
        <f t="shared" si="24"/>
        <v>28.781599999999997</v>
      </c>
      <c r="D203" s="5">
        <f t="shared" si="25"/>
        <v>-7.5815999999999981</v>
      </c>
      <c r="E203" s="5">
        <f t="shared" si="26"/>
        <v>57.480658559999974</v>
      </c>
      <c r="F203" s="5">
        <f t="shared" si="27"/>
        <v>-13.530664081632619</v>
      </c>
      <c r="G203" s="5">
        <f t="shared" si="28"/>
        <v>183.07887048998307</v>
      </c>
      <c r="K203" s="5">
        <f t="shared" si="29"/>
        <v>7.5815999999999981</v>
      </c>
      <c r="L203" s="5">
        <f t="shared" si="30"/>
        <v>57.480658559999974</v>
      </c>
      <c r="M203" s="18">
        <f t="shared" si="31"/>
        <v>0.3576226415094339</v>
      </c>
    </row>
    <row r="204" spans="1:13" x14ac:dyDescent="0.25">
      <c r="A204" s="5">
        <v>6</v>
      </c>
      <c r="B204" s="5">
        <v>31.2</v>
      </c>
      <c r="C204" s="5">
        <f t="shared" si="24"/>
        <v>34.622199999999999</v>
      </c>
      <c r="D204" s="5">
        <f t="shared" si="25"/>
        <v>-3.4222000000000001</v>
      </c>
      <c r="E204" s="5">
        <f t="shared" si="26"/>
        <v>11.711452840000002</v>
      </c>
      <c r="F204" s="5">
        <f t="shared" si="27"/>
        <v>-3.5306640816326187</v>
      </c>
      <c r="G204" s="5">
        <f t="shared" si="28"/>
        <v>12.465588857330703</v>
      </c>
      <c r="K204" s="5">
        <f t="shared" si="29"/>
        <v>3.4222000000000001</v>
      </c>
      <c r="L204" s="5">
        <f t="shared" si="30"/>
        <v>11.711452840000002</v>
      </c>
      <c r="M204" s="18">
        <f t="shared" si="31"/>
        <v>0.10968589743589745</v>
      </c>
    </row>
    <row r="205" spans="1:13" x14ac:dyDescent="0.25">
      <c r="A205" s="5">
        <v>8</v>
      </c>
      <c r="B205" s="5">
        <v>27.2941</v>
      </c>
      <c r="C205" s="5">
        <f t="shared" si="24"/>
        <v>28.781599999999997</v>
      </c>
      <c r="D205" s="5">
        <f t="shared" si="25"/>
        <v>-1.4874999999999972</v>
      </c>
      <c r="E205" s="5">
        <f t="shared" si="26"/>
        <v>2.2126562499999913</v>
      </c>
      <c r="F205" s="5">
        <f t="shared" si="27"/>
        <v>-7.4365640816326177</v>
      </c>
      <c r="G205" s="5">
        <f t="shared" si="28"/>
        <v>55.30248534022838</v>
      </c>
      <c r="K205" s="5">
        <f t="shared" si="29"/>
        <v>1.4874999999999972</v>
      </c>
      <c r="L205" s="5">
        <f t="shared" si="30"/>
        <v>2.2126562499999913</v>
      </c>
      <c r="M205" s="18">
        <f t="shared" si="31"/>
        <v>5.4498957650188029E-2</v>
      </c>
    </row>
    <row r="206" spans="1:13" x14ac:dyDescent="0.25">
      <c r="A206" s="5">
        <v>6</v>
      </c>
      <c r="B206" s="5">
        <v>32.9</v>
      </c>
      <c r="C206" s="5">
        <f t="shared" si="24"/>
        <v>34.622199999999999</v>
      </c>
      <c r="D206" s="5">
        <f t="shared" si="25"/>
        <v>-1.7222000000000008</v>
      </c>
      <c r="E206" s="5">
        <f t="shared" si="26"/>
        <v>2.9659728400000027</v>
      </c>
      <c r="F206" s="5">
        <f t="shared" si="27"/>
        <v>-1.8306640816326194</v>
      </c>
      <c r="G206" s="5">
        <f t="shared" si="28"/>
        <v>3.3513309797798017</v>
      </c>
      <c r="K206" s="5">
        <f t="shared" si="29"/>
        <v>1.7222000000000008</v>
      </c>
      <c r="L206" s="5">
        <f t="shared" si="30"/>
        <v>2.9659728400000027</v>
      </c>
      <c r="M206" s="18">
        <f t="shared" si="31"/>
        <v>5.2346504559270542E-2</v>
      </c>
    </row>
    <row r="207" spans="1:13" x14ac:dyDescent="0.25">
      <c r="A207" s="5">
        <v>6</v>
      </c>
      <c r="B207" s="5">
        <v>28.5</v>
      </c>
      <c r="C207" s="5">
        <f t="shared" si="24"/>
        <v>34.622199999999999</v>
      </c>
      <c r="D207" s="5">
        <f t="shared" si="25"/>
        <v>-6.1221999999999994</v>
      </c>
      <c r="E207" s="5">
        <f t="shared" si="26"/>
        <v>37.481332839999993</v>
      </c>
      <c r="F207" s="5">
        <f t="shared" si="27"/>
        <v>-6.230664081632618</v>
      </c>
      <c r="G207" s="5">
        <f t="shared" si="28"/>
        <v>38.821174898146836</v>
      </c>
      <c r="K207" s="5">
        <f t="shared" si="29"/>
        <v>6.1221999999999994</v>
      </c>
      <c r="L207" s="5">
        <f t="shared" si="30"/>
        <v>37.481332839999993</v>
      </c>
      <c r="M207" s="18">
        <f t="shared" si="31"/>
        <v>0.21481403508771929</v>
      </c>
    </row>
    <row r="208" spans="1:13" x14ac:dyDescent="0.25">
      <c r="A208" s="5">
        <v>6</v>
      </c>
      <c r="B208" s="5">
        <v>28.5</v>
      </c>
      <c r="C208" s="5">
        <f t="shared" si="24"/>
        <v>34.622199999999999</v>
      </c>
      <c r="D208" s="5">
        <f t="shared" si="25"/>
        <v>-6.1221999999999994</v>
      </c>
      <c r="E208" s="5">
        <f t="shared" si="26"/>
        <v>37.481332839999993</v>
      </c>
      <c r="F208" s="5">
        <f t="shared" si="27"/>
        <v>-6.230664081632618</v>
      </c>
      <c r="G208" s="5">
        <f t="shared" si="28"/>
        <v>38.821174898146836</v>
      </c>
      <c r="K208" s="5">
        <f t="shared" si="29"/>
        <v>6.1221999999999994</v>
      </c>
      <c r="L208" s="5">
        <f t="shared" si="30"/>
        <v>37.481332839999993</v>
      </c>
      <c r="M208" s="18">
        <f t="shared" si="31"/>
        <v>0.21481403508771929</v>
      </c>
    </row>
    <row r="209" spans="1:13" x14ac:dyDescent="0.25">
      <c r="A209" s="5">
        <v>8</v>
      </c>
      <c r="B209" s="5">
        <v>32.4</v>
      </c>
      <c r="C209" s="5">
        <f t="shared" si="24"/>
        <v>28.781599999999997</v>
      </c>
      <c r="D209" s="5">
        <f t="shared" si="25"/>
        <v>3.6184000000000012</v>
      </c>
      <c r="E209" s="5">
        <f t="shared" si="26"/>
        <v>13.092818560000008</v>
      </c>
      <c r="F209" s="5">
        <f t="shared" si="27"/>
        <v>-2.3306640816326194</v>
      </c>
      <c r="G209" s="5">
        <f t="shared" si="28"/>
        <v>5.4319950614124215</v>
      </c>
      <c r="K209" s="5">
        <f t="shared" si="29"/>
        <v>3.6184000000000012</v>
      </c>
      <c r="L209" s="5">
        <f t="shared" si="30"/>
        <v>13.092818560000008</v>
      </c>
      <c r="M209" s="18">
        <f t="shared" si="31"/>
        <v>0.11167901234567905</v>
      </c>
    </row>
    <row r="210" spans="1:13" x14ac:dyDescent="0.25">
      <c r="A210" s="5">
        <v>8</v>
      </c>
      <c r="B210" s="5">
        <v>29</v>
      </c>
      <c r="C210" s="5">
        <f t="shared" si="24"/>
        <v>28.781599999999997</v>
      </c>
      <c r="D210" s="5">
        <f t="shared" si="25"/>
        <v>0.21840000000000259</v>
      </c>
      <c r="E210" s="5">
        <f t="shared" si="26"/>
        <v>4.7698560000001132E-2</v>
      </c>
      <c r="F210" s="5">
        <f t="shared" si="27"/>
        <v>-5.730664081632618</v>
      </c>
      <c r="G210" s="5">
        <f t="shared" si="28"/>
        <v>32.840510816514218</v>
      </c>
      <c r="K210" s="5">
        <f t="shared" si="29"/>
        <v>0.21840000000000259</v>
      </c>
      <c r="L210" s="5">
        <f t="shared" si="30"/>
        <v>4.7698560000001132E-2</v>
      </c>
      <c r="M210" s="18">
        <f t="shared" si="31"/>
        <v>7.5310344827587104E-3</v>
      </c>
    </row>
    <row r="211" spans="1:13" x14ac:dyDescent="0.25">
      <c r="A211" s="5">
        <v>8</v>
      </c>
      <c r="B211" s="5">
        <v>24.2</v>
      </c>
      <c r="C211" s="5">
        <f t="shared" si="24"/>
        <v>28.781599999999997</v>
      </c>
      <c r="D211" s="5">
        <f t="shared" si="25"/>
        <v>-4.5815999999999981</v>
      </c>
      <c r="E211" s="5">
        <f t="shared" si="26"/>
        <v>20.991058559999981</v>
      </c>
      <c r="F211" s="5">
        <f t="shared" si="27"/>
        <v>-10.530664081632619</v>
      </c>
      <c r="G211" s="5">
        <f t="shared" si="28"/>
        <v>110.89488600018737</v>
      </c>
      <c r="K211" s="5">
        <f t="shared" si="29"/>
        <v>4.5815999999999981</v>
      </c>
      <c r="L211" s="5">
        <f t="shared" si="30"/>
        <v>20.991058559999981</v>
      </c>
      <c r="M211" s="18">
        <f t="shared" si="31"/>
        <v>0.18932231404958672</v>
      </c>
    </row>
    <row r="212" spans="1:13" x14ac:dyDescent="0.25">
      <c r="A212" s="5">
        <v>8</v>
      </c>
      <c r="B212" s="5">
        <v>21.2</v>
      </c>
      <c r="C212" s="5">
        <f t="shared" si="24"/>
        <v>28.781599999999997</v>
      </c>
      <c r="D212" s="5">
        <f t="shared" si="25"/>
        <v>-7.5815999999999981</v>
      </c>
      <c r="E212" s="5">
        <f t="shared" si="26"/>
        <v>57.480658559999974</v>
      </c>
      <c r="F212" s="5">
        <f t="shared" si="27"/>
        <v>-13.530664081632619</v>
      </c>
      <c r="G212" s="5">
        <f t="shared" si="28"/>
        <v>183.07887048998307</v>
      </c>
      <c r="K212" s="5">
        <f t="shared" si="29"/>
        <v>7.5815999999999981</v>
      </c>
      <c r="L212" s="5">
        <f t="shared" si="30"/>
        <v>57.480658559999974</v>
      </c>
      <c r="M212" s="18">
        <f t="shared" si="31"/>
        <v>0.3576226415094339</v>
      </c>
    </row>
    <row r="213" spans="1:13" x14ac:dyDescent="0.25">
      <c r="A213" s="5">
        <v>8</v>
      </c>
      <c r="B213" s="5">
        <v>27.4375</v>
      </c>
      <c r="C213" s="5">
        <f t="shared" si="24"/>
        <v>28.781599999999997</v>
      </c>
      <c r="D213" s="5">
        <f t="shared" si="25"/>
        <v>-1.3440999999999974</v>
      </c>
      <c r="E213" s="5">
        <f t="shared" si="26"/>
        <v>1.806604809999993</v>
      </c>
      <c r="F213" s="5">
        <f t="shared" si="27"/>
        <v>-7.293164081632618</v>
      </c>
      <c r="G213" s="5">
        <f t="shared" si="28"/>
        <v>53.190242321616147</v>
      </c>
      <c r="K213" s="5">
        <f t="shared" si="29"/>
        <v>1.3440999999999974</v>
      </c>
      <c r="L213" s="5">
        <f t="shared" si="30"/>
        <v>1.806604809999993</v>
      </c>
      <c r="M213" s="18">
        <f t="shared" si="31"/>
        <v>4.8987699316628608E-2</v>
      </c>
    </row>
    <row r="214" spans="1:13" x14ac:dyDescent="0.25">
      <c r="A214" s="5">
        <v>4</v>
      </c>
      <c r="B214" s="5">
        <v>37.4</v>
      </c>
      <c r="C214" s="5">
        <f t="shared" si="24"/>
        <v>40.462800000000001</v>
      </c>
      <c r="D214" s="5">
        <f t="shared" si="25"/>
        <v>-3.0628000000000029</v>
      </c>
      <c r="E214" s="5">
        <f t="shared" si="26"/>
        <v>9.3807438400000169</v>
      </c>
      <c r="F214" s="5">
        <f t="shared" si="27"/>
        <v>2.6693359183673806</v>
      </c>
      <c r="G214" s="5">
        <f t="shared" si="28"/>
        <v>7.1253542450862275</v>
      </c>
      <c r="K214" s="5">
        <f t="shared" si="29"/>
        <v>3.0628000000000029</v>
      </c>
      <c r="L214" s="5">
        <f t="shared" si="30"/>
        <v>9.3807438400000169</v>
      </c>
      <c r="M214" s="18">
        <f t="shared" si="31"/>
        <v>8.1893048128342319E-2</v>
      </c>
    </row>
    <row r="215" spans="1:13" x14ac:dyDescent="0.25">
      <c r="A215" s="5">
        <v>6</v>
      </c>
      <c r="B215" s="5">
        <v>34.9</v>
      </c>
      <c r="C215" s="5">
        <f t="shared" si="24"/>
        <v>34.622199999999999</v>
      </c>
      <c r="D215" s="5">
        <f t="shared" si="25"/>
        <v>0.27779999999999916</v>
      </c>
      <c r="E215" s="5">
        <f t="shared" si="26"/>
        <v>7.7172839999999535E-2</v>
      </c>
      <c r="F215" s="5">
        <f t="shared" si="27"/>
        <v>0.1693359183673806</v>
      </c>
      <c r="G215" s="5">
        <f t="shared" si="28"/>
        <v>2.8674653249324188E-2</v>
      </c>
      <c r="K215" s="5">
        <f t="shared" si="29"/>
        <v>0.27779999999999916</v>
      </c>
      <c r="L215" s="5">
        <f t="shared" si="30"/>
        <v>7.7172839999999535E-2</v>
      </c>
      <c r="M215" s="18">
        <f t="shared" si="31"/>
        <v>7.95988538681946E-3</v>
      </c>
    </row>
    <row r="216" spans="1:13" x14ac:dyDescent="0.25">
      <c r="A216" s="5">
        <v>8</v>
      </c>
      <c r="B216" s="5">
        <v>24.7928</v>
      </c>
      <c r="C216" s="5">
        <f t="shared" si="24"/>
        <v>28.781599999999997</v>
      </c>
      <c r="D216" s="5">
        <f t="shared" si="25"/>
        <v>-3.9887999999999977</v>
      </c>
      <c r="E216" s="5">
        <f t="shared" si="26"/>
        <v>15.910525439999981</v>
      </c>
      <c r="F216" s="5">
        <f t="shared" si="27"/>
        <v>-9.9378640816326183</v>
      </c>
      <c r="G216" s="5">
        <f t="shared" si="28"/>
        <v>98.761142505003718</v>
      </c>
      <c r="K216" s="5">
        <f t="shared" si="29"/>
        <v>3.9887999999999977</v>
      </c>
      <c r="L216" s="5">
        <f t="shared" si="30"/>
        <v>15.910525439999981</v>
      </c>
      <c r="M216" s="18">
        <f t="shared" si="31"/>
        <v>0.16088541834726203</v>
      </c>
    </row>
    <row r="217" spans="1:13" x14ac:dyDescent="0.25">
      <c r="A217" s="5">
        <v>8</v>
      </c>
      <c r="B217" s="5">
        <v>23.602799999999998</v>
      </c>
      <c r="C217" s="5">
        <f t="shared" si="24"/>
        <v>28.781599999999997</v>
      </c>
      <c r="D217" s="5">
        <f t="shared" si="25"/>
        <v>-5.178799999999999</v>
      </c>
      <c r="E217" s="5">
        <f t="shared" si="26"/>
        <v>26.819969439999991</v>
      </c>
      <c r="F217" s="5">
        <f t="shared" si="27"/>
        <v>-11.12786408163262</v>
      </c>
      <c r="G217" s="5">
        <f t="shared" si="28"/>
        <v>123.82935901928938</v>
      </c>
      <c r="K217" s="5">
        <f t="shared" si="29"/>
        <v>5.178799999999999</v>
      </c>
      <c r="L217" s="5">
        <f t="shared" si="30"/>
        <v>26.819969439999991</v>
      </c>
      <c r="M217" s="18">
        <f t="shared" si="31"/>
        <v>0.2194146457199993</v>
      </c>
    </row>
    <row r="218" spans="1:13" x14ac:dyDescent="0.25">
      <c r="A218" s="5">
        <v>6</v>
      </c>
      <c r="B218" s="5">
        <v>31.5</v>
      </c>
      <c r="C218" s="5">
        <f t="shared" si="24"/>
        <v>34.622199999999999</v>
      </c>
      <c r="D218" s="5">
        <f t="shared" si="25"/>
        <v>-3.1221999999999994</v>
      </c>
      <c r="E218" s="5">
        <f t="shared" si="26"/>
        <v>9.7481328399999967</v>
      </c>
      <c r="F218" s="5">
        <f t="shared" si="27"/>
        <v>-3.230664081632618</v>
      </c>
      <c r="G218" s="5">
        <f t="shared" si="28"/>
        <v>10.437190408351126</v>
      </c>
      <c r="K218" s="5">
        <f t="shared" si="29"/>
        <v>3.1221999999999994</v>
      </c>
      <c r="L218" s="5">
        <f t="shared" si="30"/>
        <v>9.7481328399999967</v>
      </c>
      <c r="M218" s="18">
        <f t="shared" si="31"/>
        <v>9.9117460317460299E-2</v>
      </c>
    </row>
    <row r="219" spans="1:13" x14ac:dyDescent="0.25">
      <c r="A219" s="5">
        <v>6</v>
      </c>
      <c r="B219" s="5">
        <v>34.4</v>
      </c>
      <c r="C219" s="5">
        <f t="shared" si="24"/>
        <v>34.622199999999999</v>
      </c>
      <c r="D219" s="5">
        <f t="shared" si="25"/>
        <v>-0.22220000000000084</v>
      </c>
      <c r="E219" s="5">
        <f t="shared" si="26"/>
        <v>4.9372840000000376E-2</v>
      </c>
      <c r="F219" s="5">
        <f t="shared" si="27"/>
        <v>-0.3306640816326194</v>
      </c>
      <c r="G219" s="5">
        <f t="shared" si="28"/>
        <v>0.10933873488194358</v>
      </c>
      <c r="K219" s="5">
        <f t="shared" si="29"/>
        <v>0.22220000000000084</v>
      </c>
      <c r="L219" s="5">
        <f t="shared" si="30"/>
        <v>4.9372840000000376E-2</v>
      </c>
      <c r="M219" s="18">
        <f t="shared" si="31"/>
        <v>6.4593023255814204E-3</v>
      </c>
    </row>
    <row r="220" spans="1:13" x14ac:dyDescent="0.25">
      <c r="A220" s="5">
        <v>6</v>
      </c>
      <c r="B220" s="5">
        <v>33.299999999999997</v>
      </c>
      <c r="C220" s="5">
        <f t="shared" si="24"/>
        <v>34.622199999999999</v>
      </c>
      <c r="D220" s="5">
        <f t="shared" si="25"/>
        <v>-1.3222000000000023</v>
      </c>
      <c r="E220" s="5">
        <f t="shared" si="26"/>
        <v>1.7482128400000059</v>
      </c>
      <c r="F220" s="5">
        <f t="shared" si="27"/>
        <v>-1.4306640816326208</v>
      </c>
      <c r="G220" s="5">
        <f t="shared" si="28"/>
        <v>2.0467997144737105</v>
      </c>
      <c r="K220" s="5">
        <f t="shared" si="29"/>
        <v>1.3222000000000023</v>
      </c>
      <c r="L220" s="5">
        <f t="shared" si="30"/>
        <v>1.7482128400000059</v>
      </c>
      <c r="M220" s="18">
        <f t="shared" si="31"/>
        <v>3.9705705705705779E-2</v>
      </c>
    </row>
    <row r="221" spans="1:13" x14ac:dyDescent="0.25">
      <c r="A221" s="5">
        <v>4</v>
      </c>
      <c r="B221" s="5">
        <v>41.2</v>
      </c>
      <c r="C221" s="5">
        <f t="shared" si="24"/>
        <v>40.462800000000001</v>
      </c>
      <c r="D221" s="5">
        <f t="shared" si="25"/>
        <v>0.73720000000000141</v>
      </c>
      <c r="E221" s="5">
        <f t="shared" si="26"/>
        <v>0.54346384000000203</v>
      </c>
      <c r="F221" s="5">
        <f t="shared" si="27"/>
        <v>6.4693359183673849</v>
      </c>
      <c r="G221" s="5">
        <f t="shared" si="28"/>
        <v>41.852307224678377</v>
      </c>
      <c r="K221" s="5">
        <f t="shared" si="29"/>
        <v>0.73720000000000141</v>
      </c>
      <c r="L221" s="5">
        <f t="shared" si="30"/>
        <v>0.54346384000000203</v>
      </c>
      <c r="M221" s="18">
        <f t="shared" si="31"/>
        <v>1.789320388349518E-2</v>
      </c>
    </row>
    <row r="222" spans="1:13" x14ac:dyDescent="0.25">
      <c r="A222" s="5">
        <v>6</v>
      </c>
      <c r="B222" s="5">
        <v>33.128100000000003</v>
      </c>
      <c r="C222" s="5">
        <f t="shared" si="24"/>
        <v>34.622199999999999</v>
      </c>
      <c r="D222" s="5">
        <f t="shared" si="25"/>
        <v>-1.494099999999996</v>
      </c>
      <c r="E222" s="5">
        <f t="shared" si="26"/>
        <v>2.2323348099999878</v>
      </c>
      <c r="F222" s="5">
        <f t="shared" si="27"/>
        <v>-1.6025640816326145</v>
      </c>
      <c r="G222" s="5">
        <f t="shared" si="28"/>
        <v>2.5682116357389853</v>
      </c>
      <c r="K222" s="5">
        <f t="shared" si="29"/>
        <v>1.494099999999996</v>
      </c>
      <c r="L222" s="5">
        <f t="shared" si="30"/>
        <v>2.2323348099999878</v>
      </c>
      <c r="M222" s="18">
        <f t="shared" si="31"/>
        <v>4.5100684917034055E-2</v>
      </c>
    </row>
    <row r="223" spans="1:13" x14ac:dyDescent="0.25">
      <c r="A223" s="5">
        <v>4</v>
      </c>
      <c r="B223" s="5">
        <v>32.799999999999997</v>
      </c>
      <c r="C223" s="5">
        <f t="shared" si="24"/>
        <v>40.462800000000001</v>
      </c>
      <c r="D223" s="5">
        <f t="shared" si="25"/>
        <v>-7.6628000000000043</v>
      </c>
      <c r="E223" s="5">
        <f t="shared" si="26"/>
        <v>58.718503840000068</v>
      </c>
      <c r="F223" s="5">
        <f t="shared" si="27"/>
        <v>-1.9306640816326208</v>
      </c>
      <c r="G223" s="5">
        <f t="shared" si="28"/>
        <v>3.7274637961063313</v>
      </c>
      <c r="K223" s="5">
        <f t="shared" si="29"/>
        <v>7.6628000000000043</v>
      </c>
      <c r="L223" s="5">
        <f t="shared" si="30"/>
        <v>58.718503840000068</v>
      </c>
      <c r="M223" s="18">
        <f t="shared" si="31"/>
        <v>0.23362195121951235</v>
      </c>
    </row>
    <row r="224" spans="1:13" x14ac:dyDescent="0.25">
      <c r="A224" s="5">
        <v>4</v>
      </c>
      <c r="B224" s="5">
        <v>37.6</v>
      </c>
      <c r="C224" s="5">
        <f t="shared" si="24"/>
        <v>40.462800000000001</v>
      </c>
      <c r="D224" s="5">
        <f t="shared" si="25"/>
        <v>-2.8628</v>
      </c>
      <c r="E224" s="5">
        <f t="shared" si="26"/>
        <v>8.1956238399999997</v>
      </c>
      <c r="F224" s="5">
        <f t="shared" si="27"/>
        <v>2.8693359183673834</v>
      </c>
      <c r="G224" s="5">
        <f t="shared" si="28"/>
        <v>8.2330886124331961</v>
      </c>
      <c r="K224" s="5">
        <f t="shared" si="29"/>
        <v>2.8628</v>
      </c>
      <c r="L224" s="5">
        <f t="shared" si="30"/>
        <v>8.1956238399999997</v>
      </c>
      <c r="M224" s="18">
        <f t="shared" si="31"/>
        <v>7.613829787234043E-2</v>
      </c>
    </row>
    <row r="225" spans="1:13" x14ac:dyDescent="0.25">
      <c r="A225" s="5">
        <v>4</v>
      </c>
      <c r="B225" s="5">
        <v>37.037799999999997</v>
      </c>
      <c r="C225" s="5">
        <f t="shared" si="24"/>
        <v>40.462800000000001</v>
      </c>
      <c r="D225" s="5">
        <f t="shared" si="25"/>
        <v>-3.4250000000000043</v>
      </c>
      <c r="E225" s="5">
        <f t="shared" si="26"/>
        <v>11.73062500000003</v>
      </c>
      <c r="F225" s="5">
        <f t="shared" si="27"/>
        <v>2.3071359183673792</v>
      </c>
      <c r="G225" s="5">
        <f t="shared" si="28"/>
        <v>5.3228761458208904</v>
      </c>
      <c r="K225" s="5">
        <f t="shared" si="29"/>
        <v>3.4250000000000043</v>
      </c>
      <c r="L225" s="5">
        <f t="shared" si="30"/>
        <v>11.73062500000003</v>
      </c>
      <c r="M225" s="18">
        <f t="shared" si="31"/>
        <v>9.2473095054242005E-2</v>
      </c>
    </row>
    <row r="226" spans="1:13" x14ac:dyDescent="0.25">
      <c r="A226" s="5">
        <v>4</v>
      </c>
      <c r="B226" s="5">
        <v>40.107700000000001</v>
      </c>
      <c r="C226" s="5">
        <f t="shared" si="24"/>
        <v>40.462800000000001</v>
      </c>
      <c r="D226" s="5">
        <f t="shared" si="25"/>
        <v>-0.35510000000000019</v>
      </c>
      <c r="E226" s="5">
        <f t="shared" si="26"/>
        <v>0.12609601000000015</v>
      </c>
      <c r="F226" s="5">
        <f t="shared" si="27"/>
        <v>5.3770359183673833</v>
      </c>
      <c r="G226" s="5">
        <f t="shared" si="28"/>
        <v>28.912515267412967</v>
      </c>
      <c r="K226" s="5">
        <f t="shared" si="29"/>
        <v>0.35510000000000019</v>
      </c>
      <c r="L226" s="5">
        <f t="shared" si="30"/>
        <v>0.12609601000000015</v>
      </c>
      <c r="M226" s="18">
        <f t="shared" si="31"/>
        <v>8.8536615163671856E-3</v>
      </c>
    </row>
    <row r="227" spans="1:13" x14ac:dyDescent="0.25">
      <c r="A227" s="5">
        <v>4</v>
      </c>
      <c r="B227" s="5">
        <v>37.137</v>
      </c>
      <c r="C227" s="5">
        <f t="shared" si="24"/>
        <v>40.462800000000001</v>
      </c>
      <c r="D227" s="5">
        <f t="shared" si="25"/>
        <v>-3.325800000000001</v>
      </c>
      <c r="E227" s="5">
        <f t="shared" si="26"/>
        <v>11.060945640000007</v>
      </c>
      <c r="F227" s="5">
        <f t="shared" si="27"/>
        <v>2.4063359183673825</v>
      </c>
      <c r="G227" s="5">
        <f t="shared" si="28"/>
        <v>5.7904525520249939</v>
      </c>
      <c r="K227" s="5">
        <f t="shared" si="29"/>
        <v>3.325800000000001</v>
      </c>
      <c r="L227" s="5">
        <f t="shared" si="30"/>
        <v>11.060945640000007</v>
      </c>
      <c r="M227" s="18">
        <f t="shared" si="31"/>
        <v>8.9554891348251092E-2</v>
      </c>
    </row>
    <row r="228" spans="1:13" x14ac:dyDescent="0.25">
      <c r="A228" s="5">
        <v>6</v>
      </c>
      <c r="B228" s="5">
        <v>34.259599999999999</v>
      </c>
      <c r="C228" s="5">
        <f t="shared" si="24"/>
        <v>34.622199999999999</v>
      </c>
      <c r="D228" s="5">
        <f t="shared" si="25"/>
        <v>-0.36260000000000048</v>
      </c>
      <c r="E228" s="5">
        <f t="shared" si="26"/>
        <v>0.13147876000000033</v>
      </c>
      <c r="F228" s="5">
        <f t="shared" si="27"/>
        <v>-0.47106408163261904</v>
      </c>
      <c r="G228" s="5">
        <f t="shared" si="28"/>
        <v>0.22190136900438276</v>
      </c>
      <c r="K228" s="5">
        <f t="shared" si="29"/>
        <v>0.36260000000000048</v>
      </c>
      <c r="L228" s="5">
        <f t="shared" si="30"/>
        <v>0.13147876000000033</v>
      </c>
      <c r="M228" s="18">
        <f t="shared" si="31"/>
        <v>1.0583894733155101E-2</v>
      </c>
    </row>
    <row r="229" spans="1:13" x14ac:dyDescent="0.25">
      <c r="A229" s="5">
        <v>6</v>
      </c>
      <c r="B229" s="5">
        <v>29.5</v>
      </c>
      <c r="C229" s="5">
        <f t="shared" si="24"/>
        <v>34.622199999999999</v>
      </c>
      <c r="D229" s="5">
        <f t="shared" si="25"/>
        <v>-5.1221999999999994</v>
      </c>
      <c r="E229" s="5">
        <f t="shared" si="26"/>
        <v>26.236932839999994</v>
      </c>
      <c r="F229" s="5">
        <f t="shared" si="27"/>
        <v>-5.230664081632618</v>
      </c>
      <c r="G229" s="5">
        <f t="shared" si="28"/>
        <v>27.3598467348816</v>
      </c>
      <c r="K229" s="5">
        <f t="shared" si="29"/>
        <v>5.1221999999999994</v>
      </c>
      <c r="L229" s="5">
        <f t="shared" si="30"/>
        <v>26.236932839999994</v>
      </c>
      <c r="M229" s="18">
        <f t="shared" si="31"/>
        <v>0.17363389830508472</v>
      </c>
    </row>
    <row r="230" spans="1:13" x14ac:dyDescent="0.25">
      <c r="A230" s="5">
        <v>6</v>
      </c>
      <c r="B230" s="5">
        <v>33.200000000000003</v>
      </c>
      <c r="C230" s="5">
        <f t="shared" si="24"/>
        <v>34.622199999999999</v>
      </c>
      <c r="D230" s="5">
        <f t="shared" si="25"/>
        <v>-1.4221999999999966</v>
      </c>
      <c r="E230" s="5">
        <f t="shared" si="26"/>
        <v>2.0226528399999903</v>
      </c>
      <c r="F230" s="5">
        <f t="shared" si="27"/>
        <v>-1.5306640816326151</v>
      </c>
      <c r="G230" s="5">
        <f t="shared" si="28"/>
        <v>2.3429325308002169</v>
      </c>
      <c r="K230" s="5">
        <f t="shared" si="29"/>
        <v>1.4221999999999966</v>
      </c>
      <c r="L230" s="5">
        <f t="shared" si="30"/>
        <v>2.0226528399999903</v>
      </c>
      <c r="M230" s="18">
        <f t="shared" si="31"/>
        <v>4.2837349397590256E-2</v>
      </c>
    </row>
    <row r="231" spans="1:13" x14ac:dyDescent="0.25">
      <c r="A231" s="5">
        <v>4</v>
      </c>
      <c r="B231" s="5">
        <v>49.1</v>
      </c>
      <c r="C231" s="5">
        <f t="shared" si="24"/>
        <v>40.462800000000001</v>
      </c>
      <c r="D231" s="5">
        <f t="shared" si="25"/>
        <v>8.6372</v>
      </c>
      <c r="E231" s="5">
        <f t="shared" si="26"/>
        <v>74.601223840000003</v>
      </c>
      <c r="F231" s="5">
        <f t="shared" si="27"/>
        <v>14.369335918367383</v>
      </c>
      <c r="G231" s="5">
        <f t="shared" si="28"/>
        <v>206.47781473488303</v>
      </c>
      <c r="K231" s="5">
        <f t="shared" si="29"/>
        <v>8.6372</v>
      </c>
      <c r="L231" s="5">
        <f t="shared" si="30"/>
        <v>74.601223840000003</v>
      </c>
      <c r="M231" s="18">
        <f t="shared" si="31"/>
        <v>0.17591038696537678</v>
      </c>
    </row>
    <row r="232" spans="1:13" x14ac:dyDescent="0.25">
      <c r="A232" s="5">
        <v>4</v>
      </c>
      <c r="B232" s="5">
        <v>50.8</v>
      </c>
      <c r="C232" s="5">
        <f t="shared" si="24"/>
        <v>40.462800000000001</v>
      </c>
      <c r="D232" s="5">
        <f t="shared" si="25"/>
        <v>10.337199999999996</v>
      </c>
      <c r="E232" s="5">
        <f t="shared" si="26"/>
        <v>106.85770383999991</v>
      </c>
      <c r="F232" s="5">
        <f t="shared" si="27"/>
        <v>16.069335918367379</v>
      </c>
      <c r="G232" s="5">
        <f t="shared" si="28"/>
        <v>258.22355685733197</v>
      </c>
      <c r="K232" s="5">
        <f t="shared" si="29"/>
        <v>10.337199999999996</v>
      </c>
      <c r="L232" s="5">
        <f t="shared" si="30"/>
        <v>106.85770383999991</v>
      </c>
      <c r="M232" s="18">
        <f t="shared" si="31"/>
        <v>0.20348818897637788</v>
      </c>
    </row>
    <row r="233" spans="1:13" x14ac:dyDescent="0.25">
      <c r="A233" s="5">
        <v>8</v>
      </c>
      <c r="B233" s="5">
        <v>21.9</v>
      </c>
      <c r="C233" s="5">
        <f t="shared" si="24"/>
        <v>28.781599999999997</v>
      </c>
      <c r="D233" s="5">
        <f t="shared" si="25"/>
        <v>-6.8815999999999988</v>
      </c>
      <c r="E233" s="5">
        <f t="shared" si="26"/>
        <v>47.356418559999987</v>
      </c>
      <c r="F233" s="5">
        <f t="shared" si="27"/>
        <v>-12.830664081632619</v>
      </c>
      <c r="G233" s="5">
        <f t="shared" si="28"/>
        <v>164.62594077569742</v>
      </c>
      <c r="K233" s="5">
        <f t="shared" si="29"/>
        <v>6.8815999999999988</v>
      </c>
      <c r="L233" s="5">
        <f t="shared" si="30"/>
        <v>47.356418559999987</v>
      </c>
      <c r="M233" s="18">
        <f t="shared" si="31"/>
        <v>0.31422831050228306</v>
      </c>
    </row>
    <row r="234" spans="1:13" x14ac:dyDescent="0.25">
      <c r="A234" s="5">
        <v>8</v>
      </c>
      <c r="B234" s="5">
        <v>24.3</v>
      </c>
      <c r="C234" s="5">
        <f t="shared" si="24"/>
        <v>28.781599999999997</v>
      </c>
      <c r="D234" s="5">
        <f t="shared" si="25"/>
        <v>-4.4815999999999967</v>
      </c>
      <c r="E234" s="5">
        <f t="shared" si="26"/>
        <v>20.08473855999997</v>
      </c>
      <c r="F234" s="5">
        <f t="shared" si="27"/>
        <v>-10.430664081632617</v>
      </c>
      <c r="G234" s="5">
        <f t="shared" si="28"/>
        <v>108.79875318386081</v>
      </c>
      <c r="K234" s="5">
        <f t="shared" si="29"/>
        <v>4.4815999999999967</v>
      </c>
      <c r="L234" s="5">
        <f t="shared" si="30"/>
        <v>20.08473855999997</v>
      </c>
      <c r="M234" s="18">
        <f t="shared" si="31"/>
        <v>0.18442798353909451</v>
      </c>
    </row>
    <row r="235" spans="1:13" x14ac:dyDescent="0.25">
      <c r="A235" s="5">
        <v>4</v>
      </c>
      <c r="B235" s="5">
        <v>48.7</v>
      </c>
      <c r="C235" s="5">
        <f t="shared" si="24"/>
        <v>40.462800000000001</v>
      </c>
      <c r="D235" s="5">
        <f t="shared" si="25"/>
        <v>8.2372000000000014</v>
      </c>
      <c r="E235" s="5">
        <f t="shared" si="26"/>
        <v>67.851463840000022</v>
      </c>
      <c r="F235" s="5">
        <f t="shared" si="27"/>
        <v>13.969335918367385</v>
      </c>
      <c r="G235" s="5">
        <f t="shared" si="28"/>
        <v>195.14234600018915</v>
      </c>
      <c r="K235" s="5">
        <f t="shared" si="29"/>
        <v>8.2372000000000014</v>
      </c>
      <c r="L235" s="5">
        <f t="shared" si="30"/>
        <v>67.851463840000022</v>
      </c>
      <c r="M235" s="18">
        <f t="shared" si="31"/>
        <v>0.1691416837782341</v>
      </c>
    </row>
    <row r="236" spans="1:13" x14ac:dyDescent="0.25">
      <c r="A236" s="5">
        <v>4</v>
      </c>
      <c r="B236" s="5">
        <v>46.2</v>
      </c>
      <c r="C236" s="5">
        <f t="shared" si="24"/>
        <v>40.462800000000001</v>
      </c>
      <c r="D236" s="5">
        <f t="shared" si="25"/>
        <v>5.7372000000000014</v>
      </c>
      <c r="E236" s="5">
        <f t="shared" si="26"/>
        <v>32.915463840000015</v>
      </c>
      <c r="F236" s="5">
        <f t="shared" si="27"/>
        <v>11.469335918367385</v>
      </c>
      <c r="G236" s="5">
        <f t="shared" si="28"/>
        <v>131.54566640835222</v>
      </c>
      <c r="K236" s="5">
        <f t="shared" si="29"/>
        <v>5.7372000000000014</v>
      </c>
      <c r="L236" s="5">
        <f t="shared" si="30"/>
        <v>32.915463840000015</v>
      </c>
      <c r="M236" s="18">
        <f t="shared" si="31"/>
        <v>0.1241818181818182</v>
      </c>
    </row>
    <row r="237" spans="1:13" x14ac:dyDescent="0.25">
      <c r="A237" s="5">
        <v>4</v>
      </c>
      <c r="B237" s="5">
        <v>43.431899999999999</v>
      </c>
      <c r="C237" s="5">
        <f t="shared" si="24"/>
        <v>40.462800000000001</v>
      </c>
      <c r="D237" s="5">
        <f t="shared" si="25"/>
        <v>2.9690999999999974</v>
      </c>
      <c r="E237" s="5">
        <f t="shared" si="26"/>
        <v>8.8155548099999841</v>
      </c>
      <c r="F237" s="5">
        <f t="shared" si="27"/>
        <v>8.7012359183673809</v>
      </c>
      <c r="G237" s="5">
        <f t="shared" si="28"/>
        <v>75.711506507086639</v>
      </c>
      <c r="K237" s="5">
        <f t="shared" si="29"/>
        <v>2.9690999999999974</v>
      </c>
      <c r="L237" s="5">
        <f t="shared" si="30"/>
        <v>8.8155548099999841</v>
      </c>
      <c r="M237" s="18">
        <f t="shared" si="31"/>
        <v>6.8362194608110577E-2</v>
      </c>
    </row>
    <row r="238" spans="1:13" x14ac:dyDescent="0.25">
      <c r="A238" s="5">
        <v>4</v>
      </c>
      <c r="B238" s="5">
        <v>44.8</v>
      </c>
      <c r="C238" s="5">
        <f t="shared" si="24"/>
        <v>40.462800000000001</v>
      </c>
      <c r="D238" s="5">
        <f t="shared" si="25"/>
        <v>4.3371999999999957</v>
      </c>
      <c r="E238" s="5">
        <f t="shared" si="26"/>
        <v>18.811303839999962</v>
      </c>
      <c r="F238" s="5">
        <f t="shared" si="27"/>
        <v>10.069335918367379</v>
      </c>
      <c r="G238" s="5">
        <f t="shared" si="28"/>
        <v>101.39152583692344</v>
      </c>
      <c r="K238" s="5">
        <f t="shared" si="29"/>
        <v>4.3371999999999957</v>
      </c>
      <c r="L238" s="5">
        <f t="shared" si="30"/>
        <v>18.811303839999962</v>
      </c>
      <c r="M238" s="18">
        <f t="shared" si="31"/>
        <v>9.6812499999999913E-2</v>
      </c>
    </row>
    <row r="239" spans="1:13" x14ac:dyDescent="0.25">
      <c r="A239" s="5">
        <v>4</v>
      </c>
      <c r="B239" s="5">
        <v>59.9</v>
      </c>
      <c r="C239" s="5">
        <f t="shared" si="24"/>
        <v>40.462800000000001</v>
      </c>
      <c r="D239" s="5">
        <f t="shared" si="25"/>
        <v>19.437199999999997</v>
      </c>
      <c r="E239" s="5">
        <f t="shared" si="26"/>
        <v>377.8047438399999</v>
      </c>
      <c r="F239" s="5">
        <f t="shared" si="27"/>
        <v>25.169335918367381</v>
      </c>
      <c r="G239" s="5">
        <f t="shared" si="28"/>
        <v>633.4954705716184</v>
      </c>
      <c r="K239" s="5">
        <f t="shared" si="29"/>
        <v>19.437199999999997</v>
      </c>
      <c r="L239" s="5">
        <f t="shared" si="30"/>
        <v>377.8047438399999</v>
      </c>
      <c r="M239" s="18">
        <f t="shared" si="31"/>
        <v>0.32449415692821365</v>
      </c>
    </row>
    <row r="240" spans="1:13" x14ac:dyDescent="0.25">
      <c r="A240" s="5">
        <v>4</v>
      </c>
      <c r="B240" s="5">
        <v>51.787599999999998</v>
      </c>
      <c r="C240" s="5">
        <f t="shared" si="24"/>
        <v>40.462800000000001</v>
      </c>
      <c r="D240" s="5">
        <f t="shared" si="25"/>
        <v>11.324799999999996</v>
      </c>
      <c r="E240" s="5">
        <f t="shared" si="26"/>
        <v>128.25109503999991</v>
      </c>
      <c r="F240" s="5">
        <f t="shared" si="27"/>
        <v>17.05693591836738</v>
      </c>
      <c r="G240" s="5">
        <f t="shared" si="28"/>
        <v>290.93906292329126</v>
      </c>
      <c r="K240" s="5">
        <f t="shared" si="29"/>
        <v>11.324799999999996</v>
      </c>
      <c r="L240" s="5">
        <f t="shared" si="30"/>
        <v>128.25109503999991</v>
      </c>
      <c r="M240" s="18">
        <f t="shared" si="31"/>
        <v>0.21867783021418249</v>
      </c>
    </row>
    <row r="241" spans="1:13" x14ac:dyDescent="0.25">
      <c r="A241" s="5">
        <v>6</v>
      </c>
      <c r="B241" s="5">
        <v>34.028799999999997</v>
      </c>
      <c r="C241" s="5">
        <f t="shared" si="24"/>
        <v>34.622199999999999</v>
      </c>
      <c r="D241" s="5">
        <f t="shared" si="25"/>
        <v>-0.59340000000000259</v>
      </c>
      <c r="E241" s="5">
        <f t="shared" si="26"/>
        <v>0.35212356000000306</v>
      </c>
      <c r="F241" s="5">
        <f t="shared" si="27"/>
        <v>-0.70186408163262115</v>
      </c>
      <c r="G241" s="5">
        <f t="shared" si="28"/>
        <v>0.49261318908600271</v>
      </c>
      <c r="K241" s="5">
        <f t="shared" si="29"/>
        <v>0.59340000000000259</v>
      </c>
      <c r="L241" s="5">
        <f t="shared" si="30"/>
        <v>0.35212356000000306</v>
      </c>
      <c r="M241" s="18">
        <f t="shared" si="31"/>
        <v>1.7438170020688436E-2</v>
      </c>
    </row>
    <row r="242" spans="1:13" x14ac:dyDescent="0.25">
      <c r="A242" s="5">
        <v>4</v>
      </c>
      <c r="B242" s="5">
        <v>39.444699999999997</v>
      </c>
      <c r="C242" s="5">
        <f t="shared" si="24"/>
        <v>40.462800000000001</v>
      </c>
      <c r="D242" s="5">
        <f t="shared" si="25"/>
        <v>-1.018100000000004</v>
      </c>
      <c r="E242" s="5">
        <f t="shared" si="26"/>
        <v>1.0365276100000083</v>
      </c>
      <c r="F242" s="5">
        <f t="shared" si="27"/>
        <v>4.7140359183673795</v>
      </c>
      <c r="G242" s="5">
        <f t="shared" si="28"/>
        <v>22.222134639657781</v>
      </c>
      <c r="K242" s="5">
        <f t="shared" si="29"/>
        <v>1.018100000000004</v>
      </c>
      <c r="L242" s="5">
        <f t="shared" si="30"/>
        <v>1.0365276100000083</v>
      </c>
      <c r="M242" s="18">
        <f t="shared" si="31"/>
        <v>2.5810818690470558E-2</v>
      </c>
    </row>
    <row r="243" spans="1:13" x14ac:dyDescent="0.25">
      <c r="A243" s="5">
        <v>4</v>
      </c>
      <c r="B243" s="5">
        <v>46.9</v>
      </c>
      <c r="C243" s="5">
        <f t="shared" si="24"/>
        <v>40.462800000000001</v>
      </c>
      <c r="D243" s="5">
        <f t="shared" si="25"/>
        <v>6.4371999999999971</v>
      </c>
      <c r="E243" s="5">
        <f t="shared" si="26"/>
        <v>41.437543839999961</v>
      </c>
      <c r="F243" s="5">
        <f t="shared" si="27"/>
        <v>12.169335918367381</v>
      </c>
      <c r="G243" s="5">
        <f t="shared" si="28"/>
        <v>148.09273669406645</v>
      </c>
      <c r="K243" s="5">
        <f t="shared" si="29"/>
        <v>6.4371999999999971</v>
      </c>
      <c r="L243" s="5">
        <f t="shared" si="30"/>
        <v>41.437543839999961</v>
      </c>
      <c r="M243" s="18">
        <f t="shared" si="31"/>
        <v>0.13725373134328353</v>
      </c>
    </row>
    <row r="244" spans="1:13" x14ac:dyDescent="0.25">
      <c r="A244" s="5">
        <v>6</v>
      </c>
      <c r="B244" s="5">
        <v>30.3</v>
      </c>
      <c r="C244" s="5">
        <f t="shared" si="24"/>
        <v>34.622199999999999</v>
      </c>
      <c r="D244" s="5">
        <f t="shared" si="25"/>
        <v>-4.3221999999999987</v>
      </c>
      <c r="E244" s="5">
        <f t="shared" si="26"/>
        <v>18.681412839999989</v>
      </c>
      <c r="F244" s="5">
        <f t="shared" si="27"/>
        <v>-4.4306640816326173</v>
      </c>
      <c r="G244" s="5">
        <f t="shared" si="28"/>
        <v>19.630784204269403</v>
      </c>
      <c r="K244" s="5">
        <f t="shared" si="29"/>
        <v>4.3221999999999987</v>
      </c>
      <c r="L244" s="5">
        <f t="shared" si="30"/>
        <v>18.681412839999989</v>
      </c>
      <c r="M244" s="18">
        <f t="shared" si="31"/>
        <v>0.14264686468646859</v>
      </c>
    </row>
    <row r="245" spans="1:13" x14ac:dyDescent="0.25">
      <c r="A245" s="5">
        <v>6</v>
      </c>
      <c r="B245" s="5">
        <v>31.302499999999998</v>
      </c>
      <c r="C245" s="5">
        <f t="shared" si="24"/>
        <v>34.622199999999999</v>
      </c>
      <c r="D245" s="5">
        <f t="shared" si="25"/>
        <v>-3.319700000000001</v>
      </c>
      <c r="E245" s="5">
        <f t="shared" si="26"/>
        <v>11.020408090000007</v>
      </c>
      <c r="F245" s="5">
        <f t="shared" si="27"/>
        <v>-3.4281640816326195</v>
      </c>
      <c r="G245" s="5">
        <f t="shared" si="28"/>
        <v>11.752308970596022</v>
      </c>
      <c r="K245" s="5">
        <f t="shared" si="29"/>
        <v>3.319700000000001</v>
      </c>
      <c r="L245" s="5">
        <f t="shared" si="30"/>
        <v>11.020408090000007</v>
      </c>
      <c r="M245" s="18">
        <f t="shared" si="31"/>
        <v>0.10605223224982034</v>
      </c>
    </row>
    <row r="246" spans="1:13" x14ac:dyDescent="0.25">
      <c r="A246" s="5">
        <v>6</v>
      </c>
      <c r="B246" s="5">
        <v>34.4</v>
      </c>
      <c r="C246" s="5">
        <f t="shared" si="24"/>
        <v>34.622199999999999</v>
      </c>
      <c r="D246" s="5">
        <f t="shared" si="25"/>
        <v>-0.22220000000000084</v>
      </c>
      <c r="E246" s="5">
        <f t="shared" si="26"/>
        <v>4.9372840000000376E-2</v>
      </c>
      <c r="F246" s="5">
        <f t="shared" si="27"/>
        <v>-0.3306640816326194</v>
      </c>
      <c r="G246" s="5">
        <f t="shared" si="28"/>
        <v>0.10933873488194358</v>
      </c>
      <c r="K246" s="5">
        <f t="shared" si="29"/>
        <v>0.22220000000000084</v>
      </c>
      <c r="L246" s="5">
        <f t="shared" si="30"/>
        <v>4.9372840000000376E-2</v>
      </c>
      <c r="M246" s="18">
        <f t="shared" si="31"/>
        <v>6.4593023255814204E-3</v>
      </c>
    </row>
    <row r="247" spans="1:13" x14ac:dyDescent="0.25">
      <c r="A247" s="5">
        <v>4</v>
      </c>
      <c r="B247" s="5">
        <v>56.3</v>
      </c>
      <c r="C247" s="5">
        <f t="shared" si="24"/>
        <v>40.462800000000001</v>
      </c>
      <c r="D247" s="5">
        <f t="shared" si="25"/>
        <v>15.837199999999996</v>
      </c>
      <c r="E247" s="5">
        <f t="shared" si="26"/>
        <v>250.81690383999987</v>
      </c>
      <c r="F247" s="5">
        <f t="shared" si="27"/>
        <v>21.569335918367379</v>
      </c>
      <c r="G247" s="5">
        <f t="shared" si="28"/>
        <v>465.23625195937313</v>
      </c>
      <c r="K247" s="5">
        <f t="shared" si="29"/>
        <v>15.837199999999996</v>
      </c>
      <c r="L247" s="5">
        <f t="shared" si="30"/>
        <v>250.81690383999987</v>
      </c>
      <c r="M247" s="18">
        <f t="shared" si="31"/>
        <v>0.28130017761989334</v>
      </c>
    </row>
    <row r="248" spans="1:13" x14ac:dyDescent="0.25">
      <c r="B248" s="1">
        <f>AVERAGE(B3:B247)</f>
        <v>34.730664081632618</v>
      </c>
      <c r="E248" s="3">
        <f>SUM(E3:E247)</f>
        <v>8494.188525349995</v>
      </c>
      <c r="G248" s="4">
        <f>SUM(G3:G247)</f>
        <v>20681.086991463908</v>
      </c>
      <c r="K248" s="10">
        <f>SUM(K3:K247)</f>
        <v>1095.3442999999988</v>
      </c>
      <c r="L248" s="10">
        <f>SUM(L3:L247)</f>
        <v>8494.188525349995</v>
      </c>
      <c r="M248" s="10">
        <f>SUM(M3:M247)</f>
        <v>32.772403390316207</v>
      </c>
    </row>
    <row r="250" spans="1:13" x14ac:dyDescent="0.25">
      <c r="B250" t="s">
        <v>28</v>
      </c>
      <c r="C250">
        <f>COUNT(D3:D247)</f>
        <v>245</v>
      </c>
    </row>
    <row r="252" spans="1:13" x14ac:dyDescent="0.25">
      <c r="A252" s="13" t="s">
        <v>29</v>
      </c>
      <c r="B252" s="13"/>
      <c r="C252" s="13">
        <f>K248/C250</f>
        <v>4.4707930612244855</v>
      </c>
    </row>
    <row r="253" spans="1:13" x14ac:dyDescent="0.25">
      <c r="A253" s="12" t="s">
        <v>30</v>
      </c>
      <c r="B253" s="12"/>
      <c r="C253" s="12">
        <f>L248/C250</f>
        <v>34.670157246326511</v>
      </c>
    </row>
    <row r="254" spans="1:13" x14ac:dyDescent="0.25">
      <c r="A254" s="11" t="s">
        <v>31</v>
      </c>
      <c r="B254" s="11"/>
      <c r="C254" s="11">
        <f>SQRT(C253)</f>
        <v>5.8881369928294394</v>
      </c>
    </row>
    <row r="255" spans="1:13" x14ac:dyDescent="0.25">
      <c r="A255" s="6" t="s">
        <v>32</v>
      </c>
      <c r="B255" s="6"/>
      <c r="C255" s="6">
        <f>(M248/C250)*100</f>
        <v>13.376491179720901</v>
      </c>
      <c r="D255" s="17" t="s">
        <v>33</v>
      </c>
      <c r="E255" s="17"/>
      <c r="F255" s="17"/>
    </row>
    <row r="257" spans="1:4" ht="15.75" thickBot="1" x14ac:dyDescent="0.3"/>
    <row r="258" spans="1:4" ht="15.75" thickBot="1" x14ac:dyDescent="0.3">
      <c r="A258" s="2">
        <f>1-(E248/G248)</f>
        <v>0.58927746259875224</v>
      </c>
      <c r="B258" t="s">
        <v>21</v>
      </c>
      <c r="D258" t="s">
        <v>22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C37F-3D58-4EC4-A086-1781AF6272F2}">
  <sheetPr codeName="Sheet11"/>
  <dimension ref="A1:O259"/>
  <sheetViews>
    <sheetView workbookViewId="0">
      <selection activeCell="H256" sqref="H256"/>
    </sheetView>
  </sheetViews>
  <sheetFormatPr defaultRowHeight="15" x14ac:dyDescent="0.25"/>
  <cols>
    <col min="2" max="2" width="8" bestFit="1" customWidth="1"/>
    <col min="3" max="3" width="15.28515625" customWidth="1"/>
    <col min="5" max="5" width="12" bestFit="1" customWidth="1"/>
    <col min="7" max="7" width="12" bestFit="1" customWidth="1"/>
    <col min="13" max="13" width="12.85546875" bestFit="1" customWidth="1"/>
  </cols>
  <sheetData>
    <row r="1" spans="1:15" ht="60" x14ac:dyDescent="0.25">
      <c r="A1" s="8" t="s">
        <v>17</v>
      </c>
      <c r="B1" s="6" t="s">
        <v>18</v>
      </c>
      <c r="C1" s="8" t="s">
        <v>19</v>
      </c>
      <c r="D1" s="8" t="s">
        <v>14</v>
      </c>
      <c r="E1" s="8" t="s">
        <v>20</v>
      </c>
      <c r="F1" s="9" t="s">
        <v>15</v>
      </c>
      <c r="G1" s="8" t="s">
        <v>23</v>
      </c>
      <c r="M1" s="5" t="s">
        <v>25</v>
      </c>
      <c r="N1" s="5" t="s">
        <v>26</v>
      </c>
      <c r="O1" s="7" t="s">
        <v>27</v>
      </c>
    </row>
    <row r="2" spans="1:15" x14ac:dyDescent="0.25">
      <c r="A2" s="8" t="s">
        <v>0</v>
      </c>
      <c r="B2" s="6" t="s">
        <v>2</v>
      </c>
      <c r="C2" s="8" t="s">
        <v>10</v>
      </c>
      <c r="D2" s="8"/>
      <c r="E2" s="8"/>
      <c r="F2" s="8"/>
      <c r="G2" s="8"/>
      <c r="M2" s="5"/>
      <c r="N2" s="5"/>
      <c r="O2" s="5"/>
    </row>
    <row r="3" spans="1:15" x14ac:dyDescent="0.25">
      <c r="A3" s="5">
        <v>3.6</v>
      </c>
      <c r="B3" s="5">
        <v>29.5</v>
      </c>
      <c r="C3" s="5">
        <f>50.563-4.5209*A3</f>
        <v>34.287760000000006</v>
      </c>
      <c r="D3" s="5">
        <f>'EngDis data'!B3-'EngDis data'!C3</f>
        <v>-4.7877600000000058</v>
      </c>
      <c r="E3" s="5">
        <f>D3*D3</f>
        <v>22.922645817600056</v>
      </c>
      <c r="F3" s="5">
        <f>B3-$B$248</f>
        <v>-5.230664081632618</v>
      </c>
      <c r="G3" s="5">
        <f>F3*F3</f>
        <v>27.3598467348816</v>
      </c>
      <c r="M3" s="5">
        <f>ABS(D3)</f>
        <v>4.7877600000000058</v>
      </c>
      <c r="N3" s="5">
        <f>D3*D3</f>
        <v>22.922645817600056</v>
      </c>
      <c r="O3" s="5">
        <f>ABS(B3-C3)/B3</f>
        <v>0.16229694915254256</v>
      </c>
    </row>
    <row r="4" spans="1:15" x14ac:dyDescent="0.25">
      <c r="A4" s="5">
        <v>5</v>
      </c>
      <c r="B4" s="5">
        <v>24.7928</v>
      </c>
      <c r="C4" s="5">
        <f>50.563-4.5209*A4</f>
        <v>27.958500000000001</v>
      </c>
      <c r="D4" s="5">
        <f>'EngDis data'!B4-'EngDis data'!C4</f>
        <v>-3.1657000000000011</v>
      </c>
      <c r="E4" s="5">
        <f t="shared" ref="E4:E67" si="0">D4*D4</f>
        <v>10.021656490000007</v>
      </c>
      <c r="F4" s="5">
        <f t="shared" ref="F4:F67" si="1">B4-$B$248</f>
        <v>-9.9378640816326183</v>
      </c>
      <c r="G4" s="5">
        <f t="shared" ref="G4:G67" si="2">F4*F4</f>
        <v>98.761142505003718</v>
      </c>
      <c r="M4" s="5">
        <f t="shared" ref="M4:M67" si="3">ABS(D4)</f>
        <v>3.1657000000000011</v>
      </c>
      <c r="N4" s="5">
        <f t="shared" ref="N4:N67" si="4">D4*D4</f>
        <v>10.021656490000007</v>
      </c>
      <c r="O4" s="5">
        <f t="shared" ref="O4:O67" si="5">ABS(B4-C4)/B4</f>
        <v>0.12768626375399314</v>
      </c>
    </row>
    <row r="5" spans="1:15" x14ac:dyDescent="0.25">
      <c r="A5" s="5">
        <v>4.4000000000000004</v>
      </c>
      <c r="B5" s="5">
        <v>33.603200000000001</v>
      </c>
      <c r="C5" s="5">
        <f t="shared" ref="C5:C68" si="6">50.563-4.5209*A5</f>
        <v>30.671040000000001</v>
      </c>
      <c r="D5" s="5">
        <f>'EngDis data'!B5-'EngDis data'!C5</f>
        <v>2.9321599999999997</v>
      </c>
      <c r="E5" s="5">
        <f t="shared" si="0"/>
        <v>8.5975622655999988</v>
      </c>
      <c r="F5" s="5">
        <f t="shared" si="1"/>
        <v>-1.1274640816326169</v>
      </c>
      <c r="G5" s="5">
        <f t="shared" si="2"/>
        <v>1.2711752553716802</v>
      </c>
      <c r="M5" s="5">
        <f t="shared" si="3"/>
        <v>2.9321599999999997</v>
      </c>
      <c r="N5" s="5">
        <f t="shared" si="4"/>
        <v>8.5975622655999988</v>
      </c>
      <c r="O5" s="5">
        <f t="shared" si="5"/>
        <v>8.7258356347014551E-2</v>
      </c>
    </row>
    <row r="6" spans="1:15" x14ac:dyDescent="0.25">
      <c r="A6" s="5">
        <v>2.2999999999999998</v>
      </c>
      <c r="B6" s="5">
        <v>34.700000000000003</v>
      </c>
      <c r="C6" s="5">
        <f t="shared" si="6"/>
        <v>40.164930000000005</v>
      </c>
      <c r="D6" s="5">
        <f>'EngDis data'!B6-'EngDis data'!C6</f>
        <v>-5.4649300000000025</v>
      </c>
      <c r="E6" s="5">
        <f t="shared" si="0"/>
        <v>29.865459904900028</v>
      </c>
      <c r="F6" s="5">
        <f t="shared" si="1"/>
        <v>-3.0664081632615137E-2</v>
      </c>
      <c r="G6" s="5">
        <f t="shared" si="2"/>
        <v>9.4028590237168498E-4</v>
      </c>
      <c r="M6" s="5">
        <f t="shared" si="3"/>
        <v>5.4649300000000025</v>
      </c>
      <c r="N6" s="5">
        <f t="shared" si="4"/>
        <v>29.865459904900028</v>
      </c>
      <c r="O6" s="5">
        <f t="shared" si="5"/>
        <v>0.15749077809798276</v>
      </c>
    </row>
    <row r="7" spans="1:15" x14ac:dyDescent="0.25">
      <c r="A7" s="5">
        <v>1.8</v>
      </c>
      <c r="B7" s="5">
        <v>50.8</v>
      </c>
      <c r="C7" s="5">
        <f t="shared" si="6"/>
        <v>42.425380000000004</v>
      </c>
      <c r="D7" s="5">
        <f>'EngDis data'!B7-'EngDis data'!C7</f>
        <v>8.3746199999999931</v>
      </c>
      <c r="E7" s="5">
        <f t="shared" si="0"/>
        <v>70.134260144399889</v>
      </c>
      <c r="F7" s="5">
        <f t="shared" si="1"/>
        <v>16.069335918367379</v>
      </c>
      <c r="G7" s="5">
        <f t="shared" si="2"/>
        <v>258.22355685733197</v>
      </c>
      <c r="M7" s="5">
        <f t="shared" si="3"/>
        <v>8.3746199999999931</v>
      </c>
      <c r="N7" s="5">
        <f t="shared" si="4"/>
        <v>70.134260144399889</v>
      </c>
      <c r="O7" s="5">
        <f t="shared" si="5"/>
        <v>0.16485472440944871</v>
      </c>
    </row>
    <row r="8" spans="1:15" x14ac:dyDescent="0.25">
      <c r="A8" s="5">
        <v>3.8</v>
      </c>
      <c r="B8" s="5">
        <v>36.7669</v>
      </c>
      <c r="C8" s="5">
        <f t="shared" si="6"/>
        <v>33.383580000000002</v>
      </c>
      <c r="D8" s="5">
        <f>'EngDis data'!B8-'EngDis data'!C8</f>
        <v>3.3833199999999977</v>
      </c>
      <c r="E8" s="5">
        <f t="shared" si="0"/>
        <v>11.446854222399985</v>
      </c>
      <c r="F8" s="5">
        <f t="shared" si="1"/>
        <v>2.0362359183673817</v>
      </c>
      <c r="G8" s="5">
        <f t="shared" si="2"/>
        <v>4.1462567152494545</v>
      </c>
      <c r="M8" s="5">
        <f t="shared" si="3"/>
        <v>3.3833199999999977</v>
      </c>
      <c r="N8" s="5">
        <f t="shared" si="4"/>
        <v>11.446854222399985</v>
      </c>
      <c r="O8" s="5">
        <f t="shared" si="5"/>
        <v>9.2020812197927959E-2</v>
      </c>
    </row>
    <row r="9" spans="1:15" x14ac:dyDescent="0.25">
      <c r="A9" s="5">
        <v>4.7</v>
      </c>
      <c r="B9" s="5">
        <v>24.6</v>
      </c>
      <c r="C9" s="5">
        <f t="shared" si="6"/>
        <v>29.314769999999999</v>
      </c>
      <c r="D9" s="5">
        <f>'EngDis data'!B9-'EngDis data'!C9</f>
        <v>-4.7147699999999979</v>
      </c>
      <c r="E9" s="5">
        <f t="shared" si="0"/>
        <v>22.229056152899979</v>
      </c>
      <c r="F9" s="5">
        <f t="shared" si="1"/>
        <v>-10.130664081632617</v>
      </c>
      <c r="G9" s="5">
        <f t="shared" si="2"/>
        <v>102.63035473488122</v>
      </c>
      <c r="M9" s="5">
        <f t="shared" si="3"/>
        <v>4.7147699999999979</v>
      </c>
      <c r="N9" s="5">
        <f t="shared" si="4"/>
        <v>22.229056152899979</v>
      </c>
      <c r="O9" s="5">
        <f t="shared" si="5"/>
        <v>0.19165731707317063</v>
      </c>
    </row>
    <row r="10" spans="1:15" x14ac:dyDescent="0.25">
      <c r="A10" s="5">
        <v>3.4</v>
      </c>
      <c r="B10" s="5">
        <v>41.347000000000001</v>
      </c>
      <c r="C10" s="5">
        <f t="shared" si="6"/>
        <v>35.191940000000002</v>
      </c>
      <c r="D10" s="5">
        <f>'EngDis data'!B10-'EngDis data'!C10</f>
        <v>6.1550599999999989</v>
      </c>
      <c r="E10" s="5">
        <f t="shared" si="0"/>
        <v>37.884763603599986</v>
      </c>
      <c r="F10" s="5">
        <f t="shared" si="1"/>
        <v>6.6163359183673833</v>
      </c>
      <c r="G10" s="5">
        <f t="shared" si="2"/>
        <v>43.775900984678366</v>
      </c>
      <c r="M10" s="5">
        <f t="shared" si="3"/>
        <v>6.1550599999999989</v>
      </c>
      <c r="N10" s="5">
        <f t="shared" si="4"/>
        <v>37.884763603599986</v>
      </c>
      <c r="O10" s="5">
        <f t="shared" si="5"/>
        <v>0.14886352093259483</v>
      </c>
    </row>
    <row r="11" spans="1:15" x14ac:dyDescent="0.25">
      <c r="A11" s="5">
        <v>1.5</v>
      </c>
      <c r="B11" s="5">
        <v>49.6</v>
      </c>
      <c r="C11" s="5">
        <f t="shared" si="6"/>
        <v>43.781649999999999</v>
      </c>
      <c r="D11" s="5">
        <f>'EngDis data'!B11-'EngDis data'!C11</f>
        <v>5.8183500000000024</v>
      </c>
      <c r="E11" s="5">
        <f t="shared" si="0"/>
        <v>33.85319672250003</v>
      </c>
      <c r="F11" s="5">
        <f t="shared" si="1"/>
        <v>14.869335918367383</v>
      </c>
      <c r="G11" s="5">
        <f t="shared" si="2"/>
        <v>221.0971506532504</v>
      </c>
      <c r="M11" s="5">
        <f t="shared" si="3"/>
        <v>5.8183500000000024</v>
      </c>
      <c r="N11" s="5">
        <f t="shared" si="4"/>
        <v>33.85319672250003</v>
      </c>
      <c r="O11" s="5">
        <f t="shared" si="5"/>
        <v>0.11730544354838714</v>
      </c>
    </row>
    <row r="12" spans="1:15" x14ac:dyDescent="0.25">
      <c r="A12" s="5">
        <v>3.7</v>
      </c>
      <c r="B12" s="5">
        <v>28.1</v>
      </c>
      <c r="C12" s="5">
        <f t="shared" si="6"/>
        <v>33.83567</v>
      </c>
      <c r="D12" s="5">
        <f>'EngDis data'!B12-'EngDis data'!C12</f>
        <v>-5.7356699999999989</v>
      </c>
      <c r="E12" s="5">
        <f t="shared" si="0"/>
        <v>32.897910348899991</v>
      </c>
      <c r="F12" s="5">
        <f t="shared" si="1"/>
        <v>-6.6306640816326166</v>
      </c>
      <c r="G12" s="5">
        <f t="shared" si="2"/>
        <v>43.965706163452907</v>
      </c>
      <c r="M12" s="5">
        <f t="shared" si="3"/>
        <v>5.7356699999999989</v>
      </c>
      <c r="N12" s="5">
        <f t="shared" si="4"/>
        <v>32.897910348899991</v>
      </c>
      <c r="O12" s="5">
        <f t="shared" si="5"/>
        <v>0.20411637010676151</v>
      </c>
    </row>
    <row r="13" spans="1:15" x14ac:dyDescent="0.25">
      <c r="A13" s="5">
        <v>4.5999999999999996</v>
      </c>
      <c r="B13" s="5">
        <v>24.3</v>
      </c>
      <c r="C13" s="5">
        <f t="shared" si="6"/>
        <v>29.766860000000005</v>
      </c>
      <c r="D13" s="5">
        <f>'EngDis data'!B13-'EngDis data'!C13</f>
        <v>-5.466860000000004</v>
      </c>
      <c r="E13" s="5">
        <f t="shared" si="0"/>
        <v>29.886558259600044</v>
      </c>
      <c r="F13" s="5">
        <f t="shared" si="1"/>
        <v>-10.430664081632617</v>
      </c>
      <c r="G13" s="5">
        <f t="shared" si="2"/>
        <v>108.79875318386081</v>
      </c>
      <c r="M13" s="5">
        <f t="shared" si="3"/>
        <v>5.466860000000004</v>
      </c>
      <c r="N13" s="5">
        <f t="shared" si="4"/>
        <v>29.886558259600044</v>
      </c>
      <c r="O13" s="5">
        <f t="shared" si="5"/>
        <v>0.2249736625514405</v>
      </c>
    </row>
    <row r="14" spans="1:15" x14ac:dyDescent="0.25">
      <c r="A14" s="5">
        <v>5</v>
      </c>
      <c r="B14" s="5">
        <v>30.850300000000001</v>
      </c>
      <c r="C14" s="5">
        <f t="shared" si="6"/>
        <v>27.958500000000001</v>
      </c>
      <c r="D14" s="5">
        <f>'EngDis data'!B14-'EngDis data'!C14</f>
        <v>2.8917999999999999</v>
      </c>
      <c r="E14" s="5">
        <f t="shared" si="0"/>
        <v>8.3625072399999993</v>
      </c>
      <c r="F14" s="5">
        <f t="shared" si="1"/>
        <v>-3.8803640816326173</v>
      </c>
      <c r="G14" s="5">
        <f t="shared" si="2"/>
        <v>15.057225406024545</v>
      </c>
      <c r="M14" s="5">
        <f t="shared" si="3"/>
        <v>2.8917999999999999</v>
      </c>
      <c r="N14" s="5">
        <f t="shared" si="4"/>
        <v>8.3625072399999993</v>
      </c>
      <c r="O14" s="5">
        <f t="shared" si="5"/>
        <v>9.37365276836854E-2</v>
      </c>
    </row>
    <row r="15" spans="1:15" x14ac:dyDescent="0.25">
      <c r="A15" s="5">
        <v>6</v>
      </c>
      <c r="B15" s="5">
        <v>21.651499999999999</v>
      </c>
      <c r="C15" s="5">
        <f t="shared" si="6"/>
        <v>23.437600000000003</v>
      </c>
      <c r="D15" s="5">
        <f>'EngDis data'!B15-'EngDis data'!C15</f>
        <v>-1.7861000000000047</v>
      </c>
      <c r="E15" s="5">
        <f t="shared" si="0"/>
        <v>3.1901532100000169</v>
      </c>
      <c r="F15" s="5">
        <f t="shared" si="1"/>
        <v>-13.079164081632619</v>
      </c>
      <c r="G15" s="5">
        <f t="shared" si="2"/>
        <v>171.06453307426884</v>
      </c>
      <c r="M15" s="5">
        <f t="shared" si="3"/>
        <v>1.7861000000000047</v>
      </c>
      <c r="N15" s="5">
        <f t="shared" si="4"/>
        <v>3.1901532100000169</v>
      </c>
      <c r="O15" s="5">
        <f t="shared" si="5"/>
        <v>8.2493129806249205E-2</v>
      </c>
    </row>
    <row r="16" spans="1:15" x14ac:dyDescent="0.25">
      <c r="A16" s="5">
        <v>6.2</v>
      </c>
      <c r="B16" s="5">
        <v>19.5139</v>
      </c>
      <c r="C16" s="5">
        <f t="shared" si="6"/>
        <v>22.53342</v>
      </c>
      <c r="D16" s="5">
        <f>'EngDis data'!B16-'EngDis data'!C16</f>
        <v>-3.01952</v>
      </c>
      <c r="E16" s="5">
        <f t="shared" si="0"/>
        <v>9.1175010303999997</v>
      </c>
      <c r="F16" s="5">
        <f t="shared" si="1"/>
        <v>-15.216764081632618</v>
      </c>
      <c r="G16" s="5">
        <f t="shared" si="2"/>
        <v>231.54990911606458</v>
      </c>
      <c r="M16" s="5">
        <f t="shared" si="3"/>
        <v>3.01952</v>
      </c>
      <c r="N16" s="5">
        <f t="shared" si="4"/>
        <v>9.1175010303999997</v>
      </c>
      <c r="O16" s="5">
        <f t="shared" si="5"/>
        <v>0.15473687986512177</v>
      </c>
    </row>
    <row r="17" spans="1:15" x14ac:dyDescent="0.25">
      <c r="A17" s="5">
        <v>5.3</v>
      </c>
      <c r="B17" s="5">
        <v>29</v>
      </c>
      <c r="C17" s="5">
        <f t="shared" si="6"/>
        <v>26.602230000000002</v>
      </c>
      <c r="D17" s="5">
        <f>'EngDis data'!B17-'EngDis data'!C17</f>
        <v>2.3977699999999977</v>
      </c>
      <c r="E17" s="5">
        <f t="shared" si="0"/>
        <v>5.7493009728999889</v>
      </c>
      <c r="F17" s="5">
        <f t="shared" si="1"/>
        <v>-5.730664081632618</v>
      </c>
      <c r="G17" s="5">
        <f t="shared" si="2"/>
        <v>32.840510816514218</v>
      </c>
      <c r="M17" s="5">
        <f t="shared" si="3"/>
        <v>2.3977699999999977</v>
      </c>
      <c r="N17" s="5">
        <f t="shared" si="4"/>
        <v>5.7493009728999889</v>
      </c>
      <c r="O17" s="5">
        <f t="shared" si="5"/>
        <v>8.2681724137930956E-2</v>
      </c>
    </row>
    <row r="18" spans="1:15" x14ac:dyDescent="0.25">
      <c r="A18" s="5">
        <v>5.4</v>
      </c>
      <c r="B18" s="5">
        <v>20.6</v>
      </c>
      <c r="C18" s="5">
        <f t="shared" si="6"/>
        <v>26.15014</v>
      </c>
      <c r="D18" s="5">
        <f>'EngDis data'!B18-'EngDis data'!C18</f>
        <v>-5.550139999999999</v>
      </c>
      <c r="E18" s="5">
        <f t="shared" si="0"/>
        <v>30.804054019599988</v>
      </c>
      <c r="F18" s="5">
        <f t="shared" si="1"/>
        <v>-14.130664081632617</v>
      </c>
      <c r="G18" s="5">
        <f t="shared" si="2"/>
        <v>199.67566738794216</v>
      </c>
      <c r="M18" s="5">
        <f t="shared" si="3"/>
        <v>5.550139999999999</v>
      </c>
      <c r="N18" s="5">
        <f t="shared" si="4"/>
        <v>30.804054019599988</v>
      </c>
      <c r="O18" s="5">
        <f t="shared" si="5"/>
        <v>0.26942427184466011</v>
      </c>
    </row>
    <row r="19" spans="1:15" x14ac:dyDescent="0.25">
      <c r="A19" s="5">
        <v>2</v>
      </c>
      <c r="B19" s="5">
        <v>46.2</v>
      </c>
      <c r="C19" s="5">
        <f t="shared" si="6"/>
        <v>41.5212</v>
      </c>
      <c r="D19" s="5">
        <f>'EngDis data'!B19-'EngDis data'!C19</f>
        <v>4.6788000000000025</v>
      </c>
      <c r="E19" s="5">
        <f t="shared" si="0"/>
        <v>21.891169440000024</v>
      </c>
      <c r="F19" s="5">
        <f t="shared" si="1"/>
        <v>11.469335918367385</v>
      </c>
      <c r="G19" s="5">
        <f t="shared" si="2"/>
        <v>131.54566640835222</v>
      </c>
      <c r="M19" s="5">
        <f t="shared" si="3"/>
        <v>4.6788000000000025</v>
      </c>
      <c r="N19" s="5">
        <f t="shared" si="4"/>
        <v>21.891169440000024</v>
      </c>
      <c r="O19" s="5">
        <f t="shared" si="5"/>
        <v>0.10127272727272732</v>
      </c>
    </row>
    <row r="20" spans="1:15" x14ac:dyDescent="0.25">
      <c r="A20" s="5">
        <v>2.5</v>
      </c>
      <c r="B20" s="5">
        <v>31.366900000000001</v>
      </c>
      <c r="C20" s="5">
        <f t="shared" si="6"/>
        <v>39.260750000000002</v>
      </c>
      <c r="D20" s="5">
        <f>'EngDis data'!B20-'EngDis data'!C20</f>
        <v>-7.8938500000000005</v>
      </c>
      <c r="E20" s="5">
        <f t="shared" si="0"/>
        <v>62.31286782250001</v>
      </c>
      <c r="F20" s="5">
        <f t="shared" si="1"/>
        <v>-3.3637640816326169</v>
      </c>
      <c r="G20" s="5">
        <f t="shared" si="2"/>
        <v>11.314908796881722</v>
      </c>
      <c r="M20" s="5">
        <f t="shared" si="3"/>
        <v>7.8938500000000005</v>
      </c>
      <c r="N20" s="5">
        <f t="shared" si="4"/>
        <v>62.31286782250001</v>
      </c>
      <c r="O20" s="5">
        <f t="shared" si="5"/>
        <v>0.25166178359990948</v>
      </c>
    </row>
    <row r="21" spans="1:15" x14ac:dyDescent="0.25">
      <c r="A21" s="5">
        <v>2.5</v>
      </c>
      <c r="B21" s="5">
        <v>36.655700000000003</v>
      </c>
      <c r="C21" s="5">
        <f t="shared" si="6"/>
        <v>39.260750000000002</v>
      </c>
      <c r="D21" s="5">
        <f>'EngDis data'!B21-'EngDis data'!C21</f>
        <v>-2.6050499999999985</v>
      </c>
      <c r="E21" s="5">
        <f t="shared" si="0"/>
        <v>6.7862855024999922</v>
      </c>
      <c r="F21" s="5">
        <f t="shared" si="1"/>
        <v>1.9250359183673851</v>
      </c>
      <c r="G21" s="5">
        <f t="shared" si="2"/>
        <v>3.7057632870045616</v>
      </c>
      <c r="M21" s="5">
        <f t="shared" si="3"/>
        <v>2.6050499999999985</v>
      </c>
      <c r="N21" s="5">
        <f t="shared" si="4"/>
        <v>6.7862855024999922</v>
      </c>
      <c r="O21" s="5">
        <f t="shared" si="5"/>
        <v>7.1068073996677139E-2</v>
      </c>
    </row>
    <row r="22" spans="1:15" x14ac:dyDescent="0.25">
      <c r="A22" s="5">
        <v>3</v>
      </c>
      <c r="B22" s="5">
        <v>37.999699999999997</v>
      </c>
      <c r="C22" s="5">
        <f t="shared" si="6"/>
        <v>37.000300000000003</v>
      </c>
      <c r="D22" s="5">
        <f>'EngDis data'!B22-'EngDis data'!C22</f>
        <v>0.99939999999999429</v>
      </c>
      <c r="E22" s="5">
        <f t="shared" si="0"/>
        <v>0.99880035999998862</v>
      </c>
      <c r="F22" s="5">
        <f t="shared" si="1"/>
        <v>3.2690359183673792</v>
      </c>
      <c r="G22" s="5">
        <f t="shared" si="2"/>
        <v>10.686595835576053</v>
      </c>
      <c r="M22" s="5">
        <f t="shared" si="3"/>
        <v>0.99939999999999429</v>
      </c>
      <c r="N22" s="5">
        <f t="shared" si="4"/>
        <v>0.99880035999998862</v>
      </c>
      <c r="O22" s="5">
        <f t="shared" si="5"/>
        <v>2.6300207633218008E-2</v>
      </c>
    </row>
    <row r="23" spans="1:15" x14ac:dyDescent="0.25">
      <c r="A23" s="5">
        <v>2.5</v>
      </c>
      <c r="B23" s="5">
        <v>40.107700000000001</v>
      </c>
      <c r="C23" s="5">
        <f t="shared" si="6"/>
        <v>39.260750000000002</v>
      </c>
      <c r="D23" s="5">
        <f>'EngDis data'!B23-'EngDis data'!C23</f>
        <v>0.84694999999999965</v>
      </c>
      <c r="E23" s="5">
        <f t="shared" si="0"/>
        <v>0.71732430249999946</v>
      </c>
      <c r="F23" s="5">
        <f t="shared" si="1"/>
        <v>5.3770359183673833</v>
      </c>
      <c r="G23" s="5">
        <f t="shared" si="2"/>
        <v>28.912515267412967</v>
      </c>
      <c r="M23" s="5">
        <f t="shared" si="3"/>
        <v>0.84694999999999965</v>
      </c>
      <c r="N23" s="5">
        <f t="shared" si="4"/>
        <v>0.71732430249999946</v>
      </c>
      <c r="O23" s="5">
        <f t="shared" si="5"/>
        <v>2.1116892766226924E-2</v>
      </c>
    </row>
    <row r="24" spans="1:15" x14ac:dyDescent="0.25">
      <c r="A24" s="5">
        <v>4.5999999999999996</v>
      </c>
      <c r="B24" s="5">
        <v>33.9</v>
      </c>
      <c r="C24" s="5">
        <f t="shared" si="6"/>
        <v>29.766860000000005</v>
      </c>
      <c r="D24" s="5">
        <f>'EngDis data'!B24-'EngDis data'!C24</f>
        <v>4.1331399999999938</v>
      </c>
      <c r="E24" s="5">
        <f t="shared" si="0"/>
        <v>17.08284625959995</v>
      </c>
      <c r="F24" s="5">
        <f t="shared" si="1"/>
        <v>-0.8306640816326194</v>
      </c>
      <c r="G24" s="5">
        <f t="shared" si="2"/>
        <v>0.69000281651456297</v>
      </c>
      <c r="M24" s="5">
        <f t="shared" si="3"/>
        <v>4.1331399999999938</v>
      </c>
      <c r="N24" s="5">
        <f t="shared" si="4"/>
        <v>17.08284625959995</v>
      </c>
      <c r="O24" s="5">
        <f t="shared" si="5"/>
        <v>0.12192153392330365</v>
      </c>
    </row>
    <row r="25" spans="1:15" x14ac:dyDescent="0.25">
      <c r="A25" s="5">
        <v>3.5</v>
      </c>
      <c r="B25" s="5">
        <v>35.799999999999997</v>
      </c>
      <c r="C25" s="5">
        <f t="shared" si="6"/>
        <v>34.739850000000004</v>
      </c>
      <c r="D25" s="5">
        <f>'EngDis data'!B25-'EngDis data'!C25</f>
        <v>1.060149999999993</v>
      </c>
      <c r="E25" s="5">
        <f t="shared" si="0"/>
        <v>1.1239180224999852</v>
      </c>
      <c r="F25" s="5">
        <f t="shared" si="1"/>
        <v>1.0693359183673792</v>
      </c>
      <c r="G25" s="5">
        <f t="shared" si="2"/>
        <v>1.1434793063106061</v>
      </c>
      <c r="M25" s="5">
        <f t="shared" si="3"/>
        <v>1.060149999999993</v>
      </c>
      <c r="N25" s="5">
        <f t="shared" si="4"/>
        <v>1.1239180224999852</v>
      </c>
      <c r="O25" s="5">
        <f t="shared" si="5"/>
        <v>2.9613128491619921E-2</v>
      </c>
    </row>
    <row r="26" spans="1:15" x14ac:dyDescent="0.25">
      <c r="A26" s="5">
        <v>5</v>
      </c>
      <c r="B26" s="5">
        <v>27.4375</v>
      </c>
      <c r="C26" s="5">
        <f t="shared" si="6"/>
        <v>27.958500000000001</v>
      </c>
      <c r="D26" s="5">
        <f>'EngDis data'!B26-'EngDis data'!C26</f>
        <v>-0.5210000000000008</v>
      </c>
      <c r="E26" s="5">
        <f t="shared" si="0"/>
        <v>0.27144100000000082</v>
      </c>
      <c r="F26" s="5">
        <f t="shared" si="1"/>
        <v>-7.293164081632618</v>
      </c>
      <c r="G26" s="5">
        <f t="shared" si="2"/>
        <v>53.190242321616147</v>
      </c>
      <c r="M26" s="5">
        <f t="shared" si="3"/>
        <v>0.5210000000000008</v>
      </c>
      <c r="N26" s="5">
        <f t="shared" si="4"/>
        <v>0.27144100000000082</v>
      </c>
      <c r="O26" s="5">
        <f t="shared" si="5"/>
        <v>1.8988610478359938E-2</v>
      </c>
    </row>
    <row r="27" spans="1:15" x14ac:dyDescent="0.25">
      <c r="A27" s="5">
        <v>2.4</v>
      </c>
      <c r="B27" s="5">
        <v>38.700000000000003</v>
      </c>
      <c r="C27" s="5">
        <f t="shared" si="6"/>
        <v>39.71284</v>
      </c>
      <c r="D27" s="5">
        <f>'EngDis data'!B27-'EngDis data'!C27</f>
        <v>-1.0128399999999971</v>
      </c>
      <c r="E27" s="5">
        <f t="shared" si="0"/>
        <v>1.0258448655999941</v>
      </c>
      <c r="F27" s="5">
        <f t="shared" si="1"/>
        <v>3.9693359183673849</v>
      </c>
      <c r="G27" s="5">
        <f t="shared" si="2"/>
        <v>15.755627632841451</v>
      </c>
      <c r="M27" s="5">
        <f t="shared" si="3"/>
        <v>1.0128399999999971</v>
      </c>
      <c r="N27" s="5">
        <f t="shared" si="4"/>
        <v>1.0258448655999941</v>
      </c>
      <c r="O27" s="5">
        <f t="shared" si="5"/>
        <v>2.6171576227390102E-2</v>
      </c>
    </row>
    <row r="28" spans="1:15" x14ac:dyDescent="0.25">
      <c r="A28" s="5">
        <v>6</v>
      </c>
      <c r="B28" s="5">
        <v>32.4</v>
      </c>
      <c r="C28" s="5">
        <f t="shared" si="6"/>
        <v>23.437600000000003</v>
      </c>
      <c r="D28" s="5">
        <f>'EngDis data'!B28-'EngDis data'!C28</f>
        <v>8.9623999999999953</v>
      </c>
      <c r="E28" s="5">
        <f t="shared" si="0"/>
        <v>80.32461375999992</v>
      </c>
      <c r="F28" s="5">
        <f t="shared" si="1"/>
        <v>-2.3306640816326194</v>
      </c>
      <c r="G28" s="5">
        <f t="shared" si="2"/>
        <v>5.4319950614124215</v>
      </c>
      <c r="M28" s="5">
        <f t="shared" si="3"/>
        <v>8.9623999999999953</v>
      </c>
      <c r="N28" s="5">
        <f t="shared" si="4"/>
        <v>80.32461375999992</v>
      </c>
      <c r="O28" s="5">
        <f t="shared" si="5"/>
        <v>0.27661728395061713</v>
      </c>
    </row>
    <row r="29" spans="1:15" x14ac:dyDescent="0.25">
      <c r="A29" s="5">
        <v>4.4000000000000004</v>
      </c>
      <c r="B29" s="5">
        <v>30.547999999999998</v>
      </c>
      <c r="C29" s="5">
        <f t="shared" si="6"/>
        <v>30.671040000000001</v>
      </c>
      <c r="D29" s="5">
        <f>'EngDis data'!B29-'EngDis data'!C29</f>
        <v>-0.12304000000000315</v>
      </c>
      <c r="E29" s="5">
        <f t="shared" si="0"/>
        <v>1.5138841600000775E-2</v>
      </c>
      <c r="F29" s="5">
        <f t="shared" si="1"/>
        <v>-4.1826640816326197</v>
      </c>
      <c r="G29" s="5">
        <f t="shared" si="2"/>
        <v>17.494678819779647</v>
      </c>
      <c r="M29" s="5">
        <f t="shared" si="3"/>
        <v>0.12304000000000315</v>
      </c>
      <c r="N29" s="5">
        <f t="shared" si="4"/>
        <v>1.5138841600000775E-2</v>
      </c>
      <c r="O29" s="5">
        <f t="shared" si="5"/>
        <v>4.0277595914627196E-3</v>
      </c>
    </row>
    <row r="30" spans="1:15" x14ac:dyDescent="0.25">
      <c r="A30" s="5">
        <v>4.4000000000000004</v>
      </c>
      <c r="B30" s="5">
        <v>27.730699999999999</v>
      </c>
      <c r="C30" s="5">
        <f t="shared" si="6"/>
        <v>30.671040000000001</v>
      </c>
      <c r="D30" s="5">
        <f>'EngDis data'!B30-'EngDis data'!C30</f>
        <v>-2.9403400000000026</v>
      </c>
      <c r="E30" s="5">
        <f t="shared" si="0"/>
        <v>8.6455993156000162</v>
      </c>
      <c r="F30" s="5">
        <f t="shared" si="1"/>
        <v>-6.9999640816326192</v>
      </c>
      <c r="G30" s="5">
        <f t="shared" si="2"/>
        <v>48.999497144146801</v>
      </c>
      <c r="M30" s="5">
        <f t="shared" si="3"/>
        <v>2.9403400000000026</v>
      </c>
      <c r="N30" s="5">
        <f t="shared" si="4"/>
        <v>8.6455993156000162</v>
      </c>
      <c r="O30" s="5">
        <f t="shared" si="5"/>
        <v>0.10603194293688954</v>
      </c>
    </row>
    <row r="31" spans="1:15" x14ac:dyDescent="0.25">
      <c r="A31" s="5">
        <v>2</v>
      </c>
      <c r="B31" s="5">
        <v>46.2</v>
      </c>
      <c r="C31" s="5">
        <f t="shared" si="6"/>
        <v>41.5212</v>
      </c>
      <c r="D31" s="5">
        <f>'EngDis data'!B31-'EngDis data'!C31</f>
        <v>4.6788000000000025</v>
      </c>
      <c r="E31" s="5">
        <f t="shared" si="0"/>
        <v>21.891169440000024</v>
      </c>
      <c r="F31" s="5">
        <f t="shared" si="1"/>
        <v>11.469335918367385</v>
      </c>
      <c r="G31" s="5">
        <f t="shared" si="2"/>
        <v>131.54566640835222</v>
      </c>
      <c r="M31" s="5">
        <f t="shared" si="3"/>
        <v>4.6788000000000025</v>
      </c>
      <c r="N31" s="5">
        <f t="shared" si="4"/>
        <v>21.891169440000024</v>
      </c>
      <c r="O31" s="5">
        <f t="shared" si="5"/>
        <v>0.10127272727272732</v>
      </c>
    </row>
    <row r="32" spans="1:15" x14ac:dyDescent="0.25">
      <c r="A32" s="5">
        <v>2</v>
      </c>
      <c r="B32" s="5">
        <v>39.4</v>
      </c>
      <c r="C32" s="5">
        <f t="shared" si="6"/>
        <v>41.5212</v>
      </c>
      <c r="D32" s="5">
        <f>'EngDis data'!B32-'EngDis data'!C32</f>
        <v>-2.1212000000000018</v>
      </c>
      <c r="E32" s="5">
        <f t="shared" si="0"/>
        <v>4.4994894400000076</v>
      </c>
      <c r="F32" s="5">
        <f t="shared" si="1"/>
        <v>4.6693359183673806</v>
      </c>
      <c r="G32" s="5">
        <f t="shared" si="2"/>
        <v>21.802697918555751</v>
      </c>
      <c r="M32" s="5">
        <f t="shared" si="3"/>
        <v>2.1212000000000018</v>
      </c>
      <c r="N32" s="5">
        <f t="shared" si="4"/>
        <v>4.4994894400000076</v>
      </c>
      <c r="O32" s="5">
        <f t="shared" si="5"/>
        <v>5.3837563451776697E-2</v>
      </c>
    </row>
    <row r="33" spans="1:15" x14ac:dyDescent="0.25">
      <c r="A33" s="5">
        <v>1.8</v>
      </c>
      <c r="B33" s="5">
        <v>49.1</v>
      </c>
      <c r="C33" s="5">
        <f t="shared" si="6"/>
        <v>42.425380000000004</v>
      </c>
      <c r="D33" s="5">
        <f>'EngDis data'!B33-'EngDis data'!C33</f>
        <v>6.6746199999999973</v>
      </c>
      <c r="E33" s="5">
        <f t="shared" si="0"/>
        <v>44.550552144399965</v>
      </c>
      <c r="F33" s="5">
        <f t="shared" si="1"/>
        <v>14.369335918367383</v>
      </c>
      <c r="G33" s="5">
        <f t="shared" si="2"/>
        <v>206.47781473488303</v>
      </c>
      <c r="M33" s="5">
        <f t="shared" si="3"/>
        <v>6.6746199999999973</v>
      </c>
      <c r="N33" s="5">
        <f t="shared" si="4"/>
        <v>44.550552144399965</v>
      </c>
      <c r="O33" s="5">
        <f t="shared" si="5"/>
        <v>0.13593930753564148</v>
      </c>
    </row>
    <row r="34" spans="1:15" x14ac:dyDescent="0.25">
      <c r="A34" s="5">
        <v>4.4000000000000004</v>
      </c>
      <c r="B34" s="5">
        <v>29.837800000000001</v>
      </c>
      <c r="C34" s="5">
        <f t="shared" si="6"/>
        <v>30.671040000000001</v>
      </c>
      <c r="D34" s="5">
        <f>'EngDis data'!B34-'EngDis data'!C34</f>
        <v>-0.83323999999999998</v>
      </c>
      <c r="E34" s="5">
        <f t="shared" si="0"/>
        <v>0.69428889760000001</v>
      </c>
      <c r="F34" s="5">
        <f t="shared" si="1"/>
        <v>-4.8928640816326165</v>
      </c>
      <c r="G34" s="5">
        <f t="shared" si="2"/>
        <v>23.940118921330587</v>
      </c>
      <c r="M34" s="5">
        <f t="shared" si="3"/>
        <v>0.83323999999999998</v>
      </c>
      <c r="N34" s="5">
        <f t="shared" si="4"/>
        <v>0.69428889760000001</v>
      </c>
      <c r="O34" s="5">
        <f t="shared" si="5"/>
        <v>2.792565135499266E-2</v>
      </c>
    </row>
    <row r="35" spans="1:15" x14ac:dyDescent="0.25">
      <c r="A35" s="5">
        <v>3.7</v>
      </c>
      <c r="B35" s="5">
        <v>35.162799999999997</v>
      </c>
      <c r="C35" s="5">
        <f t="shared" si="6"/>
        <v>33.83567</v>
      </c>
      <c r="D35" s="5">
        <f>'EngDis data'!B35-'EngDis data'!C35</f>
        <v>1.3271299999999968</v>
      </c>
      <c r="E35" s="5">
        <f t="shared" si="0"/>
        <v>1.7612740368999915</v>
      </c>
      <c r="F35" s="5">
        <f t="shared" si="1"/>
        <v>0.43213591836737919</v>
      </c>
      <c r="G35" s="5">
        <f t="shared" si="2"/>
        <v>0.1867414519432182</v>
      </c>
      <c r="M35" s="5">
        <f t="shared" si="3"/>
        <v>1.3271299999999968</v>
      </c>
      <c r="N35" s="5">
        <f t="shared" si="4"/>
        <v>1.7612740368999915</v>
      </c>
      <c r="O35" s="5">
        <f t="shared" si="5"/>
        <v>3.7742443718930145E-2</v>
      </c>
    </row>
    <row r="36" spans="1:15" x14ac:dyDescent="0.25">
      <c r="A36" s="5">
        <v>6.4</v>
      </c>
      <c r="B36" s="5">
        <v>29.9499</v>
      </c>
      <c r="C36" s="5">
        <f t="shared" si="6"/>
        <v>21.629239999999999</v>
      </c>
      <c r="D36" s="5">
        <f>'EngDis data'!B36-'EngDis data'!C36</f>
        <v>8.3206600000000002</v>
      </c>
      <c r="E36" s="5">
        <f t="shared" si="0"/>
        <v>69.233382835599997</v>
      </c>
      <c r="F36" s="5">
        <f t="shared" si="1"/>
        <v>-4.7807640816326185</v>
      </c>
      <c r="G36" s="5">
        <f t="shared" si="2"/>
        <v>22.855705204228574</v>
      </c>
      <c r="M36" s="5">
        <f t="shared" si="3"/>
        <v>8.3206600000000002</v>
      </c>
      <c r="N36" s="5">
        <f t="shared" si="4"/>
        <v>69.233382835599997</v>
      </c>
      <c r="O36" s="5">
        <f t="shared" si="5"/>
        <v>0.27781929155022222</v>
      </c>
    </row>
    <row r="37" spans="1:15" x14ac:dyDescent="0.25">
      <c r="A37" s="5">
        <v>2</v>
      </c>
      <c r="B37" s="5">
        <v>44.707999999999998</v>
      </c>
      <c r="C37" s="5">
        <f t="shared" si="6"/>
        <v>41.5212</v>
      </c>
      <c r="D37" s="5">
        <f>'EngDis data'!B37-'EngDis data'!C37</f>
        <v>3.1867999999999981</v>
      </c>
      <c r="E37" s="5">
        <f t="shared" si="0"/>
        <v>10.155694239999988</v>
      </c>
      <c r="F37" s="5">
        <f t="shared" si="1"/>
        <v>9.9773359183673804</v>
      </c>
      <c r="G37" s="5">
        <f t="shared" si="2"/>
        <v>99.547232027943863</v>
      </c>
      <c r="M37" s="5">
        <f t="shared" si="3"/>
        <v>3.1867999999999981</v>
      </c>
      <c r="N37" s="5">
        <f t="shared" si="4"/>
        <v>10.155694239999988</v>
      </c>
      <c r="O37" s="5">
        <f t="shared" si="5"/>
        <v>7.128030777489483E-2</v>
      </c>
    </row>
    <row r="38" spans="1:15" x14ac:dyDescent="0.25">
      <c r="A38" s="5">
        <v>6</v>
      </c>
      <c r="B38" s="5">
        <v>21.2</v>
      </c>
      <c r="C38" s="5">
        <f t="shared" si="6"/>
        <v>23.437600000000003</v>
      </c>
      <c r="D38" s="5">
        <f>'EngDis data'!B38-'EngDis data'!C38</f>
        <v>-2.237600000000004</v>
      </c>
      <c r="E38" s="5">
        <f t="shared" si="0"/>
        <v>5.006853760000018</v>
      </c>
      <c r="F38" s="5">
        <f t="shared" si="1"/>
        <v>-13.530664081632619</v>
      </c>
      <c r="G38" s="5">
        <f t="shared" si="2"/>
        <v>183.07887048998307</v>
      </c>
      <c r="M38" s="5">
        <f t="shared" si="3"/>
        <v>2.237600000000004</v>
      </c>
      <c r="N38" s="5">
        <f t="shared" si="4"/>
        <v>5.006853760000018</v>
      </c>
      <c r="O38" s="5">
        <f t="shared" si="5"/>
        <v>0.10554716981132095</v>
      </c>
    </row>
    <row r="39" spans="1:15" x14ac:dyDescent="0.25">
      <c r="A39" s="5">
        <v>6</v>
      </c>
      <c r="B39" s="5">
        <v>21.8</v>
      </c>
      <c r="C39" s="5">
        <f t="shared" si="6"/>
        <v>23.437600000000003</v>
      </c>
      <c r="D39" s="5">
        <f>'EngDis data'!B39-'EngDis data'!C39</f>
        <v>-1.6376000000000026</v>
      </c>
      <c r="E39" s="5">
        <f t="shared" si="0"/>
        <v>2.6817337600000086</v>
      </c>
      <c r="F39" s="5">
        <f t="shared" si="1"/>
        <v>-12.930664081632617</v>
      </c>
      <c r="G39" s="5">
        <f t="shared" si="2"/>
        <v>167.20207359202391</v>
      </c>
      <c r="M39" s="5">
        <f t="shared" si="3"/>
        <v>1.6376000000000026</v>
      </c>
      <c r="N39" s="5">
        <f t="shared" si="4"/>
        <v>2.6817337600000086</v>
      </c>
      <c r="O39" s="5">
        <f t="shared" si="5"/>
        <v>7.5119266055045986E-2</v>
      </c>
    </row>
    <row r="40" spans="1:15" x14ac:dyDescent="0.25">
      <c r="A40" s="5">
        <v>1.6</v>
      </c>
      <c r="B40" s="5">
        <v>50.243600000000001</v>
      </c>
      <c r="C40" s="5">
        <f t="shared" si="6"/>
        <v>43.329560000000001</v>
      </c>
      <c r="D40" s="5">
        <f>'EngDis data'!B40-'EngDis data'!C40</f>
        <v>6.91404</v>
      </c>
      <c r="E40" s="5">
        <f t="shared" si="0"/>
        <v>47.803949121599999</v>
      </c>
      <c r="F40" s="5">
        <f t="shared" si="1"/>
        <v>15.512935918367383</v>
      </c>
      <c r="G40" s="5">
        <f t="shared" si="2"/>
        <v>240.65118080737287</v>
      </c>
      <c r="M40" s="5">
        <f t="shared" si="3"/>
        <v>6.91404</v>
      </c>
      <c r="N40" s="5">
        <f t="shared" si="4"/>
        <v>47.803949121599999</v>
      </c>
      <c r="O40" s="5">
        <f t="shared" si="5"/>
        <v>0.13761036231480228</v>
      </c>
    </row>
    <row r="41" spans="1:15" x14ac:dyDescent="0.25">
      <c r="A41" s="5">
        <v>5.6</v>
      </c>
      <c r="B41" s="5">
        <v>34.5</v>
      </c>
      <c r="C41" s="5">
        <f t="shared" si="6"/>
        <v>25.245960000000004</v>
      </c>
      <c r="D41" s="5">
        <f>'EngDis data'!B41-'EngDis data'!C41</f>
        <v>9.2540399999999963</v>
      </c>
      <c r="E41" s="5">
        <f t="shared" si="0"/>
        <v>85.637256321599935</v>
      </c>
      <c r="F41" s="5">
        <f t="shared" si="1"/>
        <v>-0.23066408163261798</v>
      </c>
      <c r="G41" s="5">
        <f t="shared" si="2"/>
        <v>5.3205918555419049E-2</v>
      </c>
      <c r="M41" s="5">
        <f t="shared" si="3"/>
        <v>9.2540399999999963</v>
      </c>
      <c r="N41" s="5">
        <f t="shared" si="4"/>
        <v>85.637256321599935</v>
      </c>
      <c r="O41" s="5">
        <f t="shared" si="5"/>
        <v>0.26823304347826077</v>
      </c>
    </row>
    <row r="42" spans="1:15" x14ac:dyDescent="0.25">
      <c r="A42" s="5">
        <v>4.4000000000000004</v>
      </c>
      <c r="B42" s="5">
        <v>28.1647</v>
      </c>
      <c r="C42" s="5">
        <f t="shared" si="6"/>
        <v>30.671040000000001</v>
      </c>
      <c r="D42" s="5">
        <f>'EngDis data'!B42-'EngDis data'!C42</f>
        <v>-2.5063400000000016</v>
      </c>
      <c r="E42" s="5">
        <f t="shared" si="0"/>
        <v>6.2817401956000083</v>
      </c>
      <c r="F42" s="5">
        <f t="shared" si="1"/>
        <v>-6.5659640816326181</v>
      </c>
      <c r="G42" s="5">
        <f t="shared" si="2"/>
        <v>43.111884321289672</v>
      </c>
      <c r="M42" s="5">
        <f t="shared" si="3"/>
        <v>2.5063400000000016</v>
      </c>
      <c r="N42" s="5">
        <f t="shared" si="4"/>
        <v>6.2817401956000083</v>
      </c>
      <c r="O42" s="5">
        <f t="shared" si="5"/>
        <v>8.898869861919359E-2</v>
      </c>
    </row>
    <row r="43" spans="1:15" x14ac:dyDescent="0.25">
      <c r="A43" s="5">
        <v>1.6</v>
      </c>
      <c r="B43" s="5">
        <v>54.250100000000003</v>
      </c>
      <c r="C43" s="5">
        <f t="shared" si="6"/>
        <v>43.329560000000001</v>
      </c>
      <c r="D43" s="5">
        <f>'EngDis data'!B43-'EngDis data'!C43</f>
        <v>10.920540000000003</v>
      </c>
      <c r="E43" s="5">
        <f t="shared" si="0"/>
        <v>119.25819389160006</v>
      </c>
      <c r="F43" s="5">
        <f t="shared" si="1"/>
        <v>19.519435918367385</v>
      </c>
      <c r="G43" s="5">
        <f t="shared" si="2"/>
        <v>381.00837857125083</v>
      </c>
      <c r="M43" s="5">
        <f t="shared" si="3"/>
        <v>10.920540000000003</v>
      </c>
      <c r="N43" s="5">
        <f t="shared" si="4"/>
        <v>119.25819389160006</v>
      </c>
      <c r="O43" s="5">
        <f t="shared" si="5"/>
        <v>0.20129990543796236</v>
      </c>
    </row>
    <row r="44" spans="1:15" x14ac:dyDescent="0.25">
      <c r="A44" s="5">
        <v>2.5</v>
      </c>
      <c r="B44" s="5">
        <v>31.366900000000001</v>
      </c>
      <c r="C44" s="5">
        <f t="shared" si="6"/>
        <v>39.260750000000002</v>
      </c>
      <c r="D44" s="5">
        <f>'EngDis data'!B44-'EngDis data'!C44</f>
        <v>-7.8938500000000005</v>
      </c>
      <c r="E44" s="5">
        <f t="shared" si="0"/>
        <v>62.31286782250001</v>
      </c>
      <c r="F44" s="5">
        <f t="shared" si="1"/>
        <v>-3.3637640816326169</v>
      </c>
      <c r="G44" s="5">
        <f t="shared" si="2"/>
        <v>11.314908796881722</v>
      </c>
      <c r="M44" s="5">
        <f t="shared" si="3"/>
        <v>7.8938500000000005</v>
      </c>
      <c r="N44" s="5">
        <f t="shared" si="4"/>
        <v>62.31286782250001</v>
      </c>
      <c r="O44" s="5">
        <f t="shared" si="5"/>
        <v>0.25166178359990948</v>
      </c>
    </row>
    <row r="45" spans="1:15" x14ac:dyDescent="0.25">
      <c r="A45" s="5">
        <v>3.7</v>
      </c>
      <c r="B45" s="5">
        <v>30.4</v>
      </c>
      <c r="C45" s="5">
        <f t="shared" si="6"/>
        <v>33.83567</v>
      </c>
      <c r="D45" s="5">
        <f>'EngDis data'!B45-'EngDis data'!C45</f>
        <v>-3.4356700000000018</v>
      </c>
      <c r="E45" s="5">
        <f t="shared" si="0"/>
        <v>11.803828348900012</v>
      </c>
      <c r="F45" s="5">
        <f t="shared" si="1"/>
        <v>-4.3306640816326194</v>
      </c>
      <c r="G45" s="5">
        <f t="shared" si="2"/>
        <v>18.7546513879429</v>
      </c>
      <c r="M45" s="5">
        <f t="shared" si="3"/>
        <v>3.4356700000000018</v>
      </c>
      <c r="N45" s="5">
        <f t="shared" si="4"/>
        <v>11.803828348900012</v>
      </c>
      <c r="O45" s="5">
        <f t="shared" si="5"/>
        <v>0.11301546052631585</v>
      </c>
    </row>
    <row r="46" spans="1:15" x14ac:dyDescent="0.25">
      <c r="A46" s="5">
        <v>5.4</v>
      </c>
      <c r="B46" s="5">
        <v>21.641200000000001</v>
      </c>
      <c r="C46" s="5">
        <f t="shared" si="6"/>
        <v>26.15014</v>
      </c>
      <c r="D46" s="5">
        <f>'EngDis data'!B46-'EngDis data'!C46</f>
        <v>-4.5089399999999991</v>
      </c>
      <c r="E46" s="5">
        <f t="shared" si="0"/>
        <v>20.330539923599993</v>
      </c>
      <c r="F46" s="5">
        <f t="shared" si="1"/>
        <v>-13.089464081632617</v>
      </c>
      <c r="G46" s="5">
        <f t="shared" si="2"/>
        <v>171.3340699443504</v>
      </c>
      <c r="M46" s="5">
        <f t="shared" si="3"/>
        <v>4.5089399999999991</v>
      </c>
      <c r="N46" s="5">
        <f t="shared" si="4"/>
        <v>20.330539923599993</v>
      </c>
      <c r="O46" s="5">
        <f t="shared" si="5"/>
        <v>0.20834981424320273</v>
      </c>
    </row>
    <row r="47" spans="1:15" x14ac:dyDescent="0.25">
      <c r="A47" s="5">
        <v>1.6</v>
      </c>
      <c r="B47" s="5">
        <v>49.949399999999997</v>
      </c>
      <c r="C47" s="5">
        <f t="shared" si="6"/>
        <v>43.329560000000001</v>
      </c>
      <c r="D47" s="5">
        <f>'EngDis data'!B47-'EngDis data'!C47</f>
        <v>6.6198399999999964</v>
      </c>
      <c r="E47" s="5">
        <f t="shared" si="0"/>
        <v>43.822281625599949</v>
      </c>
      <c r="F47" s="5">
        <f t="shared" si="1"/>
        <v>15.218735918367379</v>
      </c>
      <c r="G47" s="5">
        <f t="shared" si="2"/>
        <v>231.60992295300539</v>
      </c>
      <c r="M47" s="5">
        <f t="shared" si="3"/>
        <v>6.6198399999999964</v>
      </c>
      <c r="N47" s="5">
        <f t="shared" si="4"/>
        <v>43.822281625599949</v>
      </c>
      <c r="O47" s="5">
        <f t="shared" si="5"/>
        <v>0.13253092129234778</v>
      </c>
    </row>
    <row r="48" spans="1:15" x14ac:dyDescent="0.25">
      <c r="A48" s="5">
        <v>4.8</v>
      </c>
      <c r="B48" s="5">
        <v>22.8</v>
      </c>
      <c r="C48" s="5">
        <f t="shared" si="6"/>
        <v>28.862680000000001</v>
      </c>
      <c r="D48" s="5">
        <f>'EngDis data'!B48-'EngDis data'!C48</f>
        <v>-6.0626800000000003</v>
      </c>
      <c r="E48" s="5">
        <f t="shared" si="0"/>
        <v>36.756088782400006</v>
      </c>
      <c r="F48" s="5">
        <f t="shared" si="1"/>
        <v>-11.930664081632617</v>
      </c>
      <c r="G48" s="5">
        <f t="shared" si="2"/>
        <v>142.34074542875865</v>
      </c>
      <c r="M48" s="5">
        <f t="shared" si="3"/>
        <v>6.0626800000000003</v>
      </c>
      <c r="N48" s="5">
        <f t="shared" si="4"/>
        <v>36.756088782400006</v>
      </c>
      <c r="O48" s="5">
        <f t="shared" si="5"/>
        <v>0.26590701754385965</v>
      </c>
    </row>
    <row r="49" spans="1:15" x14ac:dyDescent="0.25">
      <c r="A49" s="5">
        <v>6.2</v>
      </c>
      <c r="B49" s="5">
        <v>24.2</v>
      </c>
      <c r="C49" s="5">
        <f t="shared" si="6"/>
        <v>22.53342</v>
      </c>
      <c r="D49" s="5">
        <f>'EngDis data'!B49-'EngDis data'!C49</f>
        <v>1.6665799999999997</v>
      </c>
      <c r="E49" s="5">
        <f t="shared" si="0"/>
        <v>2.7774888963999991</v>
      </c>
      <c r="F49" s="5">
        <f t="shared" si="1"/>
        <v>-10.530664081632619</v>
      </c>
      <c r="G49" s="5">
        <f t="shared" si="2"/>
        <v>110.89488600018737</v>
      </c>
      <c r="M49" s="5">
        <f t="shared" si="3"/>
        <v>1.6665799999999997</v>
      </c>
      <c r="N49" s="5">
        <f t="shared" si="4"/>
        <v>2.7774888963999991</v>
      </c>
      <c r="O49" s="5">
        <f t="shared" si="5"/>
        <v>6.8866942148760324E-2</v>
      </c>
    </row>
    <row r="50" spans="1:15" x14ac:dyDescent="0.25">
      <c r="A50" s="5">
        <v>6</v>
      </c>
      <c r="B50" s="5">
        <v>32.799999999999997</v>
      </c>
      <c r="C50" s="5">
        <f t="shared" si="6"/>
        <v>23.437600000000003</v>
      </c>
      <c r="D50" s="5">
        <f>'EngDis data'!B50-'EngDis data'!C50</f>
        <v>9.3623999999999938</v>
      </c>
      <c r="E50" s="5">
        <f t="shared" si="0"/>
        <v>87.654533759999879</v>
      </c>
      <c r="F50" s="5">
        <f t="shared" si="1"/>
        <v>-1.9306640816326208</v>
      </c>
      <c r="G50" s="5">
        <f t="shared" si="2"/>
        <v>3.7274637961063313</v>
      </c>
      <c r="M50" s="5">
        <f t="shared" si="3"/>
        <v>9.3623999999999938</v>
      </c>
      <c r="N50" s="5">
        <f t="shared" si="4"/>
        <v>87.654533759999879</v>
      </c>
      <c r="O50" s="5">
        <f t="shared" si="5"/>
        <v>0.28543902439024371</v>
      </c>
    </row>
    <row r="51" spans="1:15" x14ac:dyDescent="0.25">
      <c r="A51" s="5">
        <v>2.5</v>
      </c>
      <c r="B51" s="5">
        <v>37.137</v>
      </c>
      <c r="C51" s="5">
        <f t="shared" si="6"/>
        <v>39.260750000000002</v>
      </c>
      <c r="D51" s="5">
        <f>'EngDis data'!B51-'EngDis data'!C51</f>
        <v>-2.1237500000000011</v>
      </c>
      <c r="E51" s="5">
        <f t="shared" si="0"/>
        <v>4.5103140625000044</v>
      </c>
      <c r="F51" s="5">
        <f t="shared" si="1"/>
        <v>2.4063359183673825</v>
      </c>
      <c r="G51" s="5">
        <f t="shared" si="2"/>
        <v>5.7904525520249939</v>
      </c>
      <c r="M51" s="5">
        <f t="shared" si="3"/>
        <v>2.1237500000000011</v>
      </c>
      <c r="N51" s="5">
        <f t="shared" si="4"/>
        <v>4.5103140625000044</v>
      </c>
      <c r="O51" s="5">
        <f t="shared" si="5"/>
        <v>5.7186902550017529E-2</v>
      </c>
    </row>
    <row r="52" spans="1:15" x14ac:dyDescent="0.25">
      <c r="A52" s="5">
        <v>6</v>
      </c>
      <c r="B52" s="5">
        <v>21.473400000000002</v>
      </c>
      <c r="C52" s="5">
        <f t="shared" si="6"/>
        <v>23.437600000000003</v>
      </c>
      <c r="D52" s="5">
        <f>'EngDis data'!B52-'EngDis data'!C52</f>
        <v>-1.9642000000000017</v>
      </c>
      <c r="E52" s="5">
        <f t="shared" si="0"/>
        <v>3.8580816400000066</v>
      </c>
      <c r="F52" s="5">
        <f t="shared" si="1"/>
        <v>-13.257264081632616</v>
      </c>
      <c r="G52" s="5">
        <f t="shared" si="2"/>
        <v>175.7550509301463</v>
      </c>
      <c r="M52" s="5">
        <f t="shared" si="3"/>
        <v>1.9642000000000017</v>
      </c>
      <c r="N52" s="5">
        <f t="shared" si="4"/>
        <v>3.8580816400000066</v>
      </c>
      <c r="O52" s="5">
        <f t="shared" si="5"/>
        <v>9.1471308688889585E-2</v>
      </c>
    </row>
    <row r="53" spans="1:15" x14ac:dyDescent="0.25">
      <c r="A53" s="5">
        <v>3.8</v>
      </c>
      <c r="B53" s="5">
        <v>37.066600000000001</v>
      </c>
      <c r="C53" s="5">
        <f t="shared" si="6"/>
        <v>33.383580000000002</v>
      </c>
      <c r="D53" s="5">
        <f>'EngDis data'!B53-'EngDis data'!C53</f>
        <v>3.6830199999999991</v>
      </c>
      <c r="E53" s="5">
        <f t="shared" si="0"/>
        <v>13.564636320399993</v>
      </c>
      <c r="F53" s="5">
        <f t="shared" si="1"/>
        <v>2.3359359183673831</v>
      </c>
      <c r="G53" s="5">
        <f t="shared" si="2"/>
        <v>5.4565966147188698</v>
      </c>
      <c r="M53" s="5">
        <f t="shared" si="3"/>
        <v>3.6830199999999991</v>
      </c>
      <c r="N53" s="5">
        <f t="shared" si="4"/>
        <v>13.564636320399993</v>
      </c>
      <c r="O53" s="5">
        <f t="shared" si="5"/>
        <v>9.9362229068757288E-2</v>
      </c>
    </row>
    <row r="54" spans="1:15" x14ac:dyDescent="0.25">
      <c r="A54" s="5">
        <v>6.2</v>
      </c>
      <c r="B54" s="5">
        <v>24.2</v>
      </c>
      <c r="C54" s="5">
        <f t="shared" si="6"/>
        <v>22.53342</v>
      </c>
      <c r="D54" s="5">
        <f>'EngDis data'!B54-'EngDis data'!C54</f>
        <v>1.6665799999999997</v>
      </c>
      <c r="E54" s="5">
        <f t="shared" si="0"/>
        <v>2.7774888963999991</v>
      </c>
      <c r="F54" s="5">
        <f t="shared" si="1"/>
        <v>-10.530664081632619</v>
      </c>
      <c r="G54" s="5">
        <f t="shared" si="2"/>
        <v>110.89488600018737</v>
      </c>
      <c r="M54" s="5">
        <f t="shared" si="3"/>
        <v>1.6665799999999997</v>
      </c>
      <c r="N54" s="5">
        <f t="shared" si="4"/>
        <v>2.7774888963999991</v>
      </c>
      <c r="O54" s="5">
        <f t="shared" si="5"/>
        <v>6.8866942148760324E-2</v>
      </c>
    </row>
    <row r="55" spans="1:15" x14ac:dyDescent="0.25">
      <c r="A55" s="5">
        <v>5.5</v>
      </c>
      <c r="B55" s="5">
        <v>30.6</v>
      </c>
      <c r="C55" s="5">
        <f t="shared" si="6"/>
        <v>25.698050000000002</v>
      </c>
      <c r="D55" s="5">
        <f>'EngDis data'!B55-'EngDis data'!C55</f>
        <v>4.9019499999999994</v>
      </c>
      <c r="E55" s="5">
        <f t="shared" si="0"/>
        <v>24.029113802499992</v>
      </c>
      <c r="F55" s="5">
        <f t="shared" si="1"/>
        <v>-4.1306640816326166</v>
      </c>
      <c r="G55" s="5">
        <f t="shared" si="2"/>
        <v>17.062385755289828</v>
      </c>
      <c r="M55" s="5">
        <f t="shared" si="3"/>
        <v>4.9019499999999994</v>
      </c>
      <c r="N55" s="5">
        <f t="shared" si="4"/>
        <v>24.029113802499992</v>
      </c>
      <c r="O55" s="5">
        <f t="shared" si="5"/>
        <v>0.16019444444444442</v>
      </c>
    </row>
    <row r="56" spans="1:15" x14ac:dyDescent="0.25">
      <c r="A56" s="5">
        <v>3</v>
      </c>
      <c r="B56" s="5">
        <v>33.128100000000003</v>
      </c>
      <c r="C56" s="5">
        <f t="shared" si="6"/>
        <v>37.000300000000003</v>
      </c>
      <c r="D56" s="5">
        <f>'EngDis data'!B56-'EngDis data'!C56</f>
        <v>-3.8721999999999994</v>
      </c>
      <c r="E56" s="5">
        <f t="shared" si="0"/>
        <v>14.993932839999996</v>
      </c>
      <c r="F56" s="5">
        <f t="shared" si="1"/>
        <v>-1.6025640816326145</v>
      </c>
      <c r="G56" s="5">
        <f t="shared" si="2"/>
        <v>2.5682116357389853</v>
      </c>
      <c r="M56" s="5">
        <f t="shared" si="3"/>
        <v>3.8721999999999994</v>
      </c>
      <c r="N56" s="5">
        <f t="shared" si="4"/>
        <v>14.993932839999996</v>
      </c>
      <c r="O56" s="5">
        <f t="shared" si="5"/>
        <v>0.11688566503964909</v>
      </c>
    </row>
    <row r="57" spans="1:15" x14ac:dyDescent="0.25">
      <c r="A57" s="5">
        <v>3.5</v>
      </c>
      <c r="B57" s="5">
        <v>34</v>
      </c>
      <c r="C57" s="5">
        <f t="shared" si="6"/>
        <v>34.739850000000004</v>
      </c>
      <c r="D57" s="5">
        <f>'EngDis data'!B57-'EngDis data'!C57</f>
        <v>-0.73985000000000412</v>
      </c>
      <c r="E57" s="5">
        <f t="shared" si="0"/>
        <v>0.54737802250000611</v>
      </c>
      <c r="F57" s="5">
        <f t="shared" si="1"/>
        <v>-0.73066408163261798</v>
      </c>
      <c r="G57" s="5">
        <f t="shared" si="2"/>
        <v>0.53387000018803699</v>
      </c>
      <c r="M57" s="5">
        <f t="shared" si="3"/>
        <v>0.73985000000000412</v>
      </c>
      <c r="N57" s="5">
        <f t="shared" si="4"/>
        <v>0.54737802250000611</v>
      </c>
      <c r="O57" s="5">
        <f t="shared" si="5"/>
        <v>2.176029411764718E-2</v>
      </c>
    </row>
    <row r="58" spans="1:15" x14ac:dyDescent="0.25">
      <c r="A58" s="5">
        <v>2</v>
      </c>
      <c r="B58" s="5">
        <v>41.566099999999999</v>
      </c>
      <c r="C58" s="5">
        <f t="shared" si="6"/>
        <v>41.5212</v>
      </c>
      <c r="D58" s="5">
        <f>'EngDis data'!B58-'EngDis data'!C58</f>
        <v>4.4899999999998386E-2</v>
      </c>
      <c r="E58" s="5">
        <f t="shared" si="0"/>
        <v>2.0160099999998551E-3</v>
      </c>
      <c r="F58" s="5">
        <f t="shared" si="1"/>
        <v>6.8354359183673807</v>
      </c>
      <c r="G58" s="5">
        <f t="shared" si="2"/>
        <v>46.723184194106921</v>
      </c>
      <c r="M58" s="5">
        <f t="shared" si="3"/>
        <v>4.4899999999998386E-2</v>
      </c>
      <c r="N58" s="5">
        <f t="shared" si="4"/>
        <v>2.0160099999998551E-3</v>
      </c>
      <c r="O58" s="5">
        <f t="shared" si="5"/>
        <v>1.0802071880690847E-3</v>
      </c>
    </row>
    <row r="59" spans="1:15" x14ac:dyDescent="0.25">
      <c r="A59" s="5">
        <v>2</v>
      </c>
      <c r="B59" s="5">
        <v>44.7</v>
      </c>
      <c r="C59" s="5">
        <f t="shared" si="6"/>
        <v>41.5212</v>
      </c>
      <c r="D59" s="5">
        <f>'EngDis data'!B59-'EngDis data'!C59</f>
        <v>3.1788000000000025</v>
      </c>
      <c r="E59" s="5">
        <f t="shared" si="0"/>
        <v>10.104769440000016</v>
      </c>
      <c r="F59" s="5">
        <f t="shared" si="1"/>
        <v>9.9693359183673849</v>
      </c>
      <c r="G59" s="5">
        <f t="shared" si="2"/>
        <v>99.387658653250071</v>
      </c>
      <c r="M59" s="5">
        <f t="shared" si="3"/>
        <v>3.1788000000000025</v>
      </c>
      <c r="N59" s="5">
        <f t="shared" si="4"/>
        <v>10.104769440000016</v>
      </c>
      <c r="O59" s="5">
        <f t="shared" si="5"/>
        <v>7.1114093959731589E-2</v>
      </c>
    </row>
    <row r="60" spans="1:15" x14ac:dyDescent="0.25">
      <c r="A60" s="5">
        <v>3.8</v>
      </c>
      <c r="B60" s="5">
        <v>36.7669</v>
      </c>
      <c r="C60" s="5">
        <f t="shared" si="6"/>
        <v>33.383580000000002</v>
      </c>
      <c r="D60" s="5">
        <f>'EngDis data'!B60-'EngDis data'!C60</f>
        <v>3.3833199999999977</v>
      </c>
      <c r="E60" s="5">
        <f t="shared" si="0"/>
        <v>11.446854222399985</v>
      </c>
      <c r="F60" s="5">
        <f t="shared" si="1"/>
        <v>2.0362359183673817</v>
      </c>
      <c r="G60" s="5">
        <f t="shared" si="2"/>
        <v>4.1462567152494545</v>
      </c>
      <c r="M60" s="5">
        <f t="shared" si="3"/>
        <v>3.3833199999999977</v>
      </c>
      <c r="N60" s="5">
        <f t="shared" si="4"/>
        <v>11.446854222399985</v>
      </c>
      <c r="O60" s="5">
        <f t="shared" si="5"/>
        <v>9.2020812197927959E-2</v>
      </c>
    </row>
    <row r="61" spans="1:15" x14ac:dyDescent="0.25">
      <c r="A61" s="5">
        <v>4.5999999999999996</v>
      </c>
      <c r="B61" s="5">
        <v>23</v>
      </c>
      <c r="C61" s="5">
        <f t="shared" si="6"/>
        <v>29.766860000000005</v>
      </c>
      <c r="D61" s="5">
        <f>'EngDis data'!B61-'EngDis data'!C61</f>
        <v>-6.7668600000000048</v>
      </c>
      <c r="E61" s="5">
        <f t="shared" si="0"/>
        <v>45.790394259600063</v>
      </c>
      <c r="F61" s="5">
        <f t="shared" si="1"/>
        <v>-11.730664081632618</v>
      </c>
      <c r="G61" s="5">
        <f t="shared" si="2"/>
        <v>137.60847979610563</v>
      </c>
      <c r="M61" s="5">
        <f t="shared" si="3"/>
        <v>6.7668600000000048</v>
      </c>
      <c r="N61" s="5">
        <f t="shared" si="4"/>
        <v>45.790394259600063</v>
      </c>
      <c r="O61" s="5">
        <f t="shared" si="5"/>
        <v>0.29421130434782627</v>
      </c>
    </row>
    <row r="62" spans="1:15" x14ac:dyDescent="0.25">
      <c r="A62" s="5">
        <v>3.6</v>
      </c>
      <c r="B62" s="5">
        <v>35</v>
      </c>
      <c r="C62" s="5">
        <f t="shared" si="6"/>
        <v>34.287760000000006</v>
      </c>
      <c r="D62" s="5">
        <f>'EngDis data'!B62-'EngDis data'!C62</f>
        <v>0.71223999999999421</v>
      </c>
      <c r="E62" s="5">
        <f t="shared" si="0"/>
        <v>0.50728581759999181</v>
      </c>
      <c r="F62" s="5">
        <f t="shared" si="1"/>
        <v>0.26933591836738202</v>
      </c>
      <c r="G62" s="5">
        <f t="shared" si="2"/>
        <v>7.254183692280107E-2</v>
      </c>
      <c r="M62" s="5">
        <f t="shared" si="3"/>
        <v>0.71223999999999421</v>
      </c>
      <c r="N62" s="5">
        <f t="shared" si="4"/>
        <v>0.50728581759999181</v>
      </c>
      <c r="O62" s="5">
        <f t="shared" si="5"/>
        <v>2.034971428571412E-2</v>
      </c>
    </row>
    <row r="63" spans="1:15" x14ac:dyDescent="0.25">
      <c r="A63" s="5">
        <v>3.6</v>
      </c>
      <c r="B63" s="5">
        <v>36.1</v>
      </c>
      <c r="C63" s="5">
        <f t="shared" si="6"/>
        <v>34.287760000000006</v>
      </c>
      <c r="D63" s="5">
        <f>'EngDis data'!B63-'EngDis data'!C63</f>
        <v>1.8122399999999956</v>
      </c>
      <c r="E63" s="5">
        <f t="shared" si="0"/>
        <v>3.284213817599984</v>
      </c>
      <c r="F63" s="5">
        <f t="shared" si="1"/>
        <v>1.3693359183673834</v>
      </c>
      <c r="G63" s="5">
        <f t="shared" si="2"/>
        <v>1.8750808573310453</v>
      </c>
      <c r="M63" s="5">
        <f t="shared" si="3"/>
        <v>1.8122399999999956</v>
      </c>
      <c r="N63" s="5">
        <f t="shared" si="4"/>
        <v>3.284213817599984</v>
      </c>
      <c r="O63" s="5">
        <f t="shared" si="5"/>
        <v>5.0200554016620373E-2</v>
      </c>
    </row>
    <row r="64" spans="1:15" x14ac:dyDescent="0.25">
      <c r="A64" s="5">
        <v>1.6</v>
      </c>
      <c r="B64" s="5">
        <v>43.7</v>
      </c>
      <c r="C64" s="5">
        <f t="shared" si="6"/>
        <v>43.329560000000001</v>
      </c>
      <c r="D64" s="5">
        <f>'EngDis data'!B64-'EngDis data'!C64</f>
        <v>0.3704400000000021</v>
      </c>
      <c r="E64" s="5">
        <f t="shared" si="0"/>
        <v>0.13722579360000156</v>
      </c>
      <c r="F64" s="5">
        <f t="shared" si="1"/>
        <v>8.9693359183673849</v>
      </c>
      <c r="G64" s="5">
        <f t="shared" si="2"/>
        <v>80.448986816515301</v>
      </c>
      <c r="M64" s="5">
        <f t="shared" si="3"/>
        <v>0.3704400000000021</v>
      </c>
      <c r="N64" s="5">
        <f t="shared" si="4"/>
        <v>0.13722579360000156</v>
      </c>
      <c r="O64" s="5">
        <f t="shared" si="5"/>
        <v>8.4768878718535952E-3</v>
      </c>
    </row>
    <row r="65" spans="1:15" x14ac:dyDescent="0.25">
      <c r="A65" s="5">
        <v>3.7</v>
      </c>
      <c r="B65" s="5">
        <v>28.5</v>
      </c>
      <c r="C65" s="5">
        <f t="shared" si="6"/>
        <v>33.83567</v>
      </c>
      <c r="D65" s="5">
        <f>'EngDis data'!B65-'EngDis data'!C65</f>
        <v>-5.3356700000000004</v>
      </c>
      <c r="E65" s="5">
        <f t="shared" si="0"/>
        <v>28.469374348900004</v>
      </c>
      <c r="F65" s="5">
        <f t="shared" si="1"/>
        <v>-6.230664081632618</v>
      </c>
      <c r="G65" s="5">
        <f t="shared" si="2"/>
        <v>38.821174898146836</v>
      </c>
      <c r="M65" s="5">
        <f t="shared" si="3"/>
        <v>5.3356700000000004</v>
      </c>
      <c r="N65" s="5">
        <f t="shared" si="4"/>
        <v>28.469374348900004</v>
      </c>
      <c r="O65" s="5">
        <f t="shared" si="5"/>
        <v>0.18721649122807019</v>
      </c>
    </row>
    <row r="66" spans="1:15" x14ac:dyDescent="0.25">
      <c r="A66" s="5">
        <v>2</v>
      </c>
      <c r="B66" s="5">
        <v>43.2</v>
      </c>
      <c r="C66" s="5">
        <f t="shared" si="6"/>
        <v>41.5212</v>
      </c>
      <c r="D66" s="5">
        <f>'EngDis data'!B66-'EngDis data'!C66</f>
        <v>1.6788000000000025</v>
      </c>
      <c r="E66" s="5">
        <f t="shared" si="0"/>
        <v>2.8183694400000086</v>
      </c>
      <c r="F66" s="5">
        <f t="shared" si="1"/>
        <v>8.4693359183673849</v>
      </c>
      <c r="G66" s="5">
        <f t="shared" si="2"/>
        <v>71.729650898147909</v>
      </c>
      <c r="M66" s="5">
        <f t="shared" si="3"/>
        <v>1.6788000000000025</v>
      </c>
      <c r="N66" s="5">
        <f t="shared" si="4"/>
        <v>2.8183694400000086</v>
      </c>
      <c r="O66" s="5">
        <f t="shared" si="5"/>
        <v>3.8861111111111166E-2</v>
      </c>
    </row>
    <row r="67" spans="1:15" x14ac:dyDescent="0.25">
      <c r="A67" s="5">
        <v>4</v>
      </c>
      <c r="B67" s="5">
        <v>28.5</v>
      </c>
      <c r="C67" s="5">
        <f t="shared" si="6"/>
        <v>32.479399999999998</v>
      </c>
      <c r="D67" s="5">
        <f>'EngDis data'!B67-'EngDis data'!C67</f>
        <v>-3.9793999999999983</v>
      </c>
      <c r="E67" s="5">
        <f t="shared" si="0"/>
        <v>15.835624359999986</v>
      </c>
      <c r="F67" s="5">
        <f t="shared" si="1"/>
        <v>-6.230664081632618</v>
      </c>
      <c r="G67" s="5">
        <f t="shared" si="2"/>
        <v>38.821174898146836</v>
      </c>
      <c r="M67" s="5">
        <f t="shared" si="3"/>
        <v>3.9793999999999983</v>
      </c>
      <c r="N67" s="5">
        <f t="shared" si="4"/>
        <v>15.835624359999986</v>
      </c>
      <c r="O67" s="5">
        <f t="shared" si="5"/>
        <v>0.13962807017543855</v>
      </c>
    </row>
    <row r="68" spans="1:15" x14ac:dyDescent="0.25">
      <c r="A68" s="5">
        <v>4.2</v>
      </c>
      <c r="B68" s="5">
        <v>35.722200000000001</v>
      </c>
      <c r="C68" s="5">
        <f t="shared" si="6"/>
        <v>31.575220000000002</v>
      </c>
      <c r="D68" s="5">
        <f>'EngDis data'!B68-'EngDis data'!C68</f>
        <v>4.1469799999999992</v>
      </c>
      <c r="E68" s="5">
        <f t="shared" ref="E68:E131" si="7">D68*D68</f>
        <v>17.197443120399992</v>
      </c>
      <c r="F68" s="5">
        <f t="shared" ref="F68:F131" si="8">B68-$B$248</f>
        <v>0.99153591836738286</v>
      </c>
      <c r="G68" s="5">
        <f t="shared" ref="G68:G131" si="9">F68*F68</f>
        <v>0.98314347741264929</v>
      </c>
      <c r="M68" s="5">
        <f t="shared" ref="M68:M131" si="10">ABS(D68)</f>
        <v>4.1469799999999992</v>
      </c>
      <c r="N68" s="5">
        <f t="shared" ref="N68:N131" si="11">D68*D68</f>
        <v>17.197443120399992</v>
      </c>
      <c r="O68" s="5">
        <f t="shared" ref="O68:O131" si="12">ABS(B68-C68)/B68</f>
        <v>0.1160897145192625</v>
      </c>
    </row>
    <row r="69" spans="1:15" x14ac:dyDescent="0.25">
      <c r="A69" s="5">
        <v>1.6</v>
      </c>
      <c r="B69" s="5">
        <v>42</v>
      </c>
      <c r="C69" s="5">
        <f t="shared" ref="C69:C132" si="13">50.563-4.5209*A69</f>
        <v>43.329560000000001</v>
      </c>
      <c r="D69" s="5">
        <f>'EngDis data'!B69-'EngDis data'!C69</f>
        <v>-1.3295600000000007</v>
      </c>
      <c r="E69" s="5">
        <f t="shared" si="7"/>
        <v>1.767729793600002</v>
      </c>
      <c r="F69" s="5">
        <f t="shared" si="8"/>
        <v>7.269335918367382</v>
      </c>
      <c r="G69" s="5">
        <f t="shared" si="9"/>
        <v>52.843244694066151</v>
      </c>
      <c r="M69" s="5">
        <f t="shared" si="10"/>
        <v>1.3295600000000007</v>
      </c>
      <c r="N69" s="5">
        <f t="shared" si="11"/>
        <v>1.767729793600002</v>
      </c>
      <c r="O69" s="5">
        <f t="shared" si="12"/>
        <v>3.1656190476190491E-2</v>
      </c>
    </row>
    <row r="70" spans="1:15" x14ac:dyDescent="0.25">
      <c r="A70" s="5">
        <v>5.4</v>
      </c>
      <c r="B70" s="5">
        <v>24.1556</v>
      </c>
      <c r="C70" s="5">
        <f t="shared" si="13"/>
        <v>26.15014</v>
      </c>
      <c r="D70" s="5">
        <f>'EngDis data'!B70-'EngDis data'!C70</f>
        <v>-1.9945400000000006</v>
      </c>
      <c r="E70" s="5">
        <f t="shared" si="7"/>
        <v>3.9781898116000027</v>
      </c>
      <c r="F70" s="5">
        <f t="shared" si="8"/>
        <v>-10.575064081632618</v>
      </c>
      <c r="G70" s="5">
        <f t="shared" si="9"/>
        <v>111.83198033063633</v>
      </c>
      <c r="M70" s="5">
        <f t="shared" si="10"/>
        <v>1.9945400000000006</v>
      </c>
      <c r="N70" s="5">
        <f t="shared" si="11"/>
        <v>3.9781898116000027</v>
      </c>
      <c r="O70" s="5">
        <f t="shared" si="12"/>
        <v>8.2570501250227718E-2</v>
      </c>
    </row>
    <row r="71" spans="1:15" x14ac:dyDescent="0.25">
      <c r="A71" s="5">
        <v>3.7</v>
      </c>
      <c r="B71" s="5">
        <v>27.8</v>
      </c>
      <c r="C71" s="5">
        <f t="shared" si="13"/>
        <v>33.83567</v>
      </c>
      <c r="D71" s="5">
        <f>'EngDis data'!B71-'EngDis data'!C71</f>
        <v>-6.0356699999999996</v>
      </c>
      <c r="E71" s="5">
        <f t="shared" si="7"/>
        <v>36.429312348899998</v>
      </c>
      <c r="F71" s="5">
        <f t="shared" si="8"/>
        <v>-6.9306640816326173</v>
      </c>
      <c r="G71" s="5">
        <f t="shared" si="9"/>
        <v>48.034104612432493</v>
      </c>
      <c r="M71" s="5">
        <f t="shared" si="10"/>
        <v>6.0356699999999996</v>
      </c>
      <c r="N71" s="5">
        <f t="shared" si="11"/>
        <v>36.429312348899998</v>
      </c>
      <c r="O71" s="5">
        <f t="shared" si="12"/>
        <v>0.21711043165467625</v>
      </c>
    </row>
    <row r="72" spans="1:15" x14ac:dyDescent="0.25">
      <c r="A72" s="5">
        <v>1.6</v>
      </c>
      <c r="B72" s="5">
        <v>41.7</v>
      </c>
      <c r="C72" s="5">
        <f t="shared" si="13"/>
        <v>43.329560000000001</v>
      </c>
      <c r="D72" s="5">
        <f>'EngDis data'!B72-'EngDis data'!C72</f>
        <v>-1.6295599999999979</v>
      </c>
      <c r="E72" s="5">
        <f t="shared" si="7"/>
        <v>2.6554657935999932</v>
      </c>
      <c r="F72" s="5">
        <f t="shared" si="8"/>
        <v>6.9693359183673849</v>
      </c>
      <c r="G72" s="5">
        <f t="shared" si="9"/>
        <v>48.571643143045762</v>
      </c>
      <c r="M72" s="5">
        <f t="shared" si="10"/>
        <v>1.6295599999999979</v>
      </c>
      <c r="N72" s="5">
        <f t="shared" si="11"/>
        <v>2.6554657935999932</v>
      </c>
      <c r="O72" s="5">
        <f t="shared" si="12"/>
        <v>3.9078177458033519E-2</v>
      </c>
    </row>
    <row r="73" spans="1:15" x14ac:dyDescent="0.25">
      <c r="A73" s="5">
        <v>3</v>
      </c>
      <c r="B73" s="5">
        <v>31.302499999999998</v>
      </c>
      <c r="C73" s="5">
        <f t="shared" si="13"/>
        <v>37.000300000000003</v>
      </c>
      <c r="D73" s="5">
        <f>'EngDis data'!B73-'EngDis data'!C73</f>
        <v>-5.6978000000000044</v>
      </c>
      <c r="E73" s="5">
        <f t="shared" si="7"/>
        <v>32.464924840000052</v>
      </c>
      <c r="F73" s="5">
        <f t="shared" si="8"/>
        <v>-3.4281640816326195</v>
      </c>
      <c r="G73" s="5">
        <f t="shared" si="9"/>
        <v>11.752308970596022</v>
      </c>
      <c r="M73" s="5">
        <f t="shared" si="10"/>
        <v>5.6978000000000044</v>
      </c>
      <c r="N73" s="5">
        <f t="shared" si="11"/>
        <v>32.464924840000052</v>
      </c>
      <c r="O73" s="5">
        <f t="shared" si="12"/>
        <v>0.18202380001597332</v>
      </c>
    </row>
    <row r="74" spans="1:15" x14ac:dyDescent="0.25">
      <c r="A74" s="5">
        <v>4.7</v>
      </c>
      <c r="B74" s="5">
        <v>25.6</v>
      </c>
      <c r="C74" s="5">
        <f t="shared" si="13"/>
        <v>29.314769999999999</v>
      </c>
      <c r="D74" s="5">
        <f>'EngDis data'!B74-'EngDis data'!C74</f>
        <v>-3.7147699999999979</v>
      </c>
      <c r="E74" s="5">
        <f t="shared" si="7"/>
        <v>13.799516152899985</v>
      </c>
      <c r="F74" s="5">
        <f t="shared" si="8"/>
        <v>-9.1306640816326166</v>
      </c>
      <c r="G74" s="5">
        <f t="shared" si="9"/>
        <v>83.36902657161599</v>
      </c>
      <c r="M74" s="5">
        <f t="shared" si="10"/>
        <v>3.7147699999999979</v>
      </c>
      <c r="N74" s="5">
        <f t="shared" si="11"/>
        <v>13.799516152899985</v>
      </c>
      <c r="O74" s="5">
        <f t="shared" si="12"/>
        <v>0.14510820312499992</v>
      </c>
    </row>
    <row r="75" spans="1:15" x14ac:dyDescent="0.25">
      <c r="A75" s="5">
        <v>1.8</v>
      </c>
      <c r="B75" s="5">
        <v>47.2</v>
      </c>
      <c r="C75" s="5">
        <f t="shared" si="13"/>
        <v>42.425380000000004</v>
      </c>
      <c r="D75" s="5">
        <f>'EngDis data'!B75-'EngDis data'!C75</f>
        <v>4.7746199999999988</v>
      </c>
      <c r="E75" s="5">
        <f t="shared" si="7"/>
        <v>22.796996144399987</v>
      </c>
      <c r="F75" s="5">
        <f t="shared" si="8"/>
        <v>12.469335918367385</v>
      </c>
      <c r="G75" s="5">
        <f t="shared" si="9"/>
        <v>155.484338245087</v>
      </c>
      <c r="M75" s="5">
        <f t="shared" si="10"/>
        <v>4.7746199999999988</v>
      </c>
      <c r="N75" s="5">
        <f t="shared" si="11"/>
        <v>22.796996144399987</v>
      </c>
      <c r="O75" s="5">
        <f t="shared" si="12"/>
        <v>0.10115720338983047</v>
      </c>
    </row>
    <row r="76" spans="1:15" x14ac:dyDescent="0.25">
      <c r="A76" s="5">
        <v>3</v>
      </c>
      <c r="B76" s="5">
        <v>35.993099999999998</v>
      </c>
      <c r="C76" s="5">
        <f t="shared" si="13"/>
        <v>37.000300000000003</v>
      </c>
      <c r="D76" s="5">
        <f>'EngDis data'!B76-'EngDis data'!C76</f>
        <v>-1.0072000000000045</v>
      </c>
      <c r="E76" s="5">
        <f t="shared" si="7"/>
        <v>1.0144518400000091</v>
      </c>
      <c r="F76" s="5">
        <f t="shared" si="8"/>
        <v>1.2624359183673803</v>
      </c>
      <c r="G76" s="5">
        <f t="shared" si="9"/>
        <v>1.593744447984091</v>
      </c>
      <c r="M76" s="5">
        <f t="shared" si="10"/>
        <v>1.0072000000000045</v>
      </c>
      <c r="N76" s="5">
        <f t="shared" si="11"/>
        <v>1.0144518400000091</v>
      </c>
      <c r="O76" s="5">
        <f t="shared" si="12"/>
        <v>2.7983141213177097E-2</v>
      </c>
    </row>
    <row r="77" spans="1:15" x14ac:dyDescent="0.25">
      <c r="A77" s="5">
        <v>3.6</v>
      </c>
      <c r="B77" s="5">
        <v>36.543999999999997</v>
      </c>
      <c r="C77" s="5">
        <f t="shared" si="13"/>
        <v>34.287760000000006</v>
      </c>
      <c r="D77" s="5">
        <f>'EngDis data'!B77-'EngDis data'!C77</f>
        <v>2.2562399999999911</v>
      </c>
      <c r="E77" s="5">
        <f t="shared" si="7"/>
        <v>5.0906189375999604</v>
      </c>
      <c r="F77" s="5">
        <f t="shared" si="8"/>
        <v>1.813335918367379</v>
      </c>
      <c r="G77" s="5">
        <f t="shared" si="9"/>
        <v>3.2881871528412656</v>
      </c>
      <c r="M77" s="5">
        <f t="shared" si="10"/>
        <v>2.2562399999999911</v>
      </c>
      <c r="N77" s="5">
        <f t="shared" si="11"/>
        <v>5.0906189375999604</v>
      </c>
      <c r="O77" s="5">
        <f t="shared" si="12"/>
        <v>6.1740367775831639E-2</v>
      </c>
    </row>
    <row r="78" spans="1:15" x14ac:dyDescent="0.25">
      <c r="A78" s="5">
        <v>6</v>
      </c>
      <c r="B78" s="5">
        <v>24.7</v>
      </c>
      <c r="C78" s="5">
        <f t="shared" si="13"/>
        <v>23.437600000000003</v>
      </c>
      <c r="D78" s="5">
        <f>'EngDis data'!B78-'EngDis data'!C78</f>
        <v>1.262399999999996</v>
      </c>
      <c r="E78" s="5">
        <f t="shared" si="7"/>
        <v>1.5936537599999898</v>
      </c>
      <c r="F78" s="5">
        <f t="shared" si="8"/>
        <v>-10.030664081632619</v>
      </c>
      <c r="G78" s="5">
        <f t="shared" si="9"/>
        <v>100.61422191855475</v>
      </c>
      <c r="M78" s="5">
        <f t="shared" si="10"/>
        <v>1.262399999999996</v>
      </c>
      <c r="N78" s="5">
        <f t="shared" si="11"/>
        <v>1.5936537599999898</v>
      </c>
      <c r="O78" s="5">
        <f t="shared" si="12"/>
        <v>5.1109311740890527E-2</v>
      </c>
    </row>
    <row r="79" spans="1:15" x14ac:dyDescent="0.25">
      <c r="A79" s="5">
        <v>6.8</v>
      </c>
      <c r="B79" s="5">
        <v>23.4</v>
      </c>
      <c r="C79" s="5">
        <f t="shared" si="13"/>
        <v>19.820880000000002</v>
      </c>
      <c r="D79" s="5">
        <f>'EngDis data'!B79-'EngDis data'!C79</f>
        <v>3.5791199999999961</v>
      </c>
      <c r="E79" s="5">
        <f t="shared" si="7"/>
        <v>12.810099974399972</v>
      </c>
      <c r="F79" s="5">
        <f t="shared" si="8"/>
        <v>-11.330664081632619</v>
      </c>
      <c r="G79" s="5">
        <f t="shared" si="9"/>
        <v>128.38394853079956</v>
      </c>
      <c r="M79" s="5">
        <f t="shared" si="10"/>
        <v>3.5791199999999961</v>
      </c>
      <c r="N79" s="5">
        <f t="shared" si="11"/>
        <v>12.810099974399972</v>
      </c>
      <c r="O79" s="5">
        <f t="shared" si="12"/>
        <v>0.152953846153846</v>
      </c>
    </row>
    <row r="80" spans="1:15" x14ac:dyDescent="0.25">
      <c r="A80" s="5">
        <v>2</v>
      </c>
      <c r="B80" s="5">
        <v>59.536099999999998</v>
      </c>
      <c r="C80" s="5">
        <f t="shared" si="13"/>
        <v>41.5212</v>
      </c>
      <c r="D80" s="5">
        <f>'EngDis data'!B80-'EngDis data'!C80</f>
        <v>18.014899999999997</v>
      </c>
      <c r="E80" s="5">
        <f t="shared" si="7"/>
        <v>324.53662200999992</v>
      </c>
      <c r="F80" s="5">
        <f t="shared" si="8"/>
        <v>24.80543591836738</v>
      </c>
      <c r="G80" s="5">
        <f t="shared" si="9"/>
        <v>615.30965110023055</v>
      </c>
      <c r="M80" s="5">
        <f t="shared" si="10"/>
        <v>18.014899999999997</v>
      </c>
      <c r="N80" s="5">
        <f t="shared" si="11"/>
        <v>324.53662200999992</v>
      </c>
      <c r="O80" s="5">
        <f t="shared" si="12"/>
        <v>0.3025878416624535</v>
      </c>
    </row>
    <row r="81" spans="1:15" x14ac:dyDescent="0.25">
      <c r="A81" s="5">
        <v>3</v>
      </c>
      <c r="B81" s="5">
        <v>47.1</v>
      </c>
      <c r="C81" s="5">
        <f t="shared" si="13"/>
        <v>37.000300000000003</v>
      </c>
      <c r="D81" s="5">
        <f>'EngDis data'!B81-'EngDis data'!C81</f>
        <v>10.099699999999999</v>
      </c>
      <c r="E81" s="5">
        <f t="shared" si="7"/>
        <v>102.00394008999997</v>
      </c>
      <c r="F81" s="5">
        <f t="shared" si="8"/>
        <v>12.369335918367383</v>
      </c>
      <c r="G81" s="5">
        <f t="shared" si="9"/>
        <v>153.00047106141349</v>
      </c>
      <c r="M81" s="5">
        <f t="shared" si="10"/>
        <v>10.099699999999999</v>
      </c>
      <c r="N81" s="5">
        <f t="shared" si="11"/>
        <v>102.00394008999997</v>
      </c>
      <c r="O81" s="5">
        <f t="shared" si="12"/>
        <v>0.21443099787685771</v>
      </c>
    </row>
    <row r="82" spans="1:15" x14ac:dyDescent="0.25">
      <c r="A82" s="5">
        <v>3</v>
      </c>
      <c r="B82" s="5">
        <v>35.505200000000002</v>
      </c>
      <c r="C82" s="5">
        <f t="shared" si="13"/>
        <v>37.000300000000003</v>
      </c>
      <c r="D82" s="5">
        <f>'EngDis data'!B82-'EngDis data'!C82</f>
        <v>-1.4951000000000008</v>
      </c>
      <c r="E82" s="5">
        <f t="shared" si="7"/>
        <v>2.2353240100000025</v>
      </c>
      <c r="F82" s="5">
        <f t="shared" si="8"/>
        <v>0.77453591836738411</v>
      </c>
      <c r="G82" s="5">
        <f t="shared" si="9"/>
        <v>0.5999058888412071</v>
      </c>
      <c r="M82" s="5">
        <f t="shared" si="10"/>
        <v>1.4951000000000008</v>
      </c>
      <c r="N82" s="5">
        <f t="shared" si="11"/>
        <v>2.2353240100000025</v>
      </c>
      <c r="O82" s="5">
        <f t="shared" si="12"/>
        <v>4.2109324831292337E-2</v>
      </c>
    </row>
    <row r="83" spans="1:15" x14ac:dyDescent="0.25">
      <c r="A83" s="5">
        <v>3</v>
      </c>
      <c r="B83" s="5">
        <v>39.700000000000003</v>
      </c>
      <c r="C83" s="5">
        <f t="shared" si="13"/>
        <v>37.000300000000003</v>
      </c>
      <c r="D83" s="5">
        <f>'EngDis data'!B83-'EngDis data'!C83</f>
        <v>2.6997</v>
      </c>
      <c r="E83" s="5">
        <f t="shared" si="7"/>
        <v>7.2883800899999995</v>
      </c>
      <c r="F83" s="5">
        <f t="shared" si="8"/>
        <v>4.9693359183673849</v>
      </c>
      <c r="G83" s="5">
        <f t="shared" si="9"/>
        <v>24.694299469576219</v>
      </c>
      <c r="M83" s="5">
        <f t="shared" si="10"/>
        <v>2.6997</v>
      </c>
      <c r="N83" s="5">
        <f t="shared" si="11"/>
        <v>7.2883800899999995</v>
      </c>
      <c r="O83" s="5">
        <f t="shared" si="12"/>
        <v>6.8002518891687652E-2</v>
      </c>
    </row>
    <row r="84" spans="1:15" x14ac:dyDescent="0.25">
      <c r="A84" s="5">
        <v>2</v>
      </c>
      <c r="B84" s="5">
        <v>40</v>
      </c>
      <c r="C84" s="5">
        <f t="shared" si="13"/>
        <v>41.5212</v>
      </c>
      <c r="D84" s="5">
        <f>'EngDis data'!B84-'EngDis data'!C84</f>
        <v>-1.5212000000000003</v>
      </c>
      <c r="E84" s="5">
        <f t="shared" si="7"/>
        <v>2.3140494400000011</v>
      </c>
      <c r="F84" s="5">
        <f t="shared" si="8"/>
        <v>5.269335918367382</v>
      </c>
      <c r="G84" s="5">
        <f t="shared" si="9"/>
        <v>27.765901020596623</v>
      </c>
      <c r="M84" s="5">
        <f t="shared" si="10"/>
        <v>1.5212000000000003</v>
      </c>
      <c r="N84" s="5">
        <f t="shared" si="11"/>
        <v>2.3140494400000011</v>
      </c>
      <c r="O84" s="5">
        <f t="shared" si="12"/>
        <v>3.8030000000000008E-2</v>
      </c>
    </row>
    <row r="85" spans="1:15" x14ac:dyDescent="0.25">
      <c r="A85" s="5">
        <v>3</v>
      </c>
      <c r="B85" s="5">
        <v>36.920200000000001</v>
      </c>
      <c r="C85" s="5">
        <f t="shared" si="13"/>
        <v>37.000300000000003</v>
      </c>
      <c r="D85" s="5">
        <f>'EngDis data'!B85-'EngDis data'!C85</f>
        <v>-8.0100000000001614E-2</v>
      </c>
      <c r="E85" s="5">
        <f t="shared" si="7"/>
        <v>6.4160100000002582E-3</v>
      </c>
      <c r="F85" s="5">
        <f t="shared" si="8"/>
        <v>2.1895359183673833</v>
      </c>
      <c r="G85" s="5">
        <f t="shared" si="9"/>
        <v>4.7940675378209008</v>
      </c>
      <c r="M85" s="5">
        <f t="shared" si="10"/>
        <v>8.0100000000001614E-2</v>
      </c>
      <c r="N85" s="5">
        <f t="shared" si="11"/>
        <v>6.4160100000002582E-3</v>
      </c>
      <c r="O85" s="5">
        <f t="shared" si="12"/>
        <v>2.1695440436401104E-3</v>
      </c>
    </row>
    <row r="86" spans="1:15" x14ac:dyDescent="0.25">
      <c r="A86" s="5">
        <v>3.2</v>
      </c>
      <c r="B86" s="5">
        <v>34.542400000000001</v>
      </c>
      <c r="C86" s="5">
        <f t="shared" si="13"/>
        <v>36.096119999999999</v>
      </c>
      <c r="D86" s="5">
        <f>'EngDis data'!B86-'EngDis data'!C86</f>
        <v>-1.5537199999999984</v>
      </c>
      <c r="E86" s="5">
        <f t="shared" si="7"/>
        <v>2.414045838399995</v>
      </c>
      <c r="F86" s="5">
        <f t="shared" si="8"/>
        <v>-0.18826408163261732</v>
      </c>
      <c r="G86" s="5">
        <f t="shared" si="9"/>
        <v>3.5443364432972795E-2</v>
      </c>
      <c r="M86" s="5">
        <f t="shared" si="10"/>
        <v>1.5537199999999984</v>
      </c>
      <c r="N86" s="5">
        <f t="shared" si="11"/>
        <v>2.414045838399995</v>
      </c>
      <c r="O86" s="5">
        <f t="shared" si="12"/>
        <v>4.4980082449395477E-2</v>
      </c>
    </row>
    <row r="87" spans="1:15" x14ac:dyDescent="0.25">
      <c r="A87" s="5">
        <v>1.6</v>
      </c>
      <c r="B87" s="5">
        <v>45.5991</v>
      </c>
      <c r="C87" s="5">
        <f t="shared" si="13"/>
        <v>43.329560000000001</v>
      </c>
      <c r="D87" s="5">
        <f>'EngDis data'!B87-'EngDis data'!C87</f>
        <v>2.2695399999999992</v>
      </c>
      <c r="E87" s="5">
        <f t="shared" si="7"/>
        <v>5.1508118115999961</v>
      </c>
      <c r="F87" s="5">
        <f t="shared" si="8"/>
        <v>10.868435918367382</v>
      </c>
      <c r="G87" s="5">
        <f t="shared" si="9"/>
        <v>118.12289931165824</v>
      </c>
      <c r="M87" s="5">
        <f t="shared" si="10"/>
        <v>2.2695399999999992</v>
      </c>
      <c r="N87" s="5">
        <f t="shared" si="11"/>
        <v>5.1508118115999961</v>
      </c>
      <c r="O87" s="5">
        <f t="shared" si="12"/>
        <v>4.9771596369226567E-2</v>
      </c>
    </row>
    <row r="88" spans="1:15" x14ac:dyDescent="0.25">
      <c r="A88" s="5">
        <v>2</v>
      </c>
      <c r="B88" s="5">
        <v>42.973300000000002</v>
      </c>
      <c r="C88" s="5">
        <f t="shared" si="13"/>
        <v>41.5212</v>
      </c>
      <c r="D88" s="5">
        <f>'EngDis data'!B88-'EngDis data'!C88</f>
        <v>1.4521000000000015</v>
      </c>
      <c r="E88" s="5">
        <f t="shared" si="7"/>
        <v>2.1085944100000042</v>
      </c>
      <c r="F88" s="5">
        <f t="shared" si="8"/>
        <v>8.2426359183673839</v>
      </c>
      <c r="G88" s="5">
        <f t="shared" si="9"/>
        <v>67.941046882760119</v>
      </c>
      <c r="M88" s="5">
        <f t="shared" si="10"/>
        <v>1.4521000000000015</v>
      </c>
      <c r="N88" s="5">
        <f t="shared" si="11"/>
        <v>2.1085944100000042</v>
      </c>
      <c r="O88" s="5">
        <f t="shared" si="12"/>
        <v>3.3790749139582056E-2</v>
      </c>
    </row>
    <row r="89" spans="1:15" x14ac:dyDescent="0.25">
      <c r="A89" s="5">
        <v>2.5</v>
      </c>
      <c r="B89" s="5">
        <v>42.488799999999998</v>
      </c>
      <c r="C89" s="5">
        <f t="shared" si="13"/>
        <v>39.260750000000002</v>
      </c>
      <c r="D89" s="5">
        <f>'EngDis data'!B89-'EngDis data'!C89</f>
        <v>3.2280499999999961</v>
      </c>
      <c r="E89" s="5">
        <f t="shared" si="7"/>
        <v>10.420306802499974</v>
      </c>
      <c r="F89" s="5">
        <f t="shared" si="8"/>
        <v>7.7581359183673797</v>
      </c>
      <c r="G89" s="5">
        <f t="shared" si="9"/>
        <v>60.188672927862065</v>
      </c>
      <c r="M89" s="5">
        <f t="shared" si="10"/>
        <v>3.2280499999999961</v>
      </c>
      <c r="N89" s="5">
        <f t="shared" si="11"/>
        <v>10.420306802499974</v>
      </c>
      <c r="O89" s="5">
        <f t="shared" si="12"/>
        <v>7.5974139067236449E-2</v>
      </c>
    </row>
    <row r="90" spans="1:15" x14ac:dyDescent="0.25">
      <c r="A90" s="5">
        <v>3</v>
      </c>
      <c r="B90" s="5">
        <v>36.473799999999997</v>
      </c>
      <c r="C90" s="5">
        <f t="shared" si="13"/>
        <v>37.000300000000003</v>
      </c>
      <c r="D90" s="5">
        <f>'EngDis data'!B90-'EngDis data'!C90</f>
        <v>-0.52650000000000574</v>
      </c>
      <c r="E90" s="5">
        <f t="shared" si="7"/>
        <v>0.27720225000000603</v>
      </c>
      <c r="F90" s="5">
        <f t="shared" si="8"/>
        <v>1.7431359183673791</v>
      </c>
      <c r="G90" s="5">
        <f t="shared" si="9"/>
        <v>3.0385228299024862</v>
      </c>
      <c r="M90" s="5">
        <f t="shared" si="10"/>
        <v>0.52650000000000574</v>
      </c>
      <c r="N90" s="5">
        <f t="shared" si="11"/>
        <v>0.27720225000000603</v>
      </c>
      <c r="O90" s="5">
        <f t="shared" si="12"/>
        <v>1.4435019109607603E-2</v>
      </c>
    </row>
    <row r="91" spans="1:15" x14ac:dyDescent="0.25">
      <c r="A91" s="5">
        <v>4.7</v>
      </c>
      <c r="B91" s="5">
        <v>25.6</v>
      </c>
      <c r="C91" s="5">
        <f t="shared" si="13"/>
        <v>29.314769999999999</v>
      </c>
      <c r="D91" s="5">
        <f>'EngDis data'!B91-'EngDis data'!C91</f>
        <v>-3.7147699999999979</v>
      </c>
      <c r="E91" s="5">
        <f t="shared" si="7"/>
        <v>13.799516152899985</v>
      </c>
      <c r="F91" s="5">
        <f t="shared" si="8"/>
        <v>-9.1306640816326166</v>
      </c>
      <c r="G91" s="5">
        <f t="shared" si="9"/>
        <v>83.36902657161599</v>
      </c>
      <c r="M91" s="5">
        <f t="shared" si="10"/>
        <v>3.7147699999999979</v>
      </c>
      <c r="N91" s="5">
        <f t="shared" si="11"/>
        <v>13.799516152899985</v>
      </c>
      <c r="O91" s="5">
        <f t="shared" si="12"/>
        <v>0.14510820312499992</v>
      </c>
    </row>
    <row r="92" spans="1:15" x14ac:dyDescent="0.25">
      <c r="A92" s="5">
        <v>5.9</v>
      </c>
      <c r="B92" s="5">
        <v>22.925799999999999</v>
      </c>
      <c r="C92" s="5">
        <f t="shared" si="13"/>
        <v>23.889690000000002</v>
      </c>
      <c r="D92" s="5">
        <f>'EngDis data'!B92-'EngDis data'!C92</f>
        <v>-0.9638900000000028</v>
      </c>
      <c r="E92" s="5">
        <f t="shared" si="7"/>
        <v>0.92908393210000539</v>
      </c>
      <c r="F92" s="5">
        <f t="shared" si="8"/>
        <v>-11.804864081632619</v>
      </c>
      <c r="G92" s="5">
        <f t="shared" si="9"/>
        <v>139.35481598581995</v>
      </c>
      <c r="M92" s="5">
        <f t="shared" si="10"/>
        <v>0.9638900000000028</v>
      </c>
      <c r="N92" s="5">
        <f t="shared" si="11"/>
        <v>0.92908393210000539</v>
      </c>
      <c r="O92" s="5">
        <f t="shared" si="12"/>
        <v>4.204389814095922E-2</v>
      </c>
    </row>
    <row r="93" spans="1:15" x14ac:dyDescent="0.25">
      <c r="A93" s="5">
        <v>4.8</v>
      </c>
      <c r="B93" s="5">
        <v>22.8</v>
      </c>
      <c r="C93" s="5">
        <f t="shared" si="13"/>
        <v>28.862680000000001</v>
      </c>
      <c r="D93" s="5">
        <f>'EngDis data'!B93-'EngDis data'!C93</f>
        <v>-6.0626800000000003</v>
      </c>
      <c r="E93" s="5">
        <f t="shared" si="7"/>
        <v>36.756088782400006</v>
      </c>
      <c r="F93" s="5">
        <f t="shared" si="8"/>
        <v>-11.930664081632617</v>
      </c>
      <c r="G93" s="5">
        <f t="shared" si="9"/>
        <v>142.34074542875865</v>
      </c>
      <c r="M93" s="5">
        <f t="shared" si="10"/>
        <v>6.0626800000000003</v>
      </c>
      <c r="N93" s="5">
        <f t="shared" si="11"/>
        <v>36.756088782400006</v>
      </c>
      <c r="O93" s="5">
        <f t="shared" si="12"/>
        <v>0.26590701754385965</v>
      </c>
    </row>
    <row r="94" spans="1:15" x14ac:dyDescent="0.25">
      <c r="A94" s="5">
        <v>1.6</v>
      </c>
      <c r="B94" s="5">
        <v>47.847799999999999</v>
      </c>
      <c r="C94" s="5">
        <f t="shared" si="13"/>
        <v>43.329560000000001</v>
      </c>
      <c r="D94" s="5">
        <f>'EngDis data'!B94-'EngDis data'!C94</f>
        <v>4.5182399999999987</v>
      </c>
      <c r="E94" s="5">
        <f t="shared" si="7"/>
        <v>20.414492697599989</v>
      </c>
      <c r="F94" s="5">
        <f t="shared" si="8"/>
        <v>13.117135918367381</v>
      </c>
      <c r="G94" s="5">
        <f t="shared" si="9"/>
        <v>172.05925470092367</v>
      </c>
      <c r="M94" s="5">
        <f t="shared" si="10"/>
        <v>4.5182399999999987</v>
      </c>
      <c r="N94" s="5">
        <f t="shared" si="11"/>
        <v>20.414492697599989</v>
      </c>
      <c r="O94" s="5">
        <f t="shared" si="12"/>
        <v>9.4429419952432481E-2</v>
      </c>
    </row>
    <row r="95" spans="1:15" x14ac:dyDescent="0.25">
      <c r="A95" s="5">
        <v>3.5</v>
      </c>
      <c r="B95" s="5">
        <v>30.049299999999999</v>
      </c>
      <c r="C95" s="5">
        <f t="shared" si="13"/>
        <v>34.739850000000004</v>
      </c>
      <c r="D95" s="5">
        <f>'EngDis data'!B95-'EngDis data'!C95</f>
        <v>-4.6905500000000053</v>
      </c>
      <c r="E95" s="5">
        <f t="shared" si="7"/>
        <v>22.001259302500049</v>
      </c>
      <c r="F95" s="5">
        <f t="shared" si="8"/>
        <v>-4.6813640816326192</v>
      </c>
      <c r="G95" s="5">
        <f t="shared" si="9"/>
        <v>21.915169664800015</v>
      </c>
      <c r="M95" s="5">
        <f t="shared" si="10"/>
        <v>4.6905500000000053</v>
      </c>
      <c r="N95" s="5">
        <f t="shared" si="11"/>
        <v>22.001259302500049</v>
      </c>
      <c r="O95" s="5">
        <f t="shared" si="12"/>
        <v>0.15609515030300225</v>
      </c>
    </row>
    <row r="96" spans="1:15" x14ac:dyDescent="0.25">
      <c r="A96" s="5">
        <v>3</v>
      </c>
      <c r="B96" s="5">
        <v>32.286000000000001</v>
      </c>
      <c r="C96" s="5">
        <f t="shared" si="13"/>
        <v>37.000300000000003</v>
      </c>
      <c r="D96" s="5">
        <f>'EngDis data'!B96-'EngDis data'!C96</f>
        <v>-4.7143000000000015</v>
      </c>
      <c r="E96" s="5">
        <f t="shared" si="7"/>
        <v>22.224624490000014</v>
      </c>
      <c r="F96" s="5">
        <f t="shared" si="8"/>
        <v>-2.4446640816326166</v>
      </c>
      <c r="G96" s="5">
        <f t="shared" si="9"/>
        <v>5.9763824720246452</v>
      </c>
      <c r="M96" s="5">
        <f t="shared" si="10"/>
        <v>4.7143000000000015</v>
      </c>
      <c r="N96" s="5">
        <f t="shared" si="11"/>
        <v>22.224624490000014</v>
      </c>
      <c r="O96" s="5">
        <f t="shared" si="12"/>
        <v>0.14601684940841236</v>
      </c>
    </row>
    <row r="97" spans="1:15" x14ac:dyDescent="0.25">
      <c r="A97" s="5">
        <v>3.5</v>
      </c>
      <c r="B97" s="5">
        <v>34.767499999999998</v>
      </c>
      <c r="C97" s="5">
        <f t="shared" si="13"/>
        <v>34.739850000000004</v>
      </c>
      <c r="D97" s="5">
        <f>'EngDis data'!B97-'EngDis data'!C97</f>
        <v>2.7649999999994179E-2</v>
      </c>
      <c r="E97" s="5">
        <f t="shared" si="7"/>
        <v>7.6452249999967806E-4</v>
      </c>
      <c r="F97" s="5">
        <f t="shared" si="8"/>
        <v>3.6835918367380316E-2</v>
      </c>
      <c r="G97" s="5">
        <f t="shared" si="9"/>
        <v>1.3568848819683066E-3</v>
      </c>
      <c r="M97" s="5">
        <f t="shared" si="10"/>
        <v>2.7649999999994179E-2</v>
      </c>
      <c r="N97" s="5">
        <f t="shared" si="11"/>
        <v>7.6452249999967806E-4</v>
      </c>
      <c r="O97" s="5">
        <f t="shared" si="12"/>
        <v>7.9528295103168712E-4</v>
      </c>
    </row>
    <row r="98" spans="1:15" x14ac:dyDescent="0.25">
      <c r="A98" s="5">
        <v>6</v>
      </c>
      <c r="B98" s="5">
        <v>21.473400000000002</v>
      </c>
      <c r="C98" s="5">
        <f t="shared" si="13"/>
        <v>23.437600000000003</v>
      </c>
      <c r="D98" s="5">
        <f>'EngDis data'!B98-'EngDis data'!C98</f>
        <v>-1.9642000000000017</v>
      </c>
      <c r="E98" s="5">
        <f t="shared" si="7"/>
        <v>3.8580816400000066</v>
      </c>
      <c r="F98" s="5">
        <f t="shared" si="8"/>
        <v>-13.257264081632616</v>
      </c>
      <c r="G98" s="5">
        <f t="shared" si="9"/>
        <v>175.7550509301463</v>
      </c>
      <c r="M98" s="5">
        <f t="shared" si="10"/>
        <v>1.9642000000000017</v>
      </c>
      <c r="N98" s="5">
        <f t="shared" si="11"/>
        <v>3.8580816400000066</v>
      </c>
      <c r="O98" s="5">
        <f t="shared" si="12"/>
        <v>9.1471308688889585E-2</v>
      </c>
    </row>
    <row r="99" spans="1:15" x14ac:dyDescent="0.25">
      <c r="A99" s="5">
        <v>2.5</v>
      </c>
      <c r="B99" s="5">
        <v>43.261699999999998</v>
      </c>
      <c r="C99" s="5">
        <f t="shared" si="13"/>
        <v>39.260750000000002</v>
      </c>
      <c r="D99" s="5">
        <f>'EngDis data'!B99-'EngDis data'!C99</f>
        <v>4.000949999999996</v>
      </c>
      <c r="E99" s="5">
        <f t="shared" si="7"/>
        <v>16.007600902499966</v>
      </c>
      <c r="F99" s="5">
        <f t="shared" si="8"/>
        <v>8.5310359183673796</v>
      </c>
      <c r="G99" s="5">
        <f t="shared" si="9"/>
        <v>72.778573840474365</v>
      </c>
      <c r="M99" s="5">
        <f t="shared" si="10"/>
        <v>4.000949999999996</v>
      </c>
      <c r="N99" s="5">
        <f t="shared" si="11"/>
        <v>16.007600902499966</v>
      </c>
      <c r="O99" s="5">
        <f t="shared" si="12"/>
        <v>9.2482496064648326E-2</v>
      </c>
    </row>
    <row r="100" spans="1:15" x14ac:dyDescent="0.25">
      <c r="A100" s="5">
        <v>3.2</v>
      </c>
      <c r="B100" s="5">
        <v>34.542400000000001</v>
      </c>
      <c r="C100" s="5">
        <f t="shared" si="13"/>
        <v>36.096119999999999</v>
      </c>
      <c r="D100" s="5">
        <f>'EngDis data'!B100-'EngDis data'!C100</f>
        <v>-1.5537199999999984</v>
      </c>
      <c r="E100" s="5">
        <f t="shared" si="7"/>
        <v>2.414045838399995</v>
      </c>
      <c r="F100" s="5">
        <f t="shared" si="8"/>
        <v>-0.18826408163261732</v>
      </c>
      <c r="G100" s="5">
        <f t="shared" si="9"/>
        <v>3.5443364432972795E-2</v>
      </c>
      <c r="M100" s="5">
        <f t="shared" si="10"/>
        <v>1.5537199999999984</v>
      </c>
      <c r="N100" s="5">
        <f t="shared" si="11"/>
        <v>2.414045838399995</v>
      </c>
      <c r="O100" s="5">
        <f t="shared" si="12"/>
        <v>4.4980082449395477E-2</v>
      </c>
    </row>
    <row r="101" spans="1:15" x14ac:dyDescent="0.25">
      <c r="A101" s="5">
        <v>6</v>
      </c>
      <c r="B101" s="5">
        <v>21.2</v>
      </c>
      <c r="C101" s="5">
        <f t="shared" si="13"/>
        <v>23.437600000000003</v>
      </c>
      <c r="D101" s="5">
        <f>'EngDis data'!B101-'EngDis data'!C101</f>
        <v>-2.237600000000004</v>
      </c>
      <c r="E101" s="5">
        <f t="shared" si="7"/>
        <v>5.006853760000018</v>
      </c>
      <c r="F101" s="5">
        <f t="shared" si="8"/>
        <v>-13.530664081632619</v>
      </c>
      <c r="G101" s="5">
        <f t="shared" si="9"/>
        <v>183.07887048998307</v>
      </c>
      <c r="M101" s="5">
        <f t="shared" si="10"/>
        <v>2.237600000000004</v>
      </c>
      <c r="N101" s="5">
        <f t="shared" si="11"/>
        <v>5.006853760000018</v>
      </c>
      <c r="O101" s="5">
        <f t="shared" si="12"/>
        <v>0.10554716981132095</v>
      </c>
    </row>
    <row r="102" spans="1:15" x14ac:dyDescent="0.25">
      <c r="A102" s="5">
        <v>3.6</v>
      </c>
      <c r="B102" s="5">
        <v>37.299799999999998</v>
      </c>
      <c r="C102" s="5">
        <f t="shared" si="13"/>
        <v>34.287760000000006</v>
      </c>
      <c r="D102" s="5">
        <f>'EngDis data'!B102-'EngDis data'!C102</f>
        <v>3.0120399999999918</v>
      </c>
      <c r="E102" s="5">
        <f t="shared" si="7"/>
        <v>9.0723849615999512</v>
      </c>
      <c r="F102" s="5">
        <f t="shared" si="8"/>
        <v>2.5691359183673796</v>
      </c>
      <c r="G102" s="5">
        <f t="shared" si="9"/>
        <v>6.6004593670453993</v>
      </c>
      <c r="M102" s="5">
        <f t="shared" si="10"/>
        <v>3.0120399999999918</v>
      </c>
      <c r="N102" s="5">
        <f t="shared" si="11"/>
        <v>9.0723849615999512</v>
      </c>
      <c r="O102" s="5">
        <f t="shared" si="12"/>
        <v>8.0752175614882446E-2</v>
      </c>
    </row>
    <row r="103" spans="1:15" x14ac:dyDescent="0.25">
      <c r="A103" s="5">
        <v>3</v>
      </c>
      <c r="B103" s="5">
        <v>36.473799999999997</v>
      </c>
      <c r="C103" s="5">
        <f t="shared" si="13"/>
        <v>37.000300000000003</v>
      </c>
      <c r="D103" s="5">
        <f>'EngDis data'!B103-'EngDis data'!C103</f>
        <v>-0.52650000000000574</v>
      </c>
      <c r="E103" s="5">
        <f t="shared" si="7"/>
        <v>0.27720225000000603</v>
      </c>
      <c r="F103" s="5">
        <f t="shared" si="8"/>
        <v>1.7431359183673791</v>
      </c>
      <c r="G103" s="5">
        <f t="shared" si="9"/>
        <v>3.0385228299024862</v>
      </c>
      <c r="M103" s="5">
        <f t="shared" si="10"/>
        <v>0.52650000000000574</v>
      </c>
      <c r="N103" s="5">
        <f t="shared" si="11"/>
        <v>0.27720225000000603</v>
      </c>
      <c r="O103" s="5">
        <f t="shared" si="12"/>
        <v>1.4435019109607603E-2</v>
      </c>
    </row>
    <row r="104" spans="1:15" x14ac:dyDescent="0.25">
      <c r="A104" s="5">
        <v>1.5</v>
      </c>
      <c r="B104" s="5">
        <v>55.644599999999997</v>
      </c>
      <c r="C104" s="5">
        <f t="shared" si="13"/>
        <v>43.781649999999999</v>
      </c>
      <c r="D104" s="5">
        <f>'EngDis data'!B104-'EngDis data'!C104</f>
        <v>11.862949999999998</v>
      </c>
      <c r="E104" s="5">
        <f t="shared" si="7"/>
        <v>140.72958270249995</v>
      </c>
      <c r="F104" s="5">
        <f t="shared" si="8"/>
        <v>20.913935918367379</v>
      </c>
      <c r="G104" s="5">
        <f t="shared" si="9"/>
        <v>437.39271559757719</v>
      </c>
      <c r="M104" s="5">
        <f t="shared" si="10"/>
        <v>11.862949999999998</v>
      </c>
      <c r="N104" s="5">
        <f t="shared" si="11"/>
        <v>140.72958270249995</v>
      </c>
      <c r="O104" s="5">
        <f t="shared" si="12"/>
        <v>0.21319139682916219</v>
      </c>
    </row>
    <row r="105" spans="1:15" x14ac:dyDescent="0.25">
      <c r="A105" s="5">
        <v>5</v>
      </c>
      <c r="B105" s="5">
        <v>23.602799999999998</v>
      </c>
      <c r="C105" s="5">
        <f t="shared" si="13"/>
        <v>27.958500000000001</v>
      </c>
      <c r="D105" s="5">
        <f>'EngDis data'!B105-'EngDis data'!C105</f>
        <v>-4.3557000000000023</v>
      </c>
      <c r="E105" s="5">
        <f t="shared" si="7"/>
        <v>18.972122490000022</v>
      </c>
      <c r="F105" s="5">
        <f t="shared" si="8"/>
        <v>-11.12786408163262</v>
      </c>
      <c r="G105" s="5">
        <f t="shared" si="9"/>
        <v>123.82935901928938</v>
      </c>
      <c r="M105" s="5">
        <f t="shared" si="10"/>
        <v>4.3557000000000023</v>
      </c>
      <c r="N105" s="5">
        <f t="shared" si="11"/>
        <v>18.972122490000022</v>
      </c>
      <c r="O105" s="5">
        <f t="shared" si="12"/>
        <v>0.18454166454827403</v>
      </c>
    </row>
    <row r="106" spans="1:15" x14ac:dyDescent="0.25">
      <c r="A106" s="5">
        <v>6</v>
      </c>
      <c r="B106" s="5">
        <v>32.4</v>
      </c>
      <c r="C106" s="5">
        <f t="shared" si="13"/>
        <v>23.437600000000003</v>
      </c>
      <c r="D106" s="5">
        <f>'EngDis data'!B106-'EngDis data'!C106</f>
        <v>8.9623999999999953</v>
      </c>
      <c r="E106" s="5">
        <f t="shared" si="7"/>
        <v>80.32461375999992</v>
      </c>
      <c r="F106" s="5">
        <f t="shared" si="8"/>
        <v>-2.3306640816326194</v>
      </c>
      <c r="G106" s="5">
        <f t="shared" si="9"/>
        <v>5.4319950614124215</v>
      </c>
      <c r="M106" s="5">
        <f t="shared" si="10"/>
        <v>8.9623999999999953</v>
      </c>
      <c r="N106" s="5">
        <f t="shared" si="11"/>
        <v>80.32461375999992</v>
      </c>
      <c r="O106" s="5">
        <f t="shared" si="12"/>
        <v>0.27661728395061713</v>
      </c>
    </row>
    <row r="107" spans="1:15" x14ac:dyDescent="0.25">
      <c r="A107" s="5">
        <v>3.6</v>
      </c>
      <c r="B107" s="5">
        <v>32.299300000000002</v>
      </c>
      <c r="C107" s="5">
        <f t="shared" si="13"/>
        <v>34.287760000000006</v>
      </c>
      <c r="D107" s="5">
        <f>'EngDis data'!B107-'EngDis data'!C107</f>
        <v>-1.9884600000000034</v>
      </c>
      <c r="E107" s="5">
        <f t="shared" si="7"/>
        <v>3.9539731716000137</v>
      </c>
      <c r="F107" s="5">
        <f t="shared" si="8"/>
        <v>-2.4313640816326156</v>
      </c>
      <c r="G107" s="5">
        <f t="shared" si="9"/>
        <v>5.9115312974532124</v>
      </c>
      <c r="M107" s="5">
        <f t="shared" si="10"/>
        <v>1.9884600000000034</v>
      </c>
      <c r="N107" s="5">
        <f t="shared" si="11"/>
        <v>3.9539731716000137</v>
      </c>
      <c r="O107" s="5">
        <f t="shared" si="12"/>
        <v>6.15635632970375E-2</v>
      </c>
    </row>
    <row r="108" spans="1:15" x14ac:dyDescent="0.25">
      <c r="A108" s="5">
        <v>3</v>
      </c>
      <c r="B108" s="5">
        <v>34.4</v>
      </c>
      <c r="C108" s="5">
        <f t="shared" si="13"/>
        <v>37.000300000000003</v>
      </c>
      <c r="D108" s="5">
        <f>'EngDis data'!B108-'EngDis data'!C108</f>
        <v>-2.6003000000000043</v>
      </c>
      <c r="E108" s="5">
        <f t="shared" si="7"/>
        <v>6.7615600900000219</v>
      </c>
      <c r="F108" s="5">
        <f t="shared" si="8"/>
        <v>-0.3306640816326194</v>
      </c>
      <c r="G108" s="5">
        <f t="shared" si="9"/>
        <v>0.10933873488194358</v>
      </c>
      <c r="M108" s="5">
        <f t="shared" si="10"/>
        <v>2.6003000000000043</v>
      </c>
      <c r="N108" s="5">
        <f t="shared" si="11"/>
        <v>6.7615600900000219</v>
      </c>
      <c r="O108" s="5">
        <f t="shared" si="12"/>
        <v>7.5590116279069891E-2</v>
      </c>
    </row>
    <row r="109" spans="1:15" x14ac:dyDescent="0.25">
      <c r="A109" s="5">
        <v>2.5</v>
      </c>
      <c r="B109" s="5">
        <v>37.6</v>
      </c>
      <c r="C109" s="5">
        <f t="shared" si="13"/>
        <v>39.260750000000002</v>
      </c>
      <c r="D109" s="5">
        <f>'EngDis data'!B109-'EngDis data'!C109</f>
        <v>-1.6607500000000002</v>
      </c>
      <c r="E109" s="5">
        <f t="shared" si="7"/>
        <v>2.7580905625000005</v>
      </c>
      <c r="F109" s="5">
        <f t="shared" si="8"/>
        <v>2.8693359183673834</v>
      </c>
      <c r="G109" s="5">
        <f t="shared" si="9"/>
        <v>8.2330886124331961</v>
      </c>
      <c r="M109" s="5">
        <f t="shared" si="10"/>
        <v>1.6607500000000002</v>
      </c>
      <c r="N109" s="5">
        <f t="shared" si="11"/>
        <v>2.7580905625000005</v>
      </c>
      <c r="O109" s="5">
        <f t="shared" si="12"/>
        <v>4.4168882978723407E-2</v>
      </c>
    </row>
    <row r="110" spans="1:15" x14ac:dyDescent="0.25">
      <c r="A110" s="5">
        <v>2.5</v>
      </c>
      <c r="B110" s="5">
        <v>34.434100000000001</v>
      </c>
      <c r="C110" s="5">
        <f t="shared" si="13"/>
        <v>39.260750000000002</v>
      </c>
      <c r="D110" s="5">
        <f>'EngDis data'!B110-'EngDis data'!C110</f>
        <v>-4.8266500000000008</v>
      </c>
      <c r="E110" s="5">
        <f t="shared" si="7"/>
        <v>23.296550222500006</v>
      </c>
      <c r="F110" s="5">
        <f t="shared" si="8"/>
        <v>-0.29656408163261716</v>
      </c>
      <c r="G110" s="5">
        <f t="shared" si="9"/>
        <v>8.795025451459762E-2</v>
      </c>
      <c r="M110" s="5">
        <f t="shared" si="10"/>
        <v>4.8266500000000008</v>
      </c>
      <c r="N110" s="5">
        <f t="shared" si="11"/>
        <v>23.296550222500006</v>
      </c>
      <c r="O110" s="5">
        <f t="shared" si="12"/>
        <v>0.14017064479687288</v>
      </c>
    </row>
    <row r="111" spans="1:15" x14ac:dyDescent="0.25">
      <c r="A111" s="5">
        <v>5.6</v>
      </c>
      <c r="B111" s="5">
        <v>32.4</v>
      </c>
      <c r="C111" s="5">
        <f t="shared" si="13"/>
        <v>25.245960000000004</v>
      </c>
      <c r="D111" s="5">
        <f>'EngDis data'!B111-'EngDis data'!C111</f>
        <v>7.1540399999999948</v>
      </c>
      <c r="E111" s="5">
        <f t="shared" si="7"/>
        <v>51.180288321599924</v>
      </c>
      <c r="F111" s="5">
        <f t="shared" si="8"/>
        <v>-2.3306640816326194</v>
      </c>
      <c r="G111" s="5">
        <f t="shared" si="9"/>
        <v>5.4319950614124215</v>
      </c>
      <c r="M111" s="5">
        <f t="shared" si="10"/>
        <v>7.1540399999999948</v>
      </c>
      <c r="N111" s="5">
        <f t="shared" si="11"/>
        <v>51.180288321599924</v>
      </c>
      <c r="O111" s="5">
        <f t="shared" si="12"/>
        <v>0.22080370370370356</v>
      </c>
    </row>
    <row r="112" spans="1:15" x14ac:dyDescent="0.25">
      <c r="A112" s="5">
        <v>2.7</v>
      </c>
      <c r="B112" s="5">
        <v>37</v>
      </c>
      <c r="C112" s="5">
        <f t="shared" si="13"/>
        <v>38.356570000000005</v>
      </c>
      <c r="D112" s="5">
        <f>'EngDis data'!B112-'EngDis data'!C112</f>
        <v>-1.3565700000000049</v>
      </c>
      <c r="E112" s="5">
        <f t="shared" si="7"/>
        <v>1.8402821649000134</v>
      </c>
      <c r="F112" s="5">
        <f t="shared" si="8"/>
        <v>2.269335918367382</v>
      </c>
      <c r="G112" s="5">
        <f t="shared" si="9"/>
        <v>5.1498855103923296</v>
      </c>
      <c r="M112" s="5">
        <f t="shared" si="10"/>
        <v>1.3565700000000049</v>
      </c>
      <c r="N112" s="5">
        <f t="shared" si="11"/>
        <v>1.8402821649000134</v>
      </c>
      <c r="O112" s="5">
        <f t="shared" si="12"/>
        <v>3.6664054054054186E-2</v>
      </c>
    </row>
    <row r="113" spans="1:15" x14ac:dyDescent="0.25">
      <c r="A113" s="5">
        <v>3</v>
      </c>
      <c r="B113" s="5">
        <v>33.200000000000003</v>
      </c>
      <c r="C113" s="5">
        <f t="shared" si="13"/>
        <v>37.000300000000003</v>
      </c>
      <c r="D113" s="5">
        <f>'EngDis data'!B113-'EngDis data'!C113</f>
        <v>-3.8003</v>
      </c>
      <c r="E113" s="5">
        <f t="shared" si="7"/>
        <v>14.442280090000001</v>
      </c>
      <c r="F113" s="5">
        <f t="shared" si="8"/>
        <v>-1.5306640816326151</v>
      </c>
      <c r="G113" s="5">
        <f t="shared" si="9"/>
        <v>2.3429325308002169</v>
      </c>
      <c r="M113" s="5">
        <f t="shared" si="10"/>
        <v>3.8003</v>
      </c>
      <c r="N113" s="5">
        <f t="shared" si="11"/>
        <v>14.442280090000001</v>
      </c>
      <c r="O113" s="5">
        <f t="shared" si="12"/>
        <v>0.11446686746987951</v>
      </c>
    </row>
    <row r="114" spans="1:15" x14ac:dyDescent="0.25">
      <c r="A114" s="5">
        <v>2.4</v>
      </c>
      <c r="B114" s="5">
        <v>37.299999999999997</v>
      </c>
      <c r="C114" s="5">
        <f t="shared" si="13"/>
        <v>39.71284</v>
      </c>
      <c r="D114" s="5">
        <f>'EngDis data'!B114-'EngDis data'!C114</f>
        <v>-2.4128400000000028</v>
      </c>
      <c r="E114" s="5">
        <f t="shared" si="7"/>
        <v>5.821796865600013</v>
      </c>
      <c r="F114" s="5">
        <f t="shared" si="8"/>
        <v>2.5693359183673792</v>
      </c>
      <c r="G114" s="5">
        <f t="shared" si="9"/>
        <v>6.6014870614127439</v>
      </c>
      <c r="M114" s="5">
        <f t="shared" si="10"/>
        <v>2.4128400000000028</v>
      </c>
      <c r="N114" s="5">
        <f t="shared" si="11"/>
        <v>5.821796865600013</v>
      </c>
      <c r="O114" s="5">
        <f t="shared" si="12"/>
        <v>6.4687399463807055E-2</v>
      </c>
    </row>
    <row r="115" spans="1:15" x14ac:dyDescent="0.25">
      <c r="A115" s="5">
        <v>1.4</v>
      </c>
      <c r="B115" s="5">
        <v>52.749600000000001</v>
      </c>
      <c r="C115" s="5">
        <f t="shared" si="13"/>
        <v>44.233740000000004</v>
      </c>
      <c r="D115" s="5">
        <f>'EngDis data'!B115-'EngDis data'!C115</f>
        <v>8.5158599999999964</v>
      </c>
      <c r="E115" s="5">
        <f t="shared" si="7"/>
        <v>72.519871539599933</v>
      </c>
      <c r="F115" s="5">
        <f t="shared" si="8"/>
        <v>18.018935918367383</v>
      </c>
      <c r="G115" s="5">
        <f t="shared" si="9"/>
        <v>324.68205163023021</v>
      </c>
      <c r="M115" s="5">
        <f t="shared" si="10"/>
        <v>8.5158599999999964</v>
      </c>
      <c r="N115" s="5">
        <f t="shared" si="11"/>
        <v>72.519871539599933</v>
      </c>
      <c r="O115" s="5">
        <f t="shared" si="12"/>
        <v>0.1614393284498839</v>
      </c>
    </row>
    <row r="116" spans="1:15" x14ac:dyDescent="0.25">
      <c r="A116" s="5">
        <v>3</v>
      </c>
      <c r="B116" s="5">
        <v>35.890999999999998</v>
      </c>
      <c r="C116" s="5">
        <f t="shared" si="13"/>
        <v>37.000300000000003</v>
      </c>
      <c r="D116" s="5">
        <f>'EngDis data'!B116-'EngDis data'!C116</f>
        <v>-1.1093000000000046</v>
      </c>
      <c r="E116" s="5">
        <f t="shared" si="7"/>
        <v>1.2305464900000103</v>
      </c>
      <c r="F116" s="5">
        <f t="shared" si="8"/>
        <v>1.1603359183673803</v>
      </c>
      <c r="G116" s="5">
        <f t="shared" si="9"/>
        <v>1.3463794434534717</v>
      </c>
      <c r="M116" s="5">
        <f t="shared" si="10"/>
        <v>1.1093000000000046</v>
      </c>
      <c r="N116" s="5">
        <f t="shared" si="11"/>
        <v>1.2305464900000103</v>
      </c>
      <c r="O116" s="5">
        <f t="shared" si="12"/>
        <v>3.0907469839235594E-2</v>
      </c>
    </row>
    <row r="117" spans="1:15" x14ac:dyDescent="0.25">
      <c r="A117" s="5">
        <v>3.5</v>
      </c>
      <c r="B117" s="5">
        <v>34.9</v>
      </c>
      <c r="C117" s="5">
        <f t="shared" si="13"/>
        <v>34.739850000000004</v>
      </c>
      <c r="D117" s="5">
        <f>'EngDis data'!B117-'EngDis data'!C117</f>
        <v>0.16014999999999446</v>
      </c>
      <c r="E117" s="5">
        <f t="shared" si="7"/>
        <v>2.5648022499998226E-2</v>
      </c>
      <c r="F117" s="5">
        <f t="shared" si="8"/>
        <v>0.1693359183673806</v>
      </c>
      <c r="G117" s="5">
        <f t="shared" si="9"/>
        <v>2.8674653249324188E-2</v>
      </c>
      <c r="M117" s="5">
        <f t="shared" si="10"/>
        <v>0.16014999999999446</v>
      </c>
      <c r="N117" s="5">
        <f t="shared" si="11"/>
        <v>2.5648022499998226E-2</v>
      </c>
      <c r="O117" s="5">
        <f t="shared" si="12"/>
        <v>4.5888252148995551E-3</v>
      </c>
    </row>
    <row r="118" spans="1:15" x14ac:dyDescent="0.25">
      <c r="A118" s="5">
        <v>5.7</v>
      </c>
      <c r="B118" s="5">
        <v>27.2941</v>
      </c>
      <c r="C118" s="5">
        <f t="shared" si="13"/>
        <v>24.793870000000002</v>
      </c>
      <c r="D118" s="5">
        <f>'EngDis data'!B118-'EngDis data'!C118</f>
        <v>2.5002299999999984</v>
      </c>
      <c r="E118" s="5">
        <f t="shared" si="7"/>
        <v>6.2511500528999919</v>
      </c>
      <c r="F118" s="5">
        <f t="shared" si="8"/>
        <v>-7.4365640816326177</v>
      </c>
      <c r="G118" s="5">
        <f t="shared" si="9"/>
        <v>55.30248534022838</v>
      </c>
      <c r="M118" s="5">
        <f t="shared" si="10"/>
        <v>2.5002299999999984</v>
      </c>
      <c r="N118" s="5">
        <f t="shared" si="11"/>
        <v>6.2511500528999919</v>
      </c>
      <c r="O118" s="5">
        <f t="shared" si="12"/>
        <v>9.1603313536625069E-2</v>
      </c>
    </row>
    <row r="119" spans="1:15" x14ac:dyDescent="0.25">
      <c r="A119" s="5">
        <v>5</v>
      </c>
      <c r="B119" s="5">
        <v>25.897200000000002</v>
      </c>
      <c r="C119" s="5">
        <f t="shared" si="13"/>
        <v>27.958500000000001</v>
      </c>
      <c r="D119" s="5">
        <f>'EngDis data'!B119-'EngDis data'!C119</f>
        <v>-2.0612999999999992</v>
      </c>
      <c r="E119" s="5">
        <f t="shared" si="7"/>
        <v>4.2489576899999966</v>
      </c>
      <c r="F119" s="5">
        <f t="shared" si="8"/>
        <v>-8.8334640816326164</v>
      </c>
      <c r="G119" s="5">
        <f t="shared" si="9"/>
        <v>78.030087681493569</v>
      </c>
      <c r="M119" s="5">
        <f t="shared" si="10"/>
        <v>2.0612999999999992</v>
      </c>
      <c r="N119" s="5">
        <f t="shared" si="11"/>
        <v>4.2489576899999966</v>
      </c>
      <c r="O119" s="5">
        <f t="shared" si="12"/>
        <v>7.9595477503359408E-2</v>
      </c>
    </row>
    <row r="120" spans="1:15" x14ac:dyDescent="0.25">
      <c r="A120" s="5">
        <v>6</v>
      </c>
      <c r="B120" s="5">
        <v>21.8</v>
      </c>
      <c r="C120" s="5">
        <f t="shared" si="13"/>
        <v>23.437600000000003</v>
      </c>
      <c r="D120" s="5">
        <f>'EngDis data'!B120-'EngDis data'!C120</f>
        <v>-1.6376000000000026</v>
      </c>
      <c r="E120" s="5">
        <f t="shared" si="7"/>
        <v>2.6817337600000086</v>
      </c>
      <c r="F120" s="5">
        <f t="shared" si="8"/>
        <v>-12.930664081632617</v>
      </c>
      <c r="G120" s="5">
        <f t="shared" si="9"/>
        <v>167.20207359202391</v>
      </c>
      <c r="M120" s="5">
        <f t="shared" si="10"/>
        <v>1.6376000000000026</v>
      </c>
      <c r="N120" s="5">
        <f t="shared" si="11"/>
        <v>2.6817337600000086</v>
      </c>
      <c r="O120" s="5">
        <f t="shared" si="12"/>
        <v>7.5119266055045986E-2</v>
      </c>
    </row>
    <row r="121" spans="1:15" x14ac:dyDescent="0.25">
      <c r="A121" s="5">
        <v>6</v>
      </c>
      <c r="B121" s="5">
        <v>21.7</v>
      </c>
      <c r="C121" s="5">
        <f t="shared" si="13"/>
        <v>23.437600000000003</v>
      </c>
      <c r="D121" s="5">
        <f>'EngDis data'!B121-'EngDis data'!C121</f>
        <v>-1.737600000000004</v>
      </c>
      <c r="E121" s="5">
        <f t="shared" si="7"/>
        <v>3.019253760000014</v>
      </c>
      <c r="F121" s="5">
        <f t="shared" si="8"/>
        <v>-13.030664081632619</v>
      </c>
      <c r="G121" s="5">
        <f t="shared" si="9"/>
        <v>169.79820640835047</v>
      </c>
      <c r="M121" s="5">
        <f t="shared" si="10"/>
        <v>1.737600000000004</v>
      </c>
      <c r="N121" s="5">
        <f t="shared" si="11"/>
        <v>3.019253760000014</v>
      </c>
      <c r="O121" s="5">
        <f t="shared" si="12"/>
        <v>8.0073732718894203E-2</v>
      </c>
    </row>
    <row r="122" spans="1:15" x14ac:dyDescent="0.25">
      <c r="A122" s="5">
        <v>3</v>
      </c>
      <c r="B122" s="5">
        <v>35.496600000000001</v>
      </c>
      <c r="C122" s="5">
        <f t="shared" si="13"/>
        <v>37.000300000000003</v>
      </c>
      <c r="D122" s="5">
        <f>'EngDis data'!B122-'EngDis data'!C122</f>
        <v>-1.503700000000002</v>
      </c>
      <c r="E122" s="5">
        <f t="shared" si="7"/>
        <v>2.2611136900000059</v>
      </c>
      <c r="F122" s="5">
        <f t="shared" si="8"/>
        <v>0.76593591836738284</v>
      </c>
      <c r="G122" s="5">
        <f t="shared" si="9"/>
        <v>0.58665783104528613</v>
      </c>
      <c r="M122" s="5">
        <f t="shared" si="10"/>
        <v>1.503700000000002</v>
      </c>
      <c r="N122" s="5">
        <f t="shared" si="11"/>
        <v>2.2611136900000059</v>
      </c>
      <c r="O122" s="5">
        <f t="shared" si="12"/>
        <v>4.2361803665703253E-2</v>
      </c>
    </row>
    <row r="123" spans="1:15" x14ac:dyDescent="0.25">
      <c r="A123" s="5">
        <v>3.6</v>
      </c>
      <c r="B123" s="5">
        <v>31.2</v>
      </c>
      <c r="C123" s="5">
        <f t="shared" si="13"/>
        <v>34.287760000000006</v>
      </c>
      <c r="D123" s="5">
        <f>'EngDis data'!B123-'EngDis data'!C123</f>
        <v>-3.0877600000000065</v>
      </c>
      <c r="E123" s="5">
        <f t="shared" si="7"/>
        <v>9.53426181760004</v>
      </c>
      <c r="F123" s="5">
        <f t="shared" si="8"/>
        <v>-3.5306640816326187</v>
      </c>
      <c r="G123" s="5">
        <f t="shared" si="9"/>
        <v>12.465588857330703</v>
      </c>
      <c r="M123" s="5">
        <f t="shared" si="10"/>
        <v>3.0877600000000065</v>
      </c>
      <c r="N123" s="5">
        <f t="shared" si="11"/>
        <v>9.53426181760004</v>
      </c>
      <c r="O123" s="5">
        <f t="shared" si="12"/>
        <v>9.8966666666666883E-2</v>
      </c>
    </row>
    <row r="124" spans="1:15" x14ac:dyDescent="0.25">
      <c r="A124" s="5">
        <v>4.5999999999999996</v>
      </c>
      <c r="B124" s="5">
        <v>23</v>
      </c>
      <c r="C124" s="5">
        <f t="shared" si="13"/>
        <v>29.766860000000005</v>
      </c>
      <c r="D124" s="5">
        <f>'EngDis data'!B124-'EngDis data'!C124</f>
        <v>-6.7668600000000048</v>
      </c>
      <c r="E124" s="5">
        <f t="shared" si="7"/>
        <v>45.790394259600063</v>
      </c>
      <c r="F124" s="5">
        <f t="shared" si="8"/>
        <v>-11.730664081632618</v>
      </c>
      <c r="G124" s="5">
        <f t="shared" si="9"/>
        <v>137.60847979610563</v>
      </c>
      <c r="M124" s="5">
        <f t="shared" si="10"/>
        <v>6.7668600000000048</v>
      </c>
      <c r="N124" s="5">
        <f t="shared" si="11"/>
        <v>45.790394259600063</v>
      </c>
      <c r="O124" s="5">
        <f t="shared" si="12"/>
        <v>0.29421130434782627</v>
      </c>
    </row>
    <row r="125" spans="1:15" x14ac:dyDescent="0.25">
      <c r="A125" s="5">
        <v>2</v>
      </c>
      <c r="B125" s="5">
        <v>59.438099999999999</v>
      </c>
      <c r="C125" s="5">
        <f t="shared" si="13"/>
        <v>41.5212</v>
      </c>
      <c r="D125" s="5">
        <f>'EngDis data'!B125-'EngDis data'!C125</f>
        <v>17.916899999999998</v>
      </c>
      <c r="E125" s="5">
        <f t="shared" si="7"/>
        <v>321.01530560999993</v>
      </c>
      <c r="F125" s="5">
        <f t="shared" si="8"/>
        <v>24.707435918367381</v>
      </c>
      <c r="G125" s="5">
        <f t="shared" si="9"/>
        <v>610.45738966023055</v>
      </c>
      <c r="M125" s="5">
        <f t="shared" si="10"/>
        <v>17.916899999999998</v>
      </c>
      <c r="N125" s="5">
        <f t="shared" si="11"/>
        <v>321.01530560999993</v>
      </c>
      <c r="O125" s="5">
        <f t="shared" si="12"/>
        <v>0.30143796655680444</v>
      </c>
    </row>
    <row r="126" spans="1:15" x14ac:dyDescent="0.25">
      <c r="A126" s="5">
        <v>2.5</v>
      </c>
      <c r="B126" s="5">
        <v>34.434100000000001</v>
      </c>
      <c r="C126" s="5">
        <f t="shared" si="13"/>
        <v>39.260750000000002</v>
      </c>
      <c r="D126" s="5">
        <f>'EngDis data'!B126-'EngDis data'!C126</f>
        <v>-4.8266500000000008</v>
      </c>
      <c r="E126" s="5">
        <f t="shared" si="7"/>
        <v>23.296550222500006</v>
      </c>
      <c r="F126" s="5">
        <f t="shared" si="8"/>
        <v>-0.29656408163261716</v>
      </c>
      <c r="G126" s="5">
        <f t="shared" si="9"/>
        <v>8.795025451459762E-2</v>
      </c>
      <c r="M126" s="5">
        <f t="shared" si="10"/>
        <v>4.8266500000000008</v>
      </c>
      <c r="N126" s="5">
        <f t="shared" si="11"/>
        <v>23.296550222500006</v>
      </c>
      <c r="O126" s="5">
        <f t="shared" si="12"/>
        <v>0.14017064479687288</v>
      </c>
    </row>
    <row r="127" spans="1:15" x14ac:dyDescent="0.25">
      <c r="A127" s="5">
        <v>1.4</v>
      </c>
      <c r="B127" s="5">
        <v>50.4</v>
      </c>
      <c r="C127" s="5">
        <f t="shared" si="13"/>
        <v>44.233740000000004</v>
      </c>
      <c r="D127" s="5">
        <f>'EngDis data'!B127-'EngDis data'!C127</f>
        <v>6.1662599999999941</v>
      </c>
      <c r="E127" s="5">
        <f t="shared" si="7"/>
        <v>38.022762387599926</v>
      </c>
      <c r="F127" s="5">
        <f t="shared" si="8"/>
        <v>15.669335918367381</v>
      </c>
      <c r="G127" s="5">
        <f t="shared" si="9"/>
        <v>245.52808812263811</v>
      </c>
      <c r="M127" s="5">
        <f t="shared" si="10"/>
        <v>6.1662599999999941</v>
      </c>
      <c r="N127" s="5">
        <f t="shared" si="11"/>
        <v>38.022762387599926</v>
      </c>
      <c r="O127" s="5">
        <f t="shared" si="12"/>
        <v>0.12234642857142845</v>
      </c>
    </row>
    <row r="128" spans="1:15" x14ac:dyDescent="0.25">
      <c r="A128" s="5">
        <v>3.5</v>
      </c>
      <c r="B128" s="5">
        <v>32.200000000000003</v>
      </c>
      <c r="C128" s="5">
        <f t="shared" si="13"/>
        <v>34.739850000000004</v>
      </c>
      <c r="D128" s="5">
        <f>'EngDis data'!B128-'EngDis data'!C128</f>
        <v>-2.5398500000000013</v>
      </c>
      <c r="E128" s="5">
        <f t="shared" si="7"/>
        <v>6.4508380225000064</v>
      </c>
      <c r="F128" s="5">
        <f t="shared" si="8"/>
        <v>-2.5306640816326151</v>
      </c>
      <c r="G128" s="5">
        <f t="shared" si="9"/>
        <v>6.4042606940654476</v>
      </c>
      <c r="M128" s="5">
        <f t="shared" si="10"/>
        <v>2.5398500000000013</v>
      </c>
      <c r="N128" s="5">
        <f t="shared" si="11"/>
        <v>6.4508380225000064</v>
      </c>
      <c r="O128" s="5">
        <f t="shared" si="12"/>
        <v>7.8877329192546614E-2</v>
      </c>
    </row>
    <row r="129" spans="1:15" x14ac:dyDescent="0.25">
      <c r="A129" s="5">
        <v>6</v>
      </c>
      <c r="B129" s="5">
        <v>21.7</v>
      </c>
      <c r="C129" s="5">
        <f t="shared" si="13"/>
        <v>23.437600000000003</v>
      </c>
      <c r="D129" s="5">
        <f>'EngDis data'!B129-'EngDis data'!C129</f>
        <v>-1.737600000000004</v>
      </c>
      <c r="E129" s="5">
        <f t="shared" si="7"/>
        <v>3.019253760000014</v>
      </c>
      <c r="F129" s="5">
        <f t="shared" si="8"/>
        <v>-13.030664081632619</v>
      </c>
      <c r="G129" s="5">
        <f t="shared" si="9"/>
        <v>169.79820640835047</v>
      </c>
      <c r="M129" s="5">
        <f t="shared" si="10"/>
        <v>1.737600000000004</v>
      </c>
      <c r="N129" s="5">
        <f t="shared" si="11"/>
        <v>3.019253760000014</v>
      </c>
      <c r="O129" s="5">
        <f t="shared" si="12"/>
        <v>8.0073732718894203E-2</v>
      </c>
    </row>
    <row r="130" spans="1:15" x14ac:dyDescent="0.25">
      <c r="A130" s="5">
        <v>3.5</v>
      </c>
      <c r="B130" s="5">
        <v>34.028799999999997</v>
      </c>
      <c r="C130" s="5">
        <f t="shared" si="13"/>
        <v>34.739850000000004</v>
      </c>
      <c r="D130" s="5">
        <f>'EngDis data'!B130-'EngDis data'!C130</f>
        <v>-0.71105000000000729</v>
      </c>
      <c r="E130" s="5">
        <f t="shared" si="7"/>
        <v>0.50559210250001041</v>
      </c>
      <c r="F130" s="5">
        <f t="shared" si="8"/>
        <v>-0.70186408163262115</v>
      </c>
      <c r="G130" s="5">
        <f t="shared" si="9"/>
        <v>0.49261318908600271</v>
      </c>
      <c r="M130" s="5">
        <f t="shared" si="10"/>
        <v>0.71105000000000729</v>
      </c>
      <c r="N130" s="5">
        <f t="shared" si="11"/>
        <v>0.50559210250001041</v>
      </c>
      <c r="O130" s="5">
        <f t="shared" si="12"/>
        <v>2.0895535546360946E-2</v>
      </c>
    </row>
    <row r="131" spans="1:15" x14ac:dyDescent="0.25">
      <c r="A131" s="5">
        <v>5.7</v>
      </c>
      <c r="B131" s="5">
        <v>34.5</v>
      </c>
      <c r="C131" s="5">
        <f t="shared" si="13"/>
        <v>24.793870000000002</v>
      </c>
      <c r="D131" s="5">
        <f>'EngDis data'!B131-'EngDis data'!C131</f>
        <v>9.7061299999999981</v>
      </c>
      <c r="E131" s="5">
        <f t="shared" si="7"/>
        <v>94.208959576899957</v>
      </c>
      <c r="F131" s="5">
        <f t="shared" si="8"/>
        <v>-0.23066408163261798</v>
      </c>
      <c r="G131" s="5">
        <f t="shared" si="9"/>
        <v>5.3205918555419049E-2</v>
      </c>
      <c r="M131" s="5">
        <f t="shared" si="10"/>
        <v>9.7061299999999981</v>
      </c>
      <c r="N131" s="5">
        <f t="shared" si="11"/>
        <v>94.208959576899957</v>
      </c>
      <c r="O131" s="5">
        <f t="shared" si="12"/>
        <v>0.28133710144927532</v>
      </c>
    </row>
    <row r="132" spans="1:15" x14ac:dyDescent="0.25">
      <c r="A132" s="5">
        <v>4</v>
      </c>
      <c r="B132" s="5">
        <v>27.9711</v>
      </c>
      <c r="C132" s="5">
        <f t="shared" si="13"/>
        <v>32.479399999999998</v>
      </c>
      <c r="D132" s="5">
        <f>'EngDis data'!B132-'EngDis data'!C132</f>
        <v>-4.5082999999999984</v>
      </c>
      <c r="E132" s="5">
        <f t="shared" ref="E132:E195" si="14">D132*D132</f>
        <v>20.324768889999987</v>
      </c>
      <c r="F132" s="5">
        <f t="shared" ref="F132:F195" si="15">B132-$B$248</f>
        <v>-6.7595640816326181</v>
      </c>
      <c r="G132" s="5">
        <f t="shared" ref="G132:G195" si="16">F132*F132</f>
        <v>45.691706573697822</v>
      </c>
      <c r="M132" s="5">
        <f t="shared" ref="M132:M195" si="17">ABS(D132)</f>
        <v>4.5082999999999984</v>
      </c>
      <c r="N132" s="5">
        <f t="shared" ref="N132:N195" si="18">D132*D132</f>
        <v>20.324768889999987</v>
      </c>
      <c r="O132" s="5">
        <f t="shared" ref="O132:O195" si="19">ABS(B132-C132)/B132</f>
        <v>0.16117707204936518</v>
      </c>
    </row>
    <row r="133" spans="1:15" x14ac:dyDescent="0.25">
      <c r="A133" s="5">
        <v>2.5</v>
      </c>
      <c r="B133" s="5">
        <v>51.6</v>
      </c>
      <c r="C133" s="5">
        <f t="shared" ref="C133:C196" si="20">50.563-4.5209*A133</f>
        <v>39.260750000000002</v>
      </c>
      <c r="D133" s="5">
        <f>'EngDis data'!B133-'EngDis data'!C133</f>
        <v>12.33925</v>
      </c>
      <c r="E133" s="5">
        <f t="shared" si="14"/>
        <v>152.2570905625</v>
      </c>
      <c r="F133" s="5">
        <f t="shared" si="15"/>
        <v>16.869335918367383</v>
      </c>
      <c r="G133" s="5">
        <f t="shared" si="16"/>
        <v>284.57449432671996</v>
      </c>
      <c r="M133" s="5">
        <f t="shared" si="17"/>
        <v>12.33925</v>
      </c>
      <c r="N133" s="5">
        <f t="shared" si="18"/>
        <v>152.2570905625</v>
      </c>
      <c r="O133" s="5">
        <f t="shared" si="19"/>
        <v>0.23913275193798447</v>
      </c>
    </row>
    <row r="134" spans="1:15" x14ac:dyDescent="0.25">
      <c r="A134" s="5">
        <v>5.4</v>
      </c>
      <c r="B134" s="5">
        <v>21.2</v>
      </c>
      <c r="C134" s="5">
        <f t="shared" si="20"/>
        <v>26.15014</v>
      </c>
      <c r="D134" s="5">
        <f>'EngDis data'!B134-'EngDis data'!C134</f>
        <v>-4.9501400000000011</v>
      </c>
      <c r="E134" s="5">
        <f t="shared" si="14"/>
        <v>24.50388601960001</v>
      </c>
      <c r="F134" s="5">
        <f t="shared" si="15"/>
        <v>-13.530664081632619</v>
      </c>
      <c r="G134" s="5">
        <f t="shared" si="16"/>
        <v>183.07887048998307</v>
      </c>
      <c r="M134" s="5">
        <f t="shared" si="17"/>
        <v>4.9501400000000011</v>
      </c>
      <c r="N134" s="5">
        <f t="shared" si="18"/>
        <v>24.50388601960001</v>
      </c>
      <c r="O134" s="5">
        <f t="shared" si="19"/>
        <v>0.23349716981132082</v>
      </c>
    </row>
    <row r="135" spans="1:15" x14ac:dyDescent="0.25">
      <c r="A135" s="5">
        <v>6</v>
      </c>
      <c r="B135" s="5">
        <v>21.628499999999999</v>
      </c>
      <c r="C135" s="5">
        <f t="shared" si="20"/>
        <v>23.437600000000003</v>
      </c>
      <c r="D135" s="5">
        <f>'EngDis data'!B135-'EngDis data'!C135</f>
        <v>-1.8091000000000044</v>
      </c>
      <c r="E135" s="5">
        <f t="shared" si="14"/>
        <v>3.2728428100000158</v>
      </c>
      <c r="F135" s="5">
        <f t="shared" si="15"/>
        <v>-13.102164081632619</v>
      </c>
      <c r="G135" s="5">
        <f t="shared" si="16"/>
        <v>171.66670362202393</v>
      </c>
      <c r="M135" s="5">
        <f t="shared" si="17"/>
        <v>1.8091000000000044</v>
      </c>
      <c r="N135" s="5">
        <f t="shared" si="18"/>
        <v>3.2728428100000158</v>
      </c>
      <c r="O135" s="5">
        <f t="shared" si="19"/>
        <v>8.364426566798458E-2</v>
      </c>
    </row>
    <row r="136" spans="1:15" x14ac:dyDescent="0.25">
      <c r="A136" s="5">
        <v>2</v>
      </c>
      <c r="B136" s="5">
        <v>43.5</v>
      </c>
      <c r="C136" s="5">
        <f t="shared" si="20"/>
        <v>41.5212</v>
      </c>
      <c r="D136" s="5">
        <f>'EngDis data'!B136-'EngDis data'!C136</f>
        <v>1.9787999999999997</v>
      </c>
      <c r="E136" s="5">
        <f t="shared" si="14"/>
        <v>3.9156494399999988</v>
      </c>
      <c r="F136" s="5">
        <f t="shared" si="15"/>
        <v>8.769335918367382</v>
      </c>
      <c r="G136" s="5">
        <f t="shared" si="16"/>
        <v>76.901252449168297</v>
      </c>
      <c r="M136" s="5">
        <f t="shared" si="17"/>
        <v>1.9787999999999997</v>
      </c>
      <c r="N136" s="5">
        <f t="shared" si="18"/>
        <v>3.9156494399999988</v>
      </c>
      <c r="O136" s="5">
        <f t="shared" si="19"/>
        <v>4.5489655172413788E-2</v>
      </c>
    </row>
    <row r="137" spans="1:15" x14ac:dyDescent="0.25">
      <c r="A137" s="5">
        <v>2.5</v>
      </c>
      <c r="B137" s="5">
        <v>40.807499999999997</v>
      </c>
      <c r="C137" s="5">
        <f t="shared" si="20"/>
        <v>39.260750000000002</v>
      </c>
      <c r="D137" s="5">
        <f>'EngDis data'!B137-'EngDis data'!C137</f>
        <v>1.5467499999999959</v>
      </c>
      <c r="E137" s="5">
        <f t="shared" si="14"/>
        <v>2.3924355624999873</v>
      </c>
      <c r="F137" s="5">
        <f t="shared" si="15"/>
        <v>6.0768359183673795</v>
      </c>
      <c r="G137" s="5">
        <f t="shared" si="16"/>
        <v>36.927934778759912</v>
      </c>
      <c r="M137" s="5">
        <f t="shared" si="17"/>
        <v>1.5467499999999959</v>
      </c>
      <c r="N137" s="5">
        <f t="shared" si="18"/>
        <v>2.3924355624999873</v>
      </c>
      <c r="O137" s="5">
        <f t="shared" si="19"/>
        <v>3.7903571647368642E-2</v>
      </c>
    </row>
    <row r="138" spans="1:15" x14ac:dyDescent="0.25">
      <c r="A138" s="5">
        <v>2</v>
      </c>
      <c r="B138" s="5">
        <v>51.787599999999998</v>
      </c>
      <c r="C138" s="5">
        <f t="shared" si="20"/>
        <v>41.5212</v>
      </c>
      <c r="D138" s="5">
        <f>'EngDis data'!B138-'EngDis data'!C138</f>
        <v>10.266399999999997</v>
      </c>
      <c r="E138" s="5">
        <f t="shared" si="14"/>
        <v>105.39896895999995</v>
      </c>
      <c r="F138" s="5">
        <f t="shared" si="15"/>
        <v>17.05693591836738</v>
      </c>
      <c r="G138" s="5">
        <f t="shared" si="16"/>
        <v>290.93906292329126</v>
      </c>
      <c r="M138" s="5">
        <f t="shared" si="17"/>
        <v>10.266399999999997</v>
      </c>
      <c r="N138" s="5">
        <f t="shared" si="18"/>
        <v>105.39896895999995</v>
      </c>
      <c r="O138" s="5">
        <f t="shared" si="19"/>
        <v>0.19824050544918084</v>
      </c>
    </row>
    <row r="139" spans="1:15" x14ac:dyDescent="0.25">
      <c r="A139" s="5">
        <v>2.5</v>
      </c>
      <c r="B139" s="5">
        <v>36.655700000000003</v>
      </c>
      <c r="C139" s="5">
        <f t="shared" si="20"/>
        <v>39.260750000000002</v>
      </c>
      <c r="D139" s="5">
        <f>'EngDis data'!B139-'EngDis data'!C139</f>
        <v>-2.6050499999999985</v>
      </c>
      <c r="E139" s="5">
        <f t="shared" si="14"/>
        <v>6.7862855024999922</v>
      </c>
      <c r="F139" s="5">
        <f t="shared" si="15"/>
        <v>1.9250359183673851</v>
      </c>
      <c r="G139" s="5">
        <f t="shared" si="16"/>
        <v>3.7057632870045616</v>
      </c>
      <c r="M139" s="5">
        <f t="shared" si="17"/>
        <v>2.6050499999999985</v>
      </c>
      <c r="N139" s="5">
        <f t="shared" si="18"/>
        <v>6.7862855024999922</v>
      </c>
      <c r="O139" s="5">
        <f t="shared" si="19"/>
        <v>7.1068073996677139E-2</v>
      </c>
    </row>
    <row r="140" spans="1:15" x14ac:dyDescent="0.25">
      <c r="A140" s="5">
        <v>6</v>
      </c>
      <c r="B140" s="5">
        <v>25</v>
      </c>
      <c r="C140" s="5">
        <f t="shared" si="20"/>
        <v>23.437600000000003</v>
      </c>
      <c r="D140" s="5">
        <f>'EngDis data'!B140-'EngDis data'!C140</f>
        <v>1.5623999999999967</v>
      </c>
      <c r="E140" s="5">
        <f t="shared" si="14"/>
        <v>2.4410937599999896</v>
      </c>
      <c r="F140" s="5">
        <f t="shared" si="15"/>
        <v>-9.730664081632618</v>
      </c>
      <c r="G140" s="5">
        <f t="shared" si="16"/>
        <v>94.685823469575155</v>
      </c>
      <c r="M140" s="5">
        <f t="shared" si="17"/>
        <v>1.5623999999999967</v>
      </c>
      <c r="N140" s="5">
        <f t="shared" si="18"/>
        <v>2.4410937599999896</v>
      </c>
      <c r="O140" s="5">
        <f t="shared" si="19"/>
        <v>6.2495999999999864E-2</v>
      </c>
    </row>
    <row r="141" spans="1:15" x14ac:dyDescent="0.25">
      <c r="A141" s="5">
        <v>2</v>
      </c>
      <c r="B141" s="5">
        <v>46.9</v>
      </c>
      <c r="C141" s="5">
        <f t="shared" si="20"/>
        <v>41.5212</v>
      </c>
      <c r="D141" s="5">
        <f>'EngDis data'!B141-'EngDis data'!C141</f>
        <v>5.3787999999999982</v>
      </c>
      <c r="E141" s="5">
        <f t="shared" si="14"/>
        <v>28.931489439999982</v>
      </c>
      <c r="F141" s="5">
        <f t="shared" si="15"/>
        <v>12.169335918367381</v>
      </c>
      <c r="G141" s="5">
        <f t="shared" si="16"/>
        <v>148.09273669406645</v>
      </c>
      <c r="M141" s="5">
        <f t="shared" si="17"/>
        <v>5.3787999999999982</v>
      </c>
      <c r="N141" s="5">
        <f t="shared" si="18"/>
        <v>28.931489439999982</v>
      </c>
      <c r="O141" s="5">
        <f t="shared" si="19"/>
        <v>0.11468656716417908</v>
      </c>
    </row>
    <row r="142" spans="1:15" x14ac:dyDescent="0.25">
      <c r="A142" s="5">
        <v>2.5</v>
      </c>
      <c r="B142" s="5">
        <v>42.904000000000003</v>
      </c>
      <c r="C142" s="5">
        <f t="shared" si="20"/>
        <v>39.260750000000002</v>
      </c>
      <c r="D142" s="5">
        <f>'EngDis data'!B142-'EngDis data'!C142</f>
        <v>3.6432500000000019</v>
      </c>
      <c r="E142" s="5">
        <f t="shared" si="14"/>
        <v>13.273270562500013</v>
      </c>
      <c r="F142" s="5">
        <f t="shared" si="15"/>
        <v>8.1733359183673855</v>
      </c>
      <c r="G142" s="5">
        <f t="shared" si="16"/>
        <v>66.803420034474428</v>
      </c>
      <c r="M142" s="5">
        <f t="shared" si="17"/>
        <v>3.6432500000000019</v>
      </c>
      <c r="N142" s="5">
        <f t="shared" si="18"/>
        <v>13.273270562500013</v>
      </c>
      <c r="O142" s="5">
        <f t="shared" si="19"/>
        <v>8.4916324818198802E-2</v>
      </c>
    </row>
    <row r="143" spans="1:15" x14ac:dyDescent="0.25">
      <c r="A143" s="5">
        <v>2.5</v>
      </c>
      <c r="B143" s="5">
        <v>37.5899</v>
      </c>
      <c r="C143" s="5">
        <f t="shared" si="20"/>
        <v>39.260750000000002</v>
      </c>
      <c r="D143" s="5">
        <f>'EngDis data'!B143-'EngDis data'!C143</f>
        <v>-1.6708500000000015</v>
      </c>
      <c r="E143" s="5">
        <f t="shared" si="14"/>
        <v>2.7917397225000049</v>
      </c>
      <c r="F143" s="5">
        <f t="shared" si="15"/>
        <v>2.8592359183673821</v>
      </c>
      <c r="G143" s="5">
        <f t="shared" si="16"/>
        <v>8.1752300368821675</v>
      </c>
      <c r="M143" s="5">
        <f t="shared" si="17"/>
        <v>1.6708500000000015</v>
      </c>
      <c r="N143" s="5">
        <f t="shared" si="18"/>
        <v>2.7917397225000049</v>
      </c>
      <c r="O143" s="5">
        <f t="shared" si="19"/>
        <v>4.4449439876136983E-2</v>
      </c>
    </row>
    <row r="144" spans="1:15" x14ac:dyDescent="0.25">
      <c r="A144" s="5">
        <v>4</v>
      </c>
      <c r="B144" s="5">
        <v>29.4</v>
      </c>
      <c r="C144" s="5">
        <f t="shared" si="20"/>
        <v>32.479399999999998</v>
      </c>
      <c r="D144" s="5">
        <f>'EngDis data'!B144-'EngDis data'!C144</f>
        <v>-3.0793999999999997</v>
      </c>
      <c r="E144" s="5">
        <f t="shared" si="14"/>
        <v>9.4827043599999978</v>
      </c>
      <c r="F144" s="5">
        <f t="shared" si="15"/>
        <v>-5.3306640816326194</v>
      </c>
      <c r="G144" s="5">
        <f t="shared" si="16"/>
        <v>28.415979551208139</v>
      </c>
      <c r="M144" s="5">
        <f t="shared" si="17"/>
        <v>3.0793999999999997</v>
      </c>
      <c r="N144" s="5">
        <f t="shared" si="18"/>
        <v>9.4827043599999978</v>
      </c>
      <c r="O144" s="5">
        <f t="shared" si="19"/>
        <v>0.10474149659863945</v>
      </c>
    </row>
    <row r="145" spans="1:15" x14ac:dyDescent="0.25">
      <c r="A145" s="5">
        <v>6.8</v>
      </c>
      <c r="B145" s="5">
        <v>18.600000000000001</v>
      </c>
      <c r="C145" s="5">
        <f t="shared" si="20"/>
        <v>19.820880000000002</v>
      </c>
      <c r="D145" s="5">
        <f>'EngDis data'!B145-'EngDis data'!C145</f>
        <v>-1.2208800000000011</v>
      </c>
      <c r="E145" s="5">
        <f t="shared" si="14"/>
        <v>1.4905479744000025</v>
      </c>
      <c r="F145" s="5">
        <f t="shared" si="15"/>
        <v>-16.130664081632617</v>
      </c>
      <c r="G145" s="5">
        <f t="shared" si="16"/>
        <v>260.19832371447262</v>
      </c>
      <c r="M145" s="5">
        <f t="shared" si="17"/>
        <v>1.2208800000000011</v>
      </c>
      <c r="N145" s="5">
        <f t="shared" si="18"/>
        <v>1.4905479744000025</v>
      </c>
      <c r="O145" s="5">
        <f t="shared" si="19"/>
        <v>6.5638709677419402E-2</v>
      </c>
    </row>
    <row r="146" spans="1:15" x14ac:dyDescent="0.25">
      <c r="A146" s="5">
        <v>3.6</v>
      </c>
      <c r="B146" s="5">
        <v>35</v>
      </c>
      <c r="C146" s="5">
        <f t="shared" si="20"/>
        <v>34.287760000000006</v>
      </c>
      <c r="D146" s="5">
        <f>'EngDis data'!B146-'EngDis data'!C146</f>
        <v>0.71223999999999421</v>
      </c>
      <c r="E146" s="5">
        <f t="shared" si="14"/>
        <v>0.50728581759999181</v>
      </c>
      <c r="F146" s="5">
        <f t="shared" si="15"/>
        <v>0.26933591836738202</v>
      </c>
      <c r="G146" s="5">
        <f t="shared" si="16"/>
        <v>7.254183692280107E-2</v>
      </c>
      <c r="M146" s="5">
        <f t="shared" si="17"/>
        <v>0.71223999999999421</v>
      </c>
      <c r="N146" s="5">
        <f t="shared" si="18"/>
        <v>0.50728581759999181</v>
      </c>
      <c r="O146" s="5">
        <f t="shared" si="19"/>
        <v>2.034971428571412E-2</v>
      </c>
    </row>
    <row r="147" spans="1:15" x14ac:dyDescent="0.25">
      <c r="A147" s="5">
        <v>6.2</v>
      </c>
      <c r="B147" s="5">
        <v>24.2</v>
      </c>
      <c r="C147" s="5">
        <f t="shared" si="20"/>
        <v>22.53342</v>
      </c>
      <c r="D147" s="5">
        <f>'EngDis data'!B147-'EngDis data'!C147</f>
        <v>1.6665799999999997</v>
      </c>
      <c r="E147" s="5">
        <f t="shared" si="14"/>
        <v>2.7774888963999991</v>
      </c>
      <c r="F147" s="5">
        <f t="shared" si="15"/>
        <v>-10.530664081632619</v>
      </c>
      <c r="G147" s="5">
        <f t="shared" si="16"/>
        <v>110.89488600018737</v>
      </c>
      <c r="M147" s="5">
        <f t="shared" si="17"/>
        <v>1.6665799999999997</v>
      </c>
      <c r="N147" s="5">
        <f t="shared" si="18"/>
        <v>2.7774888963999991</v>
      </c>
      <c r="O147" s="5">
        <f t="shared" si="19"/>
        <v>6.8866942148760324E-2</v>
      </c>
    </row>
    <row r="148" spans="1:15" x14ac:dyDescent="0.25">
      <c r="A148" s="5">
        <v>2.4</v>
      </c>
      <c r="B148" s="5">
        <v>59.9</v>
      </c>
      <c r="C148" s="5">
        <f t="shared" si="20"/>
        <v>39.71284</v>
      </c>
      <c r="D148" s="5">
        <f>'EngDis data'!B148-'EngDis data'!C148</f>
        <v>20.187159999999999</v>
      </c>
      <c r="E148" s="5">
        <f t="shared" si="14"/>
        <v>407.52142886559994</v>
      </c>
      <c r="F148" s="5">
        <f t="shared" si="15"/>
        <v>25.169335918367381</v>
      </c>
      <c r="G148" s="5">
        <f t="shared" si="16"/>
        <v>633.4954705716184</v>
      </c>
      <c r="M148" s="5">
        <f t="shared" si="17"/>
        <v>20.187159999999999</v>
      </c>
      <c r="N148" s="5">
        <f t="shared" si="18"/>
        <v>407.52142886559994</v>
      </c>
      <c r="O148" s="5">
        <f t="shared" si="19"/>
        <v>0.33701435726210349</v>
      </c>
    </row>
    <row r="149" spans="1:15" x14ac:dyDescent="0.25">
      <c r="A149" s="5">
        <v>3</v>
      </c>
      <c r="B149" s="5">
        <v>35.435400000000001</v>
      </c>
      <c r="C149" s="5">
        <f t="shared" si="20"/>
        <v>37.000300000000003</v>
      </c>
      <c r="D149" s="5">
        <f>'EngDis data'!B149-'EngDis data'!C149</f>
        <v>-1.5649000000000015</v>
      </c>
      <c r="E149" s="5">
        <f t="shared" si="14"/>
        <v>2.4489120100000048</v>
      </c>
      <c r="F149" s="5">
        <f t="shared" si="15"/>
        <v>0.70473591836738336</v>
      </c>
      <c r="G149" s="5">
        <f t="shared" si="16"/>
        <v>0.49665271463711924</v>
      </c>
      <c r="M149" s="5">
        <f t="shared" si="17"/>
        <v>1.5649000000000015</v>
      </c>
      <c r="N149" s="5">
        <f t="shared" si="18"/>
        <v>2.4489120100000048</v>
      </c>
      <c r="O149" s="5">
        <f t="shared" si="19"/>
        <v>4.4162052636628951E-2</v>
      </c>
    </row>
    <row r="150" spans="1:15" x14ac:dyDescent="0.25">
      <c r="A150" s="5">
        <v>3.6</v>
      </c>
      <c r="B150" s="5">
        <v>32.9</v>
      </c>
      <c r="C150" s="5">
        <f t="shared" si="20"/>
        <v>34.287760000000006</v>
      </c>
      <c r="D150" s="5">
        <f>'EngDis data'!B150-'EngDis data'!C150</f>
        <v>-1.3877600000000072</v>
      </c>
      <c r="E150" s="5">
        <f t="shared" si="14"/>
        <v>1.92587781760002</v>
      </c>
      <c r="F150" s="5">
        <f t="shared" si="15"/>
        <v>-1.8306640816326194</v>
      </c>
      <c r="G150" s="5">
        <f t="shared" si="16"/>
        <v>3.3513309797798017</v>
      </c>
      <c r="M150" s="5">
        <f t="shared" si="17"/>
        <v>1.3877600000000072</v>
      </c>
      <c r="N150" s="5">
        <f t="shared" si="18"/>
        <v>1.92587781760002</v>
      </c>
      <c r="O150" s="5">
        <f t="shared" si="19"/>
        <v>4.2181155015197792E-2</v>
      </c>
    </row>
    <row r="151" spans="1:15" x14ac:dyDescent="0.25">
      <c r="A151" s="5">
        <v>3.7</v>
      </c>
      <c r="B151" s="5">
        <v>31.364100000000001</v>
      </c>
      <c r="C151" s="5">
        <f t="shared" si="20"/>
        <v>33.83567</v>
      </c>
      <c r="D151" s="5">
        <f>'EngDis data'!B151-'EngDis data'!C151</f>
        <v>-2.4715699999999998</v>
      </c>
      <c r="E151" s="5">
        <f t="shared" si="14"/>
        <v>6.108658264899999</v>
      </c>
      <c r="F151" s="5">
        <f t="shared" si="15"/>
        <v>-3.3665640816326174</v>
      </c>
      <c r="G151" s="5">
        <f t="shared" si="16"/>
        <v>11.333753715738869</v>
      </c>
      <c r="M151" s="5">
        <f t="shared" si="17"/>
        <v>2.4715699999999998</v>
      </c>
      <c r="N151" s="5">
        <f t="shared" si="18"/>
        <v>6.108658264899999</v>
      </c>
      <c r="O151" s="5">
        <f t="shared" si="19"/>
        <v>7.8802516252658286E-2</v>
      </c>
    </row>
    <row r="152" spans="1:15" x14ac:dyDescent="0.25">
      <c r="A152" s="5">
        <v>3.5</v>
      </c>
      <c r="B152" s="5">
        <v>34.749400000000001</v>
      </c>
      <c r="C152" s="5">
        <f t="shared" si="20"/>
        <v>34.739850000000004</v>
      </c>
      <c r="D152" s="5">
        <f>'EngDis data'!B152-'EngDis data'!C152</f>
        <v>9.5499999999972829E-3</v>
      </c>
      <c r="E152" s="5">
        <f t="shared" si="14"/>
        <v>9.12024999999481E-5</v>
      </c>
      <c r="F152" s="5">
        <f t="shared" si="15"/>
        <v>1.873591836738342E-2</v>
      </c>
      <c r="G152" s="5">
        <f t="shared" si="16"/>
        <v>3.5103463706925538E-4</v>
      </c>
      <c r="M152" s="5">
        <f t="shared" si="17"/>
        <v>9.5499999999972829E-3</v>
      </c>
      <c r="N152" s="5">
        <f t="shared" si="18"/>
        <v>9.12024999999481E-5</v>
      </c>
      <c r="O152" s="5">
        <f t="shared" si="19"/>
        <v>2.7482488906275452E-4</v>
      </c>
    </row>
    <row r="153" spans="1:15" x14ac:dyDescent="0.25">
      <c r="A153" s="5">
        <v>6.8</v>
      </c>
      <c r="B153" s="5">
        <v>17.7</v>
      </c>
      <c r="C153" s="5">
        <f t="shared" si="20"/>
        <v>19.820880000000002</v>
      </c>
      <c r="D153" s="5">
        <f>'EngDis data'!B153-'EngDis data'!C153</f>
        <v>-2.1208800000000032</v>
      </c>
      <c r="E153" s="5">
        <f t="shared" si="14"/>
        <v>4.4981319744000139</v>
      </c>
      <c r="F153" s="5">
        <f t="shared" si="15"/>
        <v>-17.030664081632619</v>
      </c>
      <c r="G153" s="5">
        <f t="shared" si="16"/>
        <v>290.04351906141142</v>
      </c>
      <c r="M153" s="5">
        <f t="shared" si="17"/>
        <v>2.1208800000000032</v>
      </c>
      <c r="N153" s="5">
        <f t="shared" si="18"/>
        <v>4.4981319744000139</v>
      </c>
      <c r="O153" s="5">
        <f t="shared" si="19"/>
        <v>0.1198237288135595</v>
      </c>
    </row>
    <row r="154" spans="1:15" x14ac:dyDescent="0.25">
      <c r="A154" s="5">
        <v>1.6</v>
      </c>
      <c r="B154" s="5">
        <v>43.297899999999998</v>
      </c>
      <c r="C154" s="5">
        <f t="shared" si="20"/>
        <v>43.329560000000001</v>
      </c>
      <c r="D154" s="5">
        <f>'EngDis data'!B154-'EngDis data'!C154</f>
        <v>-3.1660000000002242E-2</v>
      </c>
      <c r="E154" s="5">
        <f t="shared" si="14"/>
        <v>1.0023556000001419E-3</v>
      </c>
      <c r="F154" s="5">
        <f t="shared" si="15"/>
        <v>8.5672359183673805</v>
      </c>
      <c r="G154" s="5">
        <f t="shared" si="16"/>
        <v>73.397531280964174</v>
      </c>
      <c r="M154" s="5">
        <f t="shared" si="17"/>
        <v>3.1660000000002242E-2</v>
      </c>
      <c r="N154" s="5">
        <f t="shared" si="18"/>
        <v>1.0023556000001419E-3</v>
      </c>
      <c r="O154" s="5">
        <f t="shared" si="19"/>
        <v>7.3121329209966865E-4</v>
      </c>
    </row>
    <row r="155" spans="1:15" x14ac:dyDescent="0.25">
      <c r="A155" s="5">
        <v>3.6</v>
      </c>
      <c r="B155" s="5">
        <v>37.487400000000001</v>
      </c>
      <c r="C155" s="5">
        <f t="shared" si="20"/>
        <v>34.287760000000006</v>
      </c>
      <c r="D155" s="5">
        <f>'EngDis data'!B155-'EngDis data'!C155</f>
        <v>3.1996399999999952</v>
      </c>
      <c r="E155" s="5">
        <f t="shared" si="14"/>
        <v>10.23769612959997</v>
      </c>
      <c r="F155" s="5">
        <f t="shared" si="15"/>
        <v>2.756735918367383</v>
      </c>
      <c r="G155" s="5">
        <f t="shared" si="16"/>
        <v>7.599592923616858</v>
      </c>
      <c r="M155" s="5">
        <f t="shared" si="17"/>
        <v>3.1996399999999952</v>
      </c>
      <c r="N155" s="5">
        <f t="shared" si="18"/>
        <v>10.23769612959997</v>
      </c>
      <c r="O155" s="5">
        <f t="shared" si="19"/>
        <v>8.535241174367908E-2</v>
      </c>
    </row>
    <row r="156" spans="1:15" x14ac:dyDescent="0.25">
      <c r="A156" s="5">
        <v>5.5</v>
      </c>
      <c r="B156" s="5">
        <v>31.7</v>
      </c>
      <c r="C156" s="5">
        <f t="shared" si="20"/>
        <v>25.698050000000002</v>
      </c>
      <c r="D156" s="5">
        <f>'EngDis data'!B156-'EngDis data'!C156</f>
        <v>6.0019499999999972</v>
      </c>
      <c r="E156" s="5">
        <f t="shared" si="14"/>
        <v>36.023403802499963</v>
      </c>
      <c r="F156" s="5">
        <f t="shared" si="15"/>
        <v>-3.0306640816326187</v>
      </c>
      <c r="G156" s="5">
        <f t="shared" si="16"/>
        <v>9.1849247756980841</v>
      </c>
      <c r="M156" s="5">
        <f t="shared" si="17"/>
        <v>6.0019499999999972</v>
      </c>
      <c r="N156" s="5">
        <f t="shared" si="18"/>
        <v>36.023403802499963</v>
      </c>
      <c r="O156" s="5">
        <f t="shared" si="19"/>
        <v>0.18933596214511034</v>
      </c>
    </row>
    <row r="157" spans="1:15" x14ac:dyDescent="0.25">
      <c r="A157" s="5">
        <v>1.6</v>
      </c>
      <c r="B157" s="5">
        <v>56.420400000000001</v>
      </c>
      <c r="C157" s="5">
        <f t="shared" si="20"/>
        <v>43.329560000000001</v>
      </c>
      <c r="D157" s="5">
        <f>'EngDis data'!B157-'EngDis data'!C157</f>
        <v>13.09084</v>
      </c>
      <c r="E157" s="5">
        <f t="shared" si="14"/>
        <v>171.37009190559999</v>
      </c>
      <c r="F157" s="5">
        <f t="shared" si="15"/>
        <v>21.689735918367383</v>
      </c>
      <c r="G157" s="5">
        <f t="shared" si="16"/>
        <v>470.44464420851619</v>
      </c>
      <c r="M157" s="5">
        <f t="shared" si="17"/>
        <v>13.09084</v>
      </c>
      <c r="N157" s="5">
        <f t="shared" si="18"/>
        <v>171.37009190559999</v>
      </c>
      <c r="O157" s="5">
        <f t="shared" si="19"/>
        <v>0.23202316892471517</v>
      </c>
    </row>
    <row r="158" spans="1:15" x14ac:dyDescent="0.25">
      <c r="A158" s="5">
        <v>3.7</v>
      </c>
      <c r="B158" s="5">
        <v>41.4056</v>
      </c>
      <c r="C158" s="5">
        <f t="shared" si="20"/>
        <v>33.83567</v>
      </c>
      <c r="D158" s="5">
        <f>'EngDis data'!B158-'EngDis data'!C158</f>
        <v>7.5699299999999994</v>
      </c>
      <c r="E158" s="5">
        <f t="shared" si="14"/>
        <v>57.303840204899991</v>
      </c>
      <c r="F158" s="5">
        <f t="shared" si="15"/>
        <v>6.6749359183673818</v>
      </c>
      <c r="G158" s="5">
        <f t="shared" si="16"/>
        <v>44.554769514311005</v>
      </c>
      <c r="M158" s="5">
        <f t="shared" si="17"/>
        <v>7.5699299999999994</v>
      </c>
      <c r="N158" s="5">
        <f t="shared" si="18"/>
        <v>57.303840204899991</v>
      </c>
      <c r="O158" s="5">
        <f t="shared" si="19"/>
        <v>0.18282382093243424</v>
      </c>
    </row>
    <row r="159" spans="1:15" x14ac:dyDescent="0.25">
      <c r="A159" s="5">
        <v>4.4000000000000004</v>
      </c>
      <c r="B159" s="5">
        <v>27.730699999999999</v>
      </c>
      <c r="C159" s="5">
        <f t="shared" si="20"/>
        <v>30.671040000000001</v>
      </c>
      <c r="D159" s="5">
        <f>'EngDis data'!B159-'EngDis data'!C159</f>
        <v>-2.9403400000000026</v>
      </c>
      <c r="E159" s="5">
        <f t="shared" si="14"/>
        <v>8.6455993156000162</v>
      </c>
      <c r="F159" s="5">
        <f t="shared" si="15"/>
        <v>-6.9999640816326192</v>
      </c>
      <c r="G159" s="5">
        <f t="shared" si="16"/>
        <v>48.999497144146801</v>
      </c>
      <c r="M159" s="5">
        <f t="shared" si="17"/>
        <v>2.9403400000000026</v>
      </c>
      <c r="N159" s="5">
        <f t="shared" si="18"/>
        <v>8.6455993156000162</v>
      </c>
      <c r="O159" s="5">
        <f t="shared" si="19"/>
        <v>0.10603194293688954</v>
      </c>
    </row>
    <row r="160" spans="1:15" x14ac:dyDescent="0.25">
      <c r="A160" s="5">
        <v>3.6</v>
      </c>
      <c r="B160" s="5">
        <v>40.5</v>
      </c>
      <c r="C160" s="5">
        <f t="shared" si="20"/>
        <v>34.287760000000006</v>
      </c>
      <c r="D160" s="5">
        <f>'EngDis data'!B160-'EngDis data'!C160</f>
        <v>6.2122399999999942</v>
      </c>
      <c r="E160" s="5">
        <f t="shared" si="14"/>
        <v>38.591925817599929</v>
      </c>
      <c r="F160" s="5">
        <f t="shared" si="15"/>
        <v>5.769335918367382</v>
      </c>
      <c r="G160" s="5">
        <f t="shared" si="16"/>
        <v>33.285236938964005</v>
      </c>
      <c r="M160" s="5">
        <f t="shared" si="17"/>
        <v>6.2122399999999942</v>
      </c>
      <c r="N160" s="5">
        <f t="shared" si="18"/>
        <v>38.591925817599929</v>
      </c>
      <c r="O160" s="5">
        <f t="shared" si="19"/>
        <v>0.15338864197530849</v>
      </c>
    </row>
    <row r="161" spans="1:15" x14ac:dyDescent="0.25">
      <c r="A161" s="5">
        <v>4.2</v>
      </c>
      <c r="B161" s="5">
        <v>24.300999999999998</v>
      </c>
      <c r="C161" s="5">
        <f t="shared" si="20"/>
        <v>31.575220000000002</v>
      </c>
      <c r="D161" s="5">
        <f>'EngDis data'!B161-'EngDis data'!C161</f>
        <v>-7.2742200000000032</v>
      </c>
      <c r="E161" s="5">
        <f t="shared" si="14"/>
        <v>52.914276608400044</v>
      </c>
      <c r="F161" s="5">
        <f t="shared" si="15"/>
        <v>-10.42966408163262</v>
      </c>
      <c r="G161" s="5">
        <f t="shared" si="16"/>
        <v>108.7778928556976</v>
      </c>
      <c r="M161" s="5">
        <f t="shared" si="17"/>
        <v>7.2742200000000032</v>
      </c>
      <c r="N161" s="5">
        <f t="shared" si="18"/>
        <v>52.914276608400044</v>
      </c>
      <c r="O161" s="5">
        <f t="shared" si="19"/>
        <v>0.299338298835439</v>
      </c>
    </row>
    <row r="162" spans="1:15" x14ac:dyDescent="0.25">
      <c r="A162" s="5">
        <v>1.6</v>
      </c>
      <c r="B162" s="5">
        <v>45.3</v>
      </c>
      <c r="C162" s="5">
        <f t="shared" si="20"/>
        <v>43.329560000000001</v>
      </c>
      <c r="D162" s="5">
        <f>'EngDis data'!B162-'EngDis data'!C162</f>
        <v>1.9704399999999964</v>
      </c>
      <c r="E162" s="5">
        <f t="shared" si="14"/>
        <v>3.8826337935999859</v>
      </c>
      <c r="F162" s="5">
        <f t="shared" si="15"/>
        <v>10.569335918367379</v>
      </c>
      <c r="G162" s="5">
        <f t="shared" si="16"/>
        <v>111.71086175529081</v>
      </c>
      <c r="M162" s="5">
        <f t="shared" si="17"/>
        <v>1.9704399999999964</v>
      </c>
      <c r="N162" s="5">
        <f t="shared" si="18"/>
        <v>3.8826337935999859</v>
      </c>
      <c r="O162" s="5">
        <f t="shared" si="19"/>
        <v>4.3497571743929285E-2</v>
      </c>
    </row>
    <row r="163" spans="1:15" x14ac:dyDescent="0.25">
      <c r="A163" s="5">
        <v>2.4</v>
      </c>
      <c r="B163" s="5">
        <v>42.5</v>
      </c>
      <c r="C163" s="5">
        <f t="shared" si="20"/>
        <v>39.71284</v>
      </c>
      <c r="D163" s="5">
        <f>'EngDis data'!B163-'EngDis data'!C163</f>
        <v>2.7871600000000001</v>
      </c>
      <c r="E163" s="5">
        <f t="shared" si="14"/>
        <v>7.7682608656000003</v>
      </c>
      <c r="F163" s="5">
        <f t="shared" si="15"/>
        <v>7.769335918367382</v>
      </c>
      <c r="G163" s="5">
        <f t="shared" si="16"/>
        <v>60.362580612433533</v>
      </c>
      <c r="M163" s="5">
        <f t="shared" si="17"/>
        <v>2.7871600000000001</v>
      </c>
      <c r="N163" s="5">
        <f t="shared" si="18"/>
        <v>7.7682608656000003</v>
      </c>
      <c r="O163" s="5">
        <f t="shared" si="19"/>
        <v>6.5580235294117648E-2</v>
      </c>
    </row>
    <row r="164" spans="1:15" x14ac:dyDescent="0.25">
      <c r="A164" s="5">
        <v>6.3</v>
      </c>
      <c r="B164" s="5">
        <v>26</v>
      </c>
      <c r="C164" s="5">
        <f t="shared" si="20"/>
        <v>22.081330000000001</v>
      </c>
      <c r="D164" s="5">
        <f>'EngDis data'!B164-'EngDis data'!C164</f>
        <v>3.9186699999999988</v>
      </c>
      <c r="E164" s="5">
        <f t="shared" si="14"/>
        <v>15.35597456889999</v>
      </c>
      <c r="F164" s="5">
        <f t="shared" si="15"/>
        <v>-8.730664081632618</v>
      </c>
      <c r="G164" s="5">
        <f t="shared" si="16"/>
        <v>76.224495306309919</v>
      </c>
      <c r="M164" s="5">
        <f t="shared" si="17"/>
        <v>3.9186699999999988</v>
      </c>
      <c r="N164" s="5">
        <f t="shared" si="18"/>
        <v>15.35597456889999</v>
      </c>
      <c r="O164" s="5">
        <f t="shared" si="19"/>
        <v>0.15071807692307687</v>
      </c>
    </row>
    <row r="165" spans="1:15" x14ac:dyDescent="0.25">
      <c r="A165" s="5">
        <v>5.7</v>
      </c>
      <c r="B165" s="5">
        <v>27.2</v>
      </c>
      <c r="C165" s="5">
        <f t="shared" si="20"/>
        <v>24.793870000000002</v>
      </c>
      <c r="D165" s="5">
        <f>'EngDis data'!B165-'EngDis data'!C165</f>
        <v>2.4061299999999974</v>
      </c>
      <c r="E165" s="5">
        <f t="shared" si="14"/>
        <v>5.7894615768999875</v>
      </c>
      <c r="F165" s="5">
        <f t="shared" si="15"/>
        <v>-7.5306640816326187</v>
      </c>
      <c r="G165" s="5">
        <f t="shared" si="16"/>
        <v>56.710901510391651</v>
      </c>
      <c r="M165" s="5">
        <f t="shared" si="17"/>
        <v>2.4061299999999974</v>
      </c>
      <c r="N165" s="5">
        <f t="shared" si="18"/>
        <v>5.7894615768999875</v>
      </c>
      <c r="O165" s="5">
        <f t="shared" si="19"/>
        <v>8.8460661764705795E-2</v>
      </c>
    </row>
    <row r="166" spans="1:15" x14ac:dyDescent="0.25">
      <c r="A166" s="5">
        <v>2.8</v>
      </c>
      <c r="B166" s="5">
        <v>30.3</v>
      </c>
      <c r="C166" s="5">
        <f t="shared" si="20"/>
        <v>37.904480000000007</v>
      </c>
      <c r="D166" s="5">
        <f>'EngDis data'!B166-'EngDis data'!C166</f>
        <v>-7.6044800000000059</v>
      </c>
      <c r="E166" s="5">
        <f t="shared" si="14"/>
        <v>57.828116070400092</v>
      </c>
      <c r="F166" s="5">
        <f t="shared" si="15"/>
        <v>-4.4306640816326173</v>
      </c>
      <c r="G166" s="5">
        <f t="shared" si="16"/>
        <v>19.630784204269403</v>
      </c>
      <c r="M166" s="5">
        <f t="shared" si="17"/>
        <v>7.6044800000000059</v>
      </c>
      <c r="N166" s="5">
        <f t="shared" si="18"/>
        <v>57.828116070400092</v>
      </c>
      <c r="O166" s="5">
        <f t="shared" si="19"/>
        <v>0.25097293729372955</v>
      </c>
    </row>
    <row r="167" spans="1:15" x14ac:dyDescent="0.25">
      <c r="A167" s="5">
        <v>3.7</v>
      </c>
      <c r="B167" s="5">
        <v>28.567399999999999</v>
      </c>
      <c r="C167" s="5">
        <f t="shared" si="20"/>
        <v>33.83567</v>
      </c>
      <c r="D167" s="5">
        <f>'EngDis data'!B167-'EngDis data'!C167</f>
        <v>-5.2682700000000011</v>
      </c>
      <c r="E167" s="5">
        <f t="shared" si="14"/>
        <v>27.754668792900013</v>
      </c>
      <c r="F167" s="5">
        <f t="shared" si="15"/>
        <v>-6.1632640816326187</v>
      </c>
      <c r="G167" s="5">
        <f t="shared" si="16"/>
        <v>37.985824139942764</v>
      </c>
      <c r="M167" s="5">
        <f t="shared" si="17"/>
        <v>5.2682700000000011</v>
      </c>
      <c r="N167" s="5">
        <f t="shared" si="18"/>
        <v>27.754668792900013</v>
      </c>
      <c r="O167" s="5">
        <f t="shared" si="19"/>
        <v>0.18441545257881364</v>
      </c>
    </row>
    <row r="168" spans="1:15" x14ac:dyDescent="0.25">
      <c r="A168" s="5">
        <v>4.5999999999999996</v>
      </c>
      <c r="B168" s="5">
        <v>21.9</v>
      </c>
      <c r="C168" s="5">
        <f t="shared" si="20"/>
        <v>29.766860000000005</v>
      </c>
      <c r="D168" s="5">
        <f>'EngDis data'!B168-'EngDis data'!C168</f>
        <v>-7.8668600000000062</v>
      </c>
      <c r="E168" s="5">
        <f t="shared" si="14"/>
        <v>61.887486259600095</v>
      </c>
      <c r="F168" s="5">
        <f t="shared" si="15"/>
        <v>-12.830664081632619</v>
      </c>
      <c r="G168" s="5">
        <f t="shared" si="16"/>
        <v>164.62594077569742</v>
      </c>
      <c r="M168" s="5">
        <f t="shared" si="17"/>
        <v>7.8668600000000062</v>
      </c>
      <c r="N168" s="5">
        <f t="shared" si="18"/>
        <v>61.887486259600095</v>
      </c>
      <c r="O168" s="5">
        <f t="shared" si="19"/>
        <v>0.35921735159817381</v>
      </c>
    </row>
    <row r="169" spans="1:15" x14ac:dyDescent="0.25">
      <c r="A169" s="5">
        <v>2.4</v>
      </c>
      <c r="B169" s="5">
        <v>38.700000000000003</v>
      </c>
      <c r="C169" s="5">
        <f t="shared" si="20"/>
        <v>39.71284</v>
      </c>
      <c r="D169" s="5">
        <f>'EngDis data'!B169-'EngDis data'!C169</f>
        <v>-1.0128399999999971</v>
      </c>
      <c r="E169" s="5">
        <f t="shared" si="14"/>
        <v>1.0258448655999941</v>
      </c>
      <c r="F169" s="5">
        <f t="shared" si="15"/>
        <v>3.9693359183673849</v>
      </c>
      <c r="G169" s="5">
        <f t="shared" si="16"/>
        <v>15.755627632841451</v>
      </c>
      <c r="M169" s="5">
        <f t="shared" si="17"/>
        <v>1.0128399999999971</v>
      </c>
      <c r="N169" s="5">
        <f t="shared" si="18"/>
        <v>1.0258448655999941</v>
      </c>
      <c r="O169" s="5">
        <f t="shared" si="19"/>
        <v>2.6171576227390102E-2</v>
      </c>
    </row>
    <row r="170" spans="1:15" x14ac:dyDescent="0.25">
      <c r="A170" s="5">
        <v>6</v>
      </c>
      <c r="B170" s="5">
        <v>21.473400000000002</v>
      </c>
      <c r="C170" s="5">
        <f t="shared" si="20"/>
        <v>23.437600000000003</v>
      </c>
      <c r="D170" s="5">
        <f>'EngDis data'!B170-'EngDis data'!C170</f>
        <v>-1.9642000000000017</v>
      </c>
      <c r="E170" s="5">
        <f t="shared" si="14"/>
        <v>3.8580816400000066</v>
      </c>
      <c r="F170" s="5">
        <f t="shared" si="15"/>
        <v>-13.257264081632616</v>
      </c>
      <c r="G170" s="5">
        <f t="shared" si="16"/>
        <v>175.7550509301463</v>
      </c>
      <c r="M170" s="5">
        <f t="shared" si="17"/>
        <v>1.9642000000000017</v>
      </c>
      <c r="N170" s="5">
        <f t="shared" si="18"/>
        <v>3.8580816400000066</v>
      </c>
      <c r="O170" s="5">
        <f t="shared" si="19"/>
        <v>9.1471308688889585E-2</v>
      </c>
    </row>
    <row r="171" spans="1:15" x14ac:dyDescent="0.25">
      <c r="A171" s="5">
        <v>3.5</v>
      </c>
      <c r="B171" s="5">
        <v>34.762999999999998</v>
      </c>
      <c r="C171" s="5">
        <f t="shared" si="20"/>
        <v>34.739850000000004</v>
      </c>
      <c r="D171" s="5">
        <f>'EngDis data'!B171-'EngDis data'!C171</f>
        <v>2.3149999999994009E-2</v>
      </c>
      <c r="E171" s="5">
        <f t="shared" si="14"/>
        <v>5.359224999997226E-4</v>
      </c>
      <c r="F171" s="5">
        <f t="shared" si="15"/>
        <v>3.2335918367380145E-2</v>
      </c>
      <c r="G171" s="5">
        <f t="shared" si="16"/>
        <v>1.0456116166618727E-3</v>
      </c>
      <c r="M171" s="5">
        <f t="shared" si="17"/>
        <v>2.3149999999994009E-2</v>
      </c>
      <c r="N171" s="5">
        <f t="shared" si="18"/>
        <v>5.359224999997226E-4</v>
      </c>
      <c r="O171" s="5">
        <f t="shared" si="19"/>
        <v>6.6593792250363925E-4</v>
      </c>
    </row>
    <row r="172" spans="1:15" x14ac:dyDescent="0.25">
      <c r="A172" s="5">
        <v>2.4</v>
      </c>
      <c r="B172" s="5">
        <v>37.4</v>
      </c>
      <c r="C172" s="5">
        <f t="shared" si="20"/>
        <v>39.71284</v>
      </c>
      <c r="D172" s="5">
        <f>'EngDis data'!B172-'EngDis data'!C172</f>
        <v>-2.3128400000000013</v>
      </c>
      <c r="E172" s="5">
        <f t="shared" si="14"/>
        <v>5.349228865600006</v>
      </c>
      <c r="F172" s="5">
        <f t="shared" si="15"/>
        <v>2.6693359183673806</v>
      </c>
      <c r="G172" s="5">
        <f t="shared" si="16"/>
        <v>7.1253542450862275</v>
      </c>
      <c r="M172" s="5">
        <f t="shared" si="17"/>
        <v>2.3128400000000013</v>
      </c>
      <c r="N172" s="5">
        <f t="shared" si="18"/>
        <v>5.349228865600006</v>
      </c>
      <c r="O172" s="5">
        <f t="shared" si="19"/>
        <v>6.1840641711229986E-2</v>
      </c>
    </row>
    <row r="173" spans="1:15" x14ac:dyDescent="0.25">
      <c r="A173" s="5">
        <v>3.6</v>
      </c>
      <c r="B173" s="5">
        <v>35.5</v>
      </c>
      <c r="C173" s="5">
        <f t="shared" si="20"/>
        <v>34.287760000000006</v>
      </c>
      <c r="D173" s="5">
        <f>'EngDis data'!B173-'EngDis data'!C173</f>
        <v>1.2122399999999942</v>
      </c>
      <c r="E173" s="5">
        <f t="shared" si="14"/>
        <v>1.4695258175999859</v>
      </c>
      <c r="F173" s="5">
        <f t="shared" si="15"/>
        <v>0.76933591836738202</v>
      </c>
      <c r="G173" s="5">
        <f t="shared" si="16"/>
        <v>0.59187775529018305</v>
      </c>
      <c r="M173" s="5">
        <f t="shared" si="17"/>
        <v>1.2122399999999942</v>
      </c>
      <c r="N173" s="5">
        <f t="shared" si="18"/>
        <v>1.4695258175999859</v>
      </c>
      <c r="O173" s="5">
        <f t="shared" si="19"/>
        <v>3.4147605633802654E-2</v>
      </c>
    </row>
    <row r="174" spans="1:15" x14ac:dyDescent="0.25">
      <c r="A174" s="5">
        <v>5.3</v>
      </c>
      <c r="B174" s="5">
        <v>29</v>
      </c>
      <c r="C174" s="5">
        <f t="shared" si="20"/>
        <v>26.602230000000002</v>
      </c>
      <c r="D174" s="5">
        <f>'EngDis data'!B174-'EngDis data'!C174</f>
        <v>2.3977699999999977</v>
      </c>
      <c r="E174" s="5">
        <f t="shared" si="14"/>
        <v>5.7493009728999889</v>
      </c>
      <c r="F174" s="5">
        <f t="shared" si="15"/>
        <v>-5.730664081632618</v>
      </c>
      <c r="G174" s="5">
        <f t="shared" si="16"/>
        <v>32.840510816514218</v>
      </c>
      <c r="M174" s="5">
        <f t="shared" si="17"/>
        <v>2.3977699999999977</v>
      </c>
      <c r="N174" s="5">
        <f t="shared" si="18"/>
        <v>5.7493009728999889</v>
      </c>
      <c r="O174" s="5">
        <f t="shared" si="19"/>
        <v>8.2681724137930956E-2</v>
      </c>
    </row>
    <row r="175" spans="1:15" x14ac:dyDescent="0.25">
      <c r="A175" s="5">
        <v>5.7</v>
      </c>
      <c r="B175" s="5">
        <v>25.6</v>
      </c>
      <c r="C175" s="5">
        <f t="shared" si="20"/>
        <v>24.793870000000002</v>
      </c>
      <c r="D175" s="5">
        <f>'EngDis data'!B175-'EngDis data'!C175</f>
        <v>0.80612999999999957</v>
      </c>
      <c r="E175" s="5">
        <f t="shared" si="14"/>
        <v>0.64984557689999933</v>
      </c>
      <c r="F175" s="5">
        <f t="shared" si="15"/>
        <v>-9.1306640816326166</v>
      </c>
      <c r="G175" s="5">
        <f t="shared" si="16"/>
        <v>83.36902657161599</v>
      </c>
      <c r="M175" s="5">
        <f t="shared" si="17"/>
        <v>0.80612999999999957</v>
      </c>
      <c r="N175" s="5">
        <f t="shared" si="18"/>
        <v>0.64984557689999933</v>
      </c>
      <c r="O175" s="5">
        <f t="shared" si="19"/>
        <v>3.1489453124999983E-2</v>
      </c>
    </row>
    <row r="176" spans="1:15" x14ac:dyDescent="0.25">
      <c r="A176" s="5">
        <v>2.4</v>
      </c>
      <c r="B176" s="5">
        <v>42</v>
      </c>
      <c r="C176" s="5">
        <f t="shared" si="20"/>
        <v>39.71284</v>
      </c>
      <c r="D176" s="5">
        <f>'EngDis data'!B176-'EngDis data'!C176</f>
        <v>2.2871600000000001</v>
      </c>
      <c r="E176" s="5">
        <f t="shared" si="14"/>
        <v>5.2311008656000002</v>
      </c>
      <c r="F176" s="5">
        <f t="shared" si="15"/>
        <v>7.269335918367382</v>
      </c>
      <c r="G176" s="5">
        <f t="shared" si="16"/>
        <v>52.843244694066151</v>
      </c>
      <c r="M176" s="5">
        <f t="shared" si="17"/>
        <v>2.2871600000000001</v>
      </c>
      <c r="N176" s="5">
        <f t="shared" si="18"/>
        <v>5.2311008656000002</v>
      </c>
      <c r="O176" s="5">
        <f t="shared" si="19"/>
        <v>5.4456190476190477E-2</v>
      </c>
    </row>
    <row r="177" spans="1:15" x14ac:dyDescent="0.25">
      <c r="A177" s="5">
        <v>5</v>
      </c>
      <c r="B177" s="5">
        <v>28.700900000000001</v>
      </c>
      <c r="C177" s="5">
        <f t="shared" si="20"/>
        <v>27.958500000000001</v>
      </c>
      <c r="D177" s="5">
        <f>'EngDis data'!B177-'EngDis data'!C177</f>
        <v>0.74239999999999995</v>
      </c>
      <c r="E177" s="5">
        <f t="shared" si="14"/>
        <v>0.55115775999999994</v>
      </c>
      <c r="F177" s="5">
        <f t="shared" si="15"/>
        <v>-6.0297640816326172</v>
      </c>
      <c r="G177" s="5">
        <f t="shared" si="16"/>
        <v>36.358054880146838</v>
      </c>
      <c r="M177" s="5">
        <f t="shared" si="17"/>
        <v>0.74239999999999995</v>
      </c>
      <c r="N177" s="5">
        <f t="shared" si="18"/>
        <v>0.55115775999999994</v>
      </c>
      <c r="O177" s="5">
        <f t="shared" si="19"/>
        <v>2.5866784665289241E-2</v>
      </c>
    </row>
    <row r="178" spans="1:15" x14ac:dyDescent="0.25">
      <c r="A178" s="5">
        <v>3.4</v>
      </c>
      <c r="B178" s="5">
        <v>37.055</v>
      </c>
      <c r="C178" s="5">
        <f t="shared" si="20"/>
        <v>35.191940000000002</v>
      </c>
      <c r="D178" s="5">
        <f>'EngDis data'!B178-'EngDis data'!C178</f>
        <v>1.8630599999999973</v>
      </c>
      <c r="E178" s="5">
        <f t="shared" si="14"/>
        <v>3.4709925635999896</v>
      </c>
      <c r="F178" s="5">
        <f t="shared" si="15"/>
        <v>2.3243359183673817</v>
      </c>
      <c r="G178" s="5">
        <f t="shared" si="16"/>
        <v>5.4025374614127397</v>
      </c>
      <c r="M178" s="5">
        <f t="shared" si="17"/>
        <v>1.8630599999999973</v>
      </c>
      <c r="N178" s="5">
        <f t="shared" si="18"/>
        <v>3.4709925635999896</v>
      </c>
      <c r="O178" s="5">
        <f t="shared" si="19"/>
        <v>5.0278235055997766E-2</v>
      </c>
    </row>
    <row r="179" spans="1:15" x14ac:dyDescent="0.25">
      <c r="A179" s="5">
        <v>3.6</v>
      </c>
      <c r="B179" s="5">
        <v>32.299999999999997</v>
      </c>
      <c r="C179" s="5">
        <f t="shared" si="20"/>
        <v>34.287760000000006</v>
      </c>
      <c r="D179" s="5">
        <f>'EngDis data'!B179-'EngDis data'!C179</f>
        <v>-1.9877600000000086</v>
      </c>
      <c r="E179" s="5">
        <f t="shared" si="14"/>
        <v>3.9511898176000342</v>
      </c>
      <c r="F179" s="5">
        <f t="shared" si="15"/>
        <v>-2.4306640816326208</v>
      </c>
      <c r="G179" s="5">
        <f t="shared" si="16"/>
        <v>5.9081278777389521</v>
      </c>
      <c r="M179" s="5">
        <f t="shared" si="17"/>
        <v>1.9877600000000086</v>
      </c>
      <c r="N179" s="5">
        <f t="shared" si="18"/>
        <v>3.9511898176000342</v>
      </c>
      <c r="O179" s="5">
        <f t="shared" si="19"/>
        <v>6.1540557275542071E-2</v>
      </c>
    </row>
    <row r="180" spans="1:15" x14ac:dyDescent="0.25">
      <c r="A180" s="5">
        <v>5.4</v>
      </c>
      <c r="B180" s="5">
        <v>21.8</v>
      </c>
      <c r="C180" s="5">
        <f t="shared" si="20"/>
        <v>26.15014</v>
      </c>
      <c r="D180" s="5">
        <f>'EngDis data'!B180-'EngDis data'!C180</f>
        <v>-4.3501399999999997</v>
      </c>
      <c r="E180" s="5">
        <f t="shared" si="14"/>
        <v>18.923718019599995</v>
      </c>
      <c r="F180" s="5">
        <f t="shared" si="15"/>
        <v>-12.930664081632617</v>
      </c>
      <c r="G180" s="5">
        <f t="shared" si="16"/>
        <v>167.20207359202391</v>
      </c>
      <c r="M180" s="5">
        <f t="shared" si="17"/>
        <v>4.3501399999999997</v>
      </c>
      <c r="N180" s="5">
        <f t="shared" si="18"/>
        <v>18.923718019599995</v>
      </c>
      <c r="O180" s="5">
        <f t="shared" si="19"/>
        <v>0.19954770642201833</v>
      </c>
    </row>
    <row r="181" spans="1:15" x14ac:dyDescent="0.25">
      <c r="A181" s="5">
        <v>2</v>
      </c>
      <c r="B181" s="5">
        <v>41.2</v>
      </c>
      <c r="C181" s="5">
        <f t="shared" si="20"/>
        <v>41.5212</v>
      </c>
      <c r="D181" s="5">
        <f>'EngDis data'!B181-'EngDis data'!C181</f>
        <v>-0.32119999999999749</v>
      </c>
      <c r="E181" s="5">
        <f t="shared" si="14"/>
        <v>0.10316943999999839</v>
      </c>
      <c r="F181" s="5">
        <f t="shared" si="15"/>
        <v>6.4693359183673849</v>
      </c>
      <c r="G181" s="5">
        <f t="shared" si="16"/>
        <v>41.852307224678377</v>
      </c>
      <c r="M181" s="5">
        <f t="shared" si="17"/>
        <v>0.32119999999999749</v>
      </c>
      <c r="N181" s="5">
        <f t="shared" si="18"/>
        <v>0.10316943999999839</v>
      </c>
      <c r="O181" s="5">
        <f t="shared" si="19"/>
        <v>7.7961165048543073E-3</v>
      </c>
    </row>
    <row r="182" spans="1:15" x14ac:dyDescent="0.25">
      <c r="A182" s="5">
        <v>5.2</v>
      </c>
      <c r="B182" s="5">
        <v>24.3325</v>
      </c>
      <c r="C182" s="5">
        <f t="shared" si="20"/>
        <v>27.054320000000001</v>
      </c>
      <c r="D182" s="5">
        <f>'EngDis data'!B182-'EngDis data'!C182</f>
        <v>-2.721820000000001</v>
      </c>
      <c r="E182" s="5">
        <f t="shared" si="14"/>
        <v>7.408304112400006</v>
      </c>
      <c r="F182" s="5">
        <f t="shared" si="15"/>
        <v>-10.398164081632618</v>
      </c>
      <c r="G182" s="5">
        <f t="shared" si="16"/>
        <v>108.12181626855471</v>
      </c>
      <c r="M182" s="5">
        <f t="shared" si="17"/>
        <v>2.721820000000001</v>
      </c>
      <c r="N182" s="5">
        <f t="shared" si="18"/>
        <v>7.408304112400006</v>
      </c>
      <c r="O182" s="5">
        <f t="shared" si="19"/>
        <v>0.11185944724134393</v>
      </c>
    </row>
    <row r="183" spans="1:15" x14ac:dyDescent="0.25">
      <c r="A183" s="5">
        <v>3.5</v>
      </c>
      <c r="B183" s="5">
        <v>34.9</v>
      </c>
      <c r="C183" s="5">
        <f t="shared" si="20"/>
        <v>34.739850000000004</v>
      </c>
      <c r="D183" s="5">
        <f>'EngDis data'!B183-'EngDis data'!C183</f>
        <v>0.16014999999999446</v>
      </c>
      <c r="E183" s="5">
        <f t="shared" si="14"/>
        <v>2.5648022499998226E-2</v>
      </c>
      <c r="F183" s="5">
        <f t="shared" si="15"/>
        <v>0.1693359183673806</v>
      </c>
      <c r="G183" s="5">
        <f t="shared" si="16"/>
        <v>2.8674653249324188E-2</v>
      </c>
      <c r="M183" s="5">
        <f t="shared" si="17"/>
        <v>0.16014999999999446</v>
      </c>
      <c r="N183" s="5">
        <f t="shared" si="18"/>
        <v>2.5648022499998226E-2</v>
      </c>
      <c r="O183" s="5">
        <f t="shared" si="19"/>
        <v>4.5888252148995551E-3</v>
      </c>
    </row>
    <row r="184" spans="1:15" x14ac:dyDescent="0.25">
      <c r="A184" s="5">
        <v>3</v>
      </c>
      <c r="B184" s="5">
        <v>35.799999999999997</v>
      </c>
      <c r="C184" s="5">
        <f t="shared" si="20"/>
        <v>37.000300000000003</v>
      </c>
      <c r="D184" s="5">
        <f>'EngDis data'!B184-'EngDis data'!C184</f>
        <v>-1.2003000000000057</v>
      </c>
      <c r="E184" s="5">
        <f t="shared" si="14"/>
        <v>1.4407200900000137</v>
      </c>
      <c r="F184" s="5">
        <f t="shared" si="15"/>
        <v>1.0693359183673792</v>
      </c>
      <c r="G184" s="5">
        <f t="shared" si="16"/>
        <v>1.1434793063106061</v>
      </c>
      <c r="M184" s="5">
        <f t="shared" si="17"/>
        <v>1.2003000000000057</v>
      </c>
      <c r="N184" s="5">
        <f t="shared" si="18"/>
        <v>1.4407200900000137</v>
      </c>
      <c r="O184" s="5">
        <f t="shared" si="19"/>
        <v>3.3527932960894014E-2</v>
      </c>
    </row>
    <row r="185" spans="1:15" x14ac:dyDescent="0.25">
      <c r="A185" s="5">
        <v>6</v>
      </c>
      <c r="B185" s="5">
        <v>21.473400000000002</v>
      </c>
      <c r="C185" s="5">
        <f t="shared" si="20"/>
        <v>23.437600000000003</v>
      </c>
      <c r="D185" s="5">
        <f>'EngDis data'!B185-'EngDis data'!C185</f>
        <v>-1.9642000000000017</v>
      </c>
      <c r="E185" s="5">
        <f t="shared" si="14"/>
        <v>3.8580816400000066</v>
      </c>
      <c r="F185" s="5">
        <f t="shared" si="15"/>
        <v>-13.257264081632616</v>
      </c>
      <c r="G185" s="5">
        <f t="shared" si="16"/>
        <v>175.7550509301463</v>
      </c>
      <c r="M185" s="5">
        <f t="shared" si="17"/>
        <v>1.9642000000000017</v>
      </c>
      <c r="N185" s="5">
        <f t="shared" si="18"/>
        <v>3.8580816400000066</v>
      </c>
      <c r="O185" s="5">
        <f t="shared" si="19"/>
        <v>9.1471308688889585E-2</v>
      </c>
    </row>
    <row r="186" spans="1:15" x14ac:dyDescent="0.25">
      <c r="A186" s="5">
        <v>2</v>
      </c>
      <c r="B186" s="5">
        <v>41.5</v>
      </c>
      <c r="C186" s="5">
        <f t="shared" si="20"/>
        <v>41.5212</v>
      </c>
      <c r="D186" s="5">
        <f>'EngDis data'!B186-'EngDis data'!C186</f>
        <v>-2.120000000000033E-2</v>
      </c>
      <c r="E186" s="5">
        <f t="shared" si="14"/>
        <v>4.4944000000001399E-4</v>
      </c>
      <c r="F186" s="5">
        <f t="shared" si="15"/>
        <v>6.769335918367382</v>
      </c>
      <c r="G186" s="5">
        <f t="shared" si="16"/>
        <v>45.823908775698769</v>
      </c>
      <c r="M186" s="5">
        <f t="shared" si="17"/>
        <v>2.120000000000033E-2</v>
      </c>
      <c r="N186" s="5">
        <f t="shared" si="18"/>
        <v>4.4944000000001399E-4</v>
      </c>
      <c r="O186" s="5">
        <f t="shared" si="19"/>
        <v>5.1084337349398387E-4</v>
      </c>
    </row>
    <row r="187" spans="1:15" x14ac:dyDescent="0.25">
      <c r="A187" s="5">
        <v>3.7</v>
      </c>
      <c r="B187" s="5">
        <v>28.566800000000001</v>
      </c>
      <c r="C187" s="5">
        <f t="shared" si="20"/>
        <v>33.83567</v>
      </c>
      <c r="D187" s="5">
        <f>'EngDis data'!B187-'EngDis data'!C187</f>
        <v>-5.2688699999999997</v>
      </c>
      <c r="E187" s="5">
        <f t="shared" si="14"/>
        <v>27.760991076899998</v>
      </c>
      <c r="F187" s="5">
        <f t="shared" si="15"/>
        <v>-6.1638640816326173</v>
      </c>
      <c r="G187" s="5">
        <f t="shared" si="16"/>
        <v>37.993220416840707</v>
      </c>
      <c r="M187" s="5">
        <f t="shared" si="17"/>
        <v>5.2688699999999997</v>
      </c>
      <c r="N187" s="5">
        <f t="shared" si="18"/>
        <v>27.760991076899998</v>
      </c>
      <c r="O187" s="5">
        <f t="shared" si="19"/>
        <v>0.184440329333352</v>
      </c>
    </row>
    <row r="188" spans="1:15" x14ac:dyDescent="0.25">
      <c r="A188" s="5">
        <v>1.4</v>
      </c>
      <c r="B188" s="5">
        <v>59.7</v>
      </c>
      <c r="C188" s="5">
        <f t="shared" si="20"/>
        <v>44.233740000000004</v>
      </c>
      <c r="D188" s="5">
        <f>'EngDis data'!B188-'EngDis data'!C188</f>
        <v>15.466259999999998</v>
      </c>
      <c r="E188" s="5">
        <f t="shared" si="14"/>
        <v>239.20519838759995</v>
      </c>
      <c r="F188" s="5">
        <f t="shared" si="15"/>
        <v>24.969335918367385</v>
      </c>
      <c r="G188" s="5">
        <f t="shared" si="16"/>
        <v>623.46773620427166</v>
      </c>
      <c r="M188" s="5">
        <f t="shared" si="17"/>
        <v>15.466259999999998</v>
      </c>
      <c r="N188" s="5">
        <f t="shared" si="18"/>
        <v>239.20519838759995</v>
      </c>
      <c r="O188" s="5">
        <f t="shared" si="19"/>
        <v>0.2590663316582914</v>
      </c>
    </row>
    <row r="189" spans="1:15" x14ac:dyDescent="0.25">
      <c r="A189" s="5">
        <v>5.3</v>
      </c>
      <c r="B189" s="5">
        <v>29</v>
      </c>
      <c r="C189" s="5">
        <f t="shared" si="20"/>
        <v>26.602230000000002</v>
      </c>
      <c r="D189" s="5">
        <f>'EngDis data'!B189-'EngDis data'!C189</f>
        <v>2.3977699999999977</v>
      </c>
      <c r="E189" s="5">
        <f t="shared" si="14"/>
        <v>5.7493009728999889</v>
      </c>
      <c r="F189" s="5">
        <f t="shared" si="15"/>
        <v>-5.730664081632618</v>
      </c>
      <c r="G189" s="5">
        <f t="shared" si="16"/>
        <v>32.840510816514218</v>
      </c>
      <c r="M189" s="5">
        <f t="shared" si="17"/>
        <v>2.3977699999999977</v>
      </c>
      <c r="N189" s="5">
        <f t="shared" si="18"/>
        <v>5.7493009728999889</v>
      </c>
      <c r="O189" s="5">
        <f t="shared" si="19"/>
        <v>8.2681724137930956E-2</v>
      </c>
    </row>
    <row r="190" spans="1:15" x14ac:dyDescent="0.25">
      <c r="A190" s="5">
        <v>3.6</v>
      </c>
      <c r="B190" s="5">
        <v>40.5</v>
      </c>
      <c r="C190" s="5">
        <f t="shared" si="20"/>
        <v>34.287760000000006</v>
      </c>
      <c r="D190" s="5">
        <f>'EngDis data'!B190-'EngDis data'!C190</f>
        <v>6.2122399999999942</v>
      </c>
      <c r="E190" s="5">
        <f t="shared" si="14"/>
        <v>38.591925817599929</v>
      </c>
      <c r="F190" s="5">
        <f t="shared" si="15"/>
        <v>5.769335918367382</v>
      </c>
      <c r="G190" s="5">
        <f t="shared" si="16"/>
        <v>33.285236938964005</v>
      </c>
      <c r="M190" s="5">
        <f t="shared" si="17"/>
        <v>6.2122399999999942</v>
      </c>
      <c r="N190" s="5">
        <f t="shared" si="18"/>
        <v>38.591925817599929</v>
      </c>
      <c r="O190" s="5">
        <f t="shared" si="19"/>
        <v>0.15338864197530849</v>
      </c>
    </row>
    <row r="191" spans="1:15" x14ac:dyDescent="0.25">
      <c r="A191" s="5">
        <v>1.5</v>
      </c>
      <c r="B191" s="5">
        <v>52.2</v>
      </c>
      <c r="C191" s="5">
        <f t="shared" si="20"/>
        <v>43.781649999999999</v>
      </c>
      <c r="D191" s="5">
        <f>'EngDis data'!B191-'EngDis data'!C191</f>
        <v>8.4183500000000038</v>
      </c>
      <c r="E191" s="5">
        <f t="shared" si="14"/>
        <v>70.868616722500064</v>
      </c>
      <c r="F191" s="5">
        <f t="shared" si="15"/>
        <v>17.469335918367385</v>
      </c>
      <c r="G191" s="5">
        <f t="shared" si="16"/>
        <v>305.17769742876084</v>
      </c>
      <c r="M191" s="5">
        <f t="shared" si="17"/>
        <v>8.4183500000000038</v>
      </c>
      <c r="N191" s="5">
        <f t="shared" si="18"/>
        <v>70.868616722500064</v>
      </c>
      <c r="O191" s="5">
        <f t="shared" si="19"/>
        <v>0.16127107279693492</v>
      </c>
    </row>
    <row r="192" spans="1:15" x14ac:dyDescent="0.25">
      <c r="A192" s="5">
        <v>3</v>
      </c>
      <c r="B192" s="5">
        <v>39.700000000000003</v>
      </c>
      <c r="C192" s="5">
        <f t="shared" si="20"/>
        <v>37.000300000000003</v>
      </c>
      <c r="D192" s="5">
        <f>'EngDis data'!B192-'EngDis data'!C192</f>
        <v>2.6997</v>
      </c>
      <c r="E192" s="5">
        <f t="shared" si="14"/>
        <v>7.2883800899999995</v>
      </c>
      <c r="F192" s="5">
        <f t="shared" si="15"/>
        <v>4.9693359183673849</v>
      </c>
      <c r="G192" s="5">
        <f t="shared" si="16"/>
        <v>24.694299469576219</v>
      </c>
      <c r="M192" s="5">
        <f t="shared" si="17"/>
        <v>2.6997</v>
      </c>
      <c r="N192" s="5">
        <f t="shared" si="18"/>
        <v>7.2883800899999995</v>
      </c>
      <c r="O192" s="5">
        <f t="shared" si="19"/>
        <v>6.8002518891687652E-2</v>
      </c>
    </row>
    <row r="193" spans="1:15" x14ac:dyDescent="0.25">
      <c r="A193" s="5">
        <v>2.4</v>
      </c>
      <c r="B193" s="5">
        <v>44.8</v>
      </c>
      <c r="C193" s="5">
        <f t="shared" si="20"/>
        <v>39.71284</v>
      </c>
      <c r="D193" s="5">
        <f>'EngDis data'!B193-'EngDis data'!C193</f>
        <v>5.0871599999999972</v>
      </c>
      <c r="E193" s="5">
        <f t="shared" si="14"/>
        <v>25.879196865599972</v>
      </c>
      <c r="F193" s="5">
        <f t="shared" si="15"/>
        <v>10.069335918367379</v>
      </c>
      <c r="G193" s="5">
        <f t="shared" si="16"/>
        <v>101.39152583692344</v>
      </c>
      <c r="M193" s="5">
        <f t="shared" si="17"/>
        <v>5.0871599999999972</v>
      </c>
      <c r="N193" s="5">
        <f t="shared" si="18"/>
        <v>25.879196865599972</v>
      </c>
      <c r="O193" s="5">
        <f t="shared" si="19"/>
        <v>0.11355267857142852</v>
      </c>
    </row>
    <row r="194" spans="1:15" x14ac:dyDescent="0.25">
      <c r="A194" s="5">
        <v>2.5</v>
      </c>
      <c r="B194" s="5">
        <v>37.979999999999997</v>
      </c>
      <c r="C194" s="5">
        <f t="shared" si="20"/>
        <v>39.260750000000002</v>
      </c>
      <c r="D194" s="5">
        <f>'EngDis data'!B194-'EngDis data'!C194</f>
        <v>-1.2807500000000047</v>
      </c>
      <c r="E194" s="5">
        <f t="shared" si="14"/>
        <v>1.6403205625000121</v>
      </c>
      <c r="F194" s="5">
        <f t="shared" si="15"/>
        <v>3.2493359183673789</v>
      </c>
      <c r="G194" s="5">
        <f t="shared" si="16"/>
        <v>10.558183910392378</v>
      </c>
      <c r="M194" s="5">
        <f t="shared" si="17"/>
        <v>1.2807500000000047</v>
      </c>
      <c r="N194" s="5">
        <f t="shared" si="18"/>
        <v>1.6403205625000121</v>
      </c>
      <c r="O194" s="5">
        <f t="shared" si="19"/>
        <v>3.3721695629278695E-2</v>
      </c>
    </row>
    <row r="195" spans="1:15" x14ac:dyDescent="0.25">
      <c r="A195" s="5">
        <v>1.5</v>
      </c>
      <c r="B195" s="5">
        <v>46.5</v>
      </c>
      <c r="C195" s="5">
        <f t="shared" si="20"/>
        <v>43.781649999999999</v>
      </c>
      <c r="D195" s="5">
        <f>'EngDis data'!B195-'EngDis data'!C195</f>
        <v>2.7183500000000009</v>
      </c>
      <c r="E195" s="5">
        <f t="shared" si="14"/>
        <v>7.389426722500005</v>
      </c>
      <c r="F195" s="5">
        <f t="shared" si="15"/>
        <v>11.769335918367382</v>
      </c>
      <c r="G195" s="5">
        <f t="shared" si="16"/>
        <v>138.51726795937259</v>
      </c>
      <c r="M195" s="5">
        <f t="shared" si="17"/>
        <v>2.7183500000000009</v>
      </c>
      <c r="N195" s="5">
        <f t="shared" si="18"/>
        <v>7.389426722500005</v>
      </c>
      <c r="O195" s="5">
        <f t="shared" si="19"/>
        <v>5.8459139784946254E-2</v>
      </c>
    </row>
    <row r="196" spans="1:15" x14ac:dyDescent="0.25">
      <c r="A196" s="5">
        <v>2.4</v>
      </c>
      <c r="B196" s="5">
        <v>43.431899999999999</v>
      </c>
      <c r="C196" s="5">
        <f t="shared" si="20"/>
        <v>39.71284</v>
      </c>
      <c r="D196" s="5">
        <f>'EngDis data'!B196-'EngDis data'!C196</f>
        <v>3.7190599999999989</v>
      </c>
      <c r="E196" s="5">
        <f t="shared" ref="E196:E247" si="21">D196*D196</f>
        <v>13.831407283599992</v>
      </c>
      <c r="F196" s="5">
        <f t="shared" ref="F196:F247" si="22">B196-$B$248</f>
        <v>8.7012359183673809</v>
      </c>
      <c r="G196" s="5">
        <f t="shared" ref="G196:G247" si="23">F196*F196</f>
        <v>75.711506507086639</v>
      </c>
      <c r="M196" s="5">
        <f t="shared" ref="M196:M246" si="24">ABS(D196)</f>
        <v>3.7190599999999989</v>
      </c>
      <c r="N196" s="5">
        <f t="shared" ref="N196:N247" si="25">D196*D196</f>
        <v>13.831407283599992</v>
      </c>
      <c r="O196" s="5">
        <f t="shared" ref="O196:O247" si="26">ABS(B196-C196)/B196</f>
        <v>8.5629686935178959E-2</v>
      </c>
    </row>
    <row r="197" spans="1:15" x14ac:dyDescent="0.25">
      <c r="A197" s="5">
        <v>3</v>
      </c>
      <c r="B197" s="5">
        <v>32.857900000000001</v>
      </c>
      <c r="C197" s="5">
        <f t="shared" ref="C197:C247" si="27">50.563-4.5209*A197</f>
        <v>37.000300000000003</v>
      </c>
      <c r="D197" s="5">
        <f>'EngDis data'!B197-'EngDis data'!C197</f>
        <v>-4.1424000000000021</v>
      </c>
      <c r="E197" s="5">
        <f t="shared" si="21"/>
        <v>17.159477760000016</v>
      </c>
      <c r="F197" s="5">
        <f t="shared" si="22"/>
        <v>-1.8727640816326172</v>
      </c>
      <c r="G197" s="5">
        <f t="shared" si="23"/>
        <v>3.5072453054532602</v>
      </c>
      <c r="M197" s="5">
        <f t="shared" si="24"/>
        <v>4.1424000000000021</v>
      </c>
      <c r="N197" s="5">
        <f t="shared" si="25"/>
        <v>17.159477760000016</v>
      </c>
      <c r="O197" s="5">
        <f t="shared" si="26"/>
        <v>0.12607013838376774</v>
      </c>
    </row>
    <row r="198" spans="1:15" x14ac:dyDescent="0.25">
      <c r="A198" s="5">
        <v>4.4000000000000004</v>
      </c>
      <c r="B198" s="5">
        <v>33.603200000000001</v>
      </c>
      <c r="C198" s="5">
        <f t="shared" si="27"/>
        <v>30.671040000000001</v>
      </c>
      <c r="D198" s="5">
        <f>'EngDis data'!B198-'EngDis data'!C198</f>
        <v>2.9321599999999997</v>
      </c>
      <c r="E198" s="5">
        <f t="shared" si="21"/>
        <v>8.5975622655999988</v>
      </c>
      <c r="F198" s="5">
        <f t="shared" si="22"/>
        <v>-1.1274640816326169</v>
      </c>
      <c r="G198" s="5">
        <f t="shared" si="23"/>
        <v>1.2711752553716802</v>
      </c>
      <c r="M198" s="5">
        <f t="shared" si="24"/>
        <v>2.9321599999999997</v>
      </c>
      <c r="N198" s="5">
        <f t="shared" si="25"/>
        <v>8.5975622655999988</v>
      </c>
      <c r="O198" s="5">
        <f t="shared" si="26"/>
        <v>8.7258356347014551E-2</v>
      </c>
    </row>
    <row r="199" spans="1:15" x14ac:dyDescent="0.25">
      <c r="A199" s="5">
        <v>3</v>
      </c>
      <c r="B199" s="5">
        <v>35.496600000000001</v>
      </c>
      <c r="C199" s="5">
        <f t="shared" si="27"/>
        <v>37.000300000000003</v>
      </c>
      <c r="D199" s="5">
        <f>'EngDis data'!B199-'EngDis data'!C199</f>
        <v>-1.503700000000002</v>
      </c>
      <c r="E199" s="5">
        <f t="shared" si="21"/>
        <v>2.2611136900000059</v>
      </c>
      <c r="F199" s="5">
        <f t="shared" si="22"/>
        <v>0.76593591836738284</v>
      </c>
      <c r="G199" s="5">
        <f t="shared" si="23"/>
        <v>0.58665783104528613</v>
      </c>
      <c r="M199" s="5">
        <f t="shared" si="24"/>
        <v>1.503700000000002</v>
      </c>
      <c r="N199" s="5">
        <f t="shared" si="25"/>
        <v>2.2611136900000059</v>
      </c>
      <c r="O199" s="5">
        <f t="shared" si="26"/>
        <v>4.2361803665703253E-2</v>
      </c>
    </row>
    <row r="200" spans="1:15" x14ac:dyDescent="0.25">
      <c r="A200" s="5">
        <v>5</v>
      </c>
      <c r="B200" s="5">
        <v>25.897500000000001</v>
      </c>
      <c r="C200" s="5">
        <f t="shared" si="27"/>
        <v>27.958500000000001</v>
      </c>
      <c r="D200" s="5">
        <f>'EngDis data'!B200-'EngDis data'!C200</f>
        <v>-2.0609999999999999</v>
      </c>
      <c r="E200" s="5">
        <f t="shared" si="21"/>
        <v>4.2477209999999994</v>
      </c>
      <c r="F200" s="5">
        <f t="shared" si="22"/>
        <v>-8.8331640816326171</v>
      </c>
      <c r="G200" s="5">
        <f t="shared" si="23"/>
        <v>78.024787693044601</v>
      </c>
      <c r="M200" s="5">
        <f t="shared" si="24"/>
        <v>2.0609999999999999</v>
      </c>
      <c r="N200" s="5">
        <f t="shared" si="25"/>
        <v>4.2477209999999994</v>
      </c>
      <c r="O200" s="5">
        <f t="shared" si="26"/>
        <v>7.9582971329278884E-2</v>
      </c>
    </row>
    <row r="201" spans="1:15" x14ac:dyDescent="0.25">
      <c r="A201" s="5">
        <v>2</v>
      </c>
      <c r="B201" s="5">
        <v>40.9</v>
      </c>
      <c r="C201" s="5">
        <f t="shared" si="27"/>
        <v>41.5212</v>
      </c>
      <c r="D201" s="5">
        <f>'EngDis data'!B201-'EngDis data'!C201</f>
        <v>-0.62120000000000175</v>
      </c>
      <c r="E201" s="5">
        <f t="shared" si="21"/>
        <v>0.38588944000000219</v>
      </c>
      <c r="F201" s="5">
        <f t="shared" si="22"/>
        <v>6.1693359183673806</v>
      </c>
      <c r="G201" s="5">
        <f t="shared" si="23"/>
        <v>38.060705673657893</v>
      </c>
      <c r="M201" s="5">
        <f t="shared" si="24"/>
        <v>0.62120000000000175</v>
      </c>
      <c r="N201" s="5">
        <f t="shared" si="25"/>
        <v>0.38588944000000219</v>
      </c>
      <c r="O201" s="5">
        <f t="shared" si="26"/>
        <v>1.518826405867975E-2</v>
      </c>
    </row>
    <row r="202" spans="1:15" x14ac:dyDescent="0.25">
      <c r="A202" s="5">
        <v>4.5999999999999996</v>
      </c>
      <c r="B202" s="5">
        <v>21.9</v>
      </c>
      <c r="C202" s="5">
        <f t="shared" si="27"/>
        <v>29.766860000000005</v>
      </c>
      <c r="D202" s="5">
        <f>'EngDis data'!B202-'EngDis data'!C202</f>
        <v>-7.8668600000000062</v>
      </c>
      <c r="E202" s="5">
        <f t="shared" si="21"/>
        <v>61.887486259600095</v>
      </c>
      <c r="F202" s="5">
        <f t="shared" si="22"/>
        <v>-12.830664081632619</v>
      </c>
      <c r="G202" s="5">
        <f t="shared" si="23"/>
        <v>164.62594077569742</v>
      </c>
      <c r="M202" s="5">
        <f t="shared" si="24"/>
        <v>7.8668600000000062</v>
      </c>
      <c r="N202" s="5">
        <f t="shared" si="25"/>
        <v>61.887486259600095</v>
      </c>
      <c r="O202" s="5">
        <f t="shared" si="26"/>
        <v>0.35921735159817381</v>
      </c>
    </row>
    <row r="203" spans="1:15" x14ac:dyDescent="0.25">
      <c r="A203" s="5">
        <v>3</v>
      </c>
      <c r="B203" s="5">
        <v>32.857900000000001</v>
      </c>
      <c r="C203" s="5">
        <f t="shared" si="27"/>
        <v>37.000300000000003</v>
      </c>
      <c r="D203" s="5">
        <f>'EngDis data'!B203-'EngDis data'!C203</f>
        <v>-4.1424000000000021</v>
      </c>
      <c r="E203" s="5">
        <f t="shared" si="21"/>
        <v>17.159477760000016</v>
      </c>
      <c r="F203" s="5">
        <f t="shared" si="22"/>
        <v>-1.8727640816326172</v>
      </c>
      <c r="G203" s="5">
        <f t="shared" si="23"/>
        <v>3.5072453054532602</v>
      </c>
      <c r="M203" s="5">
        <f t="shared" si="24"/>
        <v>4.1424000000000021</v>
      </c>
      <c r="N203" s="5">
        <f t="shared" si="25"/>
        <v>17.159477760000016</v>
      </c>
      <c r="O203" s="5">
        <f t="shared" si="26"/>
        <v>0.12607013838376774</v>
      </c>
    </row>
    <row r="204" spans="1:15" x14ac:dyDescent="0.25">
      <c r="A204" s="5">
        <v>2</v>
      </c>
      <c r="B204" s="5">
        <v>39.444699999999997</v>
      </c>
      <c r="C204" s="5">
        <f t="shared" si="27"/>
        <v>41.5212</v>
      </c>
      <c r="D204" s="5">
        <f>'EngDis data'!B204-'EngDis data'!C204</f>
        <v>-2.0765000000000029</v>
      </c>
      <c r="E204" s="5">
        <f t="shared" si="21"/>
        <v>4.3118522500000118</v>
      </c>
      <c r="F204" s="5">
        <f t="shared" si="22"/>
        <v>4.7140359183673795</v>
      </c>
      <c r="G204" s="5">
        <f t="shared" si="23"/>
        <v>22.222134639657781</v>
      </c>
      <c r="M204" s="5">
        <f t="shared" si="24"/>
        <v>2.0765000000000029</v>
      </c>
      <c r="N204" s="5">
        <f t="shared" si="25"/>
        <v>4.3118522500000118</v>
      </c>
      <c r="O204" s="5">
        <f t="shared" si="26"/>
        <v>5.2643320902428035E-2</v>
      </c>
    </row>
    <row r="205" spans="1:15" x14ac:dyDescent="0.25">
      <c r="A205" s="5">
        <v>3.6</v>
      </c>
      <c r="B205" s="5">
        <v>37.9</v>
      </c>
      <c r="C205" s="5">
        <f t="shared" si="27"/>
        <v>34.287760000000006</v>
      </c>
      <c r="D205" s="5">
        <f>'EngDis data'!B205-'EngDis data'!C205</f>
        <v>3.6122399999999928</v>
      </c>
      <c r="E205" s="5">
        <f t="shared" si="21"/>
        <v>13.048277817599947</v>
      </c>
      <c r="F205" s="5">
        <f t="shared" si="22"/>
        <v>3.1693359183673806</v>
      </c>
      <c r="G205" s="5">
        <f t="shared" si="23"/>
        <v>10.044690163453607</v>
      </c>
      <c r="M205" s="5">
        <f t="shared" si="24"/>
        <v>3.6122399999999928</v>
      </c>
      <c r="N205" s="5">
        <f t="shared" si="25"/>
        <v>13.048277817599947</v>
      </c>
      <c r="O205" s="5">
        <f t="shared" si="26"/>
        <v>9.5309762532981346E-2</v>
      </c>
    </row>
    <row r="206" spans="1:15" x14ac:dyDescent="0.25">
      <c r="A206" s="5">
        <v>5.4</v>
      </c>
      <c r="B206" s="5">
        <v>21.2</v>
      </c>
      <c r="C206" s="5">
        <f t="shared" si="27"/>
        <v>26.15014</v>
      </c>
      <c r="D206" s="5">
        <f>'EngDis data'!B206-'EngDis data'!C206</f>
        <v>-4.9501400000000011</v>
      </c>
      <c r="E206" s="5">
        <f t="shared" si="21"/>
        <v>24.50388601960001</v>
      </c>
      <c r="F206" s="5">
        <f t="shared" si="22"/>
        <v>-13.530664081632619</v>
      </c>
      <c r="G206" s="5">
        <f t="shared" si="23"/>
        <v>183.07887048998307</v>
      </c>
      <c r="M206" s="5">
        <f t="shared" si="24"/>
        <v>4.9501400000000011</v>
      </c>
      <c r="N206" s="5">
        <f t="shared" si="25"/>
        <v>24.50388601960001</v>
      </c>
      <c r="O206" s="5">
        <f t="shared" si="26"/>
        <v>0.23349716981132082</v>
      </c>
    </row>
    <row r="207" spans="1:15" x14ac:dyDescent="0.25">
      <c r="A207" s="5">
        <v>6.4</v>
      </c>
      <c r="B207" s="5">
        <v>31.4</v>
      </c>
      <c r="C207" s="5">
        <f t="shared" si="27"/>
        <v>21.629239999999999</v>
      </c>
      <c r="D207" s="5">
        <f>'EngDis data'!B207-'EngDis data'!C207</f>
        <v>9.7707599999999992</v>
      </c>
      <c r="E207" s="5">
        <f t="shared" si="21"/>
        <v>95.467750977599991</v>
      </c>
      <c r="F207" s="5">
        <f t="shared" si="22"/>
        <v>-3.3306640816326194</v>
      </c>
      <c r="G207" s="5">
        <f t="shared" si="23"/>
        <v>11.093323224677659</v>
      </c>
      <c r="M207" s="5">
        <f t="shared" si="24"/>
        <v>9.7707599999999992</v>
      </c>
      <c r="N207" s="5">
        <f t="shared" si="25"/>
        <v>95.467750977599991</v>
      </c>
      <c r="O207" s="5">
        <f t="shared" si="26"/>
        <v>0.31117070063694269</v>
      </c>
    </row>
    <row r="208" spans="1:15" x14ac:dyDescent="0.25">
      <c r="A208" s="5">
        <v>2.5</v>
      </c>
      <c r="B208" s="5">
        <v>37.5899</v>
      </c>
      <c r="C208" s="5">
        <f t="shared" si="27"/>
        <v>39.260750000000002</v>
      </c>
      <c r="D208" s="5">
        <f>'EngDis data'!B208-'EngDis data'!C208</f>
        <v>-1.6708500000000015</v>
      </c>
      <c r="E208" s="5">
        <f t="shared" si="21"/>
        <v>2.7917397225000049</v>
      </c>
      <c r="F208" s="5">
        <f t="shared" si="22"/>
        <v>2.8592359183673821</v>
      </c>
      <c r="G208" s="5">
        <f t="shared" si="23"/>
        <v>8.1752300368821675</v>
      </c>
      <c r="M208" s="5">
        <f t="shared" si="24"/>
        <v>1.6708500000000015</v>
      </c>
      <c r="N208" s="5">
        <f t="shared" si="25"/>
        <v>2.7917397225000049</v>
      </c>
      <c r="O208" s="5">
        <f t="shared" si="26"/>
        <v>4.4449439876136983E-2</v>
      </c>
    </row>
    <row r="209" spans="1:15" x14ac:dyDescent="0.25">
      <c r="A209" s="5">
        <v>3.7</v>
      </c>
      <c r="B209" s="5">
        <v>33.4</v>
      </c>
      <c r="C209" s="5">
        <f t="shared" si="27"/>
        <v>33.83567</v>
      </c>
      <c r="D209" s="5">
        <f>'EngDis data'!B209-'EngDis data'!C209</f>
        <v>-0.43567000000000178</v>
      </c>
      <c r="E209" s="5">
        <f t="shared" si="21"/>
        <v>0.18980834890000156</v>
      </c>
      <c r="F209" s="5">
        <f t="shared" si="22"/>
        <v>-1.3306640816326194</v>
      </c>
      <c r="G209" s="5">
        <f t="shared" si="23"/>
        <v>1.7706668981471825</v>
      </c>
      <c r="M209" s="5">
        <f t="shared" si="24"/>
        <v>0.43567000000000178</v>
      </c>
      <c r="N209" s="5">
        <f t="shared" si="25"/>
        <v>0.18980834890000156</v>
      </c>
      <c r="O209" s="5">
        <f t="shared" si="26"/>
        <v>1.3044011976047957E-2</v>
      </c>
    </row>
    <row r="210" spans="1:15" x14ac:dyDescent="0.25">
      <c r="A210" s="5">
        <v>5</v>
      </c>
      <c r="B210" s="5">
        <v>28.716000000000001</v>
      </c>
      <c r="C210" s="5">
        <f t="shared" si="27"/>
        <v>27.958500000000001</v>
      </c>
      <c r="D210" s="5">
        <f>'EngDis data'!B210-'EngDis data'!C210</f>
        <v>0.75750000000000028</v>
      </c>
      <c r="E210" s="5">
        <f t="shared" si="21"/>
        <v>0.57380625000000041</v>
      </c>
      <c r="F210" s="5">
        <f t="shared" si="22"/>
        <v>-6.0146640816326169</v>
      </c>
      <c r="G210" s="5">
        <f t="shared" si="23"/>
        <v>36.176184014881528</v>
      </c>
      <c r="M210" s="5">
        <f t="shared" si="24"/>
        <v>0.75750000000000028</v>
      </c>
      <c r="N210" s="5">
        <f t="shared" si="25"/>
        <v>0.57380625000000041</v>
      </c>
      <c r="O210" s="5">
        <f t="shared" si="26"/>
        <v>2.6379022147931475E-2</v>
      </c>
    </row>
    <row r="211" spans="1:15" x14ac:dyDescent="0.25">
      <c r="A211" s="5">
        <v>6.2</v>
      </c>
      <c r="B211" s="5">
        <v>26.8</v>
      </c>
      <c r="C211" s="5">
        <f t="shared" si="27"/>
        <v>22.53342</v>
      </c>
      <c r="D211" s="5">
        <f>'EngDis data'!B211-'EngDis data'!C211</f>
        <v>4.2665800000000011</v>
      </c>
      <c r="E211" s="5">
        <f t="shared" si="21"/>
        <v>18.203704896400009</v>
      </c>
      <c r="F211" s="5">
        <f t="shared" si="22"/>
        <v>-7.9306640816326173</v>
      </c>
      <c r="G211" s="5">
        <f t="shared" si="23"/>
        <v>62.895432775697728</v>
      </c>
      <c r="M211" s="5">
        <f t="shared" si="24"/>
        <v>4.2665800000000011</v>
      </c>
      <c r="N211" s="5">
        <f t="shared" si="25"/>
        <v>18.203704896400009</v>
      </c>
      <c r="O211" s="5">
        <f t="shared" si="26"/>
        <v>0.15920074626865677</v>
      </c>
    </row>
    <row r="212" spans="1:15" x14ac:dyDescent="0.25">
      <c r="A212" s="5">
        <v>2.2000000000000002</v>
      </c>
      <c r="B212" s="5">
        <v>30.45</v>
      </c>
      <c r="C212" s="5">
        <f t="shared" si="27"/>
        <v>40.617020000000004</v>
      </c>
      <c r="D212" s="5">
        <f>'EngDis data'!B212-'EngDis data'!C212</f>
        <v>-10.167020000000004</v>
      </c>
      <c r="E212" s="5">
        <f t="shared" si="21"/>
        <v>103.3682956804001</v>
      </c>
      <c r="F212" s="5">
        <f t="shared" si="22"/>
        <v>-4.2806640816326187</v>
      </c>
      <c r="G212" s="5">
        <f t="shared" si="23"/>
        <v>18.324084979779631</v>
      </c>
      <c r="M212" s="5">
        <f t="shared" si="24"/>
        <v>10.167020000000004</v>
      </c>
      <c r="N212" s="5">
        <f t="shared" si="25"/>
        <v>103.3682956804001</v>
      </c>
      <c r="O212" s="5">
        <f t="shared" si="26"/>
        <v>0.33389228243021363</v>
      </c>
    </row>
    <row r="213" spans="1:15" x14ac:dyDescent="0.25">
      <c r="A213" s="5">
        <v>3.8</v>
      </c>
      <c r="B213" s="5">
        <v>34.861699999999999</v>
      </c>
      <c r="C213" s="5">
        <f t="shared" si="27"/>
        <v>33.383580000000002</v>
      </c>
      <c r="D213" s="5">
        <f>'EngDis data'!B213-'EngDis data'!C213</f>
        <v>1.478119999999997</v>
      </c>
      <c r="E213" s="5">
        <f t="shared" si="21"/>
        <v>2.1848387343999911</v>
      </c>
      <c r="F213" s="5">
        <f t="shared" si="22"/>
        <v>0.13103591836738104</v>
      </c>
      <c r="G213" s="5">
        <f t="shared" si="23"/>
        <v>1.717041190238295E-2</v>
      </c>
      <c r="M213" s="5">
        <f t="shared" si="24"/>
        <v>1.478119999999997</v>
      </c>
      <c r="N213" s="5">
        <f t="shared" si="25"/>
        <v>2.1848387343999911</v>
      </c>
      <c r="O213" s="5">
        <f t="shared" si="26"/>
        <v>4.2399538748827424E-2</v>
      </c>
    </row>
    <row r="214" spans="1:15" x14ac:dyDescent="0.25">
      <c r="A214" s="5">
        <v>4.4000000000000004</v>
      </c>
      <c r="B214" s="5">
        <v>33.049900000000001</v>
      </c>
      <c r="C214" s="5">
        <f t="shared" si="27"/>
        <v>30.671040000000001</v>
      </c>
      <c r="D214" s="5">
        <f>'EngDis data'!B214-'EngDis data'!C214</f>
        <v>2.3788599999999995</v>
      </c>
      <c r="E214" s="5">
        <f t="shared" si="21"/>
        <v>5.6589748995999978</v>
      </c>
      <c r="F214" s="5">
        <f t="shared" si="22"/>
        <v>-1.680764081632617</v>
      </c>
      <c r="G214" s="5">
        <f t="shared" si="23"/>
        <v>2.8249678981063346</v>
      </c>
      <c r="M214" s="5">
        <f t="shared" si="24"/>
        <v>2.3788599999999995</v>
      </c>
      <c r="N214" s="5">
        <f t="shared" si="25"/>
        <v>5.6589748995999978</v>
      </c>
      <c r="O214" s="5">
        <f t="shared" si="26"/>
        <v>7.1977827466951472E-2</v>
      </c>
    </row>
    <row r="215" spans="1:15" x14ac:dyDescent="0.25">
      <c r="A215" s="5">
        <v>3.8</v>
      </c>
      <c r="B215" s="5">
        <v>36.027700000000003</v>
      </c>
      <c r="C215" s="5">
        <f t="shared" si="27"/>
        <v>33.383580000000002</v>
      </c>
      <c r="D215" s="5">
        <f>'EngDis data'!B215-'EngDis data'!C215</f>
        <v>2.6441200000000009</v>
      </c>
      <c r="E215" s="5">
        <f t="shared" si="21"/>
        <v>6.9913705744000048</v>
      </c>
      <c r="F215" s="5">
        <f t="shared" si="22"/>
        <v>1.297035918367385</v>
      </c>
      <c r="G215" s="5">
        <f t="shared" si="23"/>
        <v>1.6823021735351258</v>
      </c>
      <c r="M215" s="5">
        <f t="shared" si="24"/>
        <v>2.6441200000000009</v>
      </c>
      <c r="N215" s="5">
        <f t="shared" si="25"/>
        <v>6.9913705744000048</v>
      </c>
      <c r="O215" s="5">
        <f t="shared" si="26"/>
        <v>7.3391307244148274E-2</v>
      </c>
    </row>
    <row r="216" spans="1:15" x14ac:dyDescent="0.25">
      <c r="A216" s="5">
        <v>1.6</v>
      </c>
      <c r="B216" s="5">
        <v>42.8</v>
      </c>
      <c r="C216" s="5">
        <f t="shared" si="27"/>
        <v>43.329560000000001</v>
      </c>
      <c r="D216" s="5">
        <f>'EngDis data'!B216-'EngDis data'!C216</f>
        <v>-0.52956000000000358</v>
      </c>
      <c r="E216" s="5">
        <f t="shared" si="21"/>
        <v>0.28043379360000381</v>
      </c>
      <c r="F216" s="5">
        <f t="shared" si="22"/>
        <v>8.0693359183673792</v>
      </c>
      <c r="G216" s="5">
        <f t="shared" si="23"/>
        <v>65.114182163453918</v>
      </c>
      <c r="M216" s="5">
        <f t="shared" si="24"/>
        <v>0.52956000000000358</v>
      </c>
      <c r="N216" s="5">
        <f t="shared" si="25"/>
        <v>0.28043379360000381</v>
      </c>
      <c r="O216" s="5">
        <f t="shared" si="26"/>
        <v>1.2372897196261766E-2</v>
      </c>
    </row>
    <row r="217" spans="1:15" x14ac:dyDescent="0.25">
      <c r="A217" s="5">
        <v>4.7</v>
      </c>
      <c r="B217" s="5">
        <v>25.7</v>
      </c>
      <c r="C217" s="5">
        <f t="shared" si="27"/>
        <v>29.314769999999999</v>
      </c>
      <c r="D217" s="5">
        <f>'EngDis data'!B217-'EngDis data'!C217</f>
        <v>-3.61477</v>
      </c>
      <c r="E217" s="5">
        <f t="shared" si="21"/>
        <v>13.0665621529</v>
      </c>
      <c r="F217" s="5">
        <f t="shared" si="22"/>
        <v>-9.0306640816326187</v>
      </c>
      <c r="G217" s="5">
        <f t="shared" si="23"/>
        <v>81.552893755289503</v>
      </c>
      <c r="M217" s="5">
        <f t="shared" si="24"/>
        <v>3.61477</v>
      </c>
      <c r="N217" s="5">
        <f t="shared" si="25"/>
        <v>13.0665621529</v>
      </c>
      <c r="O217" s="5">
        <f t="shared" si="26"/>
        <v>0.14065252918287938</v>
      </c>
    </row>
    <row r="218" spans="1:15" x14ac:dyDescent="0.25">
      <c r="A218" s="5">
        <v>2.5</v>
      </c>
      <c r="B218" s="5">
        <v>37.037799999999997</v>
      </c>
      <c r="C218" s="5">
        <f t="shared" si="27"/>
        <v>39.260750000000002</v>
      </c>
      <c r="D218" s="5">
        <f>'EngDis data'!B218-'EngDis data'!C218</f>
        <v>-2.2229500000000044</v>
      </c>
      <c r="E218" s="5">
        <f t="shared" si="21"/>
        <v>4.9415067025000194</v>
      </c>
      <c r="F218" s="5">
        <f t="shared" si="22"/>
        <v>2.3071359183673792</v>
      </c>
      <c r="G218" s="5">
        <f t="shared" si="23"/>
        <v>5.3228761458208904</v>
      </c>
      <c r="M218" s="5">
        <f t="shared" si="24"/>
        <v>2.2229500000000044</v>
      </c>
      <c r="N218" s="5">
        <f t="shared" si="25"/>
        <v>4.9415067025000194</v>
      </c>
      <c r="O218" s="5">
        <f t="shared" si="26"/>
        <v>6.0018413620679535E-2</v>
      </c>
    </row>
    <row r="219" spans="1:15" x14ac:dyDescent="0.25">
      <c r="A219" s="5">
        <v>2</v>
      </c>
      <c r="B219" s="5">
        <v>48.7</v>
      </c>
      <c r="C219" s="5">
        <f t="shared" si="27"/>
        <v>41.5212</v>
      </c>
      <c r="D219" s="5">
        <f>'EngDis data'!B219-'EngDis data'!C219</f>
        <v>7.1788000000000025</v>
      </c>
      <c r="E219" s="5">
        <f t="shared" si="21"/>
        <v>51.535169440000033</v>
      </c>
      <c r="F219" s="5">
        <f t="shared" si="22"/>
        <v>13.969335918367385</v>
      </c>
      <c r="G219" s="5">
        <f t="shared" si="23"/>
        <v>195.14234600018915</v>
      </c>
      <c r="M219" s="5">
        <f t="shared" si="24"/>
        <v>7.1788000000000025</v>
      </c>
      <c r="N219" s="5">
        <f t="shared" si="25"/>
        <v>51.535169440000033</v>
      </c>
      <c r="O219" s="5">
        <f t="shared" si="26"/>
        <v>0.1474086242299795</v>
      </c>
    </row>
    <row r="220" spans="1:15" x14ac:dyDescent="0.25">
      <c r="A220" s="5">
        <v>4.4000000000000004</v>
      </c>
      <c r="B220" s="5">
        <v>29.837800000000001</v>
      </c>
      <c r="C220" s="5">
        <f t="shared" si="27"/>
        <v>30.671040000000001</v>
      </c>
      <c r="D220" s="5">
        <f>'EngDis data'!B220-'EngDis data'!C220</f>
        <v>-0.83323999999999998</v>
      </c>
      <c r="E220" s="5">
        <f t="shared" si="21"/>
        <v>0.69428889760000001</v>
      </c>
      <c r="F220" s="5">
        <f t="shared" si="22"/>
        <v>-4.8928640816326165</v>
      </c>
      <c r="G220" s="5">
        <f t="shared" si="23"/>
        <v>23.940118921330587</v>
      </c>
      <c r="M220" s="5">
        <f t="shared" si="24"/>
        <v>0.83323999999999998</v>
      </c>
      <c r="N220" s="5">
        <f t="shared" si="25"/>
        <v>0.69428889760000001</v>
      </c>
      <c r="O220" s="5">
        <f t="shared" si="26"/>
        <v>2.792565135499266E-2</v>
      </c>
    </row>
    <row r="221" spans="1:15" x14ac:dyDescent="0.25">
      <c r="A221" s="5">
        <v>1.4</v>
      </c>
      <c r="B221" s="5">
        <v>54.05</v>
      </c>
      <c r="C221" s="5">
        <f t="shared" si="27"/>
        <v>44.233740000000004</v>
      </c>
      <c r="D221" s="5">
        <f>'EngDis data'!B221-'EngDis data'!C221</f>
        <v>9.8162599999999927</v>
      </c>
      <c r="E221" s="5">
        <f t="shared" si="21"/>
        <v>96.358960387599851</v>
      </c>
      <c r="F221" s="5">
        <f t="shared" si="22"/>
        <v>19.319335918367379</v>
      </c>
      <c r="G221" s="5">
        <f t="shared" si="23"/>
        <v>373.23674032671994</v>
      </c>
      <c r="M221" s="5">
        <f t="shared" si="24"/>
        <v>9.8162599999999927</v>
      </c>
      <c r="N221" s="5">
        <f t="shared" si="25"/>
        <v>96.358960387599851</v>
      </c>
      <c r="O221" s="5">
        <f t="shared" si="26"/>
        <v>0.18161443108233105</v>
      </c>
    </row>
    <row r="222" spans="1:15" x14ac:dyDescent="0.25">
      <c r="A222" s="5">
        <v>3</v>
      </c>
      <c r="B222" s="5">
        <v>31.5</v>
      </c>
      <c r="C222" s="5">
        <f t="shared" si="27"/>
        <v>37.000300000000003</v>
      </c>
      <c r="D222" s="5">
        <f>'EngDis data'!B222-'EngDis data'!C222</f>
        <v>-5.5003000000000029</v>
      </c>
      <c r="E222" s="5">
        <f t="shared" si="21"/>
        <v>30.253300090000032</v>
      </c>
      <c r="F222" s="5">
        <f t="shared" si="22"/>
        <v>-3.230664081632618</v>
      </c>
      <c r="G222" s="5">
        <f t="shared" si="23"/>
        <v>10.437190408351126</v>
      </c>
      <c r="M222" s="5">
        <f t="shared" si="24"/>
        <v>5.5003000000000029</v>
      </c>
      <c r="N222" s="5">
        <f t="shared" si="25"/>
        <v>30.253300090000032</v>
      </c>
      <c r="O222" s="5">
        <f t="shared" si="26"/>
        <v>0.1746126984126985</v>
      </c>
    </row>
    <row r="223" spans="1:15" x14ac:dyDescent="0.25">
      <c r="A223" s="5">
        <v>3.7</v>
      </c>
      <c r="B223" s="5">
        <v>24.4</v>
      </c>
      <c r="C223" s="5">
        <f t="shared" si="27"/>
        <v>33.83567</v>
      </c>
      <c r="D223" s="5">
        <f>'EngDis data'!B223-'EngDis data'!C223</f>
        <v>-9.4356700000000018</v>
      </c>
      <c r="E223" s="5">
        <f t="shared" si="21"/>
        <v>89.031868348900034</v>
      </c>
      <c r="F223" s="5">
        <f t="shared" si="22"/>
        <v>-10.330664081632619</v>
      </c>
      <c r="G223" s="5">
        <f t="shared" si="23"/>
        <v>106.72262036753433</v>
      </c>
      <c r="M223" s="5">
        <f t="shared" si="24"/>
        <v>9.4356700000000018</v>
      </c>
      <c r="N223" s="5">
        <f t="shared" si="25"/>
        <v>89.031868348900034</v>
      </c>
      <c r="O223" s="5">
        <f t="shared" si="26"/>
        <v>0.38670778688524599</v>
      </c>
    </row>
    <row r="224" spans="1:15" x14ac:dyDescent="0.25">
      <c r="A224" s="5">
        <v>3.7</v>
      </c>
      <c r="B224" s="5">
        <v>31.363900000000001</v>
      </c>
      <c r="C224" s="5">
        <f t="shared" si="27"/>
        <v>33.83567</v>
      </c>
      <c r="D224" s="5">
        <f>'EngDis data'!B224-'EngDis data'!C224</f>
        <v>-2.4717699999999994</v>
      </c>
      <c r="E224" s="5">
        <f t="shared" si="21"/>
        <v>6.1096469328999969</v>
      </c>
      <c r="F224" s="5">
        <f t="shared" si="22"/>
        <v>-3.366764081632617</v>
      </c>
      <c r="G224" s="5">
        <f t="shared" si="23"/>
        <v>11.335100381371518</v>
      </c>
      <c r="M224" s="5">
        <f t="shared" si="24"/>
        <v>2.4717699999999994</v>
      </c>
      <c r="N224" s="5">
        <f t="shared" si="25"/>
        <v>6.1096469328999969</v>
      </c>
      <c r="O224" s="5">
        <f t="shared" si="26"/>
        <v>7.8809395515226074E-2</v>
      </c>
    </row>
    <row r="225" spans="1:15" x14ac:dyDescent="0.25">
      <c r="A225" s="5">
        <v>5.7</v>
      </c>
      <c r="B225" s="5">
        <v>27.2</v>
      </c>
      <c r="C225" s="5">
        <f t="shared" si="27"/>
        <v>24.793870000000002</v>
      </c>
      <c r="D225" s="5">
        <f>'EngDis data'!B225-'EngDis data'!C225</f>
        <v>2.4061299999999974</v>
      </c>
      <c r="E225" s="5">
        <f t="shared" si="21"/>
        <v>5.7894615768999875</v>
      </c>
      <c r="F225" s="5">
        <f t="shared" si="22"/>
        <v>-7.5306640816326187</v>
      </c>
      <c r="G225" s="5">
        <f t="shared" si="23"/>
        <v>56.710901510391651</v>
      </c>
      <c r="M225" s="5">
        <f t="shared" si="24"/>
        <v>2.4061299999999974</v>
      </c>
      <c r="N225" s="5">
        <f t="shared" si="25"/>
        <v>5.7894615768999875</v>
      </c>
      <c r="O225" s="5">
        <f t="shared" si="26"/>
        <v>8.8460661764705795E-2</v>
      </c>
    </row>
    <row r="226" spans="1:15" x14ac:dyDescent="0.25">
      <c r="A226" s="5">
        <v>3</v>
      </c>
      <c r="B226" s="5">
        <v>32.857900000000001</v>
      </c>
      <c r="C226" s="5">
        <f t="shared" si="27"/>
        <v>37.000300000000003</v>
      </c>
      <c r="D226" s="5">
        <f>'EngDis data'!B226-'EngDis data'!C226</f>
        <v>-4.1424000000000021</v>
      </c>
      <c r="E226" s="5">
        <f t="shared" si="21"/>
        <v>17.159477760000016</v>
      </c>
      <c r="F226" s="5">
        <f t="shared" si="22"/>
        <v>-1.8727640816326172</v>
      </c>
      <c r="G226" s="5">
        <f t="shared" si="23"/>
        <v>3.5072453054532602</v>
      </c>
      <c r="M226" s="5">
        <f t="shared" si="24"/>
        <v>4.1424000000000021</v>
      </c>
      <c r="N226" s="5">
        <f t="shared" si="25"/>
        <v>17.159477760000016</v>
      </c>
      <c r="O226" s="5">
        <f t="shared" si="26"/>
        <v>0.12607013838376774</v>
      </c>
    </row>
    <row r="227" spans="1:15" x14ac:dyDescent="0.25">
      <c r="A227" s="5">
        <v>3</v>
      </c>
      <c r="B227" s="5">
        <v>34.4</v>
      </c>
      <c r="C227" s="5">
        <f t="shared" si="27"/>
        <v>37.000300000000003</v>
      </c>
      <c r="D227" s="5">
        <f>'EngDis data'!B227-'EngDis data'!C227</f>
        <v>-2.6003000000000043</v>
      </c>
      <c r="E227" s="5">
        <f t="shared" si="21"/>
        <v>6.7615600900000219</v>
      </c>
      <c r="F227" s="5">
        <f t="shared" si="22"/>
        <v>-0.3306640816326194</v>
      </c>
      <c r="G227" s="5">
        <f t="shared" si="23"/>
        <v>0.10933873488194358</v>
      </c>
      <c r="M227" s="5">
        <f t="shared" si="24"/>
        <v>2.6003000000000043</v>
      </c>
      <c r="N227" s="5">
        <f t="shared" si="25"/>
        <v>6.7615600900000219</v>
      </c>
      <c r="O227" s="5">
        <f t="shared" si="26"/>
        <v>7.5590116279069891E-2</v>
      </c>
    </row>
    <row r="228" spans="1:15" x14ac:dyDescent="0.25">
      <c r="A228" s="5">
        <v>1.8</v>
      </c>
      <c r="B228" s="5">
        <v>46.9</v>
      </c>
      <c r="C228" s="5">
        <f t="shared" si="27"/>
        <v>42.425380000000004</v>
      </c>
      <c r="D228" s="5">
        <f>'EngDis data'!B228-'EngDis data'!C228</f>
        <v>4.4746199999999945</v>
      </c>
      <c r="E228" s="5">
        <f t="shared" si="21"/>
        <v>20.022224144399949</v>
      </c>
      <c r="F228" s="5">
        <f t="shared" si="22"/>
        <v>12.169335918367381</v>
      </c>
      <c r="G228" s="5">
        <f t="shared" si="23"/>
        <v>148.09273669406645</v>
      </c>
      <c r="M228" s="5">
        <f t="shared" si="24"/>
        <v>4.4746199999999945</v>
      </c>
      <c r="N228" s="5">
        <f t="shared" si="25"/>
        <v>20.022224144399949</v>
      </c>
      <c r="O228" s="5">
        <f t="shared" si="26"/>
        <v>9.5407675906183251E-2</v>
      </c>
    </row>
    <row r="229" spans="1:15" x14ac:dyDescent="0.25">
      <c r="A229" s="5">
        <v>1.6</v>
      </c>
      <c r="B229" s="5">
        <v>52.6</v>
      </c>
      <c r="C229" s="5">
        <f t="shared" si="27"/>
        <v>43.329560000000001</v>
      </c>
      <c r="D229" s="5">
        <f>'EngDis data'!B229-'EngDis data'!C229</f>
        <v>9.2704400000000007</v>
      </c>
      <c r="E229" s="5">
        <f t="shared" si="21"/>
        <v>85.94105779360001</v>
      </c>
      <c r="F229" s="5">
        <f t="shared" si="22"/>
        <v>17.869335918367383</v>
      </c>
      <c r="G229" s="5">
        <f t="shared" si="23"/>
        <v>319.3131661634547</v>
      </c>
      <c r="M229" s="5">
        <f t="shared" si="24"/>
        <v>9.2704400000000007</v>
      </c>
      <c r="N229" s="5">
        <f t="shared" si="25"/>
        <v>85.94105779360001</v>
      </c>
      <c r="O229" s="5">
        <f t="shared" si="26"/>
        <v>0.17624410646387834</v>
      </c>
    </row>
    <row r="230" spans="1:15" x14ac:dyDescent="0.25">
      <c r="A230" s="5">
        <v>2.5</v>
      </c>
      <c r="B230" s="5">
        <v>32.799999999999997</v>
      </c>
      <c r="C230" s="5">
        <f t="shared" si="27"/>
        <v>39.260750000000002</v>
      </c>
      <c r="D230" s="5">
        <f>'EngDis data'!B230-'EngDis data'!C230</f>
        <v>-6.4607500000000044</v>
      </c>
      <c r="E230" s="5">
        <f t="shared" si="21"/>
        <v>41.741290562500055</v>
      </c>
      <c r="F230" s="5">
        <f t="shared" si="22"/>
        <v>-1.9306640816326208</v>
      </c>
      <c r="G230" s="5">
        <f t="shared" si="23"/>
        <v>3.7274637961063313</v>
      </c>
      <c r="M230" s="5">
        <f t="shared" si="24"/>
        <v>6.4607500000000044</v>
      </c>
      <c r="N230" s="5">
        <f t="shared" si="25"/>
        <v>41.741290562500055</v>
      </c>
      <c r="O230" s="5">
        <f t="shared" si="26"/>
        <v>0.19697408536585381</v>
      </c>
    </row>
    <row r="231" spans="1:15" x14ac:dyDescent="0.25">
      <c r="A231" s="5">
        <v>2</v>
      </c>
      <c r="B231" s="5">
        <v>41.399000000000001</v>
      </c>
      <c r="C231" s="5">
        <f t="shared" si="27"/>
        <v>41.5212</v>
      </c>
      <c r="D231" s="5">
        <f>'EngDis data'!B231-'EngDis data'!C231</f>
        <v>-0.12219999999999942</v>
      </c>
      <c r="E231" s="5">
        <f t="shared" si="21"/>
        <v>1.4932839999999859E-2</v>
      </c>
      <c r="F231" s="5">
        <f t="shared" si="22"/>
        <v>6.6683359183673829</v>
      </c>
      <c r="G231" s="5">
        <f t="shared" si="23"/>
        <v>44.466703920188571</v>
      </c>
      <c r="M231" s="5">
        <f t="shared" si="24"/>
        <v>0.12219999999999942</v>
      </c>
      <c r="N231" s="5">
        <f t="shared" si="25"/>
        <v>1.4932839999999859E-2</v>
      </c>
      <c r="O231" s="5">
        <f t="shared" si="26"/>
        <v>2.9517621198579536E-3</v>
      </c>
    </row>
    <row r="232" spans="1:15" x14ac:dyDescent="0.25">
      <c r="A232" s="5">
        <v>4</v>
      </c>
      <c r="B232" s="5">
        <v>28.4</v>
      </c>
      <c r="C232" s="5">
        <f t="shared" si="27"/>
        <v>32.479399999999998</v>
      </c>
      <c r="D232" s="5">
        <f>'EngDis data'!B232-'EngDis data'!C232</f>
        <v>-4.0793999999999997</v>
      </c>
      <c r="E232" s="5">
        <f t="shared" si="21"/>
        <v>16.641504359999999</v>
      </c>
      <c r="F232" s="5">
        <f t="shared" si="22"/>
        <v>-6.3306640816326194</v>
      </c>
      <c r="G232" s="5">
        <f t="shared" si="23"/>
        <v>40.077307714473378</v>
      </c>
      <c r="M232" s="5">
        <f t="shared" si="24"/>
        <v>4.0793999999999997</v>
      </c>
      <c r="N232" s="5">
        <f t="shared" si="25"/>
        <v>16.641504359999999</v>
      </c>
      <c r="O232" s="5">
        <f t="shared" si="26"/>
        <v>0.14364084507042252</v>
      </c>
    </row>
    <row r="233" spans="1:15" x14ac:dyDescent="0.25">
      <c r="A233" s="5">
        <v>6</v>
      </c>
      <c r="B233" s="5">
        <v>21.473400000000002</v>
      </c>
      <c r="C233" s="5">
        <f t="shared" si="27"/>
        <v>23.437600000000003</v>
      </c>
      <c r="D233" s="5">
        <f>'EngDis data'!B233-'EngDis data'!C233</f>
        <v>-1.9642000000000017</v>
      </c>
      <c r="E233" s="5">
        <f t="shared" si="21"/>
        <v>3.8580816400000066</v>
      </c>
      <c r="F233" s="5">
        <f t="shared" si="22"/>
        <v>-13.257264081632616</v>
      </c>
      <c r="G233" s="5">
        <f t="shared" si="23"/>
        <v>175.7550509301463</v>
      </c>
      <c r="M233" s="5">
        <f t="shared" si="24"/>
        <v>1.9642000000000017</v>
      </c>
      <c r="N233" s="5">
        <f t="shared" si="25"/>
        <v>3.8580816400000066</v>
      </c>
      <c r="O233" s="5">
        <f t="shared" si="26"/>
        <v>9.1471308688889585E-2</v>
      </c>
    </row>
    <row r="234" spans="1:15" x14ac:dyDescent="0.25">
      <c r="A234" s="5">
        <v>2.5</v>
      </c>
      <c r="B234" s="5">
        <v>44.515900000000002</v>
      </c>
      <c r="C234" s="5">
        <f t="shared" si="27"/>
        <v>39.260750000000002</v>
      </c>
      <c r="D234" s="5">
        <f>'EngDis data'!B234-'EngDis data'!C234</f>
        <v>5.2551500000000004</v>
      </c>
      <c r="E234" s="5">
        <f t="shared" si="21"/>
        <v>27.616601522500005</v>
      </c>
      <c r="F234" s="5">
        <f t="shared" si="22"/>
        <v>9.785235918367384</v>
      </c>
      <c r="G234" s="5">
        <f t="shared" si="23"/>
        <v>95.750841978107175</v>
      </c>
      <c r="M234" s="5">
        <f t="shared" si="24"/>
        <v>5.2551500000000004</v>
      </c>
      <c r="N234" s="5">
        <f t="shared" si="25"/>
        <v>27.616601522500005</v>
      </c>
      <c r="O234" s="5">
        <f t="shared" si="26"/>
        <v>0.11805107837873659</v>
      </c>
    </row>
    <row r="235" spans="1:15" x14ac:dyDescent="0.25">
      <c r="A235" s="5">
        <v>2</v>
      </c>
      <c r="B235" s="5">
        <v>36.799999999999997</v>
      </c>
      <c r="C235" s="5">
        <f t="shared" si="27"/>
        <v>41.5212</v>
      </c>
      <c r="D235" s="5">
        <f>'EngDis data'!B235-'EngDis data'!C235</f>
        <v>-4.7212000000000032</v>
      </c>
      <c r="E235" s="5">
        <f t="shared" si="21"/>
        <v>22.289729440000031</v>
      </c>
      <c r="F235" s="5">
        <f t="shared" si="22"/>
        <v>2.0693359183673792</v>
      </c>
      <c r="G235" s="5">
        <f t="shared" si="23"/>
        <v>4.2821511430453647</v>
      </c>
      <c r="M235" s="5">
        <f t="shared" si="24"/>
        <v>4.7212000000000032</v>
      </c>
      <c r="N235" s="5">
        <f t="shared" si="25"/>
        <v>22.289729440000031</v>
      </c>
      <c r="O235" s="5">
        <f t="shared" si="26"/>
        <v>0.12829347826086965</v>
      </c>
    </row>
    <row r="236" spans="1:15" x14ac:dyDescent="0.25">
      <c r="A236" s="5">
        <v>4.4000000000000004</v>
      </c>
      <c r="B236" s="5">
        <v>31.227399999999999</v>
      </c>
      <c r="C236" s="5">
        <f t="shared" si="27"/>
        <v>30.671040000000001</v>
      </c>
      <c r="D236" s="5">
        <f>'EngDis data'!B236-'EngDis data'!C236</f>
        <v>0.55635999999999797</v>
      </c>
      <c r="E236" s="5">
        <f t="shared" si="21"/>
        <v>0.30953644959999776</v>
      </c>
      <c r="F236" s="5">
        <f t="shared" si="22"/>
        <v>-3.5032640816326186</v>
      </c>
      <c r="G236" s="5">
        <f t="shared" si="23"/>
        <v>12.272859225657234</v>
      </c>
      <c r="M236" s="5">
        <f t="shared" si="24"/>
        <v>0.55635999999999797</v>
      </c>
      <c r="N236" s="5">
        <f t="shared" si="25"/>
        <v>0.30953644959999776</v>
      </c>
      <c r="O236" s="5">
        <f t="shared" si="26"/>
        <v>1.781640482396863E-2</v>
      </c>
    </row>
    <row r="237" spans="1:15" x14ac:dyDescent="0.25">
      <c r="A237" s="5">
        <v>3.7</v>
      </c>
      <c r="B237" s="5">
        <v>36.752800000000001</v>
      </c>
      <c r="C237" s="5">
        <f t="shared" si="27"/>
        <v>33.83567</v>
      </c>
      <c r="D237" s="5">
        <f>'EngDis data'!B237-'EngDis data'!C237</f>
        <v>2.9171300000000002</v>
      </c>
      <c r="E237" s="5">
        <f t="shared" si="21"/>
        <v>8.5096474369000017</v>
      </c>
      <c r="F237" s="5">
        <f t="shared" si="22"/>
        <v>2.0221359183673826</v>
      </c>
      <c r="G237" s="5">
        <f t="shared" si="23"/>
        <v>4.0890336723514977</v>
      </c>
      <c r="M237" s="5">
        <f t="shared" si="24"/>
        <v>2.9171300000000002</v>
      </c>
      <c r="N237" s="5">
        <f t="shared" si="25"/>
        <v>8.5096474369000017</v>
      </c>
      <c r="O237" s="5">
        <f t="shared" si="26"/>
        <v>7.9371639711804276E-2</v>
      </c>
    </row>
    <row r="238" spans="1:15" x14ac:dyDescent="0.25">
      <c r="A238" s="5">
        <v>3</v>
      </c>
      <c r="B238" s="5">
        <v>37.425899999999999</v>
      </c>
      <c r="C238" s="5">
        <f t="shared" si="27"/>
        <v>37.000300000000003</v>
      </c>
      <c r="D238" s="5">
        <f>'EngDis data'!B238-'EngDis data'!C238</f>
        <v>0.42559999999999576</v>
      </c>
      <c r="E238" s="5">
        <f t="shared" si="21"/>
        <v>0.18113535999999639</v>
      </c>
      <c r="F238" s="5">
        <f t="shared" si="22"/>
        <v>2.6952359183673806</v>
      </c>
      <c r="G238" s="5">
        <f t="shared" si="23"/>
        <v>7.2642966556576578</v>
      </c>
      <c r="M238" s="5">
        <f t="shared" si="24"/>
        <v>0.42559999999999576</v>
      </c>
      <c r="N238" s="5">
        <f t="shared" si="25"/>
        <v>0.18113535999999639</v>
      </c>
      <c r="O238" s="5">
        <f t="shared" si="26"/>
        <v>1.1371804018072933E-2</v>
      </c>
    </row>
    <row r="239" spans="1:15" x14ac:dyDescent="0.25">
      <c r="A239" s="5">
        <v>3.6</v>
      </c>
      <c r="B239" s="5">
        <v>34.259599999999999</v>
      </c>
      <c r="C239" s="5">
        <f t="shared" si="27"/>
        <v>34.287760000000006</v>
      </c>
      <c r="D239" s="5">
        <f>'EngDis data'!B239-'EngDis data'!C239</f>
        <v>-2.8160000000006846E-2</v>
      </c>
      <c r="E239" s="5">
        <f t="shared" si="21"/>
        <v>7.929856000003856E-4</v>
      </c>
      <c r="F239" s="5">
        <f t="shared" si="22"/>
        <v>-0.47106408163261904</v>
      </c>
      <c r="G239" s="5">
        <f t="shared" si="23"/>
        <v>0.22190136900438276</v>
      </c>
      <c r="M239" s="5">
        <f t="shared" si="24"/>
        <v>2.8160000000006846E-2</v>
      </c>
      <c r="N239" s="5">
        <f t="shared" si="25"/>
        <v>7.929856000003856E-4</v>
      </c>
      <c r="O239" s="5">
        <f t="shared" si="26"/>
        <v>8.2195939240408084E-4</v>
      </c>
    </row>
    <row r="240" spans="1:15" x14ac:dyDescent="0.25">
      <c r="A240" s="5">
        <v>1.6</v>
      </c>
      <c r="B240" s="5">
        <v>45.5</v>
      </c>
      <c r="C240" s="5">
        <f t="shared" si="27"/>
        <v>43.329560000000001</v>
      </c>
      <c r="D240" s="5">
        <f>'EngDis data'!B240-'EngDis data'!C240</f>
        <v>2.1704399999999993</v>
      </c>
      <c r="E240" s="5">
        <f t="shared" si="21"/>
        <v>4.7108097935999966</v>
      </c>
      <c r="F240" s="5">
        <f t="shared" si="22"/>
        <v>10.769335918367382</v>
      </c>
      <c r="G240" s="5">
        <f t="shared" si="23"/>
        <v>115.97859612263782</v>
      </c>
      <c r="M240" s="5">
        <f t="shared" si="24"/>
        <v>2.1704399999999993</v>
      </c>
      <c r="N240" s="5">
        <f t="shared" si="25"/>
        <v>4.7108097935999966</v>
      </c>
      <c r="O240" s="5">
        <f t="shared" si="26"/>
        <v>4.7701978021978009E-2</v>
      </c>
    </row>
    <row r="241" spans="1:15" x14ac:dyDescent="0.25">
      <c r="A241" s="5">
        <v>3</v>
      </c>
      <c r="B241" s="5">
        <v>33.299999999999997</v>
      </c>
      <c r="C241" s="5">
        <f t="shared" si="27"/>
        <v>37.000300000000003</v>
      </c>
      <c r="D241" s="5">
        <f>'EngDis data'!B241-'EngDis data'!C241</f>
        <v>-3.7003000000000057</v>
      </c>
      <c r="E241" s="5">
        <f t="shared" si="21"/>
        <v>13.692220090000042</v>
      </c>
      <c r="F241" s="5">
        <f t="shared" si="22"/>
        <v>-1.4306640816326208</v>
      </c>
      <c r="G241" s="5">
        <f t="shared" si="23"/>
        <v>2.0467997144737105</v>
      </c>
      <c r="M241" s="5">
        <f t="shared" si="24"/>
        <v>3.7003000000000057</v>
      </c>
      <c r="N241" s="5">
        <f t="shared" si="25"/>
        <v>13.692220090000042</v>
      </c>
      <c r="O241" s="5">
        <f t="shared" si="26"/>
        <v>0.11112012012012031</v>
      </c>
    </row>
    <row r="242" spans="1:15" x14ac:dyDescent="0.25">
      <c r="A242" s="5">
        <v>2.4</v>
      </c>
      <c r="B242" s="5">
        <v>40.299999999999997</v>
      </c>
      <c r="C242" s="5">
        <f t="shared" si="27"/>
        <v>39.71284</v>
      </c>
      <c r="D242" s="5">
        <f>'EngDis data'!B242-'EngDis data'!C242</f>
        <v>0.58715999999999724</v>
      </c>
      <c r="E242" s="5">
        <f t="shared" si="21"/>
        <v>0.34475686559999674</v>
      </c>
      <c r="F242" s="5">
        <f t="shared" si="22"/>
        <v>5.5693359183673792</v>
      </c>
      <c r="G242" s="5">
        <f t="shared" si="23"/>
        <v>31.017502571617019</v>
      </c>
      <c r="M242" s="5">
        <f t="shared" si="24"/>
        <v>0.58715999999999724</v>
      </c>
      <c r="N242" s="5">
        <f t="shared" si="25"/>
        <v>0.34475686559999674</v>
      </c>
      <c r="O242" s="5">
        <f t="shared" si="26"/>
        <v>1.4569727047146335E-2</v>
      </c>
    </row>
    <row r="243" spans="1:15" x14ac:dyDescent="0.25">
      <c r="A243" s="5">
        <v>1.8</v>
      </c>
      <c r="B243" s="5">
        <v>56.991500000000002</v>
      </c>
      <c r="C243" s="5">
        <f t="shared" si="27"/>
        <v>42.425380000000004</v>
      </c>
      <c r="D243" s="5">
        <f>'EngDis data'!B243-'EngDis data'!C243</f>
        <v>14.566119999999998</v>
      </c>
      <c r="E243" s="5">
        <f t="shared" si="21"/>
        <v>212.17185185439993</v>
      </c>
      <c r="F243" s="5">
        <f t="shared" si="22"/>
        <v>22.260835918367384</v>
      </c>
      <c r="G243" s="5">
        <f t="shared" si="23"/>
        <v>495.54481578447547</v>
      </c>
      <c r="M243" s="5">
        <f t="shared" si="24"/>
        <v>14.566119999999998</v>
      </c>
      <c r="N243" s="5">
        <f t="shared" si="25"/>
        <v>212.17185185439993</v>
      </c>
      <c r="O243" s="5">
        <f t="shared" si="26"/>
        <v>0.25558407832746982</v>
      </c>
    </row>
    <row r="244" spans="1:15" x14ac:dyDescent="0.25">
      <c r="A244" s="5">
        <v>6</v>
      </c>
      <c r="B244" s="5">
        <v>21.473400000000002</v>
      </c>
      <c r="C244" s="5">
        <f t="shared" si="27"/>
        <v>23.437600000000003</v>
      </c>
      <c r="D244" s="5">
        <f>'EngDis data'!B244-'EngDis data'!C244</f>
        <v>-1.9642000000000017</v>
      </c>
      <c r="E244" s="5">
        <f t="shared" si="21"/>
        <v>3.8580816400000066</v>
      </c>
      <c r="F244" s="5">
        <f t="shared" si="22"/>
        <v>-13.257264081632616</v>
      </c>
      <c r="G244" s="5">
        <f t="shared" si="23"/>
        <v>175.7550509301463</v>
      </c>
      <c r="M244" s="5">
        <f t="shared" si="24"/>
        <v>1.9642000000000017</v>
      </c>
      <c r="N244" s="5">
        <f t="shared" si="25"/>
        <v>3.8580816400000066</v>
      </c>
      <c r="O244" s="5">
        <f t="shared" si="26"/>
        <v>9.1471308688889585E-2</v>
      </c>
    </row>
    <row r="245" spans="1:15" x14ac:dyDescent="0.25">
      <c r="A245" s="5">
        <v>2.4</v>
      </c>
      <c r="B245" s="5">
        <v>56.3</v>
      </c>
      <c r="C245" s="5">
        <f t="shared" si="27"/>
        <v>39.71284</v>
      </c>
      <c r="D245" s="5">
        <f>'EngDis data'!B245-'EngDis data'!C245</f>
        <v>16.587159999999997</v>
      </c>
      <c r="E245" s="5">
        <f t="shared" si="21"/>
        <v>275.13387686559992</v>
      </c>
      <c r="F245" s="5">
        <f t="shared" si="22"/>
        <v>21.569335918367379</v>
      </c>
      <c r="G245" s="5">
        <f t="shared" si="23"/>
        <v>465.23625195937313</v>
      </c>
      <c r="M245" s="5">
        <f t="shared" si="24"/>
        <v>16.587159999999997</v>
      </c>
      <c r="N245" s="5">
        <f t="shared" si="25"/>
        <v>275.13387686559992</v>
      </c>
      <c r="O245" s="5">
        <f t="shared" si="26"/>
        <v>0.29462095914742448</v>
      </c>
    </row>
    <row r="246" spans="1:15" x14ac:dyDescent="0.25">
      <c r="A246" s="5">
        <v>4.2</v>
      </c>
      <c r="B246" s="5">
        <v>26.767800000000001</v>
      </c>
      <c r="C246" s="5">
        <f t="shared" si="27"/>
        <v>31.575220000000002</v>
      </c>
      <c r="D246" s="5">
        <f>'EngDis data'!B246-'EngDis data'!C246</f>
        <v>-4.8074200000000005</v>
      </c>
      <c r="E246" s="5">
        <f t="shared" si="21"/>
        <v>23.111287056400005</v>
      </c>
      <c r="F246" s="5">
        <f t="shared" si="22"/>
        <v>-7.9628640816326168</v>
      </c>
      <c r="G246" s="5">
        <f t="shared" si="23"/>
        <v>63.407204382554859</v>
      </c>
      <c r="M246" s="5">
        <f t="shared" si="24"/>
        <v>4.8074200000000005</v>
      </c>
      <c r="N246" s="5">
        <f t="shared" si="25"/>
        <v>23.111287056400005</v>
      </c>
      <c r="O246" s="5">
        <f t="shared" si="26"/>
        <v>0.17959712789246782</v>
      </c>
    </row>
    <row r="247" spans="1:15" x14ac:dyDescent="0.25">
      <c r="A247" s="5">
        <v>5.2</v>
      </c>
      <c r="B247" s="5">
        <v>23.066700000000001</v>
      </c>
      <c r="C247" s="5">
        <f t="shared" si="27"/>
        <v>27.054320000000001</v>
      </c>
      <c r="D247" s="5">
        <f>'EngDis data'!B247-'EngDis data'!C247</f>
        <v>-3.9876199999999997</v>
      </c>
      <c r="E247" s="5">
        <f t="shared" si="21"/>
        <v>15.901113264399998</v>
      </c>
      <c r="F247" s="5">
        <f t="shared" si="22"/>
        <v>-11.663964081632617</v>
      </c>
      <c r="G247" s="5">
        <f t="shared" si="23"/>
        <v>136.04805809761581</v>
      </c>
      <c r="M247" s="5">
        <f>ABS(D247)</f>
        <v>3.9876199999999997</v>
      </c>
      <c r="N247" s="5">
        <f t="shared" si="25"/>
        <v>15.901113264399998</v>
      </c>
      <c r="O247" s="5">
        <f t="shared" si="26"/>
        <v>0.17287344960484161</v>
      </c>
    </row>
    <row r="248" spans="1:15" x14ac:dyDescent="0.25">
      <c r="B248" s="1">
        <f>AVERAGE(B3:B247)</f>
        <v>34.730664081632618</v>
      </c>
      <c r="E248" s="3">
        <f>SUM(E3:E247)</f>
        <v>6529.7315468556972</v>
      </c>
      <c r="G248" s="4">
        <f>SUM(G3:G247)</f>
        <v>20681.086991463922</v>
      </c>
      <c r="M248" s="14">
        <f>SUM(M3:M247)</f>
        <v>948.13596999999947</v>
      </c>
      <c r="N248" s="14">
        <f>SUM(N3:N247)</f>
        <v>6529.7315468556972</v>
      </c>
      <c r="O248" s="14">
        <f>SUM(O3:O247)</f>
        <v>27.478933319478482</v>
      </c>
    </row>
    <row r="251" spans="1:15" x14ac:dyDescent="0.25">
      <c r="A251" s="6"/>
      <c r="B251" s="6" t="s">
        <v>28</v>
      </c>
      <c r="C251" s="6">
        <f>COUNT(D3:D247)</f>
        <v>245</v>
      </c>
    </row>
    <row r="252" spans="1:15" x14ac:dyDescent="0.25">
      <c r="A252" s="5"/>
      <c r="B252" s="5"/>
      <c r="C252" s="5"/>
    </row>
    <row r="253" spans="1:15" x14ac:dyDescent="0.25">
      <c r="A253" s="15" t="s">
        <v>29</v>
      </c>
      <c r="B253" s="15"/>
      <c r="C253" s="15">
        <f>M248/C251</f>
        <v>3.8699427346938755</v>
      </c>
    </row>
    <row r="254" spans="1:15" x14ac:dyDescent="0.25">
      <c r="A254" s="16" t="s">
        <v>30</v>
      </c>
      <c r="B254" s="16"/>
      <c r="C254" s="16">
        <f>N248/C251</f>
        <v>26.651965497370192</v>
      </c>
    </row>
    <row r="255" spans="1:15" x14ac:dyDescent="0.25">
      <c r="A255" s="11" t="s">
        <v>31</v>
      </c>
      <c r="B255" s="11"/>
      <c r="C255" s="11">
        <f>SQRT(C254)</f>
        <v>5.162554164110067</v>
      </c>
    </row>
    <row r="256" spans="1:15" x14ac:dyDescent="0.25">
      <c r="A256" s="12" t="s">
        <v>32</v>
      </c>
      <c r="B256" s="12"/>
      <c r="C256" s="12">
        <f>(O248/C251)*100</f>
        <v>11.215891150807543</v>
      </c>
      <c r="D256" s="17" t="s">
        <v>33</v>
      </c>
      <c r="E256" s="17"/>
      <c r="F256" s="17"/>
    </row>
    <row r="258" spans="1:2" ht="15.75" thickBot="1" x14ac:dyDescent="0.3"/>
    <row r="259" spans="1:2" ht="15.75" thickBot="1" x14ac:dyDescent="0.3">
      <c r="A259" s="2">
        <f>1-(E248/G248)</f>
        <v>0.68426555385841992</v>
      </c>
      <c r="B259" t="s"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B6BA8-3EDD-4346-BB40-97754400701B}">
  <sheetPr codeName="Sheet1"/>
  <dimension ref="A1:R94"/>
  <sheetViews>
    <sheetView workbookViewId="0">
      <selection activeCell="K4" sqref="K4"/>
    </sheetView>
  </sheetViews>
  <sheetFormatPr defaultRowHeight="15" x14ac:dyDescent="0.25"/>
  <cols>
    <col min="6" max="6" width="10.85546875" customWidth="1"/>
    <col min="7" max="7" width="12" bestFit="1" customWidth="1"/>
    <col min="8" max="8" width="12.140625" bestFit="1" customWidth="1"/>
    <col min="16" max="16" width="8.7109375" customWidth="1"/>
  </cols>
  <sheetData>
    <row r="1" spans="1:16" ht="60" x14ac:dyDescent="0.25">
      <c r="A1" s="22" t="s">
        <v>34</v>
      </c>
      <c r="B1" s="20" t="s">
        <v>18</v>
      </c>
      <c r="C1" s="8" t="s">
        <v>19</v>
      </c>
      <c r="D1" s="8" t="s">
        <v>14</v>
      </c>
      <c r="E1" s="8" t="s">
        <v>20</v>
      </c>
      <c r="F1" s="9" t="s">
        <v>15</v>
      </c>
      <c r="G1" s="8" t="s">
        <v>23</v>
      </c>
      <c r="I1" s="65" t="s">
        <v>54</v>
      </c>
      <c r="M1" s="5" t="s">
        <v>25</v>
      </c>
      <c r="N1" s="5" t="s">
        <v>26</v>
      </c>
      <c r="O1" s="7" t="s">
        <v>27</v>
      </c>
      <c r="P1" s="41" t="s">
        <v>46</v>
      </c>
    </row>
    <row r="2" spans="1:16" x14ac:dyDescent="0.25">
      <c r="A2" s="19" t="s">
        <v>1</v>
      </c>
      <c r="B2" s="21" t="s">
        <v>2</v>
      </c>
      <c r="C2" s="8" t="s">
        <v>10</v>
      </c>
      <c r="D2" s="8"/>
      <c r="E2" s="8"/>
      <c r="F2" s="8"/>
      <c r="G2" s="8"/>
      <c r="M2" s="5"/>
      <c r="N2" s="5"/>
      <c r="O2" s="5"/>
    </row>
    <row r="3" spans="1:16" x14ac:dyDescent="0.25">
      <c r="A3" s="19">
        <v>6</v>
      </c>
      <c r="B3" s="19">
        <v>30.3</v>
      </c>
      <c r="C3">
        <f>52.144-2.9203*A3</f>
        <v>34.622199999999999</v>
      </c>
      <c r="D3">
        <f>B3-C3</f>
        <v>-4.3221999999999987</v>
      </c>
      <c r="E3">
        <f>D3*D3</f>
        <v>18.681412839999989</v>
      </c>
      <c r="F3">
        <f>B3-$B$85</f>
        <v>-4.6890012195122104</v>
      </c>
      <c r="G3">
        <f>F3*F3</f>
        <v>21.986732436586998</v>
      </c>
      <c r="I3" s="1">
        <f>CORREL(B3:B84,C3:C84)</f>
        <v>0.80605993974644319</v>
      </c>
      <c r="M3">
        <f>ABS(D3)</f>
        <v>4.3221999999999987</v>
      </c>
      <c r="N3">
        <f>D3*D3</f>
        <v>18.681412839999989</v>
      </c>
      <c r="O3">
        <f>ABS(B3-C3)/B3</f>
        <v>0.14264686468646859</v>
      </c>
      <c r="P3" s="43">
        <f>O3*100</f>
        <v>14.264686468646859</v>
      </c>
    </row>
    <row r="4" spans="1:16" x14ac:dyDescent="0.25">
      <c r="A4" s="19">
        <v>6</v>
      </c>
      <c r="B4" s="19">
        <v>28.567399999999999</v>
      </c>
      <c r="C4">
        <f t="shared" ref="C4:C67" si="0">52.144-2.9203*A4</f>
        <v>34.622199999999999</v>
      </c>
      <c r="D4">
        <f>B4-C4</f>
        <v>-6.0548000000000002</v>
      </c>
      <c r="E4">
        <f t="shared" ref="E4:E67" si="1">D4*D4</f>
        <v>36.660603040000005</v>
      </c>
      <c r="F4">
        <f t="shared" ref="F4:F67" si="2">B4-$B$85</f>
        <v>-6.4216012195122119</v>
      </c>
      <c r="G4">
        <f t="shared" ref="G4:G67" si="3">F4*F4</f>
        <v>41.236962222440724</v>
      </c>
      <c r="M4">
        <f t="shared" ref="M4:M67" si="4">ABS(D4)</f>
        <v>6.0548000000000002</v>
      </c>
      <c r="N4">
        <f t="shared" ref="N4:N67" si="5">D4*D4</f>
        <v>36.660603040000005</v>
      </c>
      <c r="O4">
        <f t="shared" ref="O4:O67" si="6">ABS(B4-C4)/B4</f>
        <v>0.21194788465173592</v>
      </c>
      <c r="P4" s="43">
        <f t="shared" ref="P4:P67" si="7">O4*100</f>
        <v>21.194788465173591</v>
      </c>
    </row>
    <row r="5" spans="1:16" x14ac:dyDescent="0.25">
      <c r="A5" s="19">
        <v>8</v>
      </c>
      <c r="B5" s="19">
        <v>21.9</v>
      </c>
      <c r="C5">
        <f t="shared" si="0"/>
        <v>28.781599999999997</v>
      </c>
      <c r="D5">
        <f t="shared" ref="D5:D68" si="8">B5-C5</f>
        <v>-6.8815999999999988</v>
      </c>
      <c r="E5">
        <f t="shared" si="1"/>
        <v>47.356418559999987</v>
      </c>
      <c r="F5">
        <f t="shared" si="2"/>
        <v>-13.089001219512213</v>
      </c>
      <c r="G5">
        <f t="shared" si="3"/>
        <v>171.32195292439218</v>
      </c>
      <c r="H5" s="5"/>
      <c r="I5" s="66" t="s">
        <v>0</v>
      </c>
      <c r="J5" s="20" t="s">
        <v>2</v>
      </c>
      <c r="M5">
        <f t="shared" si="4"/>
        <v>6.8815999999999988</v>
      </c>
      <c r="N5">
        <f t="shared" si="5"/>
        <v>47.356418559999987</v>
      </c>
      <c r="O5">
        <f t="shared" si="6"/>
        <v>0.31422831050228306</v>
      </c>
      <c r="P5" s="43">
        <f t="shared" si="7"/>
        <v>31.422831050228307</v>
      </c>
    </row>
    <row r="6" spans="1:16" x14ac:dyDescent="0.25">
      <c r="A6" s="19">
        <v>4</v>
      </c>
      <c r="B6" s="19">
        <v>38.700000000000003</v>
      </c>
      <c r="C6">
        <f t="shared" si="0"/>
        <v>40.462800000000001</v>
      </c>
      <c r="D6">
        <f t="shared" si="8"/>
        <v>-1.7627999999999986</v>
      </c>
      <c r="E6">
        <f t="shared" si="1"/>
        <v>3.107463839999995</v>
      </c>
      <c r="F6">
        <f t="shared" si="2"/>
        <v>3.7109987804877917</v>
      </c>
      <c r="G6">
        <f t="shared" si="3"/>
        <v>13.771511948781878</v>
      </c>
      <c r="H6" s="5" t="s">
        <v>59</v>
      </c>
      <c r="I6" s="5">
        <f>STDEV(A3:A84)</f>
        <v>1.7104898037886107</v>
      </c>
      <c r="J6" s="5">
        <f>STDEV(B3:B84)</f>
        <v>8.9426520936614793</v>
      </c>
      <c r="M6">
        <f t="shared" si="4"/>
        <v>1.7627999999999986</v>
      </c>
      <c r="N6">
        <f t="shared" si="5"/>
        <v>3.107463839999995</v>
      </c>
      <c r="O6">
        <f t="shared" si="6"/>
        <v>4.5550387596899188E-2</v>
      </c>
      <c r="P6" s="43">
        <f t="shared" si="7"/>
        <v>4.5550387596899187</v>
      </c>
    </row>
    <row r="7" spans="1:16" x14ac:dyDescent="0.25">
      <c r="A7" s="19">
        <v>8</v>
      </c>
      <c r="B7" s="19">
        <v>21.473400000000002</v>
      </c>
      <c r="C7">
        <f t="shared" si="0"/>
        <v>28.781599999999997</v>
      </c>
      <c r="D7">
        <f t="shared" si="8"/>
        <v>-7.3081999999999958</v>
      </c>
      <c r="E7">
        <f t="shared" si="1"/>
        <v>53.409787239999936</v>
      </c>
      <c r="F7">
        <f t="shared" si="2"/>
        <v>-13.515601219512209</v>
      </c>
      <c r="G7">
        <f t="shared" si="3"/>
        <v>182.67147632487993</v>
      </c>
      <c r="H7" s="5" t="s">
        <v>57</v>
      </c>
      <c r="I7" s="5">
        <f>VARA(A3:A84)</f>
        <v>2.9257753688647998</v>
      </c>
      <c r="J7" s="5">
        <f>VARA(B3:B84)</f>
        <v>79.971026468268036</v>
      </c>
      <c r="M7">
        <f t="shared" si="4"/>
        <v>7.3081999999999958</v>
      </c>
      <c r="N7">
        <f t="shared" si="5"/>
        <v>53.409787239999936</v>
      </c>
      <c r="O7">
        <f t="shared" si="6"/>
        <v>0.3403373476021494</v>
      </c>
      <c r="P7" s="43">
        <f t="shared" si="7"/>
        <v>34.033734760214941</v>
      </c>
    </row>
    <row r="8" spans="1:16" x14ac:dyDescent="0.25">
      <c r="A8" s="19">
        <v>6</v>
      </c>
      <c r="B8" s="19">
        <v>34.762999999999998</v>
      </c>
      <c r="C8">
        <f t="shared" si="0"/>
        <v>34.622199999999999</v>
      </c>
      <c r="D8">
        <f t="shared" si="8"/>
        <v>0.1407999999999987</v>
      </c>
      <c r="E8">
        <f t="shared" si="1"/>
        <v>1.9824639999999637E-2</v>
      </c>
      <c r="F8">
        <f t="shared" si="2"/>
        <v>-0.22600121951221297</v>
      </c>
      <c r="G8">
        <f t="shared" si="3"/>
        <v>5.1076551221007474E-2</v>
      </c>
      <c r="H8" s="5" t="s">
        <v>58</v>
      </c>
      <c r="I8" s="5">
        <f>COVAR(A3:A84,B3:B84)</f>
        <v>-12.179384161213562</v>
      </c>
      <c r="J8" s="5"/>
      <c r="M8">
        <f t="shared" si="4"/>
        <v>0.1407999999999987</v>
      </c>
      <c r="N8">
        <f t="shared" si="5"/>
        <v>1.9824639999999637E-2</v>
      </c>
      <c r="O8">
        <f t="shared" si="6"/>
        <v>4.0502833472369675E-3</v>
      </c>
      <c r="P8" s="43">
        <f t="shared" si="7"/>
        <v>0.40502833472369676</v>
      </c>
    </row>
    <row r="9" spans="1:16" x14ac:dyDescent="0.25">
      <c r="A9" s="19">
        <v>4</v>
      </c>
      <c r="B9" s="19">
        <v>37.4</v>
      </c>
      <c r="C9">
        <f t="shared" si="0"/>
        <v>40.462800000000001</v>
      </c>
      <c r="D9">
        <f t="shared" si="8"/>
        <v>-3.0628000000000029</v>
      </c>
      <c r="E9">
        <f t="shared" si="1"/>
        <v>9.3807438400000169</v>
      </c>
      <c r="F9">
        <f t="shared" si="2"/>
        <v>2.4109987804877875</v>
      </c>
      <c r="G9">
        <f t="shared" si="3"/>
        <v>5.8129151195135984</v>
      </c>
      <c r="H9" s="5" t="s">
        <v>60</v>
      </c>
      <c r="I9" s="5">
        <f>I8/I7</f>
        <v>-4.1627885349035392</v>
      </c>
      <c r="J9" s="5"/>
      <c r="M9">
        <f t="shared" si="4"/>
        <v>3.0628000000000029</v>
      </c>
      <c r="N9">
        <f t="shared" si="5"/>
        <v>9.3807438400000169</v>
      </c>
      <c r="O9">
        <f t="shared" si="6"/>
        <v>8.1893048128342319E-2</v>
      </c>
      <c r="P9" s="43">
        <f t="shared" si="7"/>
        <v>8.1893048128342318</v>
      </c>
    </row>
    <row r="10" spans="1:16" x14ac:dyDescent="0.25">
      <c r="A10" s="19">
        <v>6</v>
      </c>
      <c r="B10" s="19">
        <v>35.5</v>
      </c>
      <c r="C10">
        <f t="shared" si="0"/>
        <v>34.622199999999999</v>
      </c>
      <c r="D10">
        <f t="shared" si="8"/>
        <v>0.87780000000000058</v>
      </c>
      <c r="E10">
        <f t="shared" si="1"/>
        <v>0.770532840000001</v>
      </c>
      <c r="F10">
        <f t="shared" si="2"/>
        <v>0.51099878048778891</v>
      </c>
      <c r="G10">
        <f t="shared" si="3"/>
        <v>0.26111975366000745</v>
      </c>
      <c r="M10">
        <f t="shared" si="4"/>
        <v>0.87780000000000058</v>
      </c>
      <c r="N10">
        <f t="shared" si="5"/>
        <v>0.770532840000001</v>
      </c>
      <c r="O10">
        <f t="shared" si="6"/>
        <v>2.4726760563380298E-2</v>
      </c>
      <c r="P10" s="43">
        <f t="shared" si="7"/>
        <v>2.4726760563380297</v>
      </c>
    </row>
    <row r="11" spans="1:16" x14ac:dyDescent="0.25">
      <c r="A11" s="19">
        <v>8</v>
      </c>
      <c r="B11" s="19">
        <v>29</v>
      </c>
      <c r="C11">
        <f t="shared" si="0"/>
        <v>28.781599999999997</v>
      </c>
      <c r="D11">
        <f t="shared" si="8"/>
        <v>0.21840000000000259</v>
      </c>
      <c r="E11">
        <f t="shared" si="1"/>
        <v>4.7698560000001132E-2</v>
      </c>
      <c r="F11">
        <f t="shared" si="2"/>
        <v>-5.9890012195122111</v>
      </c>
      <c r="G11">
        <f t="shared" si="3"/>
        <v>35.868135607318749</v>
      </c>
      <c r="M11">
        <f t="shared" si="4"/>
        <v>0.21840000000000259</v>
      </c>
      <c r="N11">
        <f t="shared" si="5"/>
        <v>4.7698560000001132E-2</v>
      </c>
      <c r="O11">
        <f t="shared" si="6"/>
        <v>7.5310344827587104E-3</v>
      </c>
      <c r="P11" s="43">
        <f t="shared" si="7"/>
        <v>0.75310344827587106</v>
      </c>
    </row>
    <row r="12" spans="1:16" x14ac:dyDescent="0.25">
      <c r="A12" s="19">
        <v>8</v>
      </c>
      <c r="B12" s="19">
        <v>25.6</v>
      </c>
      <c r="C12">
        <f t="shared" si="0"/>
        <v>28.781599999999997</v>
      </c>
      <c r="D12">
        <f t="shared" si="8"/>
        <v>-3.181599999999996</v>
      </c>
      <c r="E12">
        <f t="shared" si="1"/>
        <v>10.122578559999974</v>
      </c>
      <c r="F12">
        <f t="shared" si="2"/>
        <v>-9.3890012195122097</v>
      </c>
      <c r="G12">
        <f t="shared" si="3"/>
        <v>88.153343900001758</v>
      </c>
      <c r="M12">
        <f t="shared" si="4"/>
        <v>3.181599999999996</v>
      </c>
      <c r="N12">
        <f t="shared" si="5"/>
        <v>10.122578559999974</v>
      </c>
      <c r="O12">
        <f t="shared" si="6"/>
        <v>0.12428124999999984</v>
      </c>
      <c r="P12" s="43">
        <f t="shared" si="7"/>
        <v>12.428124999999984</v>
      </c>
    </row>
    <row r="13" spans="1:16" x14ac:dyDescent="0.25">
      <c r="A13" s="19">
        <v>4</v>
      </c>
      <c r="B13" s="19">
        <v>42</v>
      </c>
      <c r="C13">
        <f t="shared" si="0"/>
        <v>40.462800000000001</v>
      </c>
      <c r="D13">
        <f t="shared" si="8"/>
        <v>1.5371999999999986</v>
      </c>
      <c r="E13">
        <f t="shared" si="1"/>
        <v>2.3629838399999956</v>
      </c>
      <c r="F13">
        <f t="shared" si="2"/>
        <v>7.0109987804877889</v>
      </c>
      <c r="G13">
        <f t="shared" si="3"/>
        <v>49.15410390000126</v>
      </c>
      <c r="M13">
        <f t="shared" si="4"/>
        <v>1.5371999999999986</v>
      </c>
      <c r="N13">
        <f t="shared" si="5"/>
        <v>2.3629838399999956</v>
      </c>
      <c r="O13">
        <f t="shared" si="6"/>
        <v>3.6599999999999966E-2</v>
      </c>
      <c r="P13" s="43">
        <f t="shared" si="7"/>
        <v>3.6599999999999966</v>
      </c>
    </row>
    <row r="14" spans="1:16" x14ac:dyDescent="0.25">
      <c r="A14" s="19">
        <v>8</v>
      </c>
      <c r="B14" s="19">
        <v>28.700900000000001</v>
      </c>
      <c r="C14">
        <f t="shared" si="0"/>
        <v>28.781599999999997</v>
      </c>
      <c r="D14">
        <f t="shared" si="8"/>
        <v>-8.0699999999996663E-2</v>
      </c>
      <c r="E14">
        <f t="shared" si="1"/>
        <v>6.5124899999994615E-3</v>
      </c>
      <c r="F14">
        <f t="shared" si="2"/>
        <v>-6.2881012195122103</v>
      </c>
      <c r="G14">
        <f t="shared" si="3"/>
        <v>39.540216946830945</v>
      </c>
      <c r="M14">
        <f t="shared" si="4"/>
        <v>8.0699999999996663E-2</v>
      </c>
      <c r="N14">
        <f t="shared" si="5"/>
        <v>6.5124899999994615E-3</v>
      </c>
      <c r="O14">
        <f t="shared" si="6"/>
        <v>2.8117585162833452E-3</v>
      </c>
      <c r="P14" s="43">
        <f t="shared" si="7"/>
        <v>0.28117585162833453</v>
      </c>
    </row>
    <row r="15" spans="1:16" x14ac:dyDescent="0.25">
      <c r="A15" s="19">
        <v>6</v>
      </c>
      <c r="B15" s="19">
        <v>37.055</v>
      </c>
      <c r="C15">
        <f t="shared" si="0"/>
        <v>34.622199999999999</v>
      </c>
      <c r="D15">
        <f t="shared" si="8"/>
        <v>2.4328000000000003</v>
      </c>
      <c r="E15">
        <f t="shared" si="1"/>
        <v>5.9185158400000013</v>
      </c>
      <c r="F15">
        <f t="shared" si="2"/>
        <v>2.0659987804877886</v>
      </c>
      <c r="G15">
        <f t="shared" si="3"/>
        <v>4.2683509609770294</v>
      </c>
      <c r="M15">
        <f t="shared" si="4"/>
        <v>2.4328000000000003</v>
      </c>
      <c r="N15">
        <f t="shared" si="5"/>
        <v>5.9185158400000013</v>
      </c>
      <c r="O15">
        <f t="shared" si="6"/>
        <v>6.5653757927405215E-2</v>
      </c>
      <c r="P15" s="43">
        <f t="shared" si="7"/>
        <v>6.5653757927405216</v>
      </c>
    </row>
    <row r="16" spans="1:16" x14ac:dyDescent="0.25">
      <c r="A16" s="19">
        <v>6</v>
      </c>
      <c r="B16" s="19">
        <v>32.299999999999997</v>
      </c>
      <c r="C16">
        <f t="shared" si="0"/>
        <v>34.622199999999999</v>
      </c>
      <c r="D16">
        <f t="shared" si="8"/>
        <v>-2.3222000000000023</v>
      </c>
      <c r="E16">
        <f t="shared" si="1"/>
        <v>5.3926128400000106</v>
      </c>
      <c r="F16">
        <f t="shared" si="2"/>
        <v>-2.6890012195122139</v>
      </c>
      <c r="G16">
        <f t="shared" si="3"/>
        <v>7.2307275585381738</v>
      </c>
      <c r="M16">
        <f t="shared" si="4"/>
        <v>2.3222000000000023</v>
      </c>
      <c r="N16">
        <f t="shared" si="5"/>
        <v>5.3926128400000106</v>
      </c>
      <c r="O16">
        <f t="shared" si="6"/>
        <v>7.1894736842105345E-2</v>
      </c>
      <c r="P16" s="43">
        <f t="shared" si="7"/>
        <v>7.1894736842105349</v>
      </c>
    </row>
    <row r="17" spans="1:16" x14ac:dyDescent="0.25">
      <c r="A17" s="19">
        <v>8</v>
      </c>
      <c r="B17" s="19">
        <v>21.8</v>
      </c>
      <c r="C17">
        <f t="shared" si="0"/>
        <v>28.781599999999997</v>
      </c>
      <c r="D17">
        <f t="shared" si="8"/>
        <v>-6.9815999999999967</v>
      </c>
      <c r="E17">
        <f t="shared" si="1"/>
        <v>48.742738559999957</v>
      </c>
      <c r="F17">
        <f t="shared" si="2"/>
        <v>-13.18900121951221</v>
      </c>
      <c r="G17">
        <f t="shared" si="3"/>
        <v>173.94975316829456</v>
      </c>
      <c r="M17">
        <f t="shared" si="4"/>
        <v>6.9815999999999967</v>
      </c>
      <c r="N17">
        <f t="shared" si="5"/>
        <v>48.742738559999957</v>
      </c>
      <c r="O17">
        <f t="shared" si="6"/>
        <v>0.32025688073394482</v>
      </c>
      <c r="P17" s="43">
        <f t="shared" si="7"/>
        <v>32.025688073394484</v>
      </c>
    </row>
    <row r="18" spans="1:16" x14ac:dyDescent="0.25">
      <c r="A18" s="19">
        <v>4</v>
      </c>
      <c r="B18" s="19">
        <v>41.2</v>
      </c>
      <c r="C18">
        <f t="shared" si="0"/>
        <v>40.462800000000001</v>
      </c>
      <c r="D18">
        <f t="shared" si="8"/>
        <v>0.73720000000000141</v>
      </c>
      <c r="E18">
        <f t="shared" si="1"/>
        <v>0.54346384000000203</v>
      </c>
      <c r="F18">
        <f t="shared" si="2"/>
        <v>6.2109987804877917</v>
      </c>
      <c r="G18">
        <f t="shared" si="3"/>
        <v>38.576505851220837</v>
      </c>
      <c r="M18">
        <f t="shared" si="4"/>
        <v>0.73720000000000141</v>
      </c>
      <c r="N18">
        <f t="shared" si="5"/>
        <v>0.54346384000000203</v>
      </c>
      <c r="O18">
        <f t="shared" si="6"/>
        <v>1.789320388349518E-2</v>
      </c>
      <c r="P18" s="43">
        <f t="shared" si="7"/>
        <v>1.7893203883495179</v>
      </c>
    </row>
    <row r="19" spans="1:16" x14ac:dyDescent="0.25">
      <c r="A19" s="19">
        <v>10</v>
      </c>
      <c r="B19" s="19">
        <v>24.3325</v>
      </c>
      <c r="C19">
        <f t="shared" si="0"/>
        <v>22.940999999999995</v>
      </c>
      <c r="D19">
        <f t="shared" si="8"/>
        <v>1.3915000000000042</v>
      </c>
      <c r="E19">
        <f t="shared" si="1"/>
        <v>1.9362722500000116</v>
      </c>
      <c r="F19">
        <f t="shared" si="2"/>
        <v>-10.656501219512212</v>
      </c>
      <c r="G19">
        <f t="shared" si="3"/>
        <v>113.56101824146525</v>
      </c>
      <c r="M19">
        <f t="shared" si="4"/>
        <v>1.3915000000000042</v>
      </c>
      <c r="N19">
        <f t="shared" si="5"/>
        <v>1.9362722500000116</v>
      </c>
      <c r="O19">
        <f t="shared" si="6"/>
        <v>5.718688996198517E-2</v>
      </c>
      <c r="P19" s="43">
        <f t="shared" si="7"/>
        <v>5.7186889961985168</v>
      </c>
    </row>
    <row r="20" spans="1:16" x14ac:dyDescent="0.25">
      <c r="A20" s="19">
        <v>6</v>
      </c>
      <c r="B20" s="19">
        <v>34.9</v>
      </c>
      <c r="C20">
        <f t="shared" si="0"/>
        <v>34.622199999999999</v>
      </c>
      <c r="D20">
        <f t="shared" si="8"/>
        <v>0.27779999999999916</v>
      </c>
      <c r="E20">
        <f t="shared" si="1"/>
        <v>7.7172839999999535E-2</v>
      </c>
      <c r="F20">
        <f t="shared" si="2"/>
        <v>-8.9001219512212515E-2</v>
      </c>
      <c r="G20">
        <f t="shared" si="3"/>
        <v>7.9212170746610373E-3</v>
      </c>
      <c r="M20">
        <f t="shared" si="4"/>
        <v>0.27779999999999916</v>
      </c>
      <c r="N20">
        <f t="shared" si="5"/>
        <v>7.7172839999999535E-2</v>
      </c>
      <c r="O20">
        <f t="shared" si="6"/>
        <v>7.95988538681946E-3</v>
      </c>
      <c r="P20" s="43">
        <f t="shared" si="7"/>
        <v>0.79598853868194597</v>
      </c>
    </row>
    <row r="21" spans="1:16" x14ac:dyDescent="0.25">
      <c r="A21" s="19">
        <v>6</v>
      </c>
      <c r="B21" s="19">
        <v>35.799999999999997</v>
      </c>
      <c r="C21">
        <f t="shared" si="0"/>
        <v>34.622199999999999</v>
      </c>
      <c r="D21">
        <f t="shared" si="8"/>
        <v>1.1777999999999977</v>
      </c>
      <c r="E21">
        <f t="shared" si="1"/>
        <v>1.3872128399999946</v>
      </c>
      <c r="F21">
        <f t="shared" si="2"/>
        <v>0.81099878048778606</v>
      </c>
      <c r="G21">
        <f t="shared" si="3"/>
        <v>0.65771902195267617</v>
      </c>
      <c r="M21">
        <f t="shared" si="4"/>
        <v>1.1777999999999977</v>
      </c>
      <c r="N21">
        <f t="shared" si="5"/>
        <v>1.3872128399999946</v>
      </c>
      <c r="O21">
        <f t="shared" si="6"/>
        <v>3.2899441340782064E-2</v>
      </c>
      <c r="P21" s="43">
        <f t="shared" si="7"/>
        <v>3.2899441340782065</v>
      </c>
    </row>
    <row r="22" spans="1:16" x14ac:dyDescent="0.25">
      <c r="A22" s="19">
        <v>8</v>
      </c>
      <c r="B22" s="19">
        <v>21.473400000000002</v>
      </c>
      <c r="C22">
        <f t="shared" si="0"/>
        <v>28.781599999999997</v>
      </c>
      <c r="D22">
        <f t="shared" si="8"/>
        <v>-7.3081999999999958</v>
      </c>
      <c r="E22">
        <f t="shared" si="1"/>
        <v>53.409787239999936</v>
      </c>
      <c r="F22">
        <f t="shared" si="2"/>
        <v>-13.515601219512209</v>
      </c>
      <c r="G22">
        <f t="shared" si="3"/>
        <v>182.67147632487993</v>
      </c>
      <c r="M22">
        <f t="shared" si="4"/>
        <v>7.3081999999999958</v>
      </c>
      <c r="N22">
        <f t="shared" si="5"/>
        <v>53.409787239999936</v>
      </c>
      <c r="O22">
        <f t="shared" si="6"/>
        <v>0.3403373476021494</v>
      </c>
      <c r="P22" s="43">
        <f t="shared" si="7"/>
        <v>34.033734760214941</v>
      </c>
    </row>
    <row r="23" spans="1:16" x14ac:dyDescent="0.25">
      <c r="A23" s="19">
        <v>4</v>
      </c>
      <c r="B23" s="19">
        <v>41.5</v>
      </c>
      <c r="C23">
        <f t="shared" si="0"/>
        <v>40.462800000000001</v>
      </c>
      <c r="D23">
        <f t="shared" si="8"/>
        <v>1.0371999999999986</v>
      </c>
      <c r="E23">
        <f t="shared" si="1"/>
        <v>1.075783839999997</v>
      </c>
      <c r="F23">
        <f t="shared" si="2"/>
        <v>6.5109987804877889</v>
      </c>
      <c r="G23">
        <f t="shared" si="3"/>
        <v>42.393105119513471</v>
      </c>
      <c r="M23">
        <f t="shared" si="4"/>
        <v>1.0371999999999986</v>
      </c>
      <c r="N23">
        <f t="shared" si="5"/>
        <v>1.075783839999997</v>
      </c>
      <c r="O23">
        <f t="shared" si="6"/>
        <v>2.4992771084337315E-2</v>
      </c>
      <c r="P23" s="43">
        <f t="shared" si="7"/>
        <v>2.4992771084337315</v>
      </c>
    </row>
    <row r="24" spans="1:16" x14ac:dyDescent="0.25">
      <c r="A24" s="19">
        <v>6</v>
      </c>
      <c r="B24" s="19">
        <v>28.566800000000001</v>
      </c>
      <c r="C24">
        <f t="shared" si="0"/>
        <v>34.622199999999999</v>
      </c>
      <c r="D24">
        <f t="shared" si="8"/>
        <v>-6.0553999999999988</v>
      </c>
      <c r="E24">
        <f t="shared" si="1"/>
        <v>36.667869159999988</v>
      </c>
      <c r="F24">
        <f t="shared" si="2"/>
        <v>-6.4222012195122105</v>
      </c>
      <c r="G24">
        <f t="shared" si="3"/>
        <v>41.244668503904123</v>
      </c>
      <c r="M24">
        <f t="shared" si="4"/>
        <v>6.0553999999999988</v>
      </c>
      <c r="N24">
        <f t="shared" si="5"/>
        <v>36.667869159999988</v>
      </c>
      <c r="O24">
        <f t="shared" si="6"/>
        <v>0.21197333968102827</v>
      </c>
      <c r="P24" s="43">
        <f t="shared" si="7"/>
        <v>21.197333968102829</v>
      </c>
    </row>
    <row r="25" spans="1:16" x14ac:dyDescent="0.25">
      <c r="A25" s="19">
        <v>4</v>
      </c>
      <c r="B25" s="19">
        <v>59.7</v>
      </c>
      <c r="C25">
        <f t="shared" si="0"/>
        <v>40.462800000000001</v>
      </c>
      <c r="D25">
        <f t="shared" si="8"/>
        <v>19.237200000000001</v>
      </c>
      <c r="E25">
        <f t="shared" si="1"/>
        <v>370.06986384000004</v>
      </c>
      <c r="F25">
        <f t="shared" si="2"/>
        <v>24.710998780487792</v>
      </c>
      <c r="G25">
        <f t="shared" si="3"/>
        <v>610.63346072926913</v>
      </c>
      <c r="M25">
        <f t="shared" si="4"/>
        <v>19.237200000000001</v>
      </c>
      <c r="N25">
        <f t="shared" si="5"/>
        <v>370.06986384000004</v>
      </c>
      <c r="O25">
        <f t="shared" si="6"/>
        <v>0.3222311557788945</v>
      </c>
      <c r="P25" s="43">
        <f t="shared" si="7"/>
        <v>32.223115577889452</v>
      </c>
    </row>
    <row r="26" spans="1:16" x14ac:dyDescent="0.25">
      <c r="A26" s="19">
        <v>8</v>
      </c>
      <c r="B26" s="19">
        <v>29</v>
      </c>
      <c r="C26">
        <f t="shared" si="0"/>
        <v>28.781599999999997</v>
      </c>
      <c r="D26">
        <f t="shared" si="8"/>
        <v>0.21840000000000259</v>
      </c>
      <c r="E26">
        <f t="shared" si="1"/>
        <v>4.7698560000001132E-2</v>
      </c>
      <c r="F26">
        <f t="shared" si="2"/>
        <v>-5.9890012195122111</v>
      </c>
      <c r="G26">
        <f t="shared" si="3"/>
        <v>35.868135607318749</v>
      </c>
      <c r="M26">
        <f t="shared" si="4"/>
        <v>0.21840000000000259</v>
      </c>
      <c r="N26">
        <f t="shared" si="5"/>
        <v>4.7698560000001132E-2</v>
      </c>
      <c r="O26">
        <f t="shared" si="6"/>
        <v>7.5310344827587104E-3</v>
      </c>
      <c r="P26" s="43">
        <f t="shared" si="7"/>
        <v>0.75310344827587106</v>
      </c>
    </row>
    <row r="27" spans="1:16" x14ac:dyDescent="0.25">
      <c r="A27" s="19">
        <v>6</v>
      </c>
      <c r="B27" s="19">
        <v>40.5</v>
      </c>
      <c r="C27">
        <f t="shared" si="0"/>
        <v>34.622199999999999</v>
      </c>
      <c r="D27">
        <f t="shared" si="8"/>
        <v>5.8778000000000006</v>
      </c>
      <c r="E27">
        <f t="shared" si="1"/>
        <v>34.548532840000007</v>
      </c>
      <c r="F27">
        <f t="shared" si="2"/>
        <v>5.5109987804877889</v>
      </c>
      <c r="G27">
        <f t="shared" si="3"/>
        <v>30.371107558537897</v>
      </c>
      <c r="M27">
        <f t="shared" si="4"/>
        <v>5.8778000000000006</v>
      </c>
      <c r="N27">
        <f t="shared" si="5"/>
        <v>34.548532840000007</v>
      </c>
      <c r="O27">
        <f t="shared" si="6"/>
        <v>0.14513086419753088</v>
      </c>
      <c r="P27" s="43">
        <f t="shared" si="7"/>
        <v>14.513086419753089</v>
      </c>
    </row>
    <row r="28" spans="1:16" x14ac:dyDescent="0.25">
      <c r="A28" s="19">
        <v>4</v>
      </c>
      <c r="B28" s="19">
        <v>52.2</v>
      </c>
      <c r="C28">
        <f t="shared" si="0"/>
        <v>40.462800000000001</v>
      </c>
      <c r="D28">
        <f t="shared" si="8"/>
        <v>11.737200000000001</v>
      </c>
      <c r="E28">
        <f t="shared" si="1"/>
        <v>137.76186384000005</v>
      </c>
      <c r="F28">
        <f t="shared" si="2"/>
        <v>17.210998780487792</v>
      </c>
      <c r="G28">
        <f t="shared" si="3"/>
        <v>296.21847902195225</v>
      </c>
      <c r="M28">
        <f t="shared" si="4"/>
        <v>11.737200000000001</v>
      </c>
      <c r="N28">
        <f t="shared" si="5"/>
        <v>137.76186384000005</v>
      </c>
      <c r="O28">
        <f t="shared" si="6"/>
        <v>0.22485057471264369</v>
      </c>
      <c r="P28" s="43">
        <f t="shared" si="7"/>
        <v>22.485057471264369</v>
      </c>
    </row>
    <row r="29" spans="1:16" x14ac:dyDescent="0.25">
      <c r="A29" s="19">
        <v>6</v>
      </c>
      <c r="B29" s="19">
        <v>39.700000000000003</v>
      </c>
      <c r="C29">
        <f t="shared" si="0"/>
        <v>34.622199999999999</v>
      </c>
      <c r="D29">
        <f t="shared" si="8"/>
        <v>5.0778000000000034</v>
      </c>
      <c r="E29">
        <f t="shared" si="1"/>
        <v>25.784052840000033</v>
      </c>
      <c r="F29">
        <f t="shared" si="2"/>
        <v>4.7109987804877917</v>
      </c>
      <c r="G29">
        <f t="shared" si="3"/>
        <v>22.193509509757462</v>
      </c>
      <c r="M29">
        <f t="shared" si="4"/>
        <v>5.0778000000000034</v>
      </c>
      <c r="N29">
        <f t="shared" si="5"/>
        <v>25.784052840000033</v>
      </c>
      <c r="O29">
        <f t="shared" si="6"/>
        <v>0.1279042821158691</v>
      </c>
      <c r="P29" s="43">
        <f t="shared" si="7"/>
        <v>12.79042821158691</v>
      </c>
    </row>
    <row r="30" spans="1:16" x14ac:dyDescent="0.25">
      <c r="A30" s="19">
        <v>4</v>
      </c>
      <c r="B30" s="19">
        <v>44.8</v>
      </c>
      <c r="C30">
        <f t="shared" si="0"/>
        <v>40.462800000000001</v>
      </c>
      <c r="D30">
        <f t="shared" si="8"/>
        <v>4.3371999999999957</v>
      </c>
      <c r="E30">
        <f t="shared" si="1"/>
        <v>18.811303839999962</v>
      </c>
      <c r="F30">
        <f t="shared" si="2"/>
        <v>9.8109987804877861</v>
      </c>
      <c r="G30">
        <f t="shared" si="3"/>
        <v>96.255697070732822</v>
      </c>
      <c r="M30">
        <f t="shared" si="4"/>
        <v>4.3371999999999957</v>
      </c>
      <c r="N30">
        <f t="shared" si="5"/>
        <v>18.811303839999962</v>
      </c>
      <c r="O30">
        <f t="shared" si="6"/>
        <v>9.6812499999999913E-2</v>
      </c>
      <c r="P30" s="43">
        <f t="shared" si="7"/>
        <v>9.6812499999999915</v>
      </c>
    </row>
    <row r="31" spans="1:16" x14ac:dyDescent="0.25">
      <c r="A31" s="19">
        <v>6</v>
      </c>
      <c r="B31" s="19">
        <v>37.979999999999997</v>
      </c>
      <c r="C31">
        <f t="shared" si="0"/>
        <v>34.622199999999999</v>
      </c>
      <c r="D31">
        <f t="shared" si="8"/>
        <v>3.3577999999999975</v>
      </c>
      <c r="E31">
        <f t="shared" si="1"/>
        <v>11.274820839999983</v>
      </c>
      <c r="F31">
        <f t="shared" si="2"/>
        <v>2.9909987804877858</v>
      </c>
      <c r="G31">
        <f t="shared" si="3"/>
        <v>8.9460737048794226</v>
      </c>
      <c r="M31">
        <f t="shared" si="4"/>
        <v>3.3577999999999975</v>
      </c>
      <c r="N31">
        <f t="shared" si="5"/>
        <v>11.274820839999983</v>
      </c>
      <c r="O31">
        <f t="shared" si="6"/>
        <v>8.8409689310163186E-2</v>
      </c>
      <c r="P31" s="43">
        <f t="shared" si="7"/>
        <v>8.8409689310163184</v>
      </c>
    </row>
    <row r="32" spans="1:16" x14ac:dyDescent="0.25">
      <c r="A32" s="19">
        <v>4</v>
      </c>
      <c r="B32" s="19">
        <v>46.5</v>
      </c>
      <c r="C32">
        <f t="shared" si="0"/>
        <v>40.462800000000001</v>
      </c>
      <c r="D32">
        <f t="shared" si="8"/>
        <v>6.0371999999999986</v>
      </c>
      <c r="E32">
        <f t="shared" si="1"/>
        <v>36.447783839999985</v>
      </c>
      <c r="F32">
        <f t="shared" si="2"/>
        <v>11.510998780487789</v>
      </c>
      <c r="G32">
        <f t="shared" si="3"/>
        <v>132.50309292439135</v>
      </c>
      <c r="M32">
        <f t="shared" si="4"/>
        <v>6.0371999999999986</v>
      </c>
      <c r="N32">
        <f t="shared" si="5"/>
        <v>36.447783839999985</v>
      </c>
      <c r="O32">
        <f t="shared" si="6"/>
        <v>0.12983225806451609</v>
      </c>
      <c r="P32" s="43">
        <f t="shared" si="7"/>
        <v>12.983225806451609</v>
      </c>
    </row>
    <row r="33" spans="1:16" x14ac:dyDescent="0.25">
      <c r="A33" s="19">
        <v>4</v>
      </c>
      <c r="B33" s="19">
        <v>43.431899999999999</v>
      </c>
      <c r="C33">
        <f t="shared" si="0"/>
        <v>40.462800000000001</v>
      </c>
      <c r="D33">
        <f t="shared" si="8"/>
        <v>2.9690999999999974</v>
      </c>
      <c r="E33">
        <f t="shared" si="1"/>
        <v>8.8155548099999841</v>
      </c>
      <c r="F33">
        <f t="shared" si="2"/>
        <v>8.4428987804877877</v>
      </c>
      <c r="G33">
        <f t="shared" si="3"/>
        <v>71.282539817562167</v>
      </c>
      <c r="M33">
        <f t="shared" si="4"/>
        <v>2.9690999999999974</v>
      </c>
      <c r="N33">
        <f t="shared" si="5"/>
        <v>8.8155548099999841</v>
      </c>
      <c r="O33">
        <f t="shared" si="6"/>
        <v>6.8362194608110577E-2</v>
      </c>
      <c r="P33" s="43">
        <f t="shared" si="7"/>
        <v>6.8362194608110576</v>
      </c>
    </row>
    <row r="34" spans="1:16" x14ac:dyDescent="0.25">
      <c r="A34" s="19">
        <v>6</v>
      </c>
      <c r="B34" s="19">
        <v>32.857900000000001</v>
      </c>
      <c r="C34">
        <f t="shared" si="0"/>
        <v>34.622199999999999</v>
      </c>
      <c r="D34">
        <f t="shared" si="8"/>
        <v>-1.7642999999999986</v>
      </c>
      <c r="E34">
        <f t="shared" si="1"/>
        <v>3.112754489999995</v>
      </c>
      <c r="F34">
        <f t="shared" si="2"/>
        <v>-2.1311012195122103</v>
      </c>
      <c r="G34">
        <f t="shared" si="3"/>
        <v>4.54159240780643</v>
      </c>
      <c r="M34">
        <f t="shared" si="4"/>
        <v>1.7642999999999986</v>
      </c>
      <c r="N34">
        <f t="shared" si="5"/>
        <v>3.112754489999995</v>
      </c>
      <c r="O34">
        <f t="shared" si="6"/>
        <v>5.3694849640421288E-2</v>
      </c>
      <c r="P34" s="43">
        <f t="shared" si="7"/>
        <v>5.3694849640421287</v>
      </c>
    </row>
    <row r="35" spans="1:16" x14ac:dyDescent="0.25">
      <c r="A35" s="19">
        <v>8</v>
      </c>
      <c r="B35" s="19">
        <v>33.603200000000001</v>
      </c>
      <c r="C35">
        <f t="shared" si="0"/>
        <v>28.781599999999997</v>
      </c>
      <c r="D35">
        <f t="shared" si="8"/>
        <v>4.8216000000000037</v>
      </c>
      <c r="E35">
        <f t="shared" si="1"/>
        <v>23.247826560000036</v>
      </c>
      <c r="F35">
        <f t="shared" si="2"/>
        <v>-1.38580121951221</v>
      </c>
      <c r="G35">
        <f t="shared" si="3"/>
        <v>1.9204450200015286</v>
      </c>
      <c r="M35">
        <f t="shared" si="4"/>
        <v>4.8216000000000037</v>
      </c>
      <c r="N35">
        <f t="shared" si="5"/>
        <v>23.247826560000036</v>
      </c>
      <c r="O35">
        <f t="shared" si="6"/>
        <v>0.14348633463479679</v>
      </c>
      <c r="P35" s="43">
        <f t="shared" si="7"/>
        <v>14.348633463479679</v>
      </c>
    </row>
    <row r="36" spans="1:16" x14ac:dyDescent="0.25">
      <c r="A36" s="19">
        <v>6</v>
      </c>
      <c r="B36" s="19">
        <v>35.496600000000001</v>
      </c>
      <c r="C36">
        <f t="shared" si="0"/>
        <v>34.622199999999999</v>
      </c>
      <c r="D36">
        <f t="shared" si="8"/>
        <v>0.8744000000000014</v>
      </c>
      <c r="E36">
        <f t="shared" si="1"/>
        <v>0.76457536000000248</v>
      </c>
      <c r="F36">
        <f t="shared" si="2"/>
        <v>0.50759878048778972</v>
      </c>
      <c r="G36">
        <f t="shared" si="3"/>
        <v>0.25765652195269134</v>
      </c>
      <c r="M36">
        <f t="shared" si="4"/>
        <v>0.8744000000000014</v>
      </c>
      <c r="N36">
        <f t="shared" si="5"/>
        <v>0.76457536000000248</v>
      </c>
      <c r="O36">
        <f t="shared" si="6"/>
        <v>2.4633345165452503E-2</v>
      </c>
      <c r="P36" s="43">
        <f t="shared" si="7"/>
        <v>2.4633345165452503</v>
      </c>
    </row>
    <row r="37" spans="1:16" x14ac:dyDescent="0.25">
      <c r="A37" s="19">
        <v>8</v>
      </c>
      <c r="B37" s="19">
        <v>25.897500000000001</v>
      </c>
      <c r="C37">
        <f t="shared" si="0"/>
        <v>28.781599999999997</v>
      </c>
      <c r="D37">
        <f t="shared" si="8"/>
        <v>-2.8840999999999966</v>
      </c>
      <c r="E37">
        <f t="shared" si="1"/>
        <v>8.3180328099999805</v>
      </c>
      <c r="F37">
        <f t="shared" si="2"/>
        <v>-9.0915012195122102</v>
      </c>
      <c r="G37">
        <f t="shared" si="3"/>
        <v>82.655394424392</v>
      </c>
      <c r="M37">
        <f t="shared" si="4"/>
        <v>2.8840999999999966</v>
      </c>
      <c r="N37">
        <f t="shared" si="5"/>
        <v>8.3180328099999805</v>
      </c>
      <c r="O37">
        <f t="shared" si="6"/>
        <v>0.11136596196544055</v>
      </c>
      <c r="P37" s="43">
        <f t="shared" si="7"/>
        <v>11.136596196544055</v>
      </c>
    </row>
    <row r="38" spans="1:16" x14ac:dyDescent="0.25">
      <c r="A38" s="19">
        <v>4</v>
      </c>
      <c r="B38" s="19">
        <v>40.9</v>
      </c>
      <c r="C38">
        <f t="shared" si="0"/>
        <v>40.462800000000001</v>
      </c>
      <c r="D38">
        <f t="shared" si="8"/>
        <v>0.43719999999999715</v>
      </c>
      <c r="E38">
        <f t="shared" si="1"/>
        <v>0.19114383999999751</v>
      </c>
      <c r="F38">
        <f t="shared" si="2"/>
        <v>5.9109987804877875</v>
      </c>
      <c r="G38">
        <f t="shared" si="3"/>
        <v>34.93990658292811</v>
      </c>
      <c r="M38">
        <f t="shared" si="4"/>
        <v>0.43719999999999715</v>
      </c>
      <c r="N38">
        <f t="shared" si="5"/>
        <v>0.19114383999999751</v>
      </c>
      <c r="O38">
        <f t="shared" si="6"/>
        <v>1.0689486552567167E-2</v>
      </c>
      <c r="P38" s="43">
        <f t="shared" si="7"/>
        <v>1.0689486552567167</v>
      </c>
    </row>
    <row r="39" spans="1:16" x14ac:dyDescent="0.25">
      <c r="A39" s="19">
        <v>8</v>
      </c>
      <c r="B39" s="19">
        <v>21.9</v>
      </c>
      <c r="C39">
        <f t="shared" si="0"/>
        <v>28.781599999999997</v>
      </c>
      <c r="D39">
        <f t="shared" si="8"/>
        <v>-6.8815999999999988</v>
      </c>
      <c r="E39">
        <f t="shared" si="1"/>
        <v>47.356418559999987</v>
      </c>
      <c r="F39">
        <f t="shared" si="2"/>
        <v>-13.089001219512213</v>
      </c>
      <c r="G39">
        <f t="shared" si="3"/>
        <v>171.32195292439218</v>
      </c>
      <c r="M39">
        <f t="shared" si="4"/>
        <v>6.8815999999999988</v>
      </c>
      <c r="N39">
        <f t="shared" si="5"/>
        <v>47.356418559999987</v>
      </c>
      <c r="O39">
        <f t="shared" si="6"/>
        <v>0.31422831050228306</v>
      </c>
      <c r="P39" s="43">
        <f t="shared" si="7"/>
        <v>31.422831050228307</v>
      </c>
    </row>
    <row r="40" spans="1:16" x14ac:dyDescent="0.25">
      <c r="A40" s="19">
        <v>6</v>
      </c>
      <c r="B40" s="19">
        <v>32.857900000000001</v>
      </c>
      <c r="C40">
        <f t="shared" si="0"/>
        <v>34.622199999999999</v>
      </c>
      <c r="D40">
        <f t="shared" si="8"/>
        <v>-1.7642999999999986</v>
      </c>
      <c r="E40">
        <f t="shared" si="1"/>
        <v>3.112754489999995</v>
      </c>
      <c r="F40">
        <f t="shared" si="2"/>
        <v>-2.1311012195122103</v>
      </c>
      <c r="G40">
        <f t="shared" si="3"/>
        <v>4.54159240780643</v>
      </c>
      <c r="M40">
        <f t="shared" si="4"/>
        <v>1.7642999999999986</v>
      </c>
      <c r="N40">
        <f t="shared" si="5"/>
        <v>3.112754489999995</v>
      </c>
      <c r="O40">
        <f t="shared" si="6"/>
        <v>5.3694849640421288E-2</v>
      </c>
      <c r="P40" s="43">
        <f t="shared" si="7"/>
        <v>5.3694849640421287</v>
      </c>
    </row>
    <row r="41" spans="1:16" x14ac:dyDescent="0.25">
      <c r="A41" s="19">
        <v>4</v>
      </c>
      <c r="B41" s="19">
        <v>39.444699999999997</v>
      </c>
      <c r="C41">
        <f t="shared" si="0"/>
        <v>40.462800000000001</v>
      </c>
      <c r="D41">
        <f t="shared" si="8"/>
        <v>-1.018100000000004</v>
      </c>
      <c r="E41">
        <f t="shared" si="1"/>
        <v>1.0365276100000083</v>
      </c>
      <c r="F41">
        <f t="shared" si="2"/>
        <v>4.4556987804877863</v>
      </c>
      <c r="G41">
        <f t="shared" si="3"/>
        <v>19.853251622440347</v>
      </c>
      <c r="M41">
        <f t="shared" si="4"/>
        <v>1.018100000000004</v>
      </c>
      <c r="N41">
        <f t="shared" si="5"/>
        <v>1.0365276100000083</v>
      </c>
      <c r="O41">
        <f t="shared" si="6"/>
        <v>2.5810818690470558E-2</v>
      </c>
      <c r="P41" s="43">
        <f t="shared" si="7"/>
        <v>2.5810818690470558</v>
      </c>
    </row>
    <row r="42" spans="1:16" x14ac:dyDescent="0.25">
      <c r="A42" s="19">
        <v>6</v>
      </c>
      <c r="B42" s="19">
        <v>37.9</v>
      </c>
      <c r="C42">
        <f t="shared" si="0"/>
        <v>34.622199999999999</v>
      </c>
      <c r="D42">
        <f t="shared" si="8"/>
        <v>3.2777999999999992</v>
      </c>
      <c r="E42">
        <f t="shared" si="1"/>
        <v>10.743972839999994</v>
      </c>
      <c r="F42">
        <f t="shared" si="2"/>
        <v>2.9109987804877875</v>
      </c>
      <c r="G42">
        <f t="shared" si="3"/>
        <v>8.4739139000013868</v>
      </c>
      <c r="M42">
        <f t="shared" si="4"/>
        <v>3.2777999999999992</v>
      </c>
      <c r="N42">
        <f t="shared" si="5"/>
        <v>10.743972839999994</v>
      </c>
      <c r="O42">
        <f t="shared" si="6"/>
        <v>8.6485488126649052E-2</v>
      </c>
      <c r="P42" s="43">
        <f t="shared" si="7"/>
        <v>8.6485488126649059</v>
      </c>
    </row>
    <row r="43" spans="1:16" x14ac:dyDescent="0.25">
      <c r="A43" s="19">
        <v>8</v>
      </c>
      <c r="B43" s="19">
        <v>21.2</v>
      </c>
      <c r="C43">
        <f t="shared" si="0"/>
        <v>28.781599999999997</v>
      </c>
      <c r="D43">
        <f t="shared" si="8"/>
        <v>-7.5815999999999981</v>
      </c>
      <c r="E43">
        <f t="shared" si="1"/>
        <v>57.480658559999974</v>
      </c>
      <c r="F43">
        <f t="shared" si="2"/>
        <v>-13.789001219512212</v>
      </c>
      <c r="G43">
        <f t="shared" si="3"/>
        <v>190.13655463170926</v>
      </c>
      <c r="M43">
        <f t="shared" si="4"/>
        <v>7.5815999999999981</v>
      </c>
      <c r="N43">
        <f t="shared" si="5"/>
        <v>57.480658559999974</v>
      </c>
      <c r="O43">
        <f t="shared" si="6"/>
        <v>0.3576226415094339</v>
      </c>
      <c r="P43" s="43">
        <f t="shared" si="7"/>
        <v>35.762264150943388</v>
      </c>
    </row>
    <row r="44" spans="1:16" x14ac:dyDescent="0.25">
      <c r="A44" s="19">
        <v>8</v>
      </c>
      <c r="B44" s="19">
        <v>31.4</v>
      </c>
      <c r="C44">
        <f t="shared" si="0"/>
        <v>28.781599999999997</v>
      </c>
      <c r="D44">
        <f t="shared" si="8"/>
        <v>2.6184000000000012</v>
      </c>
      <c r="E44">
        <f t="shared" si="1"/>
        <v>6.8560185600000061</v>
      </c>
      <c r="F44">
        <f t="shared" si="2"/>
        <v>-3.5890012195122125</v>
      </c>
      <c r="G44">
        <f t="shared" si="3"/>
        <v>12.880929753660149</v>
      </c>
      <c r="M44">
        <f t="shared" si="4"/>
        <v>2.6184000000000012</v>
      </c>
      <c r="N44">
        <f t="shared" si="5"/>
        <v>6.8560185600000061</v>
      </c>
      <c r="O44">
        <f t="shared" si="6"/>
        <v>8.3388535031847177E-2</v>
      </c>
      <c r="P44" s="43">
        <f t="shared" si="7"/>
        <v>8.3388535031847173</v>
      </c>
    </row>
    <row r="45" spans="1:16" x14ac:dyDescent="0.25">
      <c r="A45" s="19">
        <v>4</v>
      </c>
      <c r="B45" s="19">
        <v>37.5899</v>
      </c>
      <c r="C45">
        <f t="shared" si="0"/>
        <v>40.462800000000001</v>
      </c>
      <c r="D45">
        <f t="shared" si="8"/>
        <v>-2.8729000000000013</v>
      </c>
      <c r="E45">
        <f t="shared" si="1"/>
        <v>8.2535544100000084</v>
      </c>
      <c r="F45">
        <f t="shared" si="2"/>
        <v>2.600898780487789</v>
      </c>
      <c r="G45">
        <f t="shared" si="3"/>
        <v>6.7646744663428677</v>
      </c>
      <c r="M45">
        <f t="shared" si="4"/>
        <v>2.8729000000000013</v>
      </c>
      <c r="N45">
        <f t="shared" si="5"/>
        <v>8.2535544100000084</v>
      </c>
      <c r="O45">
        <f t="shared" si="6"/>
        <v>7.6427444606130934E-2</v>
      </c>
      <c r="P45" s="43">
        <f t="shared" si="7"/>
        <v>7.642744460613093</v>
      </c>
    </row>
    <row r="46" spans="1:16" x14ac:dyDescent="0.25">
      <c r="A46" s="19">
        <v>6</v>
      </c>
      <c r="B46" s="19">
        <v>33.4</v>
      </c>
      <c r="C46">
        <f t="shared" si="0"/>
        <v>34.622199999999999</v>
      </c>
      <c r="D46">
        <f t="shared" si="8"/>
        <v>-1.2222000000000008</v>
      </c>
      <c r="E46">
        <f t="shared" si="1"/>
        <v>1.4937728400000021</v>
      </c>
      <c r="F46">
        <f t="shared" si="2"/>
        <v>-1.5890012195122125</v>
      </c>
      <c r="G46">
        <f t="shared" si="3"/>
        <v>2.5249248756112985</v>
      </c>
      <c r="M46">
        <f t="shared" si="4"/>
        <v>1.2222000000000008</v>
      </c>
      <c r="N46">
        <f t="shared" si="5"/>
        <v>1.4937728400000021</v>
      </c>
      <c r="O46">
        <f t="shared" si="6"/>
        <v>3.6592814371257512E-2</v>
      </c>
      <c r="P46" s="43">
        <f t="shared" si="7"/>
        <v>3.6592814371257512</v>
      </c>
    </row>
    <row r="47" spans="1:16" x14ac:dyDescent="0.25">
      <c r="A47" s="19">
        <v>8</v>
      </c>
      <c r="B47" s="19">
        <v>28.716000000000001</v>
      </c>
      <c r="C47">
        <f t="shared" si="0"/>
        <v>28.781599999999997</v>
      </c>
      <c r="D47">
        <f t="shared" si="8"/>
        <v>-6.5599999999996328E-2</v>
      </c>
      <c r="E47">
        <f t="shared" si="1"/>
        <v>4.3033599999995186E-3</v>
      </c>
      <c r="F47">
        <f t="shared" si="2"/>
        <v>-6.27300121951221</v>
      </c>
      <c r="G47">
        <f t="shared" si="3"/>
        <v>39.350544300001673</v>
      </c>
      <c r="M47">
        <f t="shared" si="4"/>
        <v>6.5599999999996328E-2</v>
      </c>
      <c r="N47">
        <f t="shared" si="5"/>
        <v>4.3033599999995186E-3</v>
      </c>
      <c r="O47">
        <f t="shared" si="6"/>
        <v>2.2844407299065445E-3</v>
      </c>
      <c r="P47" s="43">
        <f t="shared" si="7"/>
        <v>0.22844407299065445</v>
      </c>
    </row>
    <row r="48" spans="1:16" x14ac:dyDescent="0.25">
      <c r="A48" s="19">
        <v>8</v>
      </c>
      <c r="B48" s="19">
        <v>26.8</v>
      </c>
      <c r="C48">
        <f t="shared" si="0"/>
        <v>28.781599999999997</v>
      </c>
      <c r="D48">
        <f t="shared" si="8"/>
        <v>-1.9815999999999967</v>
      </c>
      <c r="E48">
        <f t="shared" si="1"/>
        <v>3.9267385599999871</v>
      </c>
      <c r="F48">
        <f t="shared" si="2"/>
        <v>-8.1890012195122104</v>
      </c>
      <c r="G48">
        <f t="shared" si="3"/>
        <v>67.059740973172467</v>
      </c>
      <c r="M48">
        <f t="shared" si="4"/>
        <v>1.9815999999999967</v>
      </c>
      <c r="N48">
        <f t="shared" si="5"/>
        <v>3.9267385599999871</v>
      </c>
      <c r="O48">
        <f t="shared" si="6"/>
        <v>7.394029850746256E-2</v>
      </c>
      <c r="P48" s="43">
        <f t="shared" si="7"/>
        <v>7.3940298507462563</v>
      </c>
    </row>
    <row r="49" spans="1:16" x14ac:dyDescent="0.25">
      <c r="A49" s="19">
        <v>4</v>
      </c>
      <c r="B49" s="19">
        <v>30.45</v>
      </c>
      <c r="C49">
        <f t="shared" si="0"/>
        <v>40.462800000000001</v>
      </c>
      <c r="D49">
        <f t="shared" si="8"/>
        <v>-10.012800000000002</v>
      </c>
      <c r="E49">
        <f t="shared" si="1"/>
        <v>100.25616384000004</v>
      </c>
      <c r="F49">
        <f t="shared" si="2"/>
        <v>-4.5390012195122118</v>
      </c>
      <c r="G49">
        <f t="shared" si="3"/>
        <v>20.602532070733346</v>
      </c>
      <c r="M49">
        <f t="shared" si="4"/>
        <v>10.012800000000002</v>
      </c>
      <c r="N49">
        <f t="shared" si="5"/>
        <v>100.25616384000004</v>
      </c>
      <c r="O49">
        <f t="shared" si="6"/>
        <v>0.32882758620689662</v>
      </c>
      <c r="P49" s="43">
        <f t="shared" si="7"/>
        <v>32.882758620689664</v>
      </c>
    </row>
    <row r="50" spans="1:16" x14ac:dyDescent="0.25">
      <c r="A50" s="19">
        <v>6</v>
      </c>
      <c r="B50" s="19">
        <v>34.861699999999999</v>
      </c>
      <c r="C50">
        <f t="shared" si="0"/>
        <v>34.622199999999999</v>
      </c>
      <c r="D50">
        <f t="shared" si="8"/>
        <v>0.2394999999999996</v>
      </c>
      <c r="E50">
        <f t="shared" si="1"/>
        <v>5.7360249999999807E-2</v>
      </c>
      <c r="F50">
        <f t="shared" si="2"/>
        <v>-0.12730121951221207</v>
      </c>
      <c r="G50">
        <f t="shared" si="3"/>
        <v>1.6205600489296403E-2</v>
      </c>
      <c r="M50">
        <f t="shared" si="4"/>
        <v>0.2394999999999996</v>
      </c>
      <c r="N50">
        <f t="shared" si="5"/>
        <v>5.7360249999999807E-2</v>
      </c>
      <c r="O50">
        <f t="shared" si="6"/>
        <v>6.8700034708576926E-3</v>
      </c>
      <c r="P50" s="43">
        <f t="shared" si="7"/>
        <v>0.68700034708576929</v>
      </c>
    </row>
    <row r="51" spans="1:16" x14ac:dyDescent="0.25">
      <c r="A51" s="19">
        <v>8</v>
      </c>
      <c r="B51" s="19">
        <v>33.049900000000001</v>
      </c>
      <c r="C51">
        <f t="shared" si="0"/>
        <v>28.781599999999997</v>
      </c>
      <c r="D51">
        <f t="shared" si="8"/>
        <v>4.2683000000000035</v>
      </c>
      <c r="E51">
        <f t="shared" si="1"/>
        <v>18.218384890000031</v>
      </c>
      <c r="F51">
        <f t="shared" si="2"/>
        <v>-1.9391012195122102</v>
      </c>
      <c r="G51">
        <f t="shared" si="3"/>
        <v>3.7601135395137408</v>
      </c>
      <c r="M51">
        <f t="shared" si="4"/>
        <v>4.2683000000000035</v>
      </c>
      <c r="N51">
        <f t="shared" si="5"/>
        <v>18.218384890000031</v>
      </c>
      <c r="O51">
        <f t="shared" si="6"/>
        <v>0.1291471381153953</v>
      </c>
      <c r="P51" s="43">
        <f t="shared" si="7"/>
        <v>12.91471381153953</v>
      </c>
    </row>
    <row r="52" spans="1:16" x14ac:dyDescent="0.25">
      <c r="A52" s="19">
        <v>6</v>
      </c>
      <c r="B52" s="19">
        <v>36.027700000000003</v>
      </c>
      <c r="C52">
        <f t="shared" si="0"/>
        <v>34.622199999999999</v>
      </c>
      <c r="D52">
        <f t="shared" si="8"/>
        <v>1.4055000000000035</v>
      </c>
      <c r="E52">
        <f t="shared" si="1"/>
        <v>1.9754302500000098</v>
      </c>
      <c r="F52">
        <f t="shared" si="2"/>
        <v>1.0386987804877919</v>
      </c>
      <c r="G52">
        <f t="shared" si="3"/>
        <v>1.0788951565868261</v>
      </c>
      <c r="M52">
        <f t="shared" si="4"/>
        <v>1.4055000000000035</v>
      </c>
      <c r="N52">
        <f t="shared" si="5"/>
        <v>1.9754302500000098</v>
      </c>
      <c r="O52">
        <f t="shared" si="6"/>
        <v>3.9011649369790562E-2</v>
      </c>
      <c r="P52" s="43">
        <f t="shared" si="7"/>
        <v>3.9011649369790562</v>
      </c>
    </row>
    <row r="53" spans="1:16" x14ac:dyDescent="0.25">
      <c r="A53" s="19">
        <v>4</v>
      </c>
      <c r="B53" s="19">
        <v>42.8</v>
      </c>
      <c r="C53">
        <f t="shared" si="0"/>
        <v>40.462800000000001</v>
      </c>
      <c r="D53">
        <f t="shared" si="8"/>
        <v>2.3371999999999957</v>
      </c>
      <c r="E53">
        <f t="shared" si="1"/>
        <v>5.4625038399999797</v>
      </c>
      <c r="F53">
        <f t="shared" si="2"/>
        <v>7.8109987804877861</v>
      </c>
      <c r="G53">
        <f t="shared" si="3"/>
        <v>61.011701948781678</v>
      </c>
      <c r="M53">
        <f t="shared" si="4"/>
        <v>2.3371999999999957</v>
      </c>
      <c r="N53">
        <f t="shared" si="5"/>
        <v>5.4625038399999797</v>
      </c>
      <c r="O53">
        <f t="shared" si="6"/>
        <v>5.4607476635513921E-2</v>
      </c>
      <c r="P53" s="43">
        <f t="shared" si="7"/>
        <v>5.4607476635513921</v>
      </c>
    </row>
    <row r="54" spans="1:16" x14ac:dyDescent="0.25">
      <c r="A54" s="19">
        <v>8</v>
      </c>
      <c r="B54" s="19">
        <v>25.7</v>
      </c>
      <c r="C54">
        <f t="shared" si="0"/>
        <v>28.781599999999997</v>
      </c>
      <c r="D54">
        <f t="shared" si="8"/>
        <v>-3.0815999999999981</v>
      </c>
      <c r="E54">
        <f t="shared" si="1"/>
        <v>9.4962585599999887</v>
      </c>
      <c r="F54">
        <f t="shared" si="2"/>
        <v>-9.2890012195122118</v>
      </c>
      <c r="G54">
        <f t="shared" si="3"/>
        <v>86.285543656099364</v>
      </c>
      <c r="M54">
        <f t="shared" si="4"/>
        <v>3.0815999999999981</v>
      </c>
      <c r="N54">
        <f t="shared" si="5"/>
        <v>9.4962585599999887</v>
      </c>
      <c r="O54">
        <f t="shared" si="6"/>
        <v>0.11990661478599214</v>
      </c>
      <c r="P54" s="43">
        <f t="shared" si="7"/>
        <v>11.990661478599215</v>
      </c>
    </row>
    <row r="55" spans="1:16" x14ac:dyDescent="0.25">
      <c r="A55" s="19">
        <v>4</v>
      </c>
      <c r="B55" s="19">
        <v>37.037799999999997</v>
      </c>
      <c r="C55">
        <f t="shared" si="0"/>
        <v>40.462800000000001</v>
      </c>
      <c r="D55">
        <f t="shared" si="8"/>
        <v>-3.4250000000000043</v>
      </c>
      <c r="E55">
        <f t="shared" si="1"/>
        <v>11.73062500000003</v>
      </c>
      <c r="F55">
        <f t="shared" si="2"/>
        <v>2.0487987804877861</v>
      </c>
      <c r="G55">
        <f t="shared" si="3"/>
        <v>4.1975764429282396</v>
      </c>
      <c r="M55">
        <f t="shared" si="4"/>
        <v>3.4250000000000043</v>
      </c>
      <c r="N55">
        <f t="shared" si="5"/>
        <v>11.73062500000003</v>
      </c>
      <c r="O55">
        <f t="shared" si="6"/>
        <v>9.2473095054242005E-2</v>
      </c>
      <c r="P55" s="43">
        <f t="shared" si="7"/>
        <v>9.2473095054241998</v>
      </c>
    </row>
    <row r="56" spans="1:16" x14ac:dyDescent="0.25">
      <c r="A56" s="19">
        <v>4</v>
      </c>
      <c r="B56" s="19">
        <v>48.7</v>
      </c>
      <c r="C56">
        <f t="shared" si="0"/>
        <v>40.462800000000001</v>
      </c>
      <c r="D56">
        <f t="shared" si="8"/>
        <v>8.2372000000000014</v>
      </c>
      <c r="E56">
        <f t="shared" si="1"/>
        <v>67.851463840000022</v>
      </c>
      <c r="F56">
        <f t="shared" si="2"/>
        <v>13.710998780487792</v>
      </c>
      <c r="G56">
        <f t="shared" si="3"/>
        <v>187.9914875585377</v>
      </c>
      <c r="M56">
        <f t="shared" si="4"/>
        <v>8.2372000000000014</v>
      </c>
      <c r="N56">
        <f t="shared" si="5"/>
        <v>67.851463840000022</v>
      </c>
      <c r="O56">
        <f t="shared" si="6"/>
        <v>0.1691416837782341</v>
      </c>
      <c r="P56" s="43">
        <f t="shared" si="7"/>
        <v>16.914168377823412</v>
      </c>
    </row>
    <row r="57" spans="1:16" x14ac:dyDescent="0.25">
      <c r="A57" s="19">
        <v>8</v>
      </c>
      <c r="B57" s="19">
        <v>29.837800000000001</v>
      </c>
      <c r="C57">
        <f t="shared" si="0"/>
        <v>28.781599999999997</v>
      </c>
      <c r="D57">
        <f t="shared" si="8"/>
        <v>1.056200000000004</v>
      </c>
      <c r="E57">
        <f t="shared" si="1"/>
        <v>1.1155584400000085</v>
      </c>
      <c r="F57">
        <f t="shared" si="2"/>
        <v>-5.1512012195122097</v>
      </c>
      <c r="G57">
        <f t="shared" si="3"/>
        <v>26.534874003904076</v>
      </c>
      <c r="M57">
        <f t="shared" si="4"/>
        <v>1.056200000000004</v>
      </c>
      <c r="N57">
        <f t="shared" si="5"/>
        <v>1.1155584400000085</v>
      </c>
      <c r="O57">
        <f t="shared" si="6"/>
        <v>3.5398052135211175E-2</v>
      </c>
      <c r="P57" s="43">
        <f t="shared" si="7"/>
        <v>3.5398052135211175</v>
      </c>
    </row>
    <row r="58" spans="1:16" x14ac:dyDescent="0.25">
      <c r="A58" s="19">
        <v>4</v>
      </c>
      <c r="B58" s="19">
        <v>54.05</v>
      </c>
      <c r="C58">
        <f t="shared" si="0"/>
        <v>40.462800000000001</v>
      </c>
      <c r="D58">
        <f t="shared" si="8"/>
        <v>13.587199999999996</v>
      </c>
      <c r="E58">
        <f t="shared" si="1"/>
        <v>184.61200383999989</v>
      </c>
      <c r="F58">
        <f t="shared" si="2"/>
        <v>19.060998780487786</v>
      </c>
      <c r="G58">
        <f t="shared" si="3"/>
        <v>363.32167450975686</v>
      </c>
      <c r="M58">
        <f t="shared" si="4"/>
        <v>13.587199999999996</v>
      </c>
      <c r="N58">
        <f t="shared" si="5"/>
        <v>184.61200383999989</v>
      </c>
      <c r="O58">
        <f t="shared" si="6"/>
        <v>0.251382053654024</v>
      </c>
      <c r="P58" s="43">
        <f t="shared" si="7"/>
        <v>25.138205365402399</v>
      </c>
    </row>
    <row r="59" spans="1:16" x14ac:dyDescent="0.25">
      <c r="A59" s="19">
        <v>6</v>
      </c>
      <c r="B59" s="19">
        <v>31.5</v>
      </c>
      <c r="C59">
        <f t="shared" si="0"/>
        <v>34.622199999999999</v>
      </c>
      <c r="D59">
        <f t="shared" si="8"/>
        <v>-3.1221999999999994</v>
      </c>
      <c r="E59">
        <f t="shared" si="1"/>
        <v>9.7481328399999967</v>
      </c>
      <c r="F59">
        <f t="shared" si="2"/>
        <v>-3.4890012195122111</v>
      </c>
      <c r="G59">
        <f t="shared" si="3"/>
        <v>12.173129509757697</v>
      </c>
      <c r="M59">
        <f t="shared" si="4"/>
        <v>3.1221999999999994</v>
      </c>
      <c r="N59">
        <f t="shared" si="5"/>
        <v>9.7481328399999967</v>
      </c>
      <c r="O59">
        <f t="shared" si="6"/>
        <v>9.9117460317460299E-2</v>
      </c>
      <c r="P59" s="43">
        <f t="shared" si="7"/>
        <v>9.9117460317460306</v>
      </c>
    </row>
    <row r="60" spans="1:16" x14ac:dyDescent="0.25">
      <c r="A60" s="19">
        <v>6</v>
      </c>
      <c r="B60" s="19">
        <v>24.4</v>
      </c>
      <c r="C60">
        <f t="shared" si="0"/>
        <v>34.622199999999999</v>
      </c>
      <c r="D60">
        <f t="shared" si="8"/>
        <v>-10.222200000000001</v>
      </c>
      <c r="E60">
        <f t="shared" si="1"/>
        <v>104.49337284000002</v>
      </c>
      <c r="F60">
        <f t="shared" si="2"/>
        <v>-10.589001219512213</v>
      </c>
      <c r="G60">
        <f t="shared" si="3"/>
        <v>112.12694682683113</v>
      </c>
      <c r="M60">
        <f t="shared" si="4"/>
        <v>10.222200000000001</v>
      </c>
      <c r="N60">
        <f t="shared" si="5"/>
        <v>104.49337284000002</v>
      </c>
      <c r="O60">
        <f t="shared" si="6"/>
        <v>0.41894262295081974</v>
      </c>
      <c r="P60" s="43">
        <f t="shared" si="7"/>
        <v>41.894262295081973</v>
      </c>
    </row>
    <row r="61" spans="1:16" x14ac:dyDescent="0.25">
      <c r="A61" s="19">
        <v>6</v>
      </c>
      <c r="B61" s="19">
        <v>31.363900000000001</v>
      </c>
      <c r="C61">
        <f t="shared" si="0"/>
        <v>34.622199999999999</v>
      </c>
      <c r="D61">
        <f t="shared" si="8"/>
        <v>-3.2582999999999984</v>
      </c>
      <c r="E61">
        <f t="shared" si="1"/>
        <v>10.616518889999989</v>
      </c>
      <c r="F61">
        <f t="shared" si="2"/>
        <v>-3.6251012195122101</v>
      </c>
      <c r="G61">
        <f t="shared" si="3"/>
        <v>13.141358851708913</v>
      </c>
      <c r="M61">
        <f t="shared" si="4"/>
        <v>3.2582999999999984</v>
      </c>
      <c r="N61">
        <f t="shared" si="5"/>
        <v>10.616518889999989</v>
      </c>
      <c r="O61">
        <f t="shared" si="6"/>
        <v>0.10388695283430946</v>
      </c>
      <c r="P61" s="43">
        <f t="shared" si="7"/>
        <v>10.388695283430947</v>
      </c>
    </row>
    <row r="62" spans="1:16" x14ac:dyDescent="0.25">
      <c r="A62" s="19">
        <v>8</v>
      </c>
      <c r="B62" s="19">
        <v>27.2</v>
      </c>
      <c r="C62">
        <f t="shared" si="0"/>
        <v>28.781599999999997</v>
      </c>
      <c r="D62">
        <f t="shared" si="8"/>
        <v>-1.5815999999999981</v>
      </c>
      <c r="E62">
        <f t="shared" si="1"/>
        <v>2.5014585599999939</v>
      </c>
      <c r="F62">
        <f t="shared" si="2"/>
        <v>-7.7890012195122118</v>
      </c>
      <c r="G62">
        <f t="shared" si="3"/>
        <v>60.668539997562725</v>
      </c>
      <c r="M62">
        <f t="shared" si="4"/>
        <v>1.5815999999999981</v>
      </c>
      <c r="N62">
        <f t="shared" si="5"/>
        <v>2.5014585599999939</v>
      </c>
      <c r="O62">
        <f t="shared" si="6"/>
        <v>5.8147058823529343E-2</v>
      </c>
      <c r="P62" s="43">
        <f t="shared" si="7"/>
        <v>5.8147058823529347</v>
      </c>
    </row>
    <row r="63" spans="1:16" x14ac:dyDescent="0.25">
      <c r="A63" s="19">
        <v>6</v>
      </c>
      <c r="B63" s="19">
        <v>32.857900000000001</v>
      </c>
      <c r="C63">
        <f t="shared" si="0"/>
        <v>34.622199999999999</v>
      </c>
      <c r="D63">
        <f t="shared" si="8"/>
        <v>-1.7642999999999986</v>
      </c>
      <c r="E63">
        <f t="shared" si="1"/>
        <v>3.112754489999995</v>
      </c>
      <c r="F63">
        <f t="shared" si="2"/>
        <v>-2.1311012195122103</v>
      </c>
      <c r="G63">
        <f t="shared" si="3"/>
        <v>4.54159240780643</v>
      </c>
      <c r="M63">
        <f t="shared" si="4"/>
        <v>1.7642999999999986</v>
      </c>
      <c r="N63">
        <f t="shared" si="5"/>
        <v>3.112754489999995</v>
      </c>
      <c r="O63">
        <f t="shared" si="6"/>
        <v>5.3694849640421288E-2</v>
      </c>
      <c r="P63" s="43">
        <f t="shared" si="7"/>
        <v>5.3694849640421287</v>
      </c>
    </row>
    <row r="64" spans="1:16" x14ac:dyDescent="0.25">
      <c r="A64" s="19">
        <v>6</v>
      </c>
      <c r="B64" s="19">
        <v>34.4</v>
      </c>
      <c r="C64">
        <f t="shared" si="0"/>
        <v>34.622199999999999</v>
      </c>
      <c r="D64">
        <f t="shared" si="8"/>
        <v>-0.22220000000000084</v>
      </c>
      <c r="E64">
        <f t="shared" si="1"/>
        <v>4.9372840000000376E-2</v>
      </c>
      <c r="F64">
        <f t="shared" si="2"/>
        <v>-0.58900121951221251</v>
      </c>
      <c r="G64">
        <f t="shared" si="3"/>
        <v>0.34692243658687355</v>
      </c>
      <c r="M64">
        <f t="shared" si="4"/>
        <v>0.22220000000000084</v>
      </c>
      <c r="N64">
        <f t="shared" si="5"/>
        <v>4.9372840000000376E-2</v>
      </c>
      <c r="O64">
        <f t="shared" si="6"/>
        <v>6.4593023255814204E-3</v>
      </c>
      <c r="P64" s="43">
        <f t="shared" si="7"/>
        <v>0.64593023255814208</v>
      </c>
    </row>
    <row r="65" spans="1:16" x14ac:dyDescent="0.25">
      <c r="A65" s="19">
        <v>4</v>
      </c>
      <c r="B65" s="19">
        <v>46.9</v>
      </c>
      <c r="C65">
        <f t="shared" si="0"/>
        <v>40.462800000000001</v>
      </c>
      <c r="D65">
        <f t="shared" si="8"/>
        <v>6.4371999999999971</v>
      </c>
      <c r="E65">
        <f t="shared" si="1"/>
        <v>41.437543839999961</v>
      </c>
      <c r="F65">
        <f t="shared" si="2"/>
        <v>11.910998780487787</v>
      </c>
      <c r="G65">
        <f t="shared" si="3"/>
        <v>141.87189194878155</v>
      </c>
      <c r="M65">
        <f t="shared" si="4"/>
        <v>6.4371999999999971</v>
      </c>
      <c r="N65">
        <f t="shared" si="5"/>
        <v>41.437543839999961</v>
      </c>
      <c r="O65">
        <f t="shared" si="6"/>
        <v>0.13725373134328353</v>
      </c>
      <c r="P65" s="43">
        <f t="shared" si="7"/>
        <v>13.725373134328352</v>
      </c>
    </row>
    <row r="66" spans="1:16" x14ac:dyDescent="0.25">
      <c r="A66" s="19">
        <v>4</v>
      </c>
      <c r="B66" s="19">
        <v>52.6</v>
      </c>
      <c r="C66">
        <f t="shared" si="0"/>
        <v>40.462800000000001</v>
      </c>
      <c r="D66">
        <f t="shared" si="8"/>
        <v>12.1372</v>
      </c>
      <c r="E66">
        <f t="shared" si="1"/>
        <v>147.31162384000001</v>
      </c>
      <c r="F66">
        <f t="shared" si="2"/>
        <v>17.61099878048779</v>
      </c>
      <c r="G66">
        <f t="shared" si="3"/>
        <v>310.14727804634242</v>
      </c>
      <c r="M66">
        <f t="shared" si="4"/>
        <v>12.1372</v>
      </c>
      <c r="N66">
        <f t="shared" si="5"/>
        <v>147.31162384000001</v>
      </c>
      <c r="O66">
        <f t="shared" si="6"/>
        <v>0.23074524714828898</v>
      </c>
      <c r="P66" s="43">
        <f t="shared" si="7"/>
        <v>23.074524714828897</v>
      </c>
    </row>
    <row r="67" spans="1:16" x14ac:dyDescent="0.25">
      <c r="A67" s="19">
        <v>4</v>
      </c>
      <c r="B67" s="19">
        <v>32.799999999999997</v>
      </c>
      <c r="C67">
        <f t="shared" si="0"/>
        <v>40.462800000000001</v>
      </c>
      <c r="D67">
        <f t="shared" si="8"/>
        <v>-7.6628000000000043</v>
      </c>
      <c r="E67">
        <f t="shared" si="1"/>
        <v>58.718503840000068</v>
      </c>
      <c r="F67">
        <f t="shared" si="2"/>
        <v>-2.1890012195122139</v>
      </c>
      <c r="G67">
        <f t="shared" si="3"/>
        <v>4.7917263390259599</v>
      </c>
      <c r="M67">
        <f t="shared" si="4"/>
        <v>7.6628000000000043</v>
      </c>
      <c r="N67">
        <f t="shared" si="5"/>
        <v>58.718503840000068</v>
      </c>
      <c r="O67">
        <f t="shared" si="6"/>
        <v>0.23362195121951235</v>
      </c>
      <c r="P67" s="43">
        <f t="shared" si="7"/>
        <v>23.362195121951235</v>
      </c>
    </row>
    <row r="68" spans="1:16" x14ac:dyDescent="0.25">
      <c r="A68" s="19">
        <v>4</v>
      </c>
      <c r="B68" s="19">
        <v>41.399000000000001</v>
      </c>
      <c r="C68">
        <f t="shared" ref="C68:C84" si="9">52.144-2.9203*A68</f>
        <v>40.462800000000001</v>
      </c>
      <c r="D68">
        <f t="shared" si="8"/>
        <v>0.93619999999999948</v>
      </c>
      <c r="E68">
        <f t="shared" ref="E68:E84" si="10">D68*D68</f>
        <v>0.87647043999999907</v>
      </c>
      <c r="F68">
        <f t="shared" ref="F68:F84" si="11">B68-$B$85</f>
        <v>6.4099987804877898</v>
      </c>
      <c r="G68">
        <f t="shared" ref="G68:G84" si="12">F68*F68</f>
        <v>41.088084365854954</v>
      </c>
      <c r="M68">
        <f t="shared" ref="M68:M84" si="13">ABS(D68)</f>
        <v>0.93619999999999948</v>
      </c>
      <c r="N68">
        <f t="shared" ref="N68:N84" si="14">D68*D68</f>
        <v>0.87647043999999907</v>
      </c>
      <c r="O68">
        <f t="shared" ref="O68:O84" si="15">ABS(B68-C68)/B68</f>
        <v>2.2614072803690898E-2</v>
      </c>
      <c r="P68" s="43">
        <f t="shared" ref="P68:P84" si="16">O68*100</f>
        <v>2.2614072803690899</v>
      </c>
    </row>
    <row r="69" spans="1:16" x14ac:dyDescent="0.25">
      <c r="A69" s="19">
        <v>8</v>
      </c>
      <c r="B69" s="19">
        <v>28.4</v>
      </c>
      <c r="C69">
        <f t="shared" si="9"/>
        <v>28.781599999999997</v>
      </c>
      <c r="D69">
        <f t="shared" ref="D69:D84" si="17">B69-C69</f>
        <v>-0.38159999999999883</v>
      </c>
      <c r="E69">
        <f t="shared" si="10"/>
        <v>0.14561855999999912</v>
      </c>
      <c r="F69">
        <f t="shared" si="11"/>
        <v>-6.5890012195122125</v>
      </c>
      <c r="G69">
        <f t="shared" si="12"/>
        <v>43.414937070733423</v>
      </c>
      <c r="M69">
        <f t="shared" si="13"/>
        <v>0.38159999999999883</v>
      </c>
      <c r="N69">
        <f t="shared" si="14"/>
        <v>0.14561855999999912</v>
      </c>
      <c r="O69">
        <f t="shared" si="15"/>
        <v>1.3436619718309818E-2</v>
      </c>
      <c r="P69" s="43">
        <f t="shared" si="16"/>
        <v>1.3436619718309819</v>
      </c>
    </row>
    <row r="70" spans="1:16" x14ac:dyDescent="0.25">
      <c r="A70" s="19">
        <v>8</v>
      </c>
      <c r="B70" s="19">
        <v>21.473400000000002</v>
      </c>
      <c r="C70">
        <f t="shared" si="9"/>
        <v>28.781599999999997</v>
      </c>
      <c r="D70">
        <f t="shared" si="17"/>
        <v>-7.3081999999999958</v>
      </c>
      <c r="E70">
        <f t="shared" si="10"/>
        <v>53.409787239999936</v>
      </c>
      <c r="F70">
        <f t="shared" si="11"/>
        <v>-13.515601219512209</v>
      </c>
      <c r="G70">
        <f t="shared" si="12"/>
        <v>182.67147632487993</v>
      </c>
      <c r="M70">
        <f t="shared" si="13"/>
        <v>7.3081999999999958</v>
      </c>
      <c r="N70">
        <f t="shared" si="14"/>
        <v>53.409787239999936</v>
      </c>
      <c r="O70">
        <f t="shared" si="15"/>
        <v>0.3403373476021494</v>
      </c>
      <c r="P70" s="43">
        <f t="shared" si="16"/>
        <v>34.033734760214941</v>
      </c>
    </row>
    <row r="71" spans="1:16" x14ac:dyDescent="0.25">
      <c r="A71" s="19">
        <v>5</v>
      </c>
      <c r="B71" s="19">
        <v>44.515900000000002</v>
      </c>
      <c r="C71">
        <f t="shared" si="9"/>
        <v>37.542499999999997</v>
      </c>
      <c r="D71">
        <f t="shared" si="17"/>
        <v>6.9734000000000052</v>
      </c>
      <c r="E71">
        <f t="shared" si="10"/>
        <v>48.628307560000074</v>
      </c>
      <c r="F71">
        <f t="shared" si="11"/>
        <v>9.5268987804877909</v>
      </c>
      <c r="G71">
        <f t="shared" si="12"/>
        <v>90.761800373659753</v>
      </c>
      <c r="M71">
        <f t="shared" si="13"/>
        <v>6.9734000000000052</v>
      </c>
      <c r="N71">
        <f t="shared" si="14"/>
        <v>48.628307560000074</v>
      </c>
      <c r="O71">
        <f t="shared" si="15"/>
        <v>0.15664964653079022</v>
      </c>
      <c r="P71" s="43">
        <f t="shared" si="16"/>
        <v>15.664964653079021</v>
      </c>
    </row>
    <row r="72" spans="1:16" x14ac:dyDescent="0.25">
      <c r="A72" s="19">
        <v>4</v>
      </c>
      <c r="B72" s="19">
        <v>36.799999999999997</v>
      </c>
      <c r="C72">
        <f t="shared" si="9"/>
        <v>40.462800000000001</v>
      </c>
      <c r="D72">
        <f t="shared" si="17"/>
        <v>-3.6628000000000043</v>
      </c>
      <c r="E72">
        <f t="shared" si="10"/>
        <v>13.416103840000032</v>
      </c>
      <c r="F72">
        <f t="shared" si="11"/>
        <v>1.8109987804877861</v>
      </c>
      <c r="G72">
        <f t="shared" si="12"/>
        <v>3.2797165829282484</v>
      </c>
      <c r="M72">
        <f t="shared" si="13"/>
        <v>3.6628000000000043</v>
      </c>
      <c r="N72">
        <f t="shared" si="14"/>
        <v>13.416103840000032</v>
      </c>
      <c r="O72">
        <f t="shared" si="15"/>
        <v>9.9532608695652294E-2</v>
      </c>
      <c r="P72" s="43">
        <f t="shared" si="16"/>
        <v>9.9532608695652289</v>
      </c>
    </row>
    <row r="73" spans="1:16" x14ac:dyDescent="0.25">
      <c r="A73" s="19">
        <v>8</v>
      </c>
      <c r="B73" s="19">
        <v>31.227399999999999</v>
      </c>
      <c r="C73">
        <f t="shared" si="9"/>
        <v>28.781599999999997</v>
      </c>
      <c r="D73">
        <f t="shared" si="17"/>
        <v>2.445800000000002</v>
      </c>
      <c r="E73">
        <f t="shared" si="10"/>
        <v>5.9819376400000097</v>
      </c>
      <c r="F73">
        <f t="shared" si="11"/>
        <v>-3.7616012195122117</v>
      </c>
      <c r="G73">
        <f t="shared" si="12"/>
        <v>14.149643734635758</v>
      </c>
      <c r="M73">
        <f t="shared" si="13"/>
        <v>2.445800000000002</v>
      </c>
      <c r="N73">
        <f t="shared" si="14"/>
        <v>5.9819376400000097</v>
      </c>
      <c r="O73">
        <f t="shared" si="15"/>
        <v>7.8322242645881571E-2</v>
      </c>
      <c r="P73" s="43">
        <f t="shared" si="16"/>
        <v>7.8322242645881568</v>
      </c>
    </row>
    <row r="74" spans="1:16" x14ac:dyDescent="0.25">
      <c r="A74" s="19">
        <v>6</v>
      </c>
      <c r="B74" s="19">
        <v>36.752800000000001</v>
      </c>
      <c r="C74">
        <f t="shared" si="9"/>
        <v>34.622199999999999</v>
      </c>
      <c r="D74">
        <f t="shared" si="17"/>
        <v>2.1306000000000012</v>
      </c>
      <c r="E74">
        <f t="shared" si="10"/>
        <v>4.5394563600000053</v>
      </c>
      <c r="F74">
        <f t="shared" si="11"/>
        <v>1.7637987804877895</v>
      </c>
      <c r="G74">
        <f t="shared" si="12"/>
        <v>3.1109861380502135</v>
      </c>
      <c r="M74">
        <f t="shared" si="13"/>
        <v>2.1306000000000012</v>
      </c>
      <c r="N74">
        <f t="shared" si="14"/>
        <v>4.5394563600000053</v>
      </c>
      <c r="O74">
        <f t="shared" si="15"/>
        <v>5.797109335887337E-2</v>
      </c>
      <c r="P74" s="43">
        <f t="shared" si="16"/>
        <v>5.7971093358873373</v>
      </c>
    </row>
    <row r="75" spans="1:16" x14ac:dyDescent="0.25">
      <c r="A75" s="19">
        <v>6</v>
      </c>
      <c r="B75" s="19">
        <v>37.425899999999999</v>
      </c>
      <c r="C75">
        <f t="shared" si="9"/>
        <v>34.622199999999999</v>
      </c>
      <c r="D75">
        <f t="shared" si="17"/>
        <v>2.8036999999999992</v>
      </c>
      <c r="E75">
        <f t="shared" si="10"/>
        <v>7.8607336899999956</v>
      </c>
      <c r="F75">
        <f t="shared" si="11"/>
        <v>2.4368987804877875</v>
      </c>
      <c r="G75">
        <f t="shared" si="12"/>
        <v>5.9384756663428657</v>
      </c>
      <c r="M75">
        <f t="shared" si="13"/>
        <v>2.8036999999999992</v>
      </c>
      <c r="N75">
        <f t="shared" si="14"/>
        <v>7.8607336899999956</v>
      </c>
      <c r="O75">
        <f t="shared" si="15"/>
        <v>7.4913362136915865E-2</v>
      </c>
      <c r="P75" s="43">
        <f t="shared" si="16"/>
        <v>7.4913362136915866</v>
      </c>
    </row>
    <row r="76" spans="1:16" x14ac:dyDescent="0.25">
      <c r="A76" s="19">
        <v>6</v>
      </c>
      <c r="B76" s="19">
        <v>34.259599999999999</v>
      </c>
      <c r="C76">
        <f t="shared" si="9"/>
        <v>34.622199999999999</v>
      </c>
      <c r="D76">
        <f t="shared" si="17"/>
        <v>-0.36260000000000048</v>
      </c>
      <c r="E76">
        <f t="shared" si="10"/>
        <v>0.13147876000000033</v>
      </c>
      <c r="F76">
        <f t="shared" si="11"/>
        <v>-0.72940121951221215</v>
      </c>
      <c r="G76">
        <f t="shared" si="12"/>
        <v>0.53202613902590234</v>
      </c>
      <c r="M76">
        <f t="shared" si="13"/>
        <v>0.36260000000000048</v>
      </c>
      <c r="N76">
        <f t="shared" si="14"/>
        <v>0.13147876000000033</v>
      </c>
      <c r="O76">
        <f t="shared" si="15"/>
        <v>1.0583894733155101E-2</v>
      </c>
      <c r="P76" s="43">
        <f t="shared" si="16"/>
        <v>1.0583894733155101</v>
      </c>
    </row>
    <row r="77" spans="1:16" x14ac:dyDescent="0.25">
      <c r="A77" s="19">
        <v>4</v>
      </c>
      <c r="B77" s="19">
        <v>45.5</v>
      </c>
      <c r="C77">
        <f t="shared" si="9"/>
        <v>40.462800000000001</v>
      </c>
      <c r="D77">
        <f t="shared" si="17"/>
        <v>5.0371999999999986</v>
      </c>
      <c r="E77">
        <f t="shared" si="10"/>
        <v>25.373383839999985</v>
      </c>
      <c r="F77">
        <f t="shared" si="11"/>
        <v>10.510998780487789</v>
      </c>
      <c r="G77">
        <f t="shared" si="12"/>
        <v>110.48109536341579</v>
      </c>
      <c r="M77">
        <f t="shared" si="13"/>
        <v>5.0371999999999986</v>
      </c>
      <c r="N77">
        <f t="shared" si="14"/>
        <v>25.373383839999985</v>
      </c>
      <c r="O77">
        <f t="shared" si="15"/>
        <v>0.11070769230769227</v>
      </c>
      <c r="P77" s="43">
        <f t="shared" si="16"/>
        <v>11.070769230769226</v>
      </c>
    </row>
    <row r="78" spans="1:16" x14ac:dyDescent="0.25">
      <c r="A78" s="19">
        <v>6</v>
      </c>
      <c r="B78" s="19">
        <v>33.299999999999997</v>
      </c>
      <c r="C78">
        <f t="shared" si="9"/>
        <v>34.622199999999999</v>
      </c>
      <c r="D78">
        <f t="shared" si="17"/>
        <v>-1.3222000000000023</v>
      </c>
      <c r="E78">
        <f t="shared" si="10"/>
        <v>1.7482128400000059</v>
      </c>
      <c r="F78">
        <f t="shared" si="11"/>
        <v>-1.6890012195122139</v>
      </c>
      <c r="G78">
        <f t="shared" si="12"/>
        <v>2.852725119513746</v>
      </c>
      <c r="M78">
        <f t="shared" si="13"/>
        <v>1.3222000000000023</v>
      </c>
      <c r="N78">
        <f t="shared" si="14"/>
        <v>1.7482128400000059</v>
      </c>
      <c r="O78">
        <f t="shared" si="15"/>
        <v>3.9705705705705779E-2</v>
      </c>
      <c r="P78" s="43">
        <f t="shared" si="16"/>
        <v>3.9705705705705778</v>
      </c>
    </row>
    <row r="79" spans="1:16" x14ac:dyDescent="0.25">
      <c r="A79" s="19">
        <v>4</v>
      </c>
      <c r="B79" s="19">
        <v>40.299999999999997</v>
      </c>
      <c r="C79">
        <f t="shared" si="9"/>
        <v>40.462800000000001</v>
      </c>
      <c r="D79">
        <f t="shared" si="17"/>
        <v>-0.16280000000000427</v>
      </c>
      <c r="E79">
        <f t="shared" si="10"/>
        <v>2.6503840000001392E-2</v>
      </c>
      <c r="F79">
        <f t="shared" si="11"/>
        <v>5.3109987804877861</v>
      </c>
      <c r="G79">
        <f t="shared" si="12"/>
        <v>28.206708046342751</v>
      </c>
      <c r="M79">
        <f t="shared" si="13"/>
        <v>0.16280000000000427</v>
      </c>
      <c r="N79">
        <f t="shared" si="14"/>
        <v>2.6503840000001392E-2</v>
      </c>
      <c r="O79">
        <f t="shared" si="15"/>
        <v>4.0397022332507269E-3</v>
      </c>
      <c r="P79" s="43">
        <f t="shared" si="16"/>
        <v>0.40397022332507271</v>
      </c>
    </row>
    <row r="80" spans="1:16" x14ac:dyDescent="0.25">
      <c r="A80" s="19">
        <v>4</v>
      </c>
      <c r="B80" s="19">
        <v>56.991500000000002</v>
      </c>
      <c r="C80">
        <f t="shared" si="9"/>
        <v>40.462800000000001</v>
      </c>
      <c r="D80">
        <f t="shared" si="17"/>
        <v>16.528700000000001</v>
      </c>
      <c r="E80">
        <f t="shared" si="10"/>
        <v>273.19792369000004</v>
      </c>
      <c r="F80">
        <f t="shared" si="11"/>
        <v>22.002498780487791</v>
      </c>
      <c r="G80">
        <f t="shared" si="12"/>
        <v>484.10995258536673</v>
      </c>
      <c r="M80">
        <f t="shared" si="13"/>
        <v>16.528700000000001</v>
      </c>
      <c r="N80">
        <f t="shared" si="14"/>
        <v>273.19792369000004</v>
      </c>
      <c r="O80">
        <f t="shared" si="15"/>
        <v>0.29002044164480667</v>
      </c>
      <c r="P80" s="43">
        <f t="shared" si="16"/>
        <v>29.002044164480665</v>
      </c>
    </row>
    <row r="81" spans="1:18" x14ac:dyDescent="0.25">
      <c r="A81" s="19">
        <v>8</v>
      </c>
      <c r="B81" s="19">
        <v>21.473400000000002</v>
      </c>
      <c r="C81">
        <f t="shared" si="9"/>
        <v>28.781599999999997</v>
      </c>
      <c r="D81">
        <f t="shared" si="17"/>
        <v>-7.3081999999999958</v>
      </c>
      <c r="E81">
        <f t="shared" si="10"/>
        <v>53.409787239999936</v>
      </c>
      <c r="F81">
        <f t="shared" si="11"/>
        <v>-13.515601219512209</v>
      </c>
      <c r="G81">
        <f t="shared" si="12"/>
        <v>182.67147632487993</v>
      </c>
      <c r="M81">
        <f t="shared" si="13"/>
        <v>7.3081999999999958</v>
      </c>
      <c r="N81">
        <f t="shared" si="14"/>
        <v>53.409787239999936</v>
      </c>
      <c r="O81">
        <f t="shared" si="15"/>
        <v>0.3403373476021494</v>
      </c>
      <c r="P81" s="43">
        <f t="shared" si="16"/>
        <v>34.033734760214941</v>
      </c>
    </row>
    <row r="82" spans="1:18" x14ac:dyDescent="0.25">
      <c r="A82" s="19">
        <v>4</v>
      </c>
      <c r="B82" s="19">
        <v>56.3</v>
      </c>
      <c r="C82">
        <f t="shared" si="9"/>
        <v>40.462800000000001</v>
      </c>
      <c r="D82">
        <f t="shared" si="17"/>
        <v>15.837199999999996</v>
      </c>
      <c r="E82">
        <f t="shared" si="10"/>
        <v>250.81690383999987</v>
      </c>
      <c r="F82">
        <f t="shared" si="11"/>
        <v>21.310998780487786</v>
      </c>
      <c r="G82">
        <f t="shared" si="12"/>
        <v>454.15866902195188</v>
      </c>
      <c r="M82">
        <f t="shared" si="13"/>
        <v>15.837199999999996</v>
      </c>
      <c r="N82">
        <f t="shared" si="14"/>
        <v>250.81690383999987</v>
      </c>
      <c r="O82">
        <f t="shared" si="15"/>
        <v>0.28130017761989334</v>
      </c>
      <c r="P82" s="43">
        <f t="shared" si="16"/>
        <v>28.130017761989336</v>
      </c>
    </row>
    <row r="83" spans="1:18" x14ac:dyDescent="0.25">
      <c r="A83" s="19">
        <v>8</v>
      </c>
      <c r="B83" s="19">
        <v>26.767800000000001</v>
      </c>
      <c r="C83">
        <f t="shared" si="9"/>
        <v>28.781599999999997</v>
      </c>
      <c r="D83">
        <f t="shared" si="17"/>
        <v>-2.0137999999999963</v>
      </c>
      <c r="E83">
        <f t="shared" si="10"/>
        <v>4.0553904399999849</v>
      </c>
      <c r="F83">
        <f t="shared" si="11"/>
        <v>-8.2212012195122099</v>
      </c>
      <c r="G83">
        <f t="shared" si="12"/>
        <v>67.588149491709046</v>
      </c>
      <c r="M83">
        <f t="shared" si="13"/>
        <v>2.0137999999999963</v>
      </c>
      <c r="N83">
        <f t="shared" si="14"/>
        <v>4.0553904399999849</v>
      </c>
      <c r="O83">
        <f t="shared" si="15"/>
        <v>7.5232181949954652E-2</v>
      </c>
      <c r="P83" s="43">
        <f t="shared" si="16"/>
        <v>7.5232181949954651</v>
      </c>
    </row>
    <row r="84" spans="1:18" ht="15.75" thickBot="1" x14ac:dyDescent="0.3">
      <c r="A84" s="19">
        <v>10</v>
      </c>
      <c r="B84" s="19">
        <v>23.066700000000001</v>
      </c>
      <c r="C84">
        <f t="shared" si="9"/>
        <v>22.940999999999995</v>
      </c>
      <c r="D84">
        <f t="shared" si="17"/>
        <v>0.12570000000000547</v>
      </c>
      <c r="E84">
        <f t="shared" si="10"/>
        <v>1.5800490000001378E-2</v>
      </c>
      <c r="F84">
        <f t="shared" si="11"/>
        <v>-11.92230121951221</v>
      </c>
      <c r="G84">
        <f t="shared" si="12"/>
        <v>142.14126636878234</v>
      </c>
      <c r="M84">
        <f t="shared" si="13"/>
        <v>0.12570000000000547</v>
      </c>
      <c r="N84">
        <f t="shared" si="14"/>
        <v>1.5800490000001378E-2</v>
      </c>
      <c r="O84">
        <f t="shared" si="15"/>
        <v>5.4494140904423026E-3</v>
      </c>
      <c r="P84" s="43">
        <f t="shared" si="16"/>
        <v>0.54494140904423027</v>
      </c>
    </row>
    <row r="85" spans="1:18" x14ac:dyDescent="0.25">
      <c r="A85" s="19"/>
      <c r="B85" s="19">
        <f>AVERAGE(B3:B84)</f>
        <v>34.989001219512211</v>
      </c>
      <c r="D85">
        <f>SUM(D3:D84)</f>
        <v>32.998000000000033</v>
      </c>
      <c r="E85">
        <f>SUM(E3:E84)</f>
        <v>2678.9373526799991</v>
      </c>
      <c r="G85" s="24">
        <f>SUM(G3:G84)</f>
        <v>6477.6531439298815</v>
      </c>
      <c r="L85" t="s">
        <v>35</v>
      </c>
      <c r="M85" s="23">
        <f>SUM(M3:M84)</f>
        <v>333.46519999999992</v>
      </c>
      <c r="N85" s="23">
        <f>SUM(N3:N84)</f>
        <v>2678.9373526799991</v>
      </c>
      <c r="O85" s="23">
        <f>SUM(O3:O84)</f>
        <v>9.7228514386552938</v>
      </c>
      <c r="P85" s="44">
        <f>AVERAGE(P3:P84)</f>
        <v>11.857135900799143</v>
      </c>
      <c r="Q85" s="26" t="s">
        <v>47</v>
      </c>
      <c r="R85" s="27"/>
    </row>
    <row r="86" spans="1:18" x14ac:dyDescent="0.25">
      <c r="A86" s="19"/>
      <c r="B86" s="19"/>
      <c r="P86" s="28"/>
      <c r="Q86" s="29"/>
      <c r="R86" s="30"/>
    </row>
    <row r="87" spans="1:18" ht="15.75" thickBot="1" x14ac:dyDescent="0.3">
      <c r="A87" s="6"/>
      <c r="B87" s="6" t="s">
        <v>28</v>
      </c>
      <c r="C87" s="6">
        <f>COUNT(D3:D84)</f>
        <v>82</v>
      </c>
      <c r="M87" s="57" t="s">
        <v>49</v>
      </c>
      <c r="N87" s="57"/>
      <c r="O87" s="57"/>
      <c r="P87" s="58">
        <f>100-P85</f>
        <v>88.142864099200864</v>
      </c>
      <c r="Q87" s="54" t="s">
        <v>48</v>
      </c>
      <c r="R87" s="59"/>
    </row>
    <row r="88" spans="1:18" x14ac:dyDescent="0.25">
      <c r="A88" s="5"/>
      <c r="B88" s="5"/>
      <c r="C88" s="5"/>
    </row>
    <row r="89" spans="1:18" x14ac:dyDescent="0.25">
      <c r="A89" s="15" t="s">
        <v>29</v>
      </c>
      <c r="B89" s="15"/>
      <c r="C89" s="15">
        <f>M85/C87</f>
        <v>4.066648780487804</v>
      </c>
    </row>
    <row r="90" spans="1:18" x14ac:dyDescent="0.25">
      <c r="A90" s="16" t="s">
        <v>30</v>
      </c>
      <c r="B90" s="16"/>
      <c r="C90" s="16">
        <f>N85/C87</f>
        <v>32.669967715609744</v>
      </c>
    </row>
    <row r="91" spans="1:18" ht="15.75" thickBot="1" x14ac:dyDescent="0.3">
      <c r="A91" s="11" t="s">
        <v>31</v>
      </c>
      <c r="B91" s="11"/>
      <c r="C91" s="11">
        <f>SQRT(C90)</f>
        <v>5.7157648408248694</v>
      </c>
    </row>
    <row r="92" spans="1:18" ht="15.75" thickBot="1" x14ac:dyDescent="0.3">
      <c r="A92" s="12" t="s">
        <v>32</v>
      </c>
      <c r="B92" s="12"/>
      <c r="C92" s="12">
        <f>(O85/C87)*100</f>
        <v>11.857135900799138</v>
      </c>
      <c r="D92" s="17" t="s">
        <v>33</v>
      </c>
      <c r="E92" s="17"/>
      <c r="F92" s="17"/>
      <c r="H92" s="60" t="s">
        <v>45</v>
      </c>
      <c r="I92" s="61"/>
      <c r="J92" s="62">
        <f>100-C92</f>
        <v>88.142864099200864</v>
      </c>
    </row>
    <row r="93" spans="1:18" ht="15.75" thickBot="1" x14ac:dyDescent="0.3">
      <c r="A93" s="19"/>
      <c r="B93" s="19"/>
    </row>
    <row r="94" spans="1:18" ht="15.75" thickBot="1" x14ac:dyDescent="0.3">
      <c r="A94" s="34" t="s">
        <v>41</v>
      </c>
      <c r="B94" s="35"/>
      <c r="C94" s="35"/>
      <c r="D94" s="36">
        <f>1-(E85/G85)</f>
        <v>0.58643396101095746</v>
      </c>
      <c r="F94" s="34" t="s">
        <v>43</v>
      </c>
      <c r="G94" s="36">
        <v>0.54790000000000005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CB027-1F9F-432E-BDB0-391EFD34CF4C}">
  <sheetPr codeName="Sheet2"/>
  <dimension ref="A1:P94"/>
  <sheetViews>
    <sheetView zoomScaleNormal="100" workbookViewId="0">
      <selection activeCell="G96" sqref="G96"/>
    </sheetView>
  </sheetViews>
  <sheetFormatPr defaultRowHeight="15" x14ac:dyDescent="0.25"/>
  <cols>
    <col min="1" max="1" width="10.5703125" style="19" bestFit="1" customWidth="1"/>
    <col min="2" max="2" width="9.140625" style="19"/>
    <col min="3" max="3" width="12" bestFit="1" customWidth="1"/>
    <col min="6" max="6" width="12.7109375" bestFit="1" customWidth="1"/>
    <col min="7" max="7" width="10.85546875" bestFit="1" customWidth="1"/>
    <col min="8" max="8" width="12.140625" bestFit="1" customWidth="1"/>
    <col min="13" max="13" width="12.85546875" bestFit="1" customWidth="1"/>
  </cols>
  <sheetData>
    <row r="1" spans="1:16" ht="60" x14ac:dyDescent="0.25">
      <c r="A1" s="22" t="s">
        <v>34</v>
      </c>
      <c r="B1" s="20" t="s">
        <v>18</v>
      </c>
      <c r="C1" s="8" t="s">
        <v>19</v>
      </c>
      <c r="D1" s="8" t="s">
        <v>14</v>
      </c>
      <c r="E1" s="8" t="s">
        <v>20</v>
      </c>
      <c r="F1" s="9" t="s">
        <v>15</v>
      </c>
      <c r="G1" s="8" t="s">
        <v>23</v>
      </c>
      <c r="I1" s="65" t="s">
        <v>55</v>
      </c>
      <c r="M1" s="5" t="s">
        <v>25</v>
      </c>
      <c r="N1" s="5" t="s">
        <v>26</v>
      </c>
      <c r="O1" s="7" t="s">
        <v>27</v>
      </c>
      <c r="P1" s="41" t="s">
        <v>46</v>
      </c>
    </row>
    <row r="2" spans="1:16" x14ac:dyDescent="0.25">
      <c r="A2" s="19" t="s">
        <v>1</v>
      </c>
      <c r="B2" s="21" t="s">
        <v>2</v>
      </c>
      <c r="C2" s="8" t="s">
        <v>10</v>
      </c>
      <c r="D2" s="8"/>
      <c r="E2" s="8"/>
      <c r="F2" s="8"/>
      <c r="G2" s="8"/>
      <c r="M2" s="5"/>
      <c r="N2" s="5"/>
      <c r="O2" s="5"/>
    </row>
    <row r="3" spans="1:16" x14ac:dyDescent="0.25">
      <c r="A3" s="19">
        <v>6</v>
      </c>
      <c r="B3" s="19">
        <v>30.3</v>
      </c>
      <c r="C3">
        <f>52.144-2.9203*A3</f>
        <v>34.622199999999999</v>
      </c>
      <c r="D3">
        <f>B3-C3</f>
        <v>-4.3221999999999987</v>
      </c>
      <c r="E3">
        <f>D3*D3</f>
        <v>18.681412839999989</v>
      </c>
      <c r="F3">
        <f>B3-$B$85</f>
        <v>-4.6890012195122104</v>
      </c>
      <c r="G3">
        <f>F3*F3</f>
        <v>21.986732436586998</v>
      </c>
      <c r="I3" s="1">
        <f>CORREL(B3:B84,C3:C84)</f>
        <v>0.80605993974644319</v>
      </c>
      <c r="M3">
        <f>ABS(D3)</f>
        <v>4.3221999999999987</v>
      </c>
      <c r="N3">
        <f>D3*D3</f>
        <v>18.681412839999989</v>
      </c>
      <c r="O3">
        <f>ABS(B3-C3)/B3</f>
        <v>0.14264686468646859</v>
      </c>
      <c r="P3" s="24">
        <f>O3*100</f>
        <v>14.264686468646859</v>
      </c>
    </row>
    <row r="4" spans="1:16" x14ac:dyDescent="0.25">
      <c r="A4" s="19">
        <v>6</v>
      </c>
      <c r="B4" s="19">
        <v>28.567399999999999</v>
      </c>
      <c r="C4">
        <f t="shared" ref="C4:C67" si="0">52.144-2.9203*A4</f>
        <v>34.622199999999999</v>
      </c>
      <c r="D4">
        <f t="shared" ref="D4:D67" si="1">B4-C4</f>
        <v>-6.0548000000000002</v>
      </c>
      <c r="E4">
        <f t="shared" ref="E4:E67" si="2">D4*D4</f>
        <v>36.660603040000005</v>
      </c>
      <c r="F4">
        <f t="shared" ref="F4:F67" si="3">B4-$B$85</f>
        <v>-6.4216012195122119</v>
      </c>
      <c r="G4">
        <f t="shared" ref="G4:G67" si="4">F4*F4</f>
        <v>41.236962222440724</v>
      </c>
      <c r="M4">
        <f t="shared" ref="M4:M67" si="5">ABS(D4)</f>
        <v>6.0548000000000002</v>
      </c>
      <c r="N4">
        <f t="shared" ref="N4:N67" si="6">D4*D4</f>
        <v>36.660603040000005</v>
      </c>
      <c r="O4">
        <f t="shared" ref="O4:O67" si="7">ABS(B4-C4)/B4</f>
        <v>0.21194788465173592</v>
      </c>
      <c r="P4" s="24">
        <f t="shared" ref="P4:P67" si="8">O4*100</f>
        <v>21.194788465173591</v>
      </c>
    </row>
    <row r="5" spans="1:16" x14ac:dyDescent="0.25">
      <c r="A5" s="19">
        <v>8</v>
      </c>
      <c r="B5" s="19">
        <v>21.9</v>
      </c>
      <c r="C5">
        <f t="shared" si="0"/>
        <v>28.781599999999997</v>
      </c>
      <c r="D5">
        <f t="shared" si="1"/>
        <v>-6.8815999999999988</v>
      </c>
      <c r="E5">
        <f t="shared" si="2"/>
        <v>47.356418559999987</v>
      </c>
      <c r="F5">
        <f t="shared" si="3"/>
        <v>-13.089001219512213</v>
      </c>
      <c r="G5">
        <f t="shared" si="4"/>
        <v>171.32195292439218</v>
      </c>
      <c r="H5" s="5"/>
      <c r="I5" s="66" t="s">
        <v>0</v>
      </c>
      <c r="J5" s="20" t="s">
        <v>2</v>
      </c>
      <c r="M5">
        <f t="shared" si="5"/>
        <v>6.8815999999999988</v>
      </c>
      <c r="N5">
        <f t="shared" si="6"/>
        <v>47.356418559999987</v>
      </c>
      <c r="O5">
        <f t="shared" si="7"/>
        <v>0.31422831050228306</v>
      </c>
      <c r="P5" s="24">
        <f t="shared" si="8"/>
        <v>31.422831050228307</v>
      </c>
    </row>
    <row r="6" spans="1:16" x14ac:dyDescent="0.25">
      <c r="A6" s="19">
        <v>4</v>
      </c>
      <c r="B6" s="19">
        <v>38.700000000000003</v>
      </c>
      <c r="C6">
        <f t="shared" si="0"/>
        <v>40.462800000000001</v>
      </c>
      <c r="D6">
        <f t="shared" si="1"/>
        <v>-1.7627999999999986</v>
      </c>
      <c r="E6">
        <f t="shared" si="2"/>
        <v>3.107463839999995</v>
      </c>
      <c r="F6">
        <f t="shared" si="3"/>
        <v>3.7109987804877917</v>
      </c>
      <c r="G6">
        <f t="shared" si="4"/>
        <v>13.771511948781878</v>
      </c>
      <c r="H6" s="5" t="s">
        <v>59</v>
      </c>
      <c r="I6" s="5">
        <f>STDEV(A3:A84)</f>
        <v>1.7104898037886107</v>
      </c>
      <c r="J6" s="5">
        <f>STDEV(B3:B84)</f>
        <v>8.9426520936614793</v>
      </c>
      <c r="M6">
        <f t="shared" si="5"/>
        <v>1.7627999999999986</v>
      </c>
      <c r="N6">
        <f t="shared" si="6"/>
        <v>3.107463839999995</v>
      </c>
      <c r="O6">
        <f t="shared" si="7"/>
        <v>4.5550387596899188E-2</v>
      </c>
      <c r="P6" s="24">
        <f t="shared" si="8"/>
        <v>4.5550387596899187</v>
      </c>
    </row>
    <row r="7" spans="1:16" x14ac:dyDescent="0.25">
      <c r="A7" s="19">
        <v>8</v>
      </c>
      <c r="B7" s="19">
        <v>21.473400000000002</v>
      </c>
      <c r="C7">
        <f t="shared" si="0"/>
        <v>28.781599999999997</v>
      </c>
      <c r="D7">
        <f t="shared" si="1"/>
        <v>-7.3081999999999958</v>
      </c>
      <c r="E7">
        <f t="shared" si="2"/>
        <v>53.409787239999936</v>
      </c>
      <c r="F7">
        <f t="shared" si="3"/>
        <v>-13.515601219512209</v>
      </c>
      <c r="G7">
        <f t="shared" si="4"/>
        <v>182.67147632487993</v>
      </c>
      <c r="H7" s="5" t="s">
        <v>57</v>
      </c>
      <c r="I7" s="5">
        <f>VARA(A3:A84)</f>
        <v>2.9257753688647998</v>
      </c>
      <c r="J7" s="5">
        <f>VARA(B3:B84)</f>
        <v>79.971026468268036</v>
      </c>
      <c r="M7">
        <f t="shared" si="5"/>
        <v>7.3081999999999958</v>
      </c>
      <c r="N7">
        <f t="shared" si="6"/>
        <v>53.409787239999936</v>
      </c>
      <c r="O7">
        <f t="shared" si="7"/>
        <v>0.3403373476021494</v>
      </c>
      <c r="P7" s="24">
        <f t="shared" si="8"/>
        <v>34.033734760214941</v>
      </c>
    </row>
    <row r="8" spans="1:16" x14ac:dyDescent="0.25">
      <c r="A8" s="19">
        <v>6</v>
      </c>
      <c r="B8" s="19">
        <v>34.762999999999998</v>
      </c>
      <c r="C8">
        <f t="shared" si="0"/>
        <v>34.622199999999999</v>
      </c>
      <c r="D8">
        <f t="shared" si="1"/>
        <v>0.1407999999999987</v>
      </c>
      <c r="E8">
        <f t="shared" si="2"/>
        <v>1.9824639999999637E-2</v>
      </c>
      <c r="F8">
        <f t="shared" si="3"/>
        <v>-0.22600121951221297</v>
      </c>
      <c r="G8">
        <f t="shared" si="4"/>
        <v>5.1076551221007474E-2</v>
      </c>
      <c r="H8" s="5" t="s">
        <v>58</v>
      </c>
      <c r="I8" s="5">
        <f>COVAR(A3:A84,B3:B84)</f>
        <v>-12.179384161213562</v>
      </c>
      <c r="J8" s="5"/>
      <c r="M8">
        <f t="shared" si="5"/>
        <v>0.1407999999999987</v>
      </c>
      <c r="N8">
        <f t="shared" si="6"/>
        <v>1.9824639999999637E-2</v>
      </c>
      <c r="O8">
        <f t="shared" si="7"/>
        <v>4.0502833472369675E-3</v>
      </c>
      <c r="P8" s="24">
        <f t="shared" si="8"/>
        <v>0.40502833472369676</v>
      </c>
    </row>
    <row r="9" spans="1:16" x14ac:dyDescent="0.25">
      <c r="A9" s="19">
        <v>4</v>
      </c>
      <c r="B9" s="19">
        <v>37.4</v>
      </c>
      <c r="C9">
        <f t="shared" si="0"/>
        <v>40.462800000000001</v>
      </c>
      <c r="D9">
        <f t="shared" si="1"/>
        <v>-3.0628000000000029</v>
      </c>
      <c r="E9">
        <f t="shared" si="2"/>
        <v>9.3807438400000169</v>
      </c>
      <c r="F9">
        <f t="shared" si="3"/>
        <v>2.4109987804877875</v>
      </c>
      <c r="G9">
        <f t="shared" si="4"/>
        <v>5.8129151195135984</v>
      </c>
      <c r="H9" s="5" t="s">
        <v>60</v>
      </c>
      <c r="I9" s="5">
        <f>I8/I7</f>
        <v>-4.1627885349035392</v>
      </c>
      <c r="J9" s="5"/>
      <c r="M9">
        <f t="shared" si="5"/>
        <v>3.0628000000000029</v>
      </c>
      <c r="N9">
        <f t="shared" si="6"/>
        <v>9.3807438400000169</v>
      </c>
      <c r="O9">
        <f t="shared" si="7"/>
        <v>8.1893048128342319E-2</v>
      </c>
      <c r="P9" s="24">
        <f t="shared" si="8"/>
        <v>8.1893048128342318</v>
      </c>
    </row>
    <row r="10" spans="1:16" x14ac:dyDescent="0.25">
      <c r="A10" s="19">
        <v>6</v>
      </c>
      <c r="B10" s="19">
        <v>35.5</v>
      </c>
      <c r="C10">
        <f t="shared" si="0"/>
        <v>34.622199999999999</v>
      </c>
      <c r="D10">
        <f t="shared" si="1"/>
        <v>0.87780000000000058</v>
      </c>
      <c r="E10">
        <f t="shared" si="2"/>
        <v>0.770532840000001</v>
      </c>
      <c r="F10">
        <f t="shared" si="3"/>
        <v>0.51099878048778891</v>
      </c>
      <c r="G10">
        <f t="shared" si="4"/>
        <v>0.26111975366000745</v>
      </c>
      <c r="M10">
        <f t="shared" si="5"/>
        <v>0.87780000000000058</v>
      </c>
      <c r="N10">
        <f t="shared" si="6"/>
        <v>0.770532840000001</v>
      </c>
      <c r="O10">
        <f t="shared" si="7"/>
        <v>2.4726760563380298E-2</v>
      </c>
      <c r="P10" s="24">
        <f t="shared" si="8"/>
        <v>2.4726760563380297</v>
      </c>
    </row>
    <row r="11" spans="1:16" x14ac:dyDescent="0.25">
      <c r="A11" s="19">
        <v>8</v>
      </c>
      <c r="B11" s="19">
        <v>29</v>
      </c>
      <c r="C11">
        <f t="shared" si="0"/>
        <v>28.781599999999997</v>
      </c>
      <c r="D11">
        <f t="shared" si="1"/>
        <v>0.21840000000000259</v>
      </c>
      <c r="E11">
        <f t="shared" si="2"/>
        <v>4.7698560000001132E-2</v>
      </c>
      <c r="F11">
        <f t="shared" si="3"/>
        <v>-5.9890012195122111</v>
      </c>
      <c r="G11">
        <f t="shared" si="4"/>
        <v>35.868135607318749</v>
      </c>
      <c r="M11">
        <f t="shared" si="5"/>
        <v>0.21840000000000259</v>
      </c>
      <c r="N11">
        <f t="shared" si="6"/>
        <v>4.7698560000001132E-2</v>
      </c>
      <c r="O11">
        <f t="shared" si="7"/>
        <v>7.5310344827587104E-3</v>
      </c>
      <c r="P11" s="24">
        <f t="shared" si="8"/>
        <v>0.75310344827587106</v>
      </c>
    </row>
    <row r="12" spans="1:16" x14ac:dyDescent="0.25">
      <c r="A12" s="19">
        <v>8</v>
      </c>
      <c r="B12" s="19">
        <v>25.6</v>
      </c>
      <c r="C12">
        <f t="shared" si="0"/>
        <v>28.781599999999997</v>
      </c>
      <c r="D12">
        <f t="shared" si="1"/>
        <v>-3.181599999999996</v>
      </c>
      <c r="E12">
        <f t="shared" si="2"/>
        <v>10.122578559999974</v>
      </c>
      <c r="F12">
        <f t="shared" si="3"/>
        <v>-9.3890012195122097</v>
      </c>
      <c r="G12">
        <f t="shared" si="4"/>
        <v>88.153343900001758</v>
      </c>
      <c r="M12">
        <f t="shared" si="5"/>
        <v>3.181599999999996</v>
      </c>
      <c r="N12">
        <f t="shared" si="6"/>
        <v>10.122578559999974</v>
      </c>
      <c r="O12">
        <f t="shared" si="7"/>
        <v>0.12428124999999984</v>
      </c>
      <c r="P12" s="24">
        <f t="shared" si="8"/>
        <v>12.428124999999984</v>
      </c>
    </row>
    <row r="13" spans="1:16" x14ac:dyDescent="0.25">
      <c r="A13" s="19">
        <v>4</v>
      </c>
      <c r="B13" s="19">
        <v>42</v>
      </c>
      <c r="C13">
        <f t="shared" si="0"/>
        <v>40.462800000000001</v>
      </c>
      <c r="D13">
        <f t="shared" si="1"/>
        <v>1.5371999999999986</v>
      </c>
      <c r="E13">
        <f t="shared" si="2"/>
        <v>2.3629838399999956</v>
      </c>
      <c r="F13">
        <f t="shared" si="3"/>
        <v>7.0109987804877889</v>
      </c>
      <c r="G13">
        <f t="shared" si="4"/>
        <v>49.15410390000126</v>
      </c>
      <c r="M13">
        <f t="shared" si="5"/>
        <v>1.5371999999999986</v>
      </c>
      <c r="N13">
        <f t="shared" si="6"/>
        <v>2.3629838399999956</v>
      </c>
      <c r="O13">
        <f t="shared" si="7"/>
        <v>3.6599999999999966E-2</v>
      </c>
      <c r="P13" s="24">
        <f t="shared" si="8"/>
        <v>3.6599999999999966</v>
      </c>
    </row>
    <row r="14" spans="1:16" x14ac:dyDescent="0.25">
      <c r="A14" s="19">
        <v>8</v>
      </c>
      <c r="B14" s="19">
        <v>28.700900000000001</v>
      </c>
      <c r="C14">
        <f t="shared" si="0"/>
        <v>28.781599999999997</v>
      </c>
      <c r="D14">
        <f t="shared" si="1"/>
        <v>-8.0699999999996663E-2</v>
      </c>
      <c r="E14">
        <f t="shared" si="2"/>
        <v>6.5124899999994615E-3</v>
      </c>
      <c r="F14">
        <f t="shared" si="3"/>
        <v>-6.2881012195122103</v>
      </c>
      <c r="G14">
        <f t="shared" si="4"/>
        <v>39.540216946830945</v>
      </c>
      <c r="M14">
        <f t="shared" si="5"/>
        <v>8.0699999999996663E-2</v>
      </c>
      <c r="N14">
        <f t="shared" si="6"/>
        <v>6.5124899999994615E-3</v>
      </c>
      <c r="O14">
        <f t="shared" si="7"/>
        <v>2.8117585162833452E-3</v>
      </c>
      <c r="P14" s="24">
        <f t="shared" si="8"/>
        <v>0.28117585162833453</v>
      </c>
    </row>
    <row r="15" spans="1:16" x14ac:dyDescent="0.25">
      <c r="A15" s="19">
        <v>6</v>
      </c>
      <c r="B15" s="19">
        <v>37.055</v>
      </c>
      <c r="C15">
        <f t="shared" si="0"/>
        <v>34.622199999999999</v>
      </c>
      <c r="D15">
        <f t="shared" si="1"/>
        <v>2.4328000000000003</v>
      </c>
      <c r="E15">
        <f t="shared" si="2"/>
        <v>5.9185158400000013</v>
      </c>
      <c r="F15">
        <f t="shared" si="3"/>
        <v>2.0659987804877886</v>
      </c>
      <c r="G15">
        <f t="shared" si="4"/>
        <v>4.2683509609770294</v>
      </c>
      <c r="M15">
        <f t="shared" si="5"/>
        <v>2.4328000000000003</v>
      </c>
      <c r="N15">
        <f t="shared" si="6"/>
        <v>5.9185158400000013</v>
      </c>
      <c r="O15">
        <f t="shared" si="7"/>
        <v>6.5653757927405215E-2</v>
      </c>
      <c r="P15" s="24">
        <f t="shared" si="8"/>
        <v>6.5653757927405216</v>
      </c>
    </row>
    <row r="16" spans="1:16" x14ac:dyDescent="0.25">
      <c r="A16" s="19">
        <v>6</v>
      </c>
      <c r="B16" s="19">
        <v>32.299999999999997</v>
      </c>
      <c r="C16">
        <f t="shared" si="0"/>
        <v>34.622199999999999</v>
      </c>
      <c r="D16">
        <f t="shared" si="1"/>
        <v>-2.3222000000000023</v>
      </c>
      <c r="E16">
        <f t="shared" si="2"/>
        <v>5.3926128400000106</v>
      </c>
      <c r="F16">
        <f t="shared" si="3"/>
        <v>-2.6890012195122139</v>
      </c>
      <c r="G16">
        <f t="shared" si="4"/>
        <v>7.2307275585381738</v>
      </c>
      <c r="M16">
        <f t="shared" si="5"/>
        <v>2.3222000000000023</v>
      </c>
      <c r="N16">
        <f t="shared" si="6"/>
        <v>5.3926128400000106</v>
      </c>
      <c r="O16">
        <f t="shared" si="7"/>
        <v>7.1894736842105345E-2</v>
      </c>
      <c r="P16" s="24">
        <f t="shared" si="8"/>
        <v>7.1894736842105349</v>
      </c>
    </row>
    <row r="17" spans="1:16" x14ac:dyDescent="0.25">
      <c r="A17" s="19">
        <v>8</v>
      </c>
      <c r="B17" s="19">
        <v>21.8</v>
      </c>
      <c r="C17">
        <f t="shared" si="0"/>
        <v>28.781599999999997</v>
      </c>
      <c r="D17">
        <f t="shared" si="1"/>
        <v>-6.9815999999999967</v>
      </c>
      <c r="E17">
        <f t="shared" si="2"/>
        <v>48.742738559999957</v>
      </c>
      <c r="F17">
        <f t="shared" si="3"/>
        <v>-13.18900121951221</v>
      </c>
      <c r="G17">
        <f t="shared" si="4"/>
        <v>173.94975316829456</v>
      </c>
      <c r="M17">
        <f t="shared" si="5"/>
        <v>6.9815999999999967</v>
      </c>
      <c r="N17">
        <f t="shared" si="6"/>
        <v>48.742738559999957</v>
      </c>
      <c r="O17">
        <f t="shared" si="7"/>
        <v>0.32025688073394482</v>
      </c>
      <c r="P17" s="24">
        <f t="shared" si="8"/>
        <v>32.025688073394484</v>
      </c>
    </row>
    <row r="18" spans="1:16" x14ac:dyDescent="0.25">
      <c r="A18" s="19">
        <v>4</v>
      </c>
      <c r="B18" s="19">
        <v>41.2</v>
      </c>
      <c r="C18">
        <f t="shared" si="0"/>
        <v>40.462800000000001</v>
      </c>
      <c r="D18">
        <f t="shared" si="1"/>
        <v>0.73720000000000141</v>
      </c>
      <c r="E18">
        <f t="shared" si="2"/>
        <v>0.54346384000000203</v>
      </c>
      <c r="F18">
        <f t="shared" si="3"/>
        <v>6.2109987804877917</v>
      </c>
      <c r="G18">
        <f t="shared" si="4"/>
        <v>38.576505851220837</v>
      </c>
      <c r="M18">
        <f t="shared" si="5"/>
        <v>0.73720000000000141</v>
      </c>
      <c r="N18">
        <f t="shared" si="6"/>
        <v>0.54346384000000203</v>
      </c>
      <c r="O18">
        <f t="shared" si="7"/>
        <v>1.789320388349518E-2</v>
      </c>
      <c r="P18" s="24">
        <f t="shared" si="8"/>
        <v>1.7893203883495179</v>
      </c>
    </row>
    <row r="19" spans="1:16" x14ac:dyDescent="0.25">
      <c r="A19" s="19">
        <v>10</v>
      </c>
      <c r="B19" s="19">
        <v>24.3325</v>
      </c>
      <c r="C19">
        <f t="shared" si="0"/>
        <v>22.940999999999995</v>
      </c>
      <c r="D19">
        <f t="shared" si="1"/>
        <v>1.3915000000000042</v>
      </c>
      <c r="E19">
        <f t="shared" si="2"/>
        <v>1.9362722500000116</v>
      </c>
      <c r="F19">
        <f t="shared" si="3"/>
        <v>-10.656501219512212</v>
      </c>
      <c r="G19">
        <f t="shared" si="4"/>
        <v>113.56101824146525</v>
      </c>
      <c r="M19">
        <f t="shared" si="5"/>
        <v>1.3915000000000042</v>
      </c>
      <c r="N19">
        <f t="shared" si="6"/>
        <v>1.9362722500000116</v>
      </c>
      <c r="O19">
        <f t="shared" si="7"/>
        <v>5.718688996198517E-2</v>
      </c>
      <c r="P19" s="24">
        <f t="shared" si="8"/>
        <v>5.7186889961985168</v>
      </c>
    </row>
    <row r="20" spans="1:16" x14ac:dyDescent="0.25">
      <c r="A20" s="19">
        <v>6</v>
      </c>
      <c r="B20" s="19">
        <v>34.9</v>
      </c>
      <c r="C20">
        <f t="shared" si="0"/>
        <v>34.622199999999999</v>
      </c>
      <c r="D20">
        <f t="shared" si="1"/>
        <v>0.27779999999999916</v>
      </c>
      <c r="E20">
        <f t="shared" si="2"/>
        <v>7.7172839999999535E-2</v>
      </c>
      <c r="F20">
        <f t="shared" si="3"/>
        <v>-8.9001219512212515E-2</v>
      </c>
      <c r="G20">
        <f t="shared" si="4"/>
        <v>7.9212170746610373E-3</v>
      </c>
      <c r="M20">
        <f t="shared" si="5"/>
        <v>0.27779999999999916</v>
      </c>
      <c r="N20">
        <f t="shared" si="6"/>
        <v>7.7172839999999535E-2</v>
      </c>
      <c r="O20">
        <f t="shared" si="7"/>
        <v>7.95988538681946E-3</v>
      </c>
      <c r="P20" s="24">
        <f t="shared" si="8"/>
        <v>0.79598853868194597</v>
      </c>
    </row>
    <row r="21" spans="1:16" x14ac:dyDescent="0.25">
      <c r="A21" s="19">
        <v>6</v>
      </c>
      <c r="B21" s="19">
        <v>35.799999999999997</v>
      </c>
      <c r="C21">
        <f t="shared" si="0"/>
        <v>34.622199999999999</v>
      </c>
      <c r="D21">
        <f t="shared" si="1"/>
        <v>1.1777999999999977</v>
      </c>
      <c r="E21">
        <f t="shared" si="2"/>
        <v>1.3872128399999946</v>
      </c>
      <c r="F21">
        <f t="shared" si="3"/>
        <v>0.81099878048778606</v>
      </c>
      <c r="G21">
        <f t="shared" si="4"/>
        <v>0.65771902195267617</v>
      </c>
      <c r="M21">
        <f t="shared" si="5"/>
        <v>1.1777999999999977</v>
      </c>
      <c r="N21">
        <f t="shared" si="6"/>
        <v>1.3872128399999946</v>
      </c>
      <c r="O21">
        <f t="shared" si="7"/>
        <v>3.2899441340782064E-2</v>
      </c>
      <c r="P21" s="24">
        <f t="shared" si="8"/>
        <v>3.2899441340782065</v>
      </c>
    </row>
    <row r="22" spans="1:16" x14ac:dyDescent="0.25">
      <c r="A22" s="19">
        <v>8</v>
      </c>
      <c r="B22" s="19">
        <v>21.473400000000002</v>
      </c>
      <c r="C22">
        <f t="shared" si="0"/>
        <v>28.781599999999997</v>
      </c>
      <c r="D22">
        <f t="shared" si="1"/>
        <v>-7.3081999999999958</v>
      </c>
      <c r="E22">
        <f t="shared" si="2"/>
        <v>53.409787239999936</v>
      </c>
      <c r="F22">
        <f t="shared" si="3"/>
        <v>-13.515601219512209</v>
      </c>
      <c r="G22">
        <f t="shared" si="4"/>
        <v>182.67147632487993</v>
      </c>
      <c r="M22">
        <f t="shared" si="5"/>
        <v>7.3081999999999958</v>
      </c>
      <c r="N22">
        <f t="shared" si="6"/>
        <v>53.409787239999936</v>
      </c>
      <c r="O22">
        <f t="shared" si="7"/>
        <v>0.3403373476021494</v>
      </c>
      <c r="P22" s="24">
        <f t="shared" si="8"/>
        <v>34.033734760214941</v>
      </c>
    </row>
    <row r="23" spans="1:16" x14ac:dyDescent="0.25">
      <c r="A23" s="19">
        <v>4</v>
      </c>
      <c r="B23" s="19">
        <v>41.5</v>
      </c>
      <c r="C23">
        <f t="shared" si="0"/>
        <v>40.462800000000001</v>
      </c>
      <c r="D23">
        <f t="shared" si="1"/>
        <v>1.0371999999999986</v>
      </c>
      <c r="E23">
        <f t="shared" si="2"/>
        <v>1.075783839999997</v>
      </c>
      <c r="F23">
        <f t="shared" si="3"/>
        <v>6.5109987804877889</v>
      </c>
      <c r="G23">
        <f t="shared" si="4"/>
        <v>42.393105119513471</v>
      </c>
      <c r="M23">
        <f t="shared" si="5"/>
        <v>1.0371999999999986</v>
      </c>
      <c r="N23">
        <f t="shared" si="6"/>
        <v>1.075783839999997</v>
      </c>
      <c r="O23">
        <f t="shared" si="7"/>
        <v>2.4992771084337315E-2</v>
      </c>
      <c r="P23" s="24">
        <f t="shared" si="8"/>
        <v>2.4992771084337315</v>
      </c>
    </row>
    <row r="24" spans="1:16" x14ac:dyDescent="0.25">
      <c r="A24" s="19">
        <v>6</v>
      </c>
      <c r="B24" s="19">
        <v>28.566800000000001</v>
      </c>
      <c r="C24">
        <f t="shared" si="0"/>
        <v>34.622199999999999</v>
      </c>
      <c r="D24">
        <f t="shared" si="1"/>
        <v>-6.0553999999999988</v>
      </c>
      <c r="E24">
        <f t="shared" si="2"/>
        <v>36.667869159999988</v>
      </c>
      <c r="F24">
        <f t="shared" si="3"/>
        <v>-6.4222012195122105</v>
      </c>
      <c r="G24">
        <f t="shared" si="4"/>
        <v>41.244668503904123</v>
      </c>
      <c r="M24">
        <f t="shared" si="5"/>
        <v>6.0553999999999988</v>
      </c>
      <c r="N24">
        <f t="shared" si="6"/>
        <v>36.667869159999988</v>
      </c>
      <c r="O24">
        <f t="shared" si="7"/>
        <v>0.21197333968102827</v>
      </c>
      <c r="P24" s="24">
        <f t="shared" si="8"/>
        <v>21.197333968102829</v>
      </c>
    </row>
    <row r="25" spans="1:16" x14ac:dyDescent="0.25">
      <c r="A25" s="19">
        <v>4</v>
      </c>
      <c r="B25" s="19">
        <v>59.7</v>
      </c>
      <c r="C25">
        <f t="shared" si="0"/>
        <v>40.462800000000001</v>
      </c>
      <c r="D25">
        <f t="shared" si="1"/>
        <v>19.237200000000001</v>
      </c>
      <c r="E25">
        <f t="shared" si="2"/>
        <v>370.06986384000004</v>
      </c>
      <c r="F25">
        <f t="shared" si="3"/>
        <v>24.710998780487792</v>
      </c>
      <c r="G25">
        <f t="shared" si="4"/>
        <v>610.63346072926913</v>
      </c>
      <c r="M25">
        <f t="shared" si="5"/>
        <v>19.237200000000001</v>
      </c>
      <c r="N25">
        <f t="shared" si="6"/>
        <v>370.06986384000004</v>
      </c>
      <c r="O25">
        <f t="shared" si="7"/>
        <v>0.3222311557788945</v>
      </c>
      <c r="P25" s="24">
        <f t="shared" si="8"/>
        <v>32.223115577889452</v>
      </c>
    </row>
    <row r="26" spans="1:16" x14ac:dyDescent="0.25">
      <c r="A26" s="19">
        <v>8</v>
      </c>
      <c r="B26" s="19">
        <v>29</v>
      </c>
      <c r="C26">
        <f t="shared" si="0"/>
        <v>28.781599999999997</v>
      </c>
      <c r="D26">
        <f t="shared" si="1"/>
        <v>0.21840000000000259</v>
      </c>
      <c r="E26">
        <f t="shared" si="2"/>
        <v>4.7698560000001132E-2</v>
      </c>
      <c r="F26">
        <f t="shared" si="3"/>
        <v>-5.9890012195122111</v>
      </c>
      <c r="G26">
        <f t="shared" si="4"/>
        <v>35.868135607318749</v>
      </c>
      <c r="M26">
        <f t="shared" si="5"/>
        <v>0.21840000000000259</v>
      </c>
      <c r="N26">
        <f t="shared" si="6"/>
        <v>4.7698560000001132E-2</v>
      </c>
      <c r="O26">
        <f t="shared" si="7"/>
        <v>7.5310344827587104E-3</v>
      </c>
      <c r="P26" s="24">
        <f t="shared" si="8"/>
        <v>0.75310344827587106</v>
      </c>
    </row>
    <row r="27" spans="1:16" x14ac:dyDescent="0.25">
      <c r="A27" s="19">
        <v>6</v>
      </c>
      <c r="B27" s="19">
        <v>40.5</v>
      </c>
      <c r="C27">
        <f t="shared" si="0"/>
        <v>34.622199999999999</v>
      </c>
      <c r="D27">
        <f t="shared" si="1"/>
        <v>5.8778000000000006</v>
      </c>
      <c r="E27">
        <f t="shared" si="2"/>
        <v>34.548532840000007</v>
      </c>
      <c r="F27">
        <f t="shared" si="3"/>
        <v>5.5109987804877889</v>
      </c>
      <c r="G27">
        <f t="shared" si="4"/>
        <v>30.371107558537897</v>
      </c>
      <c r="M27">
        <f t="shared" si="5"/>
        <v>5.8778000000000006</v>
      </c>
      <c r="N27">
        <f t="shared" si="6"/>
        <v>34.548532840000007</v>
      </c>
      <c r="O27">
        <f t="shared" si="7"/>
        <v>0.14513086419753088</v>
      </c>
      <c r="P27" s="24">
        <f t="shared" si="8"/>
        <v>14.513086419753089</v>
      </c>
    </row>
    <row r="28" spans="1:16" x14ac:dyDescent="0.25">
      <c r="A28" s="19">
        <v>4</v>
      </c>
      <c r="B28" s="19">
        <v>52.2</v>
      </c>
      <c r="C28">
        <f t="shared" si="0"/>
        <v>40.462800000000001</v>
      </c>
      <c r="D28">
        <f t="shared" si="1"/>
        <v>11.737200000000001</v>
      </c>
      <c r="E28">
        <f t="shared" si="2"/>
        <v>137.76186384000005</v>
      </c>
      <c r="F28">
        <f t="shared" si="3"/>
        <v>17.210998780487792</v>
      </c>
      <c r="G28">
        <f t="shared" si="4"/>
        <v>296.21847902195225</v>
      </c>
      <c r="M28">
        <f t="shared" si="5"/>
        <v>11.737200000000001</v>
      </c>
      <c r="N28">
        <f t="shared" si="6"/>
        <v>137.76186384000005</v>
      </c>
      <c r="O28">
        <f t="shared" si="7"/>
        <v>0.22485057471264369</v>
      </c>
      <c r="P28" s="24">
        <f t="shared" si="8"/>
        <v>22.485057471264369</v>
      </c>
    </row>
    <row r="29" spans="1:16" x14ac:dyDescent="0.25">
      <c r="A29" s="19">
        <v>6</v>
      </c>
      <c r="B29" s="19">
        <v>39.700000000000003</v>
      </c>
      <c r="C29">
        <f t="shared" si="0"/>
        <v>34.622199999999999</v>
      </c>
      <c r="D29">
        <f t="shared" si="1"/>
        <v>5.0778000000000034</v>
      </c>
      <c r="E29">
        <f t="shared" si="2"/>
        <v>25.784052840000033</v>
      </c>
      <c r="F29">
        <f t="shared" si="3"/>
        <v>4.7109987804877917</v>
      </c>
      <c r="G29">
        <f t="shared" si="4"/>
        <v>22.193509509757462</v>
      </c>
      <c r="M29">
        <f t="shared" si="5"/>
        <v>5.0778000000000034</v>
      </c>
      <c r="N29">
        <f t="shared" si="6"/>
        <v>25.784052840000033</v>
      </c>
      <c r="O29">
        <f t="shared" si="7"/>
        <v>0.1279042821158691</v>
      </c>
      <c r="P29" s="24">
        <f t="shared" si="8"/>
        <v>12.79042821158691</v>
      </c>
    </row>
    <row r="30" spans="1:16" x14ac:dyDescent="0.25">
      <c r="A30" s="19">
        <v>4</v>
      </c>
      <c r="B30" s="19">
        <v>44.8</v>
      </c>
      <c r="C30">
        <f t="shared" si="0"/>
        <v>40.462800000000001</v>
      </c>
      <c r="D30">
        <f t="shared" si="1"/>
        <v>4.3371999999999957</v>
      </c>
      <c r="E30">
        <f t="shared" si="2"/>
        <v>18.811303839999962</v>
      </c>
      <c r="F30">
        <f t="shared" si="3"/>
        <v>9.8109987804877861</v>
      </c>
      <c r="G30">
        <f t="shared" si="4"/>
        <v>96.255697070732822</v>
      </c>
      <c r="M30">
        <f t="shared" si="5"/>
        <v>4.3371999999999957</v>
      </c>
      <c r="N30">
        <f t="shared" si="6"/>
        <v>18.811303839999962</v>
      </c>
      <c r="O30">
        <f t="shared" si="7"/>
        <v>9.6812499999999913E-2</v>
      </c>
      <c r="P30" s="24">
        <f t="shared" si="8"/>
        <v>9.6812499999999915</v>
      </c>
    </row>
    <row r="31" spans="1:16" x14ac:dyDescent="0.25">
      <c r="A31" s="19">
        <v>6</v>
      </c>
      <c r="B31" s="19">
        <v>37.979999999999997</v>
      </c>
      <c r="C31">
        <f t="shared" si="0"/>
        <v>34.622199999999999</v>
      </c>
      <c r="D31">
        <f t="shared" si="1"/>
        <v>3.3577999999999975</v>
      </c>
      <c r="E31">
        <f t="shared" si="2"/>
        <v>11.274820839999983</v>
      </c>
      <c r="F31">
        <f t="shared" si="3"/>
        <v>2.9909987804877858</v>
      </c>
      <c r="G31">
        <f t="shared" si="4"/>
        <v>8.9460737048794226</v>
      </c>
      <c r="M31">
        <f t="shared" si="5"/>
        <v>3.3577999999999975</v>
      </c>
      <c r="N31">
        <f t="shared" si="6"/>
        <v>11.274820839999983</v>
      </c>
      <c r="O31">
        <f t="shared" si="7"/>
        <v>8.8409689310163186E-2</v>
      </c>
      <c r="P31" s="24">
        <f t="shared" si="8"/>
        <v>8.8409689310163184</v>
      </c>
    </row>
    <row r="32" spans="1:16" x14ac:dyDescent="0.25">
      <c r="A32" s="19">
        <v>4</v>
      </c>
      <c r="B32" s="19">
        <v>46.5</v>
      </c>
      <c r="C32">
        <f t="shared" si="0"/>
        <v>40.462800000000001</v>
      </c>
      <c r="D32">
        <f t="shared" si="1"/>
        <v>6.0371999999999986</v>
      </c>
      <c r="E32">
        <f t="shared" si="2"/>
        <v>36.447783839999985</v>
      </c>
      <c r="F32">
        <f t="shared" si="3"/>
        <v>11.510998780487789</v>
      </c>
      <c r="G32">
        <f t="shared" si="4"/>
        <v>132.50309292439135</v>
      </c>
      <c r="M32">
        <f t="shared" si="5"/>
        <v>6.0371999999999986</v>
      </c>
      <c r="N32">
        <f t="shared" si="6"/>
        <v>36.447783839999985</v>
      </c>
      <c r="O32">
        <f t="shared" si="7"/>
        <v>0.12983225806451609</v>
      </c>
      <c r="P32" s="24">
        <f t="shared" si="8"/>
        <v>12.983225806451609</v>
      </c>
    </row>
    <row r="33" spans="1:16" x14ac:dyDescent="0.25">
      <c r="A33" s="19">
        <v>4</v>
      </c>
      <c r="B33" s="19">
        <v>43.431899999999999</v>
      </c>
      <c r="C33">
        <f t="shared" si="0"/>
        <v>40.462800000000001</v>
      </c>
      <c r="D33">
        <f t="shared" si="1"/>
        <v>2.9690999999999974</v>
      </c>
      <c r="E33">
        <f t="shared" si="2"/>
        <v>8.8155548099999841</v>
      </c>
      <c r="F33">
        <f t="shared" si="3"/>
        <v>8.4428987804877877</v>
      </c>
      <c r="G33">
        <f t="shared" si="4"/>
        <v>71.282539817562167</v>
      </c>
      <c r="M33">
        <f t="shared" si="5"/>
        <v>2.9690999999999974</v>
      </c>
      <c r="N33">
        <f t="shared" si="6"/>
        <v>8.8155548099999841</v>
      </c>
      <c r="O33">
        <f t="shared" si="7"/>
        <v>6.8362194608110577E-2</v>
      </c>
      <c r="P33" s="24">
        <f t="shared" si="8"/>
        <v>6.8362194608110576</v>
      </c>
    </row>
    <row r="34" spans="1:16" x14ac:dyDescent="0.25">
      <c r="A34" s="19">
        <v>6</v>
      </c>
      <c r="B34" s="19">
        <v>32.857900000000001</v>
      </c>
      <c r="C34">
        <f t="shared" si="0"/>
        <v>34.622199999999999</v>
      </c>
      <c r="D34">
        <f t="shared" si="1"/>
        <v>-1.7642999999999986</v>
      </c>
      <c r="E34">
        <f t="shared" si="2"/>
        <v>3.112754489999995</v>
      </c>
      <c r="F34">
        <f t="shared" si="3"/>
        <v>-2.1311012195122103</v>
      </c>
      <c r="G34">
        <f t="shared" si="4"/>
        <v>4.54159240780643</v>
      </c>
      <c r="M34">
        <f t="shared" si="5"/>
        <v>1.7642999999999986</v>
      </c>
      <c r="N34">
        <f t="shared" si="6"/>
        <v>3.112754489999995</v>
      </c>
      <c r="O34">
        <f t="shared" si="7"/>
        <v>5.3694849640421288E-2</v>
      </c>
      <c r="P34" s="24">
        <f t="shared" si="8"/>
        <v>5.3694849640421287</v>
      </c>
    </row>
    <row r="35" spans="1:16" x14ac:dyDescent="0.25">
      <c r="A35" s="19">
        <v>8</v>
      </c>
      <c r="B35" s="19">
        <v>33.603200000000001</v>
      </c>
      <c r="C35">
        <f t="shared" si="0"/>
        <v>28.781599999999997</v>
      </c>
      <c r="D35">
        <f t="shared" si="1"/>
        <v>4.8216000000000037</v>
      </c>
      <c r="E35">
        <f t="shared" si="2"/>
        <v>23.247826560000036</v>
      </c>
      <c r="F35">
        <f t="shared" si="3"/>
        <v>-1.38580121951221</v>
      </c>
      <c r="G35">
        <f t="shared" si="4"/>
        <v>1.9204450200015286</v>
      </c>
      <c r="M35">
        <f t="shared" si="5"/>
        <v>4.8216000000000037</v>
      </c>
      <c r="N35">
        <f t="shared" si="6"/>
        <v>23.247826560000036</v>
      </c>
      <c r="O35">
        <f t="shared" si="7"/>
        <v>0.14348633463479679</v>
      </c>
      <c r="P35" s="24">
        <f t="shared" si="8"/>
        <v>14.348633463479679</v>
      </c>
    </row>
    <row r="36" spans="1:16" x14ac:dyDescent="0.25">
      <c r="A36" s="19">
        <v>6</v>
      </c>
      <c r="B36" s="19">
        <v>35.496600000000001</v>
      </c>
      <c r="C36">
        <f t="shared" si="0"/>
        <v>34.622199999999999</v>
      </c>
      <c r="D36">
        <f t="shared" si="1"/>
        <v>0.8744000000000014</v>
      </c>
      <c r="E36">
        <f t="shared" si="2"/>
        <v>0.76457536000000248</v>
      </c>
      <c r="F36">
        <f t="shared" si="3"/>
        <v>0.50759878048778972</v>
      </c>
      <c r="G36">
        <f t="shared" si="4"/>
        <v>0.25765652195269134</v>
      </c>
      <c r="M36">
        <f t="shared" si="5"/>
        <v>0.8744000000000014</v>
      </c>
      <c r="N36">
        <f t="shared" si="6"/>
        <v>0.76457536000000248</v>
      </c>
      <c r="O36">
        <f t="shared" si="7"/>
        <v>2.4633345165452503E-2</v>
      </c>
      <c r="P36" s="24">
        <f t="shared" si="8"/>
        <v>2.4633345165452503</v>
      </c>
    </row>
    <row r="37" spans="1:16" x14ac:dyDescent="0.25">
      <c r="A37" s="19">
        <v>8</v>
      </c>
      <c r="B37" s="19">
        <v>25.897500000000001</v>
      </c>
      <c r="C37">
        <f t="shared" si="0"/>
        <v>28.781599999999997</v>
      </c>
      <c r="D37">
        <f t="shared" si="1"/>
        <v>-2.8840999999999966</v>
      </c>
      <c r="E37">
        <f t="shared" si="2"/>
        <v>8.3180328099999805</v>
      </c>
      <c r="F37">
        <f t="shared" si="3"/>
        <v>-9.0915012195122102</v>
      </c>
      <c r="G37">
        <f t="shared" si="4"/>
        <v>82.655394424392</v>
      </c>
      <c r="M37">
        <f t="shared" si="5"/>
        <v>2.8840999999999966</v>
      </c>
      <c r="N37">
        <f t="shared" si="6"/>
        <v>8.3180328099999805</v>
      </c>
      <c r="O37">
        <f t="shared" si="7"/>
        <v>0.11136596196544055</v>
      </c>
      <c r="P37" s="24">
        <f t="shared" si="8"/>
        <v>11.136596196544055</v>
      </c>
    </row>
    <row r="38" spans="1:16" x14ac:dyDescent="0.25">
      <c r="A38" s="19">
        <v>4</v>
      </c>
      <c r="B38" s="19">
        <v>40.9</v>
      </c>
      <c r="C38">
        <f t="shared" si="0"/>
        <v>40.462800000000001</v>
      </c>
      <c r="D38">
        <f t="shared" si="1"/>
        <v>0.43719999999999715</v>
      </c>
      <c r="E38">
        <f t="shared" si="2"/>
        <v>0.19114383999999751</v>
      </c>
      <c r="F38">
        <f t="shared" si="3"/>
        <v>5.9109987804877875</v>
      </c>
      <c r="G38">
        <f t="shared" si="4"/>
        <v>34.93990658292811</v>
      </c>
      <c r="M38">
        <f t="shared" si="5"/>
        <v>0.43719999999999715</v>
      </c>
      <c r="N38">
        <f t="shared" si="6"/>
        <v>0.19114383999999751</v>
      </c>
      <c r="O38">
        <f t="shared" si="7"/>
        <v>1.0689486552567167E-2</v>
      </c>
      <c r="P38" s="24">
        <f t="shared" si="8"/>
        <v>1.0689486552567167</v>
      </c>
    </row>
    <row r="39" spans="1:16" x14ac:dyDescent="0.25">
      <c r="A39" s="19">
        <v>8</v>
      </c>
      <c r="B39" s="19">
        <v>21.9</v>
      </c>
      <c r="C39">
        <f t="shared" si="0"/>
        <v>28.781599999999997</v>
      </c>
      <c r="D39">
        <f t="shared" si="1"/>
        <v>-6.8815999999999988</v>
      </c>
      <c r="E39">
        <f t="shared" si="2"/>
        <v>47.356418559999987</v>
      </c>
      <c r="F39">
        <f t="shared" si="3"/>
        <v>-13.089001219512213</v>
      </c>
      <c r="G39">
        <f t="shared" si="4"/>
        <v>171.32195292439218</v>
      </c>
      <c r="M39">
        <f t="shared" si="5"/>
        <v>6.8815999999999988</v>
      </c>
      <c r="N39">
        <f t="shared" si="6"/>
        <v>47.356418559999987</v>
      </c>
      <c r="O39">
        <f t="shared" si="7"/>
        <v>0.31422831050228306</v>
      </c>
      <c r="P39" s="24">
        <f t="shared" si="8"/>
        <v>31.422831050228307</v>
      </c>
    </row>
    <row r="40" spans="1:16" x14ac:dyDescent="0.25">
      <c r="A40" s="19">
        <v>6</v>
      </c>
      <c r="B40" s="19">
        <v>32.857900000000001</v>
      </c>
      <c r="C40">
        <f t="shared" si="0"/>
        <v>34.622199999999999</v>
      </c>
      <c r="D40">
        <f t="shared" si="1"/>
        <v>-1.7642999999999986</v>
      </c>
      <c r="E40">
        <f t="shared" si="2"/>
        <v>3.112754489999995</v>
      </c>
      <c r="F40">
        <f t="shared" si="3"/>
        <v>-2.1311012195122103</v>
      </c>
      <c r="G40">
        <f t="shared" si="4"/>
        <v>4.54159240780643</v>
      </c>
      <c r="M40">
        <f t="shared" si="5"/>
        <v>1.7642999999999986</v>
      </c>
      <c r="N40">
        <f t="shared" si="6"/>
        <v>3.112754489999995</v>
      </c>
      <c r="O40">
        <f t="shared" si="7"/>
        <v>5.3694849640421288E-2</v>
      </c>
      <c r="P40" s="24">
        <f t="shared" si="8"/>
        <v>5.3694849640421287</v>
      </c>
    </row>
    <row r="41" spans="1:16" x14ac:dyDescent="0.25">
      <c r="A41" s="19">
        <v>4</v>
      </c>
      <c r="B41" s="19">
        <v>39.444699999999997</v>
      </c>
      <c r="C41">
        <f t="shared" si="0"/>
        <v>40.462800000000001</v>
      </c>
      <c r="D41">
        <f t="shared" si="1"/>
        <v>-1.018100000000004</v>
      </c>
      <c r="E41">
        <f t="shared" si="2"/>
        <v>1.0365276100000083</v>
      </c>
      <c r="F41">
        <f t="shared" si="3"/>
        <v>4.4556987804877863</v>
      </c>
      <c r="G41">
        <f t="shared" si="4"/>
        <v>19.853251622440347</v>
      </c>
      <c r="M41">
        <f t="shared" si="5"/>
        <v>1.018100000000004</v>
      </c>
      <c r="N41">
        <f t="shared" si="6"/>
        <v>1.0365276100000083</v>
      </c>
      <c r="O41">
        <f t="shared" si="7"/>
        <v>2.5810818690470558E-2</v>
      </c>
      <c r="P41" s="24">
        <f t="shared" si="8"/>
        <v>2.5810818690470558</v>
      </c>
    </row>
    <row r="42" spans="1:16" x14ac:dyDescent="0.25">
      <c r="A42" s="19">
        <v>6</v>
      </c>
      <c r="B42" s="19">
        <v>37.9</v>
      </c>
      <c r="C42">
        <f t="shared" si="0"/>
        <v>34.622199999999999</v>
      </c>
      <c r="D42">
        <f t="shared" si="1"/>
        <v>3.2777999999999992</v>
      </c>
      <c r="E42">
        <f t="shared" si="2"/>
        <v>10.743972839999994</v>
      </c>
      <c r="F42">
        <f t="shared" si="3"/>
        <v>2.9109987804877875</v>
      </c>
      <c r="G42">
        <f t="shared" si="4"/>
        <v>8.4739139000013868</v>
      </c>
      <c r="M42">
        <f t="shared" si="5"/>
        <v>3.2777999999999992</v>
      </c>
      <c r="N42">
        <f t="shared" si="6"/>
        <v>10.743972839999994</v>
      </c>
      <c r="O42">
        <f t="shared" si="7"/>
        <v>8.6485488126649052E-2</v>
      </c>
      <c r="P42" s="24">
        <f t="shared" si="8"/>
        <v>8.6485488126649059</v>
      </c>
    </row>
    <row r="43" spans="1:16" x14ac:dyDescent="0.25">
      <c r="A43" s="19">
        <v>8</v>
      </c>
      <c r="B43" s="19">
        <v>21.2</v>
      </c>
      <c r="C43">
        <f t="shared" si="0"/>
        <v>28.781599999999997</v>
      </c>
      <c r="D43">
        <f t="shared" si="1"/>
        <v>-7.5815999999999981</v>
      </c>
      <c r="E43">
        <f t="shared" si="2"/>
        <v>57.480658559999974</v>
      </c>
      <c r="F43">
        <f t="shared" si="3"/>
        <v>-13.789001219512212</v>
      </c>
      <c r="G43">
        <f t="shared" si="4"/>
        <v>190.13655463170926</v>
      </c>
      <c r="M43">
        <f t="shared" si="5"/>
        <v>7.5815999999999981</v>
      </c>
      <c r="N43">
        <f t="shared" si="6"/>
        <v>57.480658559999974</v>
      </c>
      <c r="O43">
        <f t="shared" si="7"/>
        <v>0.3576226415094339</v>
      </c>
      <c r="P43" s="24">
        <f t="shared" si="8"/>
        <v>35.762264150943388</v>
      </c>
    </row>
    <row r="44" spans="1:16" x14ac:dyDescent="0.25">
      <c r="A44" s="19">
        <v>8</v>
      </c>
      <c r="B44" s="19">
        <v>31.4</v>
      </c>
      <c r="C44">
        <f t="shared" si="0"/>
        <v>28.781599999999997</v>
      </c>
      <c r="D44">
        <f t="shared" si="1"/>
        <v>2.6184000000000012</v>
      </c>
      <c r="E44">
        <f t="shared" si="2"/>
        <v>6.8560185600000061</v>
      </c>
      <c r="F44">
        <f t="shared" si="3"/>
        <v>-3.5890012195122125</v>
      </c>
      <c r="G44">
        <f t="shared" si="4"/>
        <v>12.880929753660149</v>
      </c>
      <c r="M44">
        <f t="shared" si="5"/>
        <v>2.6184000000000012</v>
      </c>
      <c r="N44">
        <f t="shared" si="6"/>
        <v>6.8560185600000061</v>
      </c>
      <c r="O44">
        <f t="shared" si="7"/>
        <v>8.3388535031847177E-2</v>
      </c>
      <c r="P44" s="24">
        <f t="shared" si="8"/>
        <v>8.3388535031847173</v>
      </c>
    </row>
    <row r="45" spans="1:16" x14ac:dyDescent="0.25">
      <c r="A45" s="19">
        <v>4</v>
      </c>
      <c r="B45" s="19">
        <v>37.5899</v>
      </c>
      <c r="C45">
        <f t="shared" si="0"/>
        <v>40.462800000000001</v>
      </c>
      <c r="D45">
        <f t="shared" si="1"/>
        <v>-2.8729000000000013</v>
      </c>
      <c r="E45">
        <f t="shared" si="2"/>
        <v>8.2535544100000084</v>
      </c>
      <c r="F45">
        <f t="shared" si="3"/>
        <v>2.600898780487789</v>
      </c>
      <c r="G45">
        <f t="shared" si="4"/>
        <v>6.7646744663428677</v>
      </c>
      <c r="M45">
        <f t="shared" si="5"/>
        <v>2.8729000000000013</v>
      </c>
      <c r="N45">
        <f t="shared" si="6"/>
        <v>8.2535544100000084</v>
      </c>
      <c r="O45">
        <f t="shared" si="7"/>
        <v>7.6427444606130934E-2</v>
      </c>
      <c r="P45" s="24">
        <f t="shared" si="8"/>
        <v>7.642744460613093</v>
      </c>
    </row>
    <row r="46" spans="1:16" x14ac:dyDescent="0.25">
      <c r="A46" s="19">
        <v>6</v>
      </c>
      <c r="B46" s="19">
        <v>33.4</v>
      </c>
      <c r="C46">
        <f t="shared" si="0"/>
        <v>34.622199999999999</v>
      </c>
      <c r="D46">
        <f t="shared" si="1"/>
        <v>-1.2222000000000008</v>
      </c>
      <c r="E46">
        <f t="shared" si="2"/>
        <v>1.4937728400000021</v>
      </c>
      <c r="F46">
        <f t="shared" si="3"/>
        <v>-1.5890012195122125</v>
      </c>
      <c r="G46">
        <f t="shared" si="4"/>
        <v>2.5249248756112985</v>
      </c>
      <c r="M46">
        <f t="shared" si="5"/>
        <v>1.2222000000000008</v>
      </c>
      <c r="N46">
        <f t="shared" si="6"/>
        <v>1.4937728400000021</v>
      </c>
      <c r="O46">
        <f t="shared" si="7"/>
        <v>3.6592814371257512E-2</v>
      </c>
      <c r="P46" s="24">
        <f t="shared" si="8"/>
        <v>3.6592814371257512</v>
      </c>
    </row>
    <row r="47" spans="1:16" x14ac:dyDescent="0.25">
      <c r="A47" s="19">
        <v>8</v>
      </c>
      <c r="B47" s="19">
        <v>28.716000000000001</v>
      </c>
      <c r="C47">
        <f t="shared" si="0"/>
        <v>28.781599999999997</v>
      </c>
      <c r="D47">
        <f t="shared" si="1"/>
        <v>-6.5599999999996328E-2</v>
      </c>
      <c r="E47">
        <f t="shared" si="2"/>
        <v>4.3033599999995186E-3</v>
      </c>
      <c r="F47">
        <f t="shared" si="3"/>
        <v>-6.27300121951221</v>
      </c>
      <c r="G47">
        <f t="shared" si="4"/>
        <v>39.350544300001673</v>
      </c>
      <c r="M47">
        <f t="shared" si="5"/>
        <v>6.5599999999996328E-2</v>
      </c>
      <c r="N47">
        <f t="shared" si="6"/>
        <v>4.3033599999995186E-3</v>
      </c>
      <c r="O47">
        <f t="shared" si="7"/>
        <v>2.2844407299065445E-3</v>
      </c>
      <c r="P47" s="24">
        <f t="shared" si="8"/>
        <v>0.22844407299065445</v>
      </c>
    </row>
    <row r="48" spans="1:16" x14ac:dyDescent="0.25">
      <c r="A48" s="19">
        <v>8</v>
      </c>
      <c r="B48" s="19">
        <v>26.8</v>
      </c>
      <c r="C48">
        <f t="shared" si="0"/>
        <v>28.781599999999997</v>
      </c>
      <c r="D48">
        <f t="shared" si="1"/>
        <v>-1.9815999999999967</v>
      </c>
      <c r="E48">
        <f t="shared" si="2"/>
        <v>3.9267385599999871</v>
      </c>
      <c r="F48">
        <f t="shared" si="3"/>
        <v>-8.1890012195122104</v>
      </c>
      <c r="G48">
        <f t="shared" si="4"/>
        <v>67.059740973172467</v>
      </c>
      <c r="M48">
        <f t="shared" si="5"/>
        <v>1.9815999999999967</v>
      </c>
      <c r="N48">
        <f t="shared" si="6"/>
        <v>3.9267385599999871</v>
      </c>
      <c r="O48">
        <f t="shared" si="7"/>
        <v>7.394029850746256E-2</v>
      </c>
      <c r="P48" s="24">
        <f t="shared" si="8"/>
        <v>7.3940298507462563</v>
      </c>
    </row>
    <row r="49" spans="1:16" x14ac:dyDescent="0.25">
      <c r="A49" s="19">
        <v>4</v>
      </c>
      <c r="B49" s="19">
        <v>30.45</v>
      </c>
      <c r="C49">
        <f t="shared" si="0"/>
        <v>40.462800000000001</v>
      </c>
      <c r="D49">
        <f t="shared" si="1"/>
        <v>-10.012800000000002</v>
      </c>
      <c r="E49">
        <f t="shared" si="2"/>
        <v>100.25616384000004</v>
      </c>
      <c r="F49">
        <f t="shared" si="3"/>
        <v>-4.5390012195122118</v>
      </c>
      <c r="G49">
        <f t="shared" si="4"/>
        <v>20.602532070733346</v>
      </c>
      <c r="M49">
        <f t="shared" si="5"/>
        <v>10.012800000000002</v>
      </c>
      <c r="N49">
        <f t="shared" si="6"/>
        <v>100.25616384000004</v>
      </c>
      <c r="O49">
        <f t="shared" si="7"/>
        <v>0.32882758620689662</v>
      </c>
      <c r="P49" s="24">
        <f t="shared" si="8"/>
        <v>32.882758620689664</v>
      </c>
    </row>
    <row r="50" spans="1:16" x14ac:dyDescent="0.25">
      <c r="A50" s="19">
        <v>6</v>
      </c>
      <c r="B50" s="19">
        <v>34.861699999999999</v>
      </c>
      <c r="C50">
        <f t="shared" si="0"/>
        <v>34.622199999999999</v>
      </c>
      <c r="D50">
        <f t="shared" si="1"/>
        <v>0.2394999999999996</v>
      </c>
      <c r="E50">
        <f t="shared" si="2"/>
        <v>5.7360249999999807E-2</v>
      </c>
      <c r="F50">
        <f t="shared" si="3"/>
        <v>-0.12730121951221207</v>
      </c>
      <c r="G50">
        <f t="shared" si="4"/>
        <v>1.6205600489296403E-2</v>
      </c>
      <c r="M50">
        <f t="shared" si="5"/>
        <v>0.2394999999999996</v>
      </c>
      <c r="N50">
        <f t="shared" si="6"/>
        <v>5.7360249999999807E-2</v>
      </c>
      <c r="O50">
        <f t="shared" si="7"/>
        <v>6.8700034708576926E-3</v>
      </c>
      <c r="P50" s="24">
        <f t="shared" si="8"/>
        <v>0.68700034708576929</v>
      </c>
    </row>
    <row r="51" spans="1:16" x14ac:dyDescent="0.25">
      <c r="A51" s="19">
        <v>8</v>
      </c>
      <c r="B51" s="19">
        <v>33.049900000000001</v>
      </c>
      <c r="C51">
        <f t="shared" si="0"/>
        <v>28.781599999999997</v>
      </c>
      <c r="D51">
        <f t="shared" si="1"/>
        <v>4.2683000000000035</v>
      </c>
      <c r="E51">
        <f t="shared" si="2"/>
        <v>18.218384890000031</v>
      </c>
      <c r="F51">
        <f t="shared" si="3"/>
        <v>-1.9391012195122102</v>
      </c>
      <c r="G51">
        <f t="shared" si="4"/>
        <v>3.7601135395137408</v>
      </c>
      <c r="M51">
        <f t="shared" si="5"/>
        <v>4.2683000000000035</v>
      </c>
      <c r="N51">
        <f t="shared" si="6"/>
        <v>18.218384890000031</v>
      </c>
      <c r="O51">
        <f t="shared" si="7"/>
        <v>0.1291471381153953</v>
      </c>
      <c r="P51" s="24">
        <f t="shared" si="8"/>
        <v>12.91471381153953</v>
      </c>
    </row>
    <row r="52" spans="1:16" x14ac:dyDescent="0.25">
      <c r="A52" s="19">
        <v>6</v>
      </c>
      <c r="B52" s="19">
        <v>36.027700000000003</v>
      </c>
      <c r="C52">
        <f t="shared" si="0"/>
        <v>34.622199999999999</v>
      </c>
      <c r="D52">
        <f t="shared" si="1"/>
        <v>1.4055000000000035</v>
      </c>
      <c r="E52">
        <f t="shared" si="2"/>
        <v>1.9754302500000098</v>
      </c>
      <c r="F52">
        <f t="shared" si="3"/>
        <v>1.0386987804877919</v>
      </c>
      <c r="G52">
        <f t="shared" si="4"/>
        <v>1.0788951565868261</v>
      </c>
      <c r="M52">
        <f t="shared" si="5"/>
        <v>1.4055000000000035</v>
      </c>
      <c r="N52">
        <f t="shared" si="6"/>
        <v>1.9754302500000098</v>
      </c>
      <c r="O52">
        <f t="shared" si="7"/>
        <v>3.9011649369790562E-2</v>
      </c>
      <c r="P52" s="24">
        <f t="shared" si="8"/>
        <v>3.9011649369790562</v>
      </c>
    </row>
    <row r="53" spans="1:16" x14ac:dyDescent="0.25">
      <c r="A53" s="19">
        <v>4</v>
      </c>
      <c r="B53" s="19">
        <v>42.8</v>
      </c>
      <c r="C53">
        <f t="shared" si="0"/>
        <v>40.462800000000001</v>
      </c>
      <c r="D53">
        <f t="shared" si="1"/>
        <v>2.3371999999999957</v>
      </c>
      <c r="E53">
        <f t="shared" si="2"/>
        <v>5.4625038399999797</v>
      </c>
      <c r="F53">
        <f t="shared" si="3"/>
        <v>7.8109987804877861</v>
      </c>
      <c r="G53">
        <f t="shared" si="4"/>
        <v>61.011701948781678</v>
      </c>
      <c r="M53">
        <f t="shared" si="5"/>
        <v>2.3371999999999957</v>
      </c>
      <c r="N53">
        <f t="shared" si="6"/>
        <v>5.4625038399999797</v>
      </c>
      <c r="O53">
        <f t="shared" si="7"/>
        <v>5.4607476635513921E-2</v>
      </c>
      <c r="P53" s="24">
        <f t="shared" si="8"/>
        <v>5.4607476635513921</v>
      </c>
    </row>
    <row r="54" spans="1:16" x14ac:dyDescent="0.25">
      <c r="A54" s="19">
        <v>8</v>
      </c>
      <c r="B54" s="19">
        <v>25.7</v>
      </c>
      <c r="C54">
        <f t="shared" si="0"/>
        <v>28.781599999999997</v>
      </c>
      <c r="D54">
        <f t="shared" si="1"/>
        <v>-3.0815999999999981</v>
      </c>
      <c r="E54">
        <f t="shared" si="2"/>
        <v>9.4962585599999887</v>
      </c>
      <c r="F54">
        <f t="shared" si="3"/>
        <v>-9.2890012195122118</v>
      </c>
      <c r="G54">
        <f t="shared" si="4"/>
        <v>86.285543656099364</v>
      </c>
      <c r="M54">
        <f t="shared" si="5"/>
        <v>3.0815999999999981</v>
      </c>
      <c r="N54">
        <f t="shared" si="6"/>
        <v>9.4962585599999887</v>
      </c>
      <c r="O54">
        <f t="shared" si="7"/>
        <v>0.11990661478599214</v>
      </c>
      <c r="P54" s="24">
        <f t="shared" si="8"/>
        <v>11.990661478599215</v>
      </c>
    </row>
    <row r="55" spans="1:16" x14ac:dyDescent="0.25">
      <c r="A55" s="19">
        <v>4</v>
      </c>
      <c r="B55" s="19">
        <v>37.037799999999997</v>
      </c>
      <c r="C55">
        <f t="shared" si="0"/>
        <v>40.462800000000001</v>
      </c>
      <c r="D55">
        <f t="shared" si="1"/>
        <v>-3.4250000000000043</v>
      </c>
      <c r="E55">
        <f t="shared" si="2"/>
        <v>11.73062500000003</v>
      </c>
      <c r="F55">
        <f t="shared" si="3"/>
        <v>2.0487987804877861</v>
      </c>
      <c r="G55">
        <f t="shared" si="4"/>
        <v>4.1975764429282396</v>
      </c>
      <c r="M55">
        <f t="shared" si="5"/>
        <v>3.4250000000000043</v>
      </c>
      <c r="N55">
        <f t="shared" si="6"/>
        <v>11.73062500000003</v>
      </c>
      <c r="O55">
        <f t="shared" si="7"/>
        <v>9.2473095054242005E-2</v>
      </c>
      <c r="P55" s="24">
        <f t="shared" si="8"/>
        <v>9.2473095054241998</v>
      </c>
    </row>
    <row r="56" spans="1:16" x14ac:dyDescent="0.25">
      <c r="A56" s="19">
        <v>4</v>
      </c>
      <c r="B56" s="19">
        <v>48.7</v>
      </c>
      <c r="C56">
        <f t="shared" si="0"/>
        <v>40.462800000000001</v>
      </c>
      <c r="D56">
        <f t="shared" si="1"/>
        <v>8.2372000000000014</v>
      </c>
      <c r="E56">
        <f t="shared" si="2"/>
        <v>67.851463840000022</v>
      </c>
      <c r="F56">
        <f t="shared" si="3"/>
        <v>13.710998780487792</v>
      </c>
      <c r="G56">
        <f t="shared" si="4"/>
        <v>187.9914875585377</v>
      </c>
      <c r="M56">
        <f t="shared" si="5"/>
        <v>8.2372000000000014</v>
      </c>
      <c r="N56">
        <f t="shared" si="6"/>
        <v>67.851463840000022</v>
      </c>
      <c r="O56">
        <f t="shared" si="7"/>
        <v>0.1691416837782341</v>
      </c>
      <c r="P56" s="24">
        <f t="shared" si="8"/>
        <v>16.914168377823412</v>
      </c>
    </row>
    <row r="57" spans="1:16" x14ac:dyDescent="0.25">
      <c r="A57" s="19">
        <v>8</v>
      </c>
      <c r="B57" s="19">
        <v>29.837800000000001</v>
      </c>
      <c r="C57">
        <f t="shared" si="0"/>
        <v>28.781599999999997</v>
      </c>
      <c r="D57">
        <f t="shared" si="1"/>
        <v>1.056200000000004</v>
      </c>
      <c r="E57">
        <f t="shared" si="2"/>
        <v>1.1155584400000085</v>
      </c>
      <c r="F57">
        <f t="shared" si="3"/>
        <v>-5.1512012195122097</v>
      </c>
      <c r="G57">
        <f t="shared" si="4"/>
        <v>26.534874003904076</v>
      </c>
      <c r="M57">
        <f t="shared" si="5"/>
        <v>1.056200000000004</v>
      </c>
      <c r="N57">
        <f t="shared" si="6"/>
        <v>1.1155584400000085</v>
      </c>
      <c r="O57">
        <f t="shared" si="7"/>
        <v>3.5398052135211175E-2</v>
      </c>
      <c r="P57" s="24">
        <f t="shared" si="8"/>
        <v>3.5398052135211175</v>
      </c>
    </row>
    <row r="58" spans="1:16" x14ac:dyDescent="0.25">
      <c r="A58" s="19">
        <v>4</v>
      </c>
      <c r="B58" s="19">
        <v>54.05</v>
      </c>
      <c r="C58">
        <f t="shared" si="0"/>
        <v>40.462800000000001</v>
      </c>
      <c r="D58">
        <f t="shared" si="1"/>
        <v>13.587199999999996</v>
      </c>
      <c r="E58">
        <f t="shared" si="2"/>
        <v>184.61200383999989</v>
      </c>
      <c r="F58">
        <f t="shared" si="3"/>
        <v>19.060998780487786</v>
      </c>
      <c r="G58">
        <f t="shared" si="4"/>
        <v>363.32167450975686</v>
      </c>
      <c r="M58">
        <f t="shared" si="5"/>
        <v>13.587199999999996</v>
      </c>
      <c r="N58">
        <f t="shared" si="6"/>
        <v>184.61200383999989</v>
      </c>
      <c r="O58">
        <f t="shared" si="7"/>
        <v>0.251382053654024</v>
      </c>
      <c r="P58" s="24">
        <f t="shared" si="8"/>
        <v>25.138205365402399</v>
      </c>
    </row>
    <row r="59" spans="1:16" x14ac:dyDescent="0.25">
      <c r="A59" s="19">
        <v>6</v>
      </c>
      <c r="B59" s="19">
        <v>31.5</v>
      </c>
      <c r="C59">
        <f t="shared" si="0"/>
        <v>34.622199999999999</v>
      </c>
      <c r="D59">
        <f t="shared" si="1"/>
        <v>-3.1221999999999994</v>
      </c>
      <c r="E59">
        <f t="shared" si="2"/>
        <v>9.7481328399999967</v>
      </c>
      <c r="F59">
        <f t="shared" si="3"/>
        <v>-3.4890012195122111</v>
      </c>
      <c r="G59">
        <f t="shared" si="4"/>
        <v>12.173129509757697</v>
      </c>
      <c r="M59">
        <f t="shared" si="5"/>
        <v>3.1221999999999994</v>
      </c>
      <c r="N59">
        <f t="shared" si="6"/>
        <v>9.7481328399999967</v>
      </c>
      <c r="O59">
        <f t="shared" si="7"/>
        <v>9.9117460317460299E-2</v>
      </c>
      <c r="P59" s="24">
        <f t="shared" si="8"/>
        <v>9.9117460317460306</v>
      </c>
    </row>
    <row r="60" spans="1:16" x14ac:dyDescent="0.25">
      <c r="A60" s="19">
        <v>6</v>
      </c>
      <c r="B60" s="19">
        <v>24.4</v>
      </c>
      <c r="C60">
        <f t="shared" si="0"/>
        <v>34.622199999999999</v>
      </c>
      <c r="D60">
        <f t="shared" si="1"/>
        <v>-10.222200000000001</v>
      </c>
      <c r="E60">
        <f t="shared" si="2"/>
        <v>104.49337284000002</v>
      </c>
      <c r="F60">
        <f t="shared" si="3"/>
        <v>-10.589001219512213</v>
      </c>
      <c r="G60">
        <f t="shared" si="4"/>
        <v>112.12694682683113</v>
      </c>
      <c r="M60">
        <f t="shared" si="5"/>
        <v>10.222200000000001</v>
      </c>
      <c r="N60">
        <f t="shared" si="6"/>
        <v>104.49337284000002</v>
      </c>
      <c r="O60">
        <f t="shared" si="7"/>
        <v>0.41894262295081974</v>
      </c>
      <c r="P60" s="24">
        <f t="shared" si="8"/>
        <v>41.894262295081973</v>
      </c>
    </row>
    <row r="61" spans="1:16" x14ac:dyDescent="0.25">
      <c r="A61" s="19">
        <v>6</v>
      </c>
      <c r="B61" s="19">
        <v>31.363900000000001</v>
      </c>
      <c r="C61">
        <f t="shared" si="0"/>
        <v>34.622199999999999</v>
      </c>
      <c r="D61">
        <f t="shared" si="1"/>
        <v>-3.2582999999999984</v>
      </c>
      <c r="E61">
        <f t="shared" si="2"/>
        <v>10.616518889999989</v>
      </c>
      <c r="F61">
        <f t="shared" si="3"/>
        <v>-3.6251012195122101</v>
      </c>
      <c r="G61">
        <f t="shared" si="4"/>
        <v>13.141358851708913</v>
      </c>
      <c r="M61">
        <f t="shared" si="5"/>
        <v>3.2582999999999984</v>
      </c>
      <c r="N61">
        <f t="shared" si="6"/>
        <v>10.616518889999989</v>
      </c>
      <c r="O61">
        <f t="shared" si="7"/>
        <v>0.10388695283430946</v>
      </c>
      <c r="P61" s="24">
        <f t="shared" si="8"/>
        <v>10.388695283430947</v>
      </c>
    </row>
    <row r="62" spans="1:16" x14ac:dyDescent="0.25">
      <c r="A62" s="19">
        <v>8</v>
      </c>
      <c r="B62" s="19">
        <v>27.2</v>
      </c>
      <c r="C62">
        <f t="shared" si="0"/>
        <v>28.781599999999997</v>
      </c>
      <c r="D62">
        <f t="shared" si="1"/>
        <v>-1.5815999999999981</v>
      </c>
      <c r="E62">
        <f t="shared" si="2"/>
        <v>2.5014585599999939</v>
      </c>
      <c r="F62">
        <f t="shared" si="3"/>
        <v>-7.7890012195122118</v>
      </c>
      <c r="G62">
        <f t="shared" si="4"/>
        <v>60.668539997562725</v>
      </c>
      <c r="M62">
        <f t="shared" si="5"/>
        <v>1.5815999999999981</v>
      </c>
      <c r="N62">
        <f t="shared" si="6"/>
        <v>2.5014585599999939</v>
      </c>
      <c r="O62">
        <f t="shared" si="7"/>
        <v>5.8147058823529343E-2</v>
      </c>
      <c r="P62" s="24">
        <f t="shared" si="8"/>
        <v>5.8147058823529347</v>
      </c>
    </row>
    <row r="63" spans="1:16" x14ac:dyDescent="0.25">
      <c r="A63" s="19">
        <v>6</v>
      </c>
      <c r="B63" s="19">
        <v>32.857900000000001</v>
      </c>
      <c r="C63">
        <f t="shared" si="0"/>
        <v>34.622199999999999</v>
      </c>
      <c r="D63">
        <f t="shared" si="1"/>
        <v>-1.7642999999999986</v>
      </c>
      <c r="E63">
        <f t="shared" si="2"/>
        <v>3.112754489999995</v>
      </c>
      <c r="F63">
        <f t="shared" si="3"/>
        <v>-2.1311012195122103</v>
      </c>
      <c r="G63">
        <f t="shared" si="4"/>
        <v>4.54159240780643</v>
      </c>
      <c r="M63">
        <f t="shared" si="5"/>
        <v>1.7642999999999986</v>
      </c>
      <c r="N63">
        <f t="shared" si="6"/>
        <v>3.112754489999995</v>
      </c>
      <c r="O63">
        <f t="shared" si="7"/>
        <v>5.3694849640421288E-2</v>
      </c>
      <c r="P63" s="24">
        <f t="shared" si="8"/>
        <v>5.3694849640421287</v>
      </c>
    </row>
    <row r="64" spans="1:16" x14ac:dyDescent="0.25">
      <c r="A64" s="19">
        <v>6</v>
      </c>
      <c r="B64" s="19">
        <v>34.4</v>
      </c>
      <c r="C64">
        <f t="shared" si="0"/>
        <v>34.622199999999999</v>
      </c>
      <c r="D64">
        <f t="shared" si="1"/>
        <v>-0.22220000000000084</v>
      </c>
      <c r="E64">
        <f t="shared" si="2"/>
        <v>4.9372840000000376E-2</v>
      </c>
      <c r="F64">
        <f t="shared" si="3"/>
        <v>-0.58900121951221251</v>
      </c>
      <c r="G64">
        <f t="shared" si="4"/>
        <v>0.34692243658687355</v>
      </c>
      <c r="M64">
        <f t="shared" si="5"/>
        <v>0.22220000000000084</v>
      </c>
      <c r="N64">
        <f t="shared" si="6"/>
        <v>4.9372840000000376E-2</v>
      </c>
      <c r="O64">
        <f t="shared" si="7"/>
        <v>6.4593023255814204E-3</v>
      </c>
      <c r="P64" s="24">
        <f t="shared" si="8"/>
        <v>0.64593023255814208</v>
      </c>
    </row>
    <row r="65" spans="1:16" x14ac:dyDescent="0.25">
      <c r="A65" s="19">
        <v>4</v>
      </c>
      <c r="B65" s="19">
        <v>46.9</v>
      </c>
      <c r="C65">
        <f t="shared" si="0"/>
        <v>40.462800000000001</v>
      </c>
      <c r="D65">
        <f t="shared" si="1"/>
        <v>6.4371999999999971</v>
      </c>
      <c r="E65">
        <f t="shared" si="2"/>
        <v>41.437543839999961</v>
      </c>
      <c r="F65">
        <f t="shared" si="3"/>
        <v>11.910998780487787</v>
      </c>
      <c r="G65">
        <f t="shared" si="4"/>
        <v>141.87189194878155</v>
      </c>
      <c r="M65">
        <f t="shared" si="5"/>
        <v>6.4371999999999971</v>
      </c>
      <c r="N65">
        <f t="shared" si="6"/>
        <v>41.437543839999961</v>
      </c>
      <c r="O65">
        <f t="shared" si="7"/>
        <v>0.13725373134328353</v>
      </c>
      <c r="P65" s="24">
        <f t="shared" si="8"/>
        <v>13.725373134328352</v>
      </c>
    </row>
    <row r="66" spans="1:16" x14ac:dyDescent="0.25">
      <c r="A66" s="19">
        <v>4</v>
      </c>
      <c r="B66" s="19">
        <v>52.6</v>
      </c>
      <c r="C66">
        <f t="shared" si="0"/>
        <v>40.462800000000001</v>
      </c>
      <c r="D66">
        <f t="shared" si="1"/>
        <v>12.1372</v>
      </c>
      <c r="E66">
        <f t="shared" si="2"/>
        <v>147.31162384000001</v>
      </c>
      <c r="F66">
        <f t="shared" si="3"/>
        <v>17.61099878048779</v>
      </c>
      <c r="G66">
        <f t="shared" si="4"/>
        <v>310.14727804634242</v>
      </c>
      <c r="M66">
        <f t="shared" si="5"/>
        <v>12.1372</v>
      </c>
      <c r="N66">
        <f t="shared" si="6"/>
        <v>147.31162384000001</v>
      </c>
      <c r="O66">
        <f t="shared" si="7"/>
        <v>0.23074524714828898</v>
      </c>
      <c r="P66" s="24">
        <f t="shared" si="8"/>
        <v>23.074524714828897</v>
      </c>
    </row>
    <row r="67" spans="1:16" x14ac:dyDescent="0.25">
      <c r="A67" s="19">
        <v>4</v>
      </c>
      <c r="B67" s="19">
        <v>32.799999999999997</v>
      </c>
      <c r="C67">
        <f t="shared" si="0"/>
        <v>40.462800000000001</v>
      </c>
      <c r="D67">
        <f t="shared" si="1"/>
        <v>-7.6628000000000043</v>
      </c>
      <c r="E67">
        <f t="shared" si="2"/>
        <v>58.718503840000068</v>
      </c>
      <c r="F67">
        <f t="shared" si="3"/>
        <v>-2.1890012195122139</v>
      </c>
      <c r="G67">
        <f t="shared" si="4"/>
        <v>4.7917263390259599</v>
      </c>
      <c r="M67">
        <f t="shared" si="5"/>
        <v>7.6628000000000043</v>
      </c>
      <c r="N67">
        <f t="shared" si="6"/>
        <v>58.718503840000068</v>
      </c>
      <c r="O67">
        <f t="shared" si="7"/>
        <v>0.23362195121951235</v>
      </c>
      <c r="P67" s="24">
        <f t="shared" si="8"/>
        <v>23.362195121951235</v>
      </c>
    </row>
    <row r="68" spans="1:16" x14ac:dyDescent="0.25">
      <c r="A68" s="19">
        <v>4</v>
      </c>
      <c r="B68" s="19">
        <v>41.399000000000001</v>
      </c>
      <c r="C68">
        <f t="shared" ref="C68:C84" si="9">52.144-2.9203*A68</f>
        <v>40.462800000000001</v>
      </c>
      <c r="D68">
        <f t="shared" ref="D68:D84" si="10">B68-C68</f>
        <v>0.93619999999999948</v>
      </c>
      <c r="E68">
        <f t="shared" ref="E68:E84" si="11">D68*D68</f>
        <v>0.87647043999999907</v>
      </c>
      <c r="F68">
        <f t="shared" ref="F68:F84" si="12">B68-$B$85</f>
        <v>6.4099987804877898</v>
      </c>
      <c r="G68">
        <f t="shared" ref="G68:G84" si="13">F68*F68</f>
        <v>41.088084365854954</v>
      </c>
      <c r="M68">
        <f t="shared" ref="M68:M84" si="14">ABS(D68)</f>
        <v>0.93619999999999948</v>
      </c>
      <c r="N68">
        <f t="shared" ref="N68:N84" si="15">D68*D68</f>
        <v>0.87647043999999907</v>
      </c>
      <c r="O68">
        <f t="shared" ref="O68:O84" si="16">ABS(B68-C68)/B68</f>
        <v>2.2614072803690898E-2</v>
      </c>
      <c r="P68" s="24">
        <f t="shared" ref="P68:P84" si="17">O68*100</f>
        <v>2.2614072803690899</v>
      </c>
    </row>
    <row r="69" spans="1:16" x14ac:dyDescent="0.25">
      <c r="A69" s="19">
        <v>8</v>
      </c>
      <c r="B69" s="19">
        <v>28.4</v>
      </c>
      <c r="C69">
        <f t="shared" si="9"/>
        <v>28.781599999999997</v>
      </c>
      <c r="D69">
        <f t="shared" si="10"/>
        <v>-0.38159999999999883</v>
      </c>
      <c r="E69">
        <f t="shared" si="11"/>
        <v>0.14561855999999912</v>
      </c>
      <c r="F69">
        <f t="shared" si="12"/>
        <v>-6.5890012195122125</v>
      </c>
      <c r="G69">
        <f t="shared" si="13"/>
        <v>43.414937070733423</v>
      </c>
      <c r="M69">
        <f t="shared" si="14"/>
        <v>0.38159999999999883</v>
      </c>
      <c r="N69">
        <f t="shared" si="15"/>
        <v>0.14561855999999912</v>
      </c>
      <c r="O69">
        <f t="shared" si="16"/>
        <v>1.3436619718309818E-2</v>
      </c>
      <c r="P69" s="24">
        <f t="shared" si="17"/>
        <v>1.3436619718309819</v>
      </c>
    </row>
    <row r="70" spans="1:16" x14ac:dyDescent="0.25">
      <c r="A70" s="19">
        <v>8</v>
      </c>
      <c r="B70" s="19">
        <v>21.473400000000002</v>
      </c>
      <c r="C70">
        <f t="shared" si="9"/>
        <v>28.781599999999997</v>
      </c>
      <c r="D70">
        <f t="shared" si="10"/>
        <v>-7.3081999999999958</v>
      </c>
      <c r="E70">
        <f t="shared" si="11"/>
        <v>53.409787239999936</v>
      </c>
      <c r="F70">
        <f t="shared" si="12"/>
        <v>-13.515601219512209</v>
      </c>
      <c r="G70">
        <f t="shared" si="13"/>
        <v>182.67147632487993</v>
      </c>
      <c r="M70">
        <f t="shared" si="14"/>
        <v>7.3081999999999958</v>
      </c>
      <c r="N70">
        <f t="shared" si="15"/>
        <v>53.409787239999936</v>
      </c>
      <c r="O70">
        <f t="shared" si="16"/>
        <v>0.3403373476021494</v>
      </c>
      <c r="P70" s="24">
        <f t="shared" si="17"/>
        <v>34.033734760214941</v>
      </c>
    </row>
    <row r="71" spans="1:16" x14ac:dyDescent="0.25">
      <c r="A71" s="19">
        <v>5</v>
      </c>
      <c r="B71" s="19">
        <v>44.515900000000002</v>
      </c>
      <c r="C71">
        <f t="shared" si="9"/>
        <v>37.542499999999997</v>
      </c>
      <c r="D71">
        <f t="shared" si="10"/>
        <v>6.9734000000000052</v>
      </c>
      <c r="E71">
        <f t="shared" si="11"/>
        <v>48.628307560000074</v>
      </c>
      <c r="F71">
        <f t="shared" si="12"/>
        <v>9.5268987804877909</v>
      </c>
      <c r="G71">
        <f t="shared" si="13"/>
        <v>90.761800373659753</v>
      </c>
      <c r="M71">
        <f t="shared" si="14"/>
        <v>6.9734000000000052</v>
      </c>
      <c r="N71">
        <f t="shared" si="15"/>
        <v>48.628307560000074</v>
      </c>
      <c r="O71">
        <f t="shared" si="16"/>
        <v>0.15664964653079022</v>
      </c>
      <c r="P71" s="24">
        <f t="shared" si="17"/>
        <v>15.664964653079021</v>
      </c>
    </row>
    <row r="72" spans="1:16" x14ac:dyDescent="0.25">
      <c r="A72" s="19">
        <v>4</v>
      </c>
      <c r="B72" s="19">
        <v>36.799999999999997</v>
      </c>
      <c r="C72">
        <f t="shared" si="9"/>
        <v>40.462800000000001</v>
      </c>
      <c r="D72">
        <f t="shared" si="10"/>
        <v>-3.6628000000000043</v>
      </c>
      <c r="E72">
        <f t="shared" si="11"/>
        <v>13.416103840000032</v>
      </c>
      <c r="F72">
        <f t="shared" si="12"/>
        <v>1.8109987804877861</v>
      </c>
      <c r="G72">
        <f t="shared" si="13"/>
        <v>3.2797165829282484</v>
      </c>
      <c r="M72">
        <f t="shared" si="14"/>
        <v>3.6628000000000043</v>
      </c>
      <c r="N72">
        <f t="shared" si="15"/>
        <v>13.416103840000032</v>
      </c>
      <c r="O72">
        <f t="shared" si="16"/>
        <v>9.9532608695652294E-2</v>
      </c>
      <c r="P72" s="24">
        <f t="shared" si="17"/>
        <v>9.9532608695652289</v>
      </c>
    </row>
    <row r="73" spans="1:16" x14ac:dyDescent="0.25">
      <c r="A73" s="19">
        <v>8</v>
      </c>
      <c r="B73" s="19">
        <v>31.227399999999999</v>
      </c>
      <c r="C73">
        <f t="shared" si="9"/>
        <v>28.781599999999997</v>
      </c>
      <c r="D73">
        <f t="shared" si="10"/>
        <v>2.445800000000002</v>
      </c>
      <c r="E73">
        <f t="shared" si="11"/>
        <v>5.9819376400000097</v>
      </c>
      <c r="F73">
        <f t="shared" si="12"/>
        <v>-3.7616012195122117</v>
      </c>
      <c r="G73">
        <f t="shared" si="13"/>
        <v>14.149643734635758</v>
      </c>
      <c r="M73">
        <f t="shared" si="14"/>
        <v>2.445800000000002</v>
      </c>
      <c r="N73">
        <f t="shared" si="15"/>
        <v>5.9819376400000097</v>
      </c>
      <c r="O73">
        <f t="shared" si="16"/>
        <v>7.8322242645881571E-2</v>
      </c>
      <c r="P73" s="24">
        <f t="shared" si="17"/>
        <v>7.8322242645881568</v>
      </c>
    </row>
    <row r="74" spans="1:16" x14ac:dyDescent="0.25">
      <c r="A74" s="19">
        <v>6</v>
      </c>
      <c r="B74" s="19">
        <v>36.752800000000001</v>
      </c>
      <c r="C74">
        <f t="shared" si="9"/>
        <v>34.622199999999999</v>
      </c>
      <c r="D74">
        <f t="shared" si="10"/>
        <v>2.1306000000000012</v>
      </c>
      <c r="E74">
        <f t="shared" si="11"/>
        <v>4.5394563600000053</v>
      </c>
      <c r="F74">
        <f t="shared" si="12"/>
        <v>1.7637987804877895</v>
      </c>
      <c r="G74">
        <f t="shared" si="13"/>
        <v>3.1109861380502135</v>
      </c>
      <c r="M74">
        <f t="shared" si="14"/>
        <v>2.1306000000000012</v>
      </c>
      <c r="N74">
        <f t="shared" si="15"/>
        <v>4.5394563600000053</v>
      </c>
      <c r="O74">
        <f t="shared" si="16"/>
        <v>5.797109335887337E-2</v>
      </c>
      <c r="P74" s="24">
        <f t="shared" si="17"/>
        <v>5.7971093358873373</v>
      </c>
    </row>
    <row r="75" spans="1:16" x14ac:dyDescent="0.25">
      <c r="A75" s="19">
        <v>6</v>
      </c>
      <c r="B75" s="19">
        <v>37.425899999999999</v>
      </c>
      <c r="C75">
        <f t="shared" si="9"/>
        <v>34.622199999999999</v>
      </c>
      <c r="D75">
        <f t="shared" si="10"/>
        <v>2.8036999999999992</v>
      </c>
      <c r="E75">
        <f t="shared" si="11"/>
        <v>7.8607336899999956</v>
      </c>
      <c r="F75">
        <f t="shared" si="12"/>
        <v>2.4368987804877875</v>
      </c>
      <c r="G75">
        <f t="shared" si="13"/>
        <v>5.9384756663428657</v>
      </c>
      <c r="M75">
        <f t="shared" si="14"/>
        <v>2.8036999999999992</v>
      </c>
      <c r="N75">
        <f t="shared" si="15"/>
        <v>7.8607336899999956</v>
      </c>
      <c r="O75">
        <f t="shared" si="16"/>
        <v>7.4913362136915865E-2</v>
      </c>
      <c r="P75" s="24">
        <f t="shared" si="17"/>
        <v>7.4913362136915866</v>
      </c>
    </row>
    <row r="76" spans="1:16" x14ac:dyDescent="0.25">
      <c r="A76" s="19">
        <v>6</v>
      </c>
      <c r="B76" s="19">
        <v>34.259599999999999</v>
      </c>
      <c r="C76">
        <f t="shared" si="9"/>
        <v>34.622199999999999</v>
      </c>
      <c r="D76">
        <f t="shared" si="10"/>
        <v>-0.36260000000000048</v>
      </c>
      <c r="E76">
        <f t="shared" si="11"/>
        <v>0.13147876000000033</v>
      </c>
      <c r="F76">
        <f t="shared" si="12"/>
        <v>-0.72940121951221215</v>
      </c>
      <c r="G76">
        <f t="shared" si="13"/>
        <v>0.53202613902590234</v>
      </c>
      <c r="M76">
        <f t="shared" si="14"/>
        <v>0.36260000000000048</v>
      </c>
      <c r="N76">
        <f t="shared" si="15"/>
        <v>0.13147876000000033</v>
      </c>
      <c r="O76">
        <f t="shared" si="16"/>
        <v>1.0583894733155101E-2</v>
      </c>
      <c r="P76" s="24">
        <f t="shared" si="17"/>
        <v>1.0583894733155101</v>
      </c>
    </row>
    <row r="77" spans="1:16" x14ac:dyDescent="0.25">
      <c r="A77" s="19">
        <v>4</v>
      </c>
      <c r="B77" s="19">
        <v>45.5</v>
      </c>
      <c r="C77">
        <f t="shared" si="9"/>
        <v>40.462800000000001</v>
      </c>
      <c r="D77">
        <f t="shared" si="10"/>
        <v>5.0371999999999986</v>
      </c>
      <c r="E77">
        <f t="shared" si="11"/>
        <v>25.373383839999985</v>
      </c>
      <c r="F77">
        <f t="shared" si="12"/>
        <v>10.510998780487789</v>
      </c>
      <c r="G77">
        <f t="shared" si="13"/>
        <v>110.48109536341579</v>
      </c>
      <c r="M77">
        <f t="shared" si="14"/>
        <v>5.0371999999999986</v>
      </c>
      <c r="N77">
        <f t="shared" si="15"/>
        <v>25.373383839999985</v>
      </c>
      <c r="O77">
        <f t="shared" si="16"/>
        <v>0.11070769230769227</v>
      </c>
      <c r="P77" s="24">
        <f t="shared" si="17"/>
        <v>11.070769230769226</v>
      </c>
    </row>
    <row r="78" spans="1:16" x14ac:dyDescent="0.25">
      <c r="A78" s="19">
        <v>6</v>
      </c>
      <c r="B78" s="19">
        <v>33.299999999999997</v>
      </c>
      <c r="C78">
        <f t="shared" si="9"/>
        <v>34.622199999999999</v>
      </c>
      <c r="D78">
        <f t="shared" si="10"/>
        <v>-1.3222000000000023</v>
      </c>
      <c r="E78">
        <f t="shared" si="11"/>
        <v>1.7482128400000059</v>
      </c>
      <c r="F78">
        <f t="shared" si="12"/>
        <v>-1.6890012195122139</v>
      </c>
      <c r="G78">
        <f t="shared" si="13"/>
        <v>2.852725119513746</v>
      </c>
      <c r="M78">
        <f t="shared" si="14"/>
        <v>1.3222000000000023</v>
      </c>
      <c r="N78">
        <f t="shared" si="15"/>
        <v>1.7482128400000059</v>
      </c>
      <c r="O78">
        <f t="shared" si="16"/>
        <v>3.9705705705705779E-2</v>
      </c>
      <c r="P78" s="24">
        <f t="shared" si="17"/>
        <v>3.9705705705705778</v>
      </c>
    </row>
    <row r="79" spans="1:16" x14ac:dyDescent="0.25">
      <c r="A79" s="19">
        <v>4</v>
      </c>
      <c r="B79" s="19">
        <v>40.299999999999997</v>
      </c>
      <c r="C79">
        <f t="shared" si="9"/>
        <v>40.462800000000001</v>
      </c>
      <c r="D79">
        <f t="shared" si="10"/>
        <v>-0.16280000000000427</v>
      </c>
      <c r="E79">
        <f t="shared" si="11"/>
        <v>2.6503840000001392E-2</v>
      </c>
      <c r="F79">
        <f t="shared" si="12"/>
        <v>5.3109987804877861</v>
      </c>
      <c r="G79">
        <f t="shared" si="13"/>
        <v>28.206708046342751</v>
      </c>
      <c r="M79">
        <f t="shared" si="14"/>
        <v>0.16280000000000427</v>
      </c>
      <c r="N79">
        <f t="shared" si="15"/>
        <v>2.6503840000001392E-2</v>
      </c>
      <c r="O79">
        <f t="shared" si="16"/>
        <v>4.0397022332507269E-3</v>
      </c>
      <c r="P79" s="24">
        <f t="shared" si="17"/>
        <v>0.40397022332507271</v>
      </c>
    </row>
    <row r="80" spans="1:16" x14ac:dyDescent="0.25">
      <c r="A80" s="19">
        <v>4</v>
      </c>
      <c r="B80" s="19">
        <v>56.991500000000002</v>
      </c>
      <c r="C80">
        <f t="shared" si="9"/>
        <v>40.462800000000001</v>
      </c>
      <c r="D80">
        <f t="shared" si="10"/>
        <v>16.528700000000001</v>
      </c>
      <c r="E80">
        <f t="shared" si="11"/>
        <v>273.19792369000004</v>
      </c>
      <c r="F80">
        <f t="shared" si="12"/>
        <v>22.002498780487791</v>
      </c>
      <c r="G80">
        <f t="shared" si="13"/>
        <v>484.10995258536673</v>
      </c>
      <c r="M80">
        <f t="shared" si="14"/>
        <v>16.528700000000001</v>
      </c>
      <c r="N80">
        <f t="shared" si="15"/>
        <v>273.19792369000004</v>
      </c>
      <c r="O80">
        <f t="shared" si="16"/>
        <v>0.29002044164480667</v>
      </c>
      <c r="P80" s="24">
        <f t="shared" si="17"/>
        <v>29.002044164480665</v>
      </c>
    </row>
    <row r="81" spans="1:16" x14ac:dyDescent="0.25">
      <c r="A81" s="19">
        <v>8</v>
      </c>
      <c r="B81" s="19">
        <v>21.473400000000002</v>
      </c>
      <c r="C81">
        <f t="shared" si="9"/>
        <v>28.781599999999997</v>
      </c>
      <c r="D81">
        <f t="shared" si="10"/>
        <v>-7.3081999999999958</v>
      </c>
      <c r="E81">
        <f t="shared" si="11"/>
        <v>53.409787239999936</v>
      </c>
      <c r="F81">
        <f t="shared" si="12"/>
        <v>-13.515601219512209</v>
      </c>
      <c r="G81">
        <f t="shared" si="13"/>
        <v>182.67147632487993</v>
      </c>
      <c r="M81">
        <f t="shared" si="14"/>
        <v>7.3081999999999958</v>
      </c>
      <c r="N81">
        <f t="shared" si="15"/>
        <v>53.409787239999936</v>
      </c>
      <c r="O81">
        <f t="shared" si="16"/>
        <v>0.3403373476021494</v>
      </c>
      <c r="P81" s="24">
        <f t="shared" si="17"/>
        <v>34.033734760214941</v>
      </c>
    </row>
    <row r="82" spans="1:16" x14ac:dyDescent="0.25">
      <c r="A82" s="19">
        <v>4</v>
      </c>
      <c r="B82" s="19">
        <v>56.3</v>
      </c>
      <c r="C82">
        <f t="shared" si="9"/>
        <v>40.462800000000001</v>
      </c>
      <c r="D82">
        <f t="shared" si="10"/>
        <v>15.837199999999996</v>
      </c>
      <c r="E82">
        <f t="shared" si="11"/>
        <v>250.81690383999987</v>
      </c>
      <c r="F82">
        <f t="shared" si="12"/>
        <v>21.310998780487786</v>
      </c>
      <c r="G82">
        <f t="shared" si="13"/>
        <v>454.15866902195188</v>
      </c>
      <c r="M82">
        <f t="shared" si="14"/>
        <v>15.837199999999996</v>
      </c>
      <c r="N82">
        <f t="shared" si="15"/>
        <v>250.81690383999987</v>
      </c>
      <c r="O82">
        <f t="shared" si="16"/>
        <v>0.28130017761989334</v>
      </c>
      <c r="P82" s="24">
        <f t="shared" si="17"/>
        <v>28.130017761989336</v>
      </c>
    </row>
    <row r="83" spans="1:16" x14ac:dyDescent="0.25">
      <c r="A83" s="19">
        <v>8</v>
      </c>
      <c r="B83" s="19">
        <v>26.767800000000001</v>
      </c>
      <c r="C83">
        <f t="shared" si="9"/>
        <v>28.781599999999997</v>
      </c>
      <c r="D83">
        <f t="shared" si="10"/>
        <v>-2.0137999999999963</v>
      </c>
      <c r="E83">
        <f t="shared" si="11"/>
        <v>4.0553904399999849</v>
      </c>
      <c r="F83">
        <f t="shared" si="12"/>
        <v>-8.2212012195122099</v>
      </c>
      <c r="G83">
        <f t="shared" si="13"/>
        <v>67.588149491709046</v>
      </c>
      <c r="M83">
        <f t="shared" si="14"/>
        <v>2.0137999999999963</v>
      </c>
      <c r="N83">
        <f t="shared" si="15"/>
        <v>4.0553904399999849</v>
      </c>
      <c r="O83">
        <f t="shared" si="16"/>
        <v>7.5232181949954652E-2</v>
      </c>
      <c r="P83" s="24">
        <f t="shared" si="17"/>
        <v>7.5232181949954651</v>
      </c>
    </row>
    <row r="84" spans="1:16" x14ac:dyDescent="0.25">
      <c r="A84" s="19">
        <v>10</v>
      </c>
      <c r="B84" s="19">
        <v>23.066700000000001</v>
      </c>
      <c r="C84">
        <f t="shared" si="9"/>
        <v>22.940999999999995</v>
      </c>
      <c r="D84">
        <f t="shared" si="10"/>
        <v>0.12570000000000547</v>
      </c>
      <c r="E84">
        <f t="shared" si="11"/>
        <v>1.5800490000001378E-2</v>
      </c>
      <c r="F84">
        <f t="shared" si="12"/>
        <v>-11.92230121951221</v>
      </c>
      <c r="G84">
        <f t="shared" si="13"/>
        <v>142.14126636878234</v>
      </c>
      <c r="M84">
        <f t="shared" si="14"/>
        <v>0.12570000000000547</v>
      </c>
      <c r="N84">
        <f t="shared" si="15"/>
        <v>1.5800490000001378E-2</v>
      </c>
      <c r="O84">
        <f t="shared" si="16"/>
        <v>5.4494140904423026E-3</v>
      </c>
      <c r="P84" s="24">
        <f t="shared" si="17"/>
        <v>0.54494140904423027</v>
      </c>
    </row>
    <row r="85" spans="1:16" ht="15.75" thickBot="1" x14ac:dyDescent="0.3">
      <c r="B85" s="19">
        <f>AVERAGE(B3:B84)</f>
        <v>34.989001219512211</v>
      </c>
      <c r="D85">
        <f>SUM(D3:D84)</f>
        <v>32.998000000000033</v>
      </c>
      <c r="E85">
        <f>SUM(E3:E84)</f>
        <v>2678.9373526799991</v>
      </c>
      <c r="G85" s="24">
        <f>SUM(G3:G84)</f>
        <v>6477.6531439298815</v>
      </c>
      <c r="L85" t="s">
        <v>35</v>
      </c>
      <c r="M85" s="23">
        <f>SUM(M3:M84)</f>
        <v>333.46519999999992</v>
      </c>
      <c r="N85" s="23">
        <f>SUM(N3:N84)</f>
        <v>2678.9373526799991</v>
      </c>
      <c r="O85" s="23">
        <f>SUM(O3:O84)</f>
        <v>9.7228514386552938</v>
      </c>
    </row>
    <row r="86" spans="1:16" x14ac:dyDescent="0.25">
      <c r="L86" s="25"/>
      <c r="M86" s="26"/>
      <c r="N86" s="26"/>
      <c r="O86" s="26"/>
      <c r="P86" s="45">
        <f>AVERAGE(P3:P84)</f>
        <v>11.857135900799143</v>
      </c>
    </row>
    <row r="87" spans="1:16" x14ac:dyDescent="0.25">
      <c r="A87" s="6"/>
      <c r="B87" s="6" t="s">
        <v>28</v>
      </c>
      <c r="C87" s="6">
        <f>COUNT(D3:D84)</f>
        <v>82</v>
      </c>
      <c r="L87" s="28" t="s">
        <v>50</v>
      </c>
      <c r="M87" s="29"/>
      <c r="N87" s="29"/>
      <c r="O87" s="29"/>
      <c r="P87" s="30"/>
    </row>
    <row r="88" spans="1:16" ht="15.75" thickBot="1" x14ac:dyDescent="0.3">
      <c r="A88" s="5"/>
      <c r="B88" s="5"/>
      <c r="C88" s="5"/>
      <c r="L88" s="53" t="s">
        <v>51</v>
      </c>
      <c r="M88" s="54"/>
      <c r="N88" s="54"/>
      <c r="O88" s="54"/>
      <c r="P88" s="56">
        <f>100-P86</f>
        <v>88.142864099200864</v>
      </c>
    </row>
    <row r="89" spans="1:16" x14ac:dyDescent="0.25">
      <c r="A89" s="15" t="s">
        <v>29</v>
      </c>
      <c r="B89" s="15"/>
      <c r="C89" s="15">
        <f>M85/C87</f>
        <v>4.066648780487804</v>
      </c>
    </row>
    <row r="90" spans="1:16" x14ac:dyDescent="0.25">
      <c r="A90" s="16" t="s">
        <v>30</v>
      </c>
      <c r="B90" s="16"/>
      <c r="C90" s="16">
        <f>N85/C87</f>
        <v>32.669967715609744</v>
      </c>
    </row>
    <row r="91" spans="1:16" x14ac:dyDescent="0.25">
      <c r="A91" s="11" t="s">
        <v>31</v>
      </c>
      <c r="B91" s="11"/>
      <c r="C91" s="11">
        <f>SQRT(C90)</f>
        <v>5.7157648408248694</v>
      </c>
    </row>
    <row r="92" spans="1:16" x14ac:dyDescent="0.25">
      <c r="A92" s="12" t="s">
        <v>32</v>
      </c>
      <c r="B92" s="12"/>
      <c r="C92" s="12">
        <f>(O85/C87)*100</f>
        <v>11.857135900799138</v>
      </c>
      <c r="D92" s="17" t="s">
        <v>33</v>
      </c>
      <c r="E92" s="17"/>
      <c r="F92" s="17"/>
    </row>
    <row r="93" spans="1:16" ht="15.75" thickBot="1" x14ac:dyDescent="0.3"/>
    <row r="94" spans="1:16" ht="15.75" thickBot="1" x14ac:dyDescent="0.3">
      <c r="A94" s="37" t="s">
        <v>42</v>
      </c>
      <c r="B94" s="38"/>
      <c r="C94" s="35"/>
      <c r="D94" s="36">
        <f>1-(E85/G85)</f>
        <v>0.58643396101095746</v>
      </c>
      <c r="F94" s="34" t="s">
        <v>43</v>
      </c>
      <c r="G94" s="36">
        <v>0.54790000000000005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3164-6129-466D-AF28-01BF6C1C1171}">
  <sheetPr codeName="Sheet3"/>
  <dimension ref="A1:P94"/>
  <sheetViews>
    <sheetView topLeftCell="A11" zoomScaleNormal="100" workbookViewId="0">
      <selection activeCell="K90" sqref="K90"/>
    </sheetView>
  </sheetViews>
  <sheetFormatPr defaultRowHeight="15" x14ac:dyDescent="0.25"/>
  <cols>
    <col min="1" max="2" width="9.140625" style="19"/>
    <col min="3" max="3" width="12" bestFit="1" customWidth="1"/>
    <col min="7" max="7" width="10.85546875" bestFit="1" customWidth="1"/>
    <col min="8" max="8" width="12.140625" bestFit="1" customWidth="1"/>
    <col min="13" max="13" width="12.85546875" bestFit="1" customWidth="1"/>
  </cols>
  <sheetData>
    <row r="1" spans="1:16" ht="60" x14ac:dyDescent="0.25">
      <c r="A1" s="22" t="s">
        <v>34</v>
      </c>
      <c r="B1" s="20" t="s">
        <v>18</v>
      </c>
      <c r="C1" s="8" t="s">
        <v>19</v>
      </c>
      <c r="D1" s="8" t="s">
        <v>14</v>
      </c>
      <c r="E1" s="8" t="s">
        <v>20</v>
      </c>
      <c r="F1" s="9" t="s">
        <v>15</v>
      </c>
      <c r="G1" s="8" t="s">
        <v>23</v>
      </c>
      <c r="I1" s="65" t="s">
        <v>56</v>
      </c>
      <c r="M1" s="5" t="s">
        <v>25</v>
      </c>
      <c r="N1" s="5" t="s">
        <v>26</v>
      </c>
      <c r="O1" s="7" t="s">
        <v>27</v>
      </c>
      <c r="P1" s="41" t="s">
        <v>46</v>
      </c>
    </row>
    <row r="2" spans="1:16" x14ac:dyDescent="0.25">
      <c r="A2" s="19" t="s">
        <v>0</v>
      </c>
      <c r="B2" s="21" t="s">
        <v>2</v>
      </c>
      <c r="C2" s="8" t="s">
        <v>10</v>
      </c>
      <c r="D2" s="8"/>
      <c r="E2" s="8"/>
      <c r="F2" s="8"/>
      <c r="G2" s="8"/>
      <c r="M2" s="5"/>
      <c r="N2" s="5"/>
      <c r="O2" s="5"/>
    </row>
    <row r="3" spans="1:16" x14ac:dyDescent="0.25">
      <c r="A3" s="19">
        <v>2.8</v>
      </c>
      <c r="B3" s="19">
        <v>30.3</v>
      </c>
      <c r="C3">
        <f>52.888-4.9543*A3</f>
        <v>39.01596</v>
      </c>
      <c r="D3">
        <f>B3-C3</f>
        <v>-8.715959999999999</v>
      </c>
      <c r="E3">
        <f>D3*D3</f>
        <v>75.967958721599985</v>
      </c>
      <c r="F3">
        <f>B3-$B$85</f>
        <v>-4.6890012195122104</v>
      </c>
      <c r="G3">
        <f>F3*F3</f>
        <v>21.986732436586998</v>
      </c>
      <c r="I3" s="1">
        <f>CORREL(B3:B84,C3:C84)</f>
        <v>0.83031154615457781</v>
      </c>
      <c r="M3">
        <f>ABS(D3)</f>
        <v>8.715959999999999</v>
      </c>
      <c r="N3">
        <f>D3*D3</f>
        <v>75.967958721599985</v>
      </c>
      <c r="O3">
        <f>ABS(B3-C3)/B3</f>
        <v>0.28765544554455441</v>
      </c>
      <c r="P3" s="24">
        <f>100*O3</f>
        <v>28.765544554455442</v>
      </c>
    </row>
    <row r="4" spans="1:16" x14ac:dyDescent="0.25">
      <c r="A4" s="19">
        <v>3.7</v>
      </c>
      <c r="B4" s="19">
        <v>28.567399999999999</v>
      </c>
      <c r="C4">
        <f t="shared" ref="C4:C67" si="0">52.888-4.9543*A4</f>
        <v>34.557090000000002</v>
      </c>
      <c r="D4">
        <f t="shared" ref="D4:D67" si="1">B4-C4</f>
        <v>-5.9896900000000031</v>
      </c>
      <c r="E4">
        <f t="shared" ref="E4:E67" si="2">D4*D4</f>
        <v>35.876386296100037</v>
      </c>
      <c r="F4">
        <f t="shared" ref="F4:F67" si="3">B4-$B$85</f>
        <v>-6.4216012195122119</v>
      </c>
      <c r="G4">
        <f t="shared" ref="G4:G67" si="4">F4*F4</f>
        <v>41.236962222440724</v>
      </c>
      <c r="M4">
        <f t="shared" ref="M4:M67" si="5">ABS(D4)</f>
        <v>5.9896900000000031</v>
      </c>
      <c r="N4">
        <f t="shared" ref="N4:N67" si="6">D4*D4</f>
        <v>35.876386296100037</v>
      </c>
      <c r="O4">
        <f t="shared" ref="O4:O67" si="7">ABS(B4-C4)/B4</f>
        <v>0.20966871328857381</v>
      </c>
      <c r="P4" s="24">
        <f t="shared" ref="P4:P67" si="8">100*O4</f>
        <v>20.96687132885738</v>
      </c>
    </row>
    <row r="5" spans="1:16" x14ac:dyDescent="0.25">
      <c r="A5" s="19">
        <v>4.5999999999999996</v>
      </c>
      <c r="B5" s="19">
        <v>21.9</v>
      </c>
      <c r="C5">
        <f t="shared" si="0"/>
        <v>30.098220000000001</v>
      </c>
      <c r="D5">
        <f t="shared" si="1"/>
        <v>-8.1982200000000027</v>
      </c>
      <c r="E5">
        <f t="shared" si="2"/>
        <v>67.210811168400042</v>
      </c>
      <c r="F5">
        <f t="shared" si="3"/>
        <v>-13.089001219512213</v>
      </c>
      <c r="G5">
        <f t="shared" si="4"/>
        <v>171.32195292439218</v>
      </c>
      <c r="H5" s="5"/>
      <c r="I5" s="66" t="s">
        <v>0</v>
      </c>
      <c r="J5" s="20" t="s">
        <v>2</v>
      </c>
      <c r="M5">
        <f t="shared" si="5"/>
        <v>8.1982200000000027</v>
      </c>
      <c r="N5">
        <f t="shared" si="6"/>
        <v>67.210811168400042</v>
      </c>
      <c r="O5">
        <f t="shared" si="7"/>
        <v>0.37434794520547959</v>
      </c>
      <c r="P5" s="24">
        <f t="shared" si="8"/>
        <v>37.43479452054796</v>
      </c>
    </row>
    <row r="6" spans="1:16" x14ac:dyDescent="0.25">
      <c r="A6" s="19">
        <v>2.4</v>
      </c>
      <c r="B6" s="19">
        <v>38.700000000000003</v>
      </c>
      <c r="C6">
        <f t="shared" si="0"/>
        <v>40.997680000000003</v>
      </c>
      <c r="D6">
        <f t="shared" si="1"/>
        <v>-2.2976799999999997</v>
      </c>
      <c r="E6">
        <f t="shared" si="2"/>
        <v>5.2793333823999991</v>
      </c>
      <c r="F6">
        <f t="shared" si="3"/>
        <v>3.7109987804877917</v>
      </c>
      <c r="G6">
        <f t="shared" si="4"/>
        <v>13.771511948781878</v>
      </c>
      <c r="H6" s="5" t="s">
        <v>59</v>
      </c>
      <c r="I6" s="5">
        <f>STDEV(A3:A84)</f>
        <v>1.3708629696441994</v>
      </c>
      <c r="J6" s="5">
        <f>STDEV(B3:B84)</f>
        <v>8.9426520936614793</v>
      </c>
      <c r="M6">
        <f t="shared" si="5"/>
        <v>2.2976799999999997</v>
      </c>
      <c r="N6">
        <f t="shared" si="6"/>
        <v>5.2793333823999991</v>
      </c>
      <c r="O6">
        <f t="shared" si="7"/>
        <v>5.9371576227390171E-2</v>
      </c>
      <c r="P6" s="24">
        <f t="shared" si="8"/>
        <v>5.9371576227390168</v>
      </c>
    </row>
    <row r="7" spans="1:16" x14ac:dyDescent="0.25">
      <c r="A7" s="19">
        <v>6</v>
      </c>
      <c r="B7" s="19">
        <v>21.473400000000002</v>
      </c>
      <c r="C7">
        <f t="shared" si="0"/>
        <v>23.162199999999999</v>
      </c>
      <c r="D7">
        <f t="shared" si="1"/>
        <v>-1.688799999999997</v>
      </c>
      <c r="E7">
        <f t="shared" si="2"/>
        <v>2.8520454399999897</v>
      </c>
      <c r="F7">
        <f t="shared" si="3"/>
        <v>-13.515601219512209</v>
      </c>
      <c r="G7">
        <f t="shared" si="4"/>
        <v>182.67147632487993</v>
      </c>
      <c r="H7" s="5" t="s">
        <v>57</v>
      </c>
      <c r="I7" s="5">
        <f>VARA(A3:A84)</f>
        <v>1.879265281541713</v>
      </c>
      <c r="J7" s="5">
        <f>VARA(B3:B84)</f>
        <v>79.971026468268036</v>
      </c>
      <c r="M7">
        <f t="shared" si="5"/>
        <v>1.688799999999997</v>
      </c>
      <c r="N7">
        <f t="shared" si="6"/>
        <v>2.8520454399999897</v>
      </c>
      <c r="O7">
        <f t="shared" si="7"/>
        <v>7.8646138943995678E-2</v>
      </c>
      <c r="P7" s="24">
        <f t="shared" si="8"/>
        <v>7.864613894399568</v>
      </c>
    </row>
    <row r="8" spans="1:16" x14ac:dyDescent="0.25">
      <c r="A8" s="19">
        <v>3.5</v>
      </c>
      <c r="B8" s="19">
        <v>34.762999999999998</v>
      </c>
      <c r="C8">
        <f t="shared" si="0"/>
        <v>35.54795</v>
      </c>
      <c r="D8">
        <f t="shared" si="1"/>
        <v>-0.78495000000000203</v>
      </c>
      <c r="E8">
        <f t="shared" si="2"/>
        <v>0.61614650250000325</v>
      </c>
      <c r="F8">
        <f t="shared" si="3"/>
        <v>-0.22600121951221297</v>
      </c>
      <c r="G8">
        <f t="shared" si="4"/>
        <v>5.1076551221007474E-2</v>
      </c>
      <c r="H8" s="5" t="s">
        <v>58</v>
      </c>
      <c r="I8" s="5">
        <f>COVAR(A3:A84,B3:B84)</f>
        <v>-10.054781192742411</v>
      </c>
      <c r="J8" s="5"/>
      <c r="M8">
        <f t="shared" si="5"/>
        <v>0.78495000000000203</v>
      </c>
      <c r="N8">
        <f t="shared" si="6"/>
        <v>0.61614650250000325</v>
      </c>
      <c r="O8">
        <f t="shared" si="7"/>
        <v>2.2580041998676813E-2</v>
      </c>
      <c r="P8" s="24">
        <f t="shared" si="8"/>
        <v>2.2580041998676812</v>
      </c>
    </row>
    <row r="9" spans="1:16" x14ac:dyDescent="0.25">
      <c r="A9" s="19">
        <v>2.4</v>
      </c>
      <c r="B9" s="19">
        <v>37.4</v>
      </c>
      <c r="C9">
        <f t="shared" si="0"/>
        <v>40.997680000000003</v>
      </c>
      <c r="D9">
        <f t="shared" si="1"/>
        <v>-3.597680000000004</v>
      </c>
      <c r="E9">
        <f t="shared" si="2"/>
        <v>12.943301382400028</v>
      </c>
      <c r="F9">
        <f t="shared" si="3"/>
        <v>2.4109987804877875</v>
      </c>
      <c r="G9">
        <f t="shared" si="4"/>
        <v>5.8129151195135984</v>
      </c>
      <c r="H9" s="5" t="s">
        <v>60</v>
      </c>
      <c r="I9" s="5">
        <f>I8/I7</f>
        <v>-5.350378837677277</v>
      </c>
      <c r="J9" s="5"/>
      <c r="M9">
        <f t="shared" si="5"/>
        <v>3.597680000000004</v>
      </c>
      <c r="N9">
        <f t="shared" si="6"/>
        <v>12.943301382400028</v>
      </c>
      <c r="O9">
        <f t="shared" si="7"/>
        <v>9.6194652406417225E-2</v>
      </c>
      <c r="P9" s="24">
        <f t="shared" si="8"/>
        <v>9.6194652406417234</v>
      </c>
    </row>
    <row r="10" spans="1:16" x14ac:dyDescent="0.25">
      <c r="A10" s="19">
        <v>3.6</v>
      </c>
      <c r="B10" s="19">
        <v>35.5</v>
      </c>
      <c r="C10">
        <f t="shared" si="0"/>
        <v>35.052520000000001</v>
      </c>
      <c r="D10">
        <f t="shared" si="1"/>
        <v>0.44747999999999877</v>
      </c>
      <c r="E10">
        <f t="shared" si="2"/>
        <v>0.2002383503999989</v>
      </c>
      <c r="F10">
        <f t="shared" si="3"/>
        <v>0.51099878048778891</v>
      </c>
      <c r="G10">
        <f t="shared" si="4"/>
        <v>0.26111975366000745</v>
      </c>
      <c r="M10">
        <f t="shared" si="5"/>
        <v>0.44747999999999877</v>
      </c>
      <c r="N10">
        <f t="shared" si="6"/>
        <v>0.2002383503999989</v>
      </c>
      <c r="O10">
        <f t="shared" si="7"/>
        <v>1.2605070422535176E-2</v>
      </c>
      <c r="P10" s="24">
        <f t="shared" si="8"/>
        <v>1.2605070422535176</v>
      </c>
    </row>
    <row r="11" spans="1:16" x14ac:dyDescent="0.25">
      <c r="A11" s="19">
        <v>5.3</v>
      </c>
      <c r="B11" s="19">
        <v>29</v>
      </c>
      <c r="C11">
        <f t="shared" si="0"/>
        <v>26.630209999999998</v>
      </c>
      <c r="D11">
        <f t="shared" si="1"/>
        <v>2.3697900000000018</v>
      </c>
      <c r="E11">
        <f t="shared" si="2"/>
        <v>5.6159046441000084</v>
      </c>
      <c r="F11">
        <f t="shared" si="3"/>
        <v>-5.9890012195122111</v>
      </c>
      <c r="G11">
        <f t="shared" si="4"/>
        <v>35.868135607318749</v>
      </c>
      <c r="M11">
        <f t="shared" si="5"/>
        <v>2.3697900000000018</v>
      </c>
      <c r="N11">
        <f t="shared" si="6"/>
        <v>5.6159046441000084</v>
      </c>
      <c r="O11">
        <f t="shared" si="7"/>
        <v>8.1716896551724205E-2</v>
      </c>
      <c r="P11" s="24">
        <f t="shared" si="8"/>
        <v>8.1716896551724201</v>
      </c>
    </row>
    <row r="12" spans="1:16" x14ac:dyDescent="0.25">
      <c r="A12" s="19">
        <v>5.7</v>
      </c>
      <c r="B12" s="19">
        <v>25.6</v>
      </c>
      <c r="C12">
        <f t="shared" si="0"/>
        <v>24.648489999999999</v>
      </c>
      <c r="D12">
        <f t="shared" si="1"/>
        <v>0.95151000000000252</v>
      </c>
      <c r="E12">
        <f t="shared" si="2"/>
        <v>0.90537128010000478</v>
      </c>
      <c r="F12">
        <f t="shared" si="3"/>
        <v>-9.3890012195122097</v>
      </c>
      <c r="G12">
        <f t="shared" si="4"/>
        <v>88.153343900001758</v>
      </c>
      <c r="M12">
        <f t="shared" si="5"/>
        <v>0.95151000000000252</v>
      </c>
      <c r="N12">
        <f t="shared" si="6"/>
        <v>0.90537128010000478</v>
      </c>
      <c r="O12">
        <f t="shared" si="7"/>
        <v>3.7168359375000098E-2</v>
      </c>
      <c r="P12" s="24">
        <f t="shared" si="8"/>
        <v>3.7168359375000097</v>
      </c>
    </row>
    <row r="13" spans="1:16" x14ac:dyDescent="0.25">
      <c r="A13" s="19">
        <v>2.4</v>
      </c>
      <c r="B13" s="19">
        <v>42</v>
      </c>
      <c r="C13">
        <f t="shared" si="0"/>
        <v>40.997680000000003</v>
      </c>
      <c r="D13">
        <f t="shared" si="1"/>
        <v>1.0023199999999974</v>
      </c>
      <c r="E13">
        <f t="shared" si="2"/>
        <v>1.0046453823999948</v>
      </c>
      <c r="F13">
        <f t="shared" si="3"/>
        <v>7.0109987804877889</v>
      </c>
      <c r="G13">
        <f t="shared" si="4"/>
        <v>49.15410390000126</v>
      </c>
      <c r="M13">
        <f t="shared" si="5"/>
        <v>1.0023199999999974</v>
      </c>
      <c r="N13">
        <f t="shared" si="6"/>
        <v>1.0046453823999948</v>
      </c>
      <c r="O13">
        <f t="shared" si="7"/>
        <v>2.3864761904761844E-2</v>
      </c>
      <c r="P13" s="24">
        <f t="shared" si="8"/>
        <v>2.3864761904761842</v>
      </c>
    </row>
    <row r="14" spans="1:16" x14ac:dyDescent="0.25">
      <c r="A14" s="19">
        <v>5</v>
      </c>
      <c r="B14" s="19">
        <v>28.700900000000001</v>
      </c>
      <c r="C14">
        <f t="shared" si="0"/>
        <v>28.116499999999998</v>
      </c>
      <c r="D14">
        <f t="shared" si="1"/>
        <v>0.58440000000000225</v>
      </c>
      <c r="E14">
        <f t="shared" si="2"/>
        <v>0.34152336000000261</v>
      </c>
      <c r="F14">
        <f t="shared" si="3"/>
        <v>-6.2881012195122103</v>
      </c>
      <c r="G14">
        <f t="shared" si="4"/>
        <v>39.540216946830945</v>
      </c>
      <c r="M14">
        <f t="shared" si="5"/>
        <v>0.58440000000000225</v>
      </c>
      <c r="N14">
        <f t="shared" si="6"/>
        <v>0.34152336000000261</v>
      </c>
      <c r="O14">
        <f t="shared" si="7"/>
        <v>2.0361730816803734E-2</v>
      </c>
      <c r="P14" s="24">
        <f t="shared" si="8"/>
        <v>2.0361730816803734</v>
      </c>
    </row>
    <row r="15" spans="1:16" x14ac:dyDescent="0.25">
      <c r="A15" s="19">
        <v>3.4</v>
      </c>
      <c r="B15" s="19">
        <v>37.055</v>
      </c>
      <c r="C15">
        <f t="shared" si="0"/>
        <v>36.043379999999999</v>
      </c>
      <c r="D15">
        <f t="shared" si="1"/>
        <v>1.0116200000000006</v>
      </c>
      <c r="E15">
        <f t="shared" si="2"/>
        <v>1.0233750244000013</v>
      </c>
      <c r="F15">
        <f t="shared" si="3"/>
        <v>2.0659987804877886</v>
      </c>
      <c r="G15">
        <f t="shared" si="4"/>
        <v>4.2683509609770294</v>
      </c>
      <c r="M15">
        <f t="shared" si="5"/>
        <v>1.0116200000000006</v>
      </c>
      <c r="N15">
        <f t="shared" si="6"/>
        <v>1.0233750244000013</v>
      </c>
      <c r="O15">
        <f t="shared" si="7"/>
        <v>2.7300499257859955E-2</v>
      </c>
      <c r="P15" s="24">
        <f t="shared" si="8"/>
        <v>2.7300499257859956</v>
      </c>
    </row>
    <row r="16" spans="1:16" x14ac:dyDescent="0.25">
      <c r="A16" s="19">
        <v>3.6</v>
      </c>
      <c r="B16" s="19">
        <v>32.299999999999997</v>
      </c>
      <c r="C16">
        <f t="shared" si="0"/>
        <v>35.052520000000001</v>
      </c>
      <c r="D16">
        <f t="shared" si="1"/>
        <v>-2.7525200000000041</v>
      </c>
      <c r="E16">
        <f t="shared" si="2"/>
        <v>7.576366350400022</v>
      </c>
      <c r="F16">
        <f t="shared" si="3"/>
        <v>-2.6890012195122139</v>
      </c>
      <c r="G16">
        <f t="shared" si="4"/>
        <v>7.2307275585381738</v>
      </c>
      <c r="M16">
        <f t="shared" si="5"/>
        <v>2.7525200000000041</v>
      </c>
      <c r="N16">
        <f t="shared" si="6"/>
        <v>7.576366350400022</v>
      </c>
      <c r="O16">
        <f t="shared" si="7"/>
        <v>8.5217337461300446E-2</v>
      </c>
      <c r="P16" s="24">
        <f t="shared" si="8"/>
        <v>8.5217337461300442</v>
      </c>
    </row>
    <row r="17" spans="1:16" x14ac:dyDescent="0.25">
      <c r="A17" s="19">
        <v>5.4</v>
      </c>
      <c r="B17" s="19">
        <v>21.8</v>
      </c>
      <c r="C17">
        <f t="shared" si="0"/>
        <v>26.134779999999996</v>
      </c>
      <c r="D17">
        <f t="shared" si="1"/>
        <v>-4.334779999999995</v>
      </c>
      <c r="E17">
        <f t="shared" si="2"/>
        <v>18.790317648399956</v>
      </c>
      <c r="F17">
        <f t="shared" si="3"/>
        <v>-13.18900121951221</v>
      </c>
      <c r="G17">
        <f t="shared" si="4"/>
        <v>173.94975316829456</v>
      </c>
      <c r="M17">
        <f t="shared" si="5"/>
        <v>4.334779999999995</v>
      </c>
      <c r="N17">
        <f t="shared" si="6"/>
        <v>18.790317648399956</v>
      </c>
      <c r="O17">
        <f t="shared" si="7"/>
        <v>0.1988431192660548</v>
      </c>
      <c r="P17" s="24">
        <f t="shared" si="8"/>
        <v>19.884311926605481</v>
      </c>
    </row>
    <row r="18" spans="1:16" x14ac:dyDescent="0.25">
      <c r="A18" s="19">
        <v>2</v>
      </c>
      <c r="B18" s="19">
        <v>41.2</v>
      </c>
      <c r="C18">
        <f t="shared" si="0"/>
        <v>42.979399999999998</v>
      </c>
      <c r="D18">
        <f t="shared" si="1"/>
        <v>-1.7793999999999954</v>
      </c>
      <c r="E18">
        <f t="shared" si="2"/>
        <v>3.1662643599999836</v>
      </c>
      <c r="F18">
        <f t="shared" si="3"/>
        <v>6.2109987804877917</v>
      </c>
      <c r="G18">
        <f t="shared" si="4"/>
        <v>38.576505851220837</v>
      </c>
      <c r="M18">
        <f t="shared" si="5"/>
        <v>1.7793999999999954</v>
      </c>
      <c r="N18">
        <f t="shared" si="6"/>
        <v>3.1662643599999836</v>
      </c>
      <c r="O18">
        <f t="shared" si="7"/>
        <v>4.3189320388349398E-2</v>
      </c>
      <c r="P18" s="24">
        <f t="shared" si="8"/>
        <v>4.3189320388349399</v>
      </c>
    </row>
    <row r="19" spans="1:16" x14ac:dyDescent="0.25">
      <c r="A19" s="19">
        <v>5.2</v>
      </c>
      <c r="B19" s="19">
        <v>24.3325</v>
      </c>
      <c r="C19">
        <f t="shared" si="0"/>
        <v>27.125639999999997</v>
      </c>
      <c r="D19">
        <f t="shared" si="1"/>
        <v>-2.7931399999999975</v>
      </c>
      <c r="E19">
        <f t="shared" si="2"/>
        <v>7.8016310595999858</v>
      </c>
      <c r="F19">
        <f t="shared" si="3"/>
        <v>-10.656501219512212</v>
      </c>
      <c r="G19">
        <f t="shared" si="4"/>
        <v>113.56101824146525</v>
      </c>
      <c r="M19">
        <f t="shared" si="5"/>
        <v>2.7931399999999975</v>
      </c>
      <c r="N19">
        <f t="shared" si="6"/>
        <v>7.8016310595999858</v>
      </c>
      <c r="O19">
        <f t="shared" si="7"/>
        <v>0.11479050652419594</v>
      </c>
      <c r="P19" s="24">
        <f t="shared" si="8"/>
        <v>11.479050652419593</v>
      </c>
    </row>
    <row r="20" spans="1:16" x14ac:dyDescent="0.25">
      <c r="A20" s="19">
        <v>3.5</v>
      </c>
      <c r="B20" s="19">
        <v>34.9</v>
      </c>
      <c r="C20">
        <f t="shared" si="0"/>
        <v>35.54795</v>
      </c>
      <c r="D20">
        <f t="shared" si="1"/>
        <v>-0.64795000000000158</v>
      </c>
      <c r="E20">
        <f t="shared" si="2"/>
        <v>0.41983920250000206</v>
      </c>
      <c r="F20">
        <f t="shared" si="3"/>
        <v>-8.9001219512212515E-2</v>
      </c>
      <c r="G20">
        <f t="shared" si="4"/>
        <v>7.9212170746610373E-3</v>
      </c>
      <c r="M20">
        <f t="shared" si="5"/>
        <v>0.64795000000000158</v>
      </c>
      <c r="N20">
        <f t="shared" si="6"/>
        <v>0.41983920250000206</v>
      </c>
      <c r="O20">
        <f t="shared" si="7"/>
        <v>1.8565902578796607E-2</v>
      </c>
      <c r="P20" s="24">
        <f t="shared" si="8"/>
        <v>1.8565902578796607</v>
      </c>
    </row>
    <row r="21" spans="1:16" x14ac:dyDescent="0.25">
      <c r="A21" s="19">
        <v>3</v>
      </c>
      <c r="B21" s="19">
        <v>35.799999999999997</v>
      </c>
      <c r="C21">
        <f t="shared" si="0"/>
        <v>38.025099999999995</v>
      </c>
      <c r="D21">
        <f t="shared" si="1"/>
        <v>-2.2250999999999976</v>
      </c>
      <c r="E21">
        <f t="shared" si="2"/>
        <v>4.9510700099999898</v>
      </c>
      <c r="F21">
        <f t="shared" si="3"/>
        <v>0.81099878048778606</v>
      </c>
      <c r="G21">
        <f t="shared" si="4"/>
        <v>0.65771902195267617</v>
      </c>
      <c r="M21">
        <f t="shared" si="5"/>
        <v>2.2250999999999976</v>
      </c>
      <c r="N21">
        <f t="shared" si="6"/>
        <v>4.9510700099999898</v>
      </c>
      <c r="O21">
        <f t="shared" si="7"/>
        <v>6.215363128491614E-2</v>
      </c>
      <c r="P21" s="24">
        <f t="shared" si="8"/>
        <v>6.2153631284916138</v>
      </c>
    </row>
    <row r="22" spans="1:16" x14ac:dyDescent="0.25">
      <c r="A22" s="19">
        <v>6</v>
      </c>
      <c r="B22" s="19">
        <v>21.473400000000002</v>
      </c>
      <c r="C22">
        <f t="shared" si="0"/>
        <v>23.162199999999999</v>
      </c>
      <c r="D22">
        <f t="shared" si="1"/>
        <v>-1.688799999999997</v>
      </c>
      <c r="E22">
        <f t="shared" si="2"/>
        <v>2.8520454399999897</v>
      </c>
      <c r="F22">
        <f t="shared" si="3"/>
        <v>-13.515601219512209</v>
      </c>
      <c r="G22">
        <f t="shared" si="4"/>
        <v>182.67147632487993</v>
      </c>
      <c r="M22">
        <f t="shared" si="5"/>
        <v>1.688799999999997</v>
      </c>
      <c r="N22">
        <f t="shared" si="6"/>
        <v>2.8520454399999897</v>
      </c>
      <c r="O22">
        <f t="shared" si="7"/>
        <v>7.8646138943995678E-2</v>
      </c>
      <c r="P22" s="24">
        <f t="shared" si="8"/>
        <v>7.864613894399568</v>
      </c>
    </row>
    <row r="23" spans="1:16" x14ac:dyDescent="0.25">
      <c r="A23" s="19">
        <v>2</v>
      </c>
      <c r="B23" s="19">
        <v>41.5</v>
      </c>
      <c r="C23">
        <f t="shared" si="0"/>
        <v>42.979399999999998</v>
      </c>
      <c r="D23">
        <f t="shared" si="1"/>
        <v>-1.4793999999999983</v>
      </c>
      <c r="E23">
        <f t="shared" si="2"/>
        <v>2.1886243599999951</v>
      </c>
      <c r="F23">
        <f t="shared" si="3"/>
        <v>6.5109987804877889</v>
      </c>
      <c r="G23">
        <f t="shared" si="4"/>
        <v>42.393105119513471</v>
      </c>
      <c r="M23">
        <f t="shared" si="5"/>
        <v>1.4793999999999983</v>
      </c>
      <c r="N23">
        <f t="shared" si="6"/>
        <v>2.1886243599999951</v>
      </c>
      <c r="O23">
        <f t="shared" si="7"/>
        <v>3.5648192771084296E-2</v>
      </c>
      <c r="P23" s="24">
        <f t="shared" si="8"/>
        <v>3.5648192771084295</v>
      </c>
    </row>
    <row r="24" spans="1:16" x14ac:dyDescent="0.25">
      <c r="A24" s="19">
        <v>3.7</v>
      </c>
      <c r="B24" s="19">
        <v>28.566800000000001</v>
      </c>
      <c r="C24">
        <f t="shared" si="0"/>
        <v>34.557090000000002</v>
      </c>
      <c r="D24">
        <f t="shared" si="1"/>
        <v>-5.9902900000000017</v>
      </c>
      <c r="E24">
        <f t="shared" si="2"/>
        <v>35.883574284100021</v>
      </c>
      <c r="F24">
        <f t="shared" si="3"/>
        <v>-6.4222012195122105</v>
      </c>
      <c r="G24">
        <f t="shared" si="4"/>
        <v>41.244668503904123</v>
      </c>
      <c r="M24">
        <f t="shared" si="5"/>
        <v>5.9902900000000017</v>
      </c>
      <c r="N24">
        <f t="shared" si="6"/>
        <v>35.883574284100021</v>
      </c>
      <c r="O24">
        <f t="shared" si="7"/>
        <v>0.20969412044751254</v>
      </c>
      <c r="P24" s="24">
        <f t="shared" si="8"/>
        <v>20.969412044751255</v>
      </c>
    </row>
    <row r="25" spans="1:16" x14ac:dyDescent="0.25">
      <c r="A25" s="19">
        <v>1.4</v>
      </c>
      <c r="B25" s="19">
        <v>59.7</v>
      </c>
      <c r="C25">
        <f t="shared" si="0"/>
        <v>45.951979999999999</v>
      </c>
      <c r="D25">
        <f t="shared" si="1"/>
        <v>13.748020000000004</v>
      </c>
      <c r="E25">
        <f t="shared" si="2"/>
        <v>189.0080539204001</v>
      </c>
      <c r="F25">
        <f t="shared" si="3"/>
        <v>24.710998780487792</v>
      </c>
      <c r="G25">
        <f t="shared" si="4"/>
        <v>610.63346072926913</v>
      </c>
      <c r="M25">
        <f t="shared" si="5"/>
        <v>13.748020000000004</v>
      </c>
      <c r="N25">
        <f t="shared" si="6"/>
        <v>189.0080539204001</v>
      </c>
      <c r="O25">
        <f t="shared" si="7"/>
        <v>0.23028509212730325</v>
      </c>
      <c r="P25" s="24">
        <f t="shared" si="8"/>
        <v>23.028509212730324</v>
      </c>
    </row>
    <row r="26" spans="1:16" x14ac:dyDescent="0.25">
      <c r="A26" s="19">
        <v>5.3</v>
      </c>
      <c r="B26" s="19">
        <v>29</v>
      </c>
      <c r="C26">
        <f t="shared" si="0"/>
        <v>26.630209999999998</v>
      </c>
      <c r="D26">
        <f t="shared" si="1"/>
        <v>2.3697900000000018</v>
      </c>
      <c r="E26">
        <f t="shared" si="2"/>
        <v>5.6159046441000084</v>
      </c>
      <c r="F26">
        <f t="shared" si="3"/>
        <v>-5.9890012195122111</v>
      </c>
      <c r="G26">
        <f t="shared" si="4"/>
        <v>35.868135607318749</v>
      </c>
      <c r="M26">
        <f t="shared" si="5"/>
        <v>2.3697900000000018</v>
      </c>
      <c r="N26">
        <f t="shared" si="6"/>
        <v>5.6159046441000084</v>
      </c>
      <c r="O26">
        <f t="shared" si="7"/>
        <v>8.1716896551724205E-2</v>
      </c>
      <c r="P26" s="24">
        <f t="shared" si="8"/>
        <v>8.1716896551724201</v>
      </c>
    </row>
    <row r="27" spans="1:16" x14ac:dyDescent="0.25">
      <c r="A27" s="19">
        <v>3.6</v>
      </c>
      <c r="B27" s="19">
        <v>40.5</v>
      </c>
      <c r="C27">
        <f t="shared" si="0"/>
        <v>35.052520000000001</v>
      </c>
      <c r="D27">
        <f t="shared" si="1"/>
        <v>5.4474799999999988</v>
      </c>
      <c r="E27">
        <f t="shared" si="2"/>
        <v>29.675038350399987</v>
      </c>
      <c r="F27">
        <f t="shared" si="3"/>
        <v>5.5109987804877889</v>
      </c>
      <c r="G27">
        <f t="shared" si="4"/>
        <v>30.371107558537897</v>
      </c>
      <c r="M27">
        <f t="shared" si="5"/>
        <v>5.4474799999999988</v>
      </c>
      <c r="N27">
        <f t="shared" si="6"/>
        <v>29.675038350399987</v>
      </c>
      <c r="O27">
        <f t="shared" si="7"/>
        <v>0.13450567901234564</v>
      </c>
      <c r="P27" s="24">
        <f t="shared" si="8"/>
        <v>13.450567901234564</v>
      </c>
    </row>
    <row r="28" spans="1:16" x14ac:dyDescent="0.25">
      <c r="A28" s="19">
        <v>1.5</v>
      </c>
      <c r="B28" s="19">
        <v>52.2</v>
      </c>
      <c r="C28">
        <f t="shared" si="0"/>
        <v>45.45655</v>
      </c>
      <c r="D28">
        <f t="shared" si="1"/>
        <v>6.7434500000000028</v>
      </c>
      <c r="E28">
        <f t="shared" si="2"/>
        <v>45.474117902500041</v>
      </c>
      <c r="F28">
        <f t="shared" si="3"/>
        <v>17.210998780487792</v>
      </c>
      <c r="G28">
        <f t="shared" si="4"/>
        <v>296.21847902195225</v>
      </c>
      <c r="M28">
        <f t="shared" si="5"/>
        <v>6.7434500000000028</v>
      </c>
      <c r="N28">
        <f t="shared" si="6"/>
        <v>45.474117902500041</v>
      </c>
      <c r="O28">
        <f t="shared" si="7"/>
        <v>0.12918486590038319</v>
      </c>
      <c r="P28" s="24">
        <f t="shared" si="8"/>
        <v>12.91848659003832</v>
      </c>
    </row>
    <row r="29" spans="1:16" x14ac:dyDescent="0.25">
      <c r="A29" s="19">
        <v>3</v>
      </c>
      <c r="B29" s="19">
        <v>39.700000000000003</v>
      </c>
      <c r="C29">
        <f t="shared" si="0"/>
        <v>38.025099999999995</v>
      </c>
      <c r="D29">
        <f t="shared" si="1"/>
        <v>1.674900000000008</v>
      </c>
      <c r="E29">
        <f t="shared" si="2"/>
        <v>2.8052900100000269</v>
      </c>
      <c r="F29">
        <f t="shared" si="3"/>
        <v>4.7109987804877917</v>
      </c>
      <c r="G29">
        <f t="shared" si="4"/>
        <v>22.193509509757462</v>
      </c>
      <c r="M29">
        <f t="shared" si="5"/>
        <v>1.674900000000008</v>
      </c>
      <c r="N29">
        <f t="shared" si="6"/>
        <v>2.8052900100000269</v>
      </c>
      <c r="O29">
        <f t="shared" si="7"/>
        <v>4.2188916876574507E-2</v>
      </c>
      <c r="P29" s="24">
        <f t="shared" si="8"/>
        <v>4.2188916876574512</v>
      </c>
    </row>
    <row r="30" spans="1:16" x14ac:dyDescent="0.25">
      <c r="A30" s="19">
        <v>2.4</v>
      </c>
      <c r="B30" s="19">
        <v>44.8</v>
      </c>
      <c r="C30">
        <f t="shared" si="0"/>
        <v>40.997680000000003</v>
      </c>
      <c r="D30">
        <f t="shared" si="1"/>
        <v>3.8023199999999946</v>
      </c>
      <c r="E30">
        <f t="shared" si="2"/>
        <v>14.457637382399959</v>
      </c>
      <c r="F30">
        <f t="shared" si="3"/>
        <v>9.8109987804877861</v>
      </c>
      <c r="G30">
        <f t="shared" si="4"/>
        <v>96.255697070732822</v>
      </c>
      <c r="M30">
        <f t="shared" si="5"/>
        <v>3.8023199999999946</v>
      </c>
      <c r="N30">
        <f t="shared" si="6"/>
        <v>14.457637382399959</v>
      </c>
      <c r="O30">
        <f t="shared" si="7"/>
        <v>8.4873214285714177E-2</v>
      </c>
      <c r="P30" s="24">
        <f t="shared" si="8"/>
        <v>8.487321428571418</v>
      </c>
    </row>
    <row r="31" spans="1:16" x14ac:dyDescent="0.25">
      <c r="A31" s="19">
        <v>2.5</v>
      </c>
      <c r="B31" s="19">
        <v>37.979999999999997</v>
      </c>
      <c r="C31">
        <f t="shared" si="0"/>
        <v>40.502249999999997</v>
      </c>
      <c r="D31">
        <f t="shared" si="1"/>
        <v>-2.5222499999999997</v>
      </c>
      <c r="E31">
        <f t="shared" si="2"/>
        <v>6.361745062499998</v>
      </c>
      <c r="F31">
        <f t="shared" si="3"/>
        <v>2.9909987804877858</v>
      </c>
      <c r="G31">
        <f t="shared" si="4"/>
        <v>8.9460737048794226</v>
      </c>
      <c r="M31">
        <f t="shared" si="5"/>
        <v>2.5222499999999997</v>
      </c>
      <c r="N31">
        <f t="shared" si="6"/>
        <v>6.361745062499998</v>
      </c>
      <c r="O31">
        <f t="shared" si="7"/>
        <v>6.640995260663507E-2</v>
      </c>
      <c r="P31" s="24">
        <f t="shared" si="8"/>
        <v>6.640995260663507</v>
      </c>
    </row>
    <row r="32" spans="1:16" x14ac:dyDescent="0.25">
      <c r="A32" s="19">
        <v>1.5</v>
      </c>
      <c r="B32" s="19">
        <v>46.5</v>
      </c>
      <c r="C32">
        <f t="shared" si="0"/>
        <v>45.45655</v>
      </c>
      <c r="D32">
        <f t="shared" si="1"/>
        <v>1.04345</v>
      </c>
      <c r="E32">
        <f t="shared" si="2"/>
        <v>1.0887879025</v>
      </c>
      <c r="F32">
        <f t="shared" si="3"/>
        <v>11.510998780487789</v>
      </c>
      <c r="G32">
        <f t="shared" si="4"/>
        <v>132.50309292439135</v>
      </c>
      <c r="M32">
        <f t="shared" si="5"/>
        <v>1.04345</v>
      </c>
      <c r="N32">
        <f t="shared" si="6"/>
        <v>1.0887879025</v>
      </c>
      <c r="O32">
        <f t="shared" si="7"/>
        <v>2.2439784946236559E-2</v>
      </c>
      <c r="P32" s="24">
        <f t="shared" si="8"/>
        <v>2.2439784946236561</v>
      </c>
    </row>
    <row r="33" spans="1:16" x14ac:dyDescent="0.25">
      <c r="A33" s="19">
        <v>2.4</v>
      </c>
      <c r="B33" s="19">
        <v>43.431899999999999</v>
      </c>
      <c r="C33">
        <f t="shared" si="0"/>
        <v>40.997680000000003</v>
      </c>
      <c r="D33">
        <f t="shared" si="1"/>
        <v>2.4342199999999963</v>
      </c>
      <c r="E33">
        <f t="shared" si="2"/>
        <v>5.925427008399982</v>
      </c>
      <c r="F33">
        <f t="shared" si="3"/>
        <v>8.4428987804877877</v>
      </c>
      <c r="G33">
        <f t="shared" si="4"/>
        <v>71.282539817562167</v>
      </c>
      <c r="M33">
        <f t="shared" si="5"/>
        <v>2.4342199999999963</v>
      </c>
      <c r="N33">
        <f t="shared" si="6"/>
        <v>5.925427008399982</v>
      </c>
      <c r="O33">
        <f t="shared" si="7"/>
        <v>5.6046822727073793E-2</v>
      </c>
      <c r="P33" s="24">
        <f t="shared" si="8"/>
        <v>5.6046822727073797</v>
      </c>
    </row>
    <row r="34" spans="1:16" x14ac:dyDescent="0.25">
      <c r="A34" s="19">
        <v>3</v>
      </c>
      <c r="B34" s="19">
        <v>32.857900000000001</v>
      </c>
      <c r="C34">
        <f t="shared" si="0"/>
        <v>38.025099999999995</v>
      </c>
      <c r="D34">
        <f t="shared" si="1"/>
        <v>-5.167199999999994</v>
      </c>
      <c r="E34">
        <f t="shared" si="2"/>
        <v>26.699955839999937</v>
      </c>
      <c r="F34">
        <f t="shared" si="3"/>
        <v>-2.1311012195122103</v>
      </c>
      <c r="G34">
        <f t="shared" si="4"/>
        <v>4.54159240780643</v>
      </c>
      <c r="M34">
        <f t="shared" si="5"/>
        <v>5.167199999999994</v>
      </c>
      <c r="N34">
        <f t="shared" si="6"/>
        <v>26.699955839999937</v>
      </c>
      <c r="O34">
        <f t="shared" si="7"/>
        <v>0.15725898490165208</v>
      </c>
      <c r="P34" s="24">
        <f t="shared" si="8"/>
        <v>15.725898490165207</v>
      </c>
    </row>
    <row r="35" spans="1:16" x14ac:dyDescent="0.25">
      <c r="A35" s="19">
        <v>4.4000000000000004</v>
      </c>
      <c r="B35" s="19">
        <v>33.603200000000001</v>
      </c>
      <c r="C35">
        <f t="shared" si="0"/>
        <v>31.089079999999996</v>
      </c>
      <c r="D35">
        <f t="shared" si="1"/>
        <v>2.5141200000000055</v>
      </c>
      <c r="E35">
        <f t="shared" si="2"/>
        <v>6.3207993744000275</v>
      </c>
      <c r="F35">
        <f t="shared" si="3"/>
        <v>-1.38580121951221</v>
      </c>
      <c r="G35">
        <f t="shared" si="4"/>
        <v>1.9204450200015286</v>
      </c>
      <c r="M35">
        <f t="shared" si="5"/>
        <v>2.5141200000000055</v>
      </c>
      <c r="N35">
        <f t="shared" si="6"/>
        <v>6.3207993744000275</v>
      </c>
      <c r="O35">
        <f t="shared" si="7"/>
        <v>7.4817874488144143E-2</v>
      </c>
      <c r="P35" s="24">
        <f t="shared" si="8"/>
        <v>7.4817874488144138</v>
      </c>
    </row>
    <row r="36" spans="1:16" x14ac:dyDescent="0.25">
      <c r="A36" s="19">
        <v>3</v>
      </c>
      <c r="B36" s="19">
        <v>35.496600000000001</v>
      </c>
      <c r="C36">
        <f t="shared" si="0"/>
        <v>38.025099999999995</v>
      </c>
      <c r="D36">
        <f t="shared" si="1"/>
        <v>-2.528499999999994</v>
      </c>
      <c r="E36">
        <f t="shared" si="2"/>
        <v>6.3933122499999699</v>
      </c>
      <c r="F36">
        <f t="shared" si="3"/>
        <v>0.50759878048778972</v>
      </c>
      <c r="G36">
        <f t="shared" si="4"/>
        <v>0.25765652195269134</v>
      </c>
      <c r="M36">
        <f t="shared" si="5"/>
        <v>2.528499999999994</v>
      </c>
      <c r="N36">
        <f t="shared" si="6"/>
        <v>6.3933122499999699</v>
      </c>
      <c r="O36">
        <f t="shared" si="7"/>
        <v>7.1232174349092417E-2</v>
      </c>
      <c r="P36" s="24">
        <f t="shared" si="8"/>
        <v>7.1232174349092414</v>
      </c>
    </row>
    <row r="37" spans="1:16" x14ac:dyDescent="0.25">
      <c r="A37" s="19">
        <v>5</v>
      </c>
      <c r="B37" s="19">
        <v>25.897500000000001</v>
      </c>
      <c r="C37">
        <f t="shared" si="0"/>
        <v>28.116499999999998</v>
      </c>
      <c r="D37">
        <f t="shared" si="1"/>
        <v>-2.2189999999999976</v>
      </c>
      <c r="E37">
        <f t="shared" si="2"/>
        <v>4.9239609999999896</v>
      </c>
      <c r="F37">
        <f t="shared" si="3"/>
        <v>-9.0915012195122102</v>
      </c>
      <c r="G37">
        <f t="shared" si="4"/>
        <v>82.655394424392</v>
      </c>
      <c r="M37">
        <f t="shared" si="5"/>
        <v>2.2189999999999976</v>
      </c>
      <c r="N37">
        <f t="shared" si="6"/>
        <v>4.9239609999999896</v>
      </c>
      <c r="O37">
        <f t="shared" si="7"/>
        <v>8.5683946326865434E-2</v>
      </c>
      <c r="P37" s="24">
        <f t="shared" si="8"/>
        <v>8.5683946326865428</v>
      </c>
    </row>
    <row r="38" spans="1:16" x14ac:dyDescent="0.25">
      <c r="A38" s="19">
        <v>2</v>
      </c>
      <c r="B38" s="19">
        <v>40.9</v>
      </c>
      <c r="C38">
        <f t="shared" si="0"/>
        <v>42.979399999999998</v>
      </c>
      <c r="D38">
        <f t="shared" si="1"/>
        <v>-2.0793999999999997</v>
      </c>
      <c r="E38">
        <f t="shared" si="2"/>
        <v>4.3239043599999984</v>
      </c>
      <c r="F38">
        <f t="shared" si="3"/>
        <v>5.9109987804877875</v>
      </c>
      <c r="G38">
        <f t="shared" si="4"/>
        <v>34.93990658292811</v>
      </c>
      <c r="M38">
        <f t="shared" si="5"/>
        <v>2.0793999999999997</v>
      </c>
      <c r="N38">
        <f t="shared" si="6"/>
        <v>4.3239043599999984</v>
      </c>
      <c r="O38">
        <f t="shared" si="7"/>
        <v>5.0841075794621021E-2</v>
      </c>
      <c r="P38" s="24">
        <f t="shared" si="8"/>
        <v>5.0841075794621018</v>
      </c>
    </row>
    <row r="39" spans="1:16" x14ac:dyDescent="0.25">
      <c r="A39" s="19">
        <v>4.5999999999999996</v>
      </c>
      <c r="B39" s="19">
        <v>21.9</v>
      </c>
      <c r="C39">
        <f t="shared" si="0"/>
        <v>30.098220000000001</v>
      </c>
      <c r="D39">
        <f t="shared" si="1"/>
        <v>-8.1982200000000027</v>
      </c>
      <c r="E39">
        <f t="shared" si="2"/>
        <v>67.210811168400042</v>
      </c>
      <c r="F39">
        <f t="shared" si="3"/>
        <v>-13.089001219512213</v>
      </c>
      <c r="G39">
        <f t="shared" si="4"/>
        <v>171.32195292439218</v>
      </c>
      <c r="M39">
        <f t="shared" si="5"/>
        <v>8.1982200000000027</v>
      </c>
      <c r="N39">
        <f t="shared" si="6"/>
        <v>67.210811168400042</v>
      </c>
      <c r="O39">
        <f t="shared" si="7"/>
        <v>0.37434794520547959</v>
      </c>
      <c r="P39" s="24">
        <f t="shared" si="8"/>
        <v>37.43479452054796</v>
      </c>
    </row>
    <row r="40" spans="1:16" x14ac:dyDescent="0.25">
      <c r="A40" s="19">
        <v>3</v>
      </c>
      <c r="B40" s="19">
        <v>32.857900000000001</v>
      </c>
      <c r="C40">
        <f t="shared" si="0"/>
        <v>38.025099999999995</v>
      </c>
      <c r="D40">
        <f t="shared" si="1"/>
        <v>-5.167199999999994</v>
      </c>
      <c r="E40">
        <f t="shared" si="2"/>
        <v>26.699955839999937</v>
      </c>
      <c r="F40">
        <f t="shared" si="3"/>
        <v>-2.1311012195122103</v>
      </c>
      <c r="G40">
        <f t="shared" si="4"/>
        <v>4.54159240780643</v>
      </c>
      <c r="M40">
        <f t="shared" si="5"/>
        <v>5.167199999999994</v>
      </c>
      <c r="N40">
        <f t="shared" si="6"/>
        <v>26.699955839999937</v>
      </c>
      <c r="O40">
        <f t="shared" si="7"/>
        <v>0.15725898490165208</v>
      </c>
      <c r="P40" s="24">
        <f t="shared" si="8"/>
        <v>15.725898490165207</v>
      </c>
    </row>
    <row r="41" spans="1:16" x14ac:dyDescent="0.25">
      <c r="A41" s="19">
        <v>2</v>
      </c>
      <c r="B41" s="19">
        <v>39.444699999999997</v>
      </c>
      <c r="C41">
        <f t="shared" si="0"/>
        <v>42.979399999999998</v>
      </c>
      <c r="D41">
        <f t="shared" si="1"/>
        <v>-3.5347000000000008</v>
      </c>
      <c r="E41">
        <f t="shared" si="2"/>
        <v>12.494104090000006</v>
      </c>
      <c r="F41">
        <f t="shared" si="3"/>
        <v>4.4556987804877863</v>
      </c>
      <c r="G41">
        <f t="shared" si="4"/>
        <v>19.853251622440347</v>
      </c>
      <c r="M41">
        <f t="shared" si="5"/>
        <v>3.5347000000000008</v>
      </c>
      <c r="N41">
        <f t="shared" si="6"/>
        <v>12.494104090000006</v>
      </c>
      <c r="O41">
        <f t="shared" si="7"/>
        <v>8.9611532094299132E-2</v>
      </c>
      <c r="P41" s="24">
        <f t="shared" si="8"/>
        <v>8.9611532094299129</v>
      </c>
    </row>
    <row r="42" spans="1:16" x14ac:dyDescent="0.25">
      <c r="A42" s="19">
        <v>3.6</v>
      </c>
      <c r="B42" s="19">
        <v>37.9</v>
      </c>
      <c r="C42">
        <f t="shared" si="0"/>
        <v>35.052520000000001</v>
      </c>
      <c r="D42">
        <f t="shared" si="1"/>
        <v>2.8474799999999973</v>
      </c>
      <c r="E42">
        <f t="shared" si="2"/>
        <v>8.1081423503999854</v>
      </c>
      <c r="F42">
        <f t="shared" si="3"/>
        <v>2.9109987804877875</v>
      </c>
      <c r="G42">
        <f t="shared" si="4"/>
        <v>8.4739139000013868</v>
      </c>
      <c r="M42">
        <f t="shared" si="5"/>
        <v>2.8474799999999973</v>
      </c>
      <c r="N42">
        <f t="shared" si="6"/>
        <v>8.1081423503999854</v>
      </c>
      <c r="O42">
        <f t="shared" si="7"/>
        <v>7.5131398416886472E-2</v>
      </c>
      <c r="P42" s="24">
        <f t="shared" si="8"/>
        <v>7.5131398416886475</v>
      </c>
    </row>
    <row r="43" spans="1:16" x14ac:dyDescent="0.25">
      <c r="A43" s="19">
        <v>5.4</v>
      </c>
      <c r="B43" s="19">
        <v>21.2</v>
      </c>
      <c r="C43">
        <f t="shared" si="0"/>
        <v>26.134779999999996</v>
      </c>
      <c r="D43">
        <f t="shared" si="1"/>
        <v>-4.9347799999999964</v>
      </c>
      <c r="E43">
        <f t="shared" si="2"/>
        <v>24.352053648399963</v>
      </c>
      <c r="F43">
        <f t="shared" si="3"/>
        <v>-13.789001219512212</v>
      </c>
      <c r="G43">
        <f t="shared" si="4"/>
        <v>190.13655463170926</v>
      </c>
      <c r="M43">
        <f t="shared" si="5"/>
        <v>4.9347799999999964</v>
      </c>
      <c r="N43">
        <f t="shared" si="6"/>
        <v>24.352053648399963</v>
      </c>
      <c r="O43">
        <f t="shared" si="7"/>
        <v>0.2327726415094338</v>
      </c>
      <c r="P43" s="24">
        <f t="shared" si="8"/>
        <v>23.277264150943381</v>
      </c>
    </row>
    <row r="44" spans="1:16" x14ac:dyDescent="0.25">
      <c r="A44" s="19">
        <v>6.4</v>
      </c>
      <c r="B44" s="19">
        <v>31.4</v>
      </c>
      <c r="C44">
        <f t="shared" si="0"/>
        <v>21.180479999999996</v>
      </c>
      <c r="D44">
        <f t="shared" si="1"/>
        <v>10.219520000000003</v>
      </c>
      <c r="E44">
        <f t="shared" si="2"/>
        <v>104.43858903040005</v>
      </c>
      <c r="F44">
        <f t="shared" si="3"/>
        <v>-3.5890012195122125</v>
      </c>
      <c r="G44">
        <f t="shared" si="4"/>
        <v>12.880929753660149</v>
      </c>
      <c r="M44">
        <f t="shared" si="5"/>
        <v>10.219520000000003</v>
      </c>
      <c r="N44">
        <f t="shared" si="6"/>
        <v>104.43858903040005</v>
      </c>
      <c r="O44">
        <f t="shared" si="7"/>
        <v>0.32546242038216572</v>
      </c>
      <c r="P44" s="24">
        <f t="shared" si="8"/>
        <v>32.546242038216569</v>
      </c>
    </row>
    <row r="45" spans="1:16" x14ac:dyDescent="0.25">
      <c r="A45" s="19">
        <v>2.5</v>
      </c>
      <c r="B45" s="19">
        <v>37.5899</v>
      </c>
      <c r="C45">
        <f t="shared" si="0"/>
        <v>40.502249999999997</v>
      </c>
      <c r="D45">
        <f t="shared" si="1"/>
        <v>-2.9123499999999964</v>
      </c>
      <c r="E45">
        <f t="shared" si="2"/>
        <v>8.4817825224999801</v>
      </c>
      <c r="F45">
        <f t="shared" si="3"/>
        <v>2.600898780487789</v>
      </c>
      <c r="G45">
        <f t="shared" si="4"/>
        <v>6.7646744663428677</v>
      </c>
      <c r="M45">
        <f t="shared" si="5"/>
        <v>2.9123499999999964</v>
      </c>
      <c r="N45">
        <f t="shared" si="6"/>
        <v>8.4817825224999801</v>
      </c>
      <c r="O45">
        <f t="shared" si="7"/>
        <v>7.7476928643066267E-2</v>
      </c>
      <c r="P45" s="24">
        <f t="shared" si="8"/>
        <v>7.747692864306627</v>
      </c>
    </row>
    <row r="46" spans="1:16" x14ac:dyDescent="0.25">
      <c r="A46" s="19">
        <v>3.7</v>
      </c>
      <c r="B46" s="19">
        <v>33.4</v>
      </c>
      <c r="C46">
        <f t="shared" si="0"/>
        <v>34.557090000000002</v>
      </c>
      <c r="D46">
        <f t="shared" si="1"/>
        <v>-1.1570900000000037</v>
      </c>
      <c r="E46">
        <f t="shared" si="2"/>
        <v>1.3388572681000086</v>
      </c>
      <c r="F46">
        <f t="shared" si="3"/>
        <v>-1.5890012195122125</v>
      </c>
      <c r="G46">
        <f t="shared" si="4"/>
        <v>2.5249248756112985</v>
      </c>
      <c r="M46">
        <f t="shared" si="5"/>
        <v>1.1570900000000037</v>
      </c>
      <c r="N46">
        <f t="shared" si="6"/>
        <v>1.3388572681000086</v>
      </c>
      <c r="O46">
        <f t="shared" si="7"/>
        <v>3.4643413173652805E-2</v>
      </c>
      <c r="P46" s="24">
        <f t="shared" si="8"/>
        <v>3.4643413173652804</v>
      </c>
    </row>
    <row r="47" spans="1:16" x14ac:dyDescent="0.25">
      <c r="A47" s="19">
        <v>5</v>
      </c>
      <c r="B47" s="19">
        <v>28.716000000000001</v>
      </c>
      <c r="C47">
        <f t="shared" si="0"/>
        <v>28.116499999999998</v>
      </c>
      <c r="D47">
        <f t="shared" si="1"/>
        <v>0.59950000000000259</v>
      </c>
      <c r="E47">
        <f t="shared" si="2"/>
        <v>0.35940025000000309</v>
      </c>
      <c r="F47">
        <f t="shared" si="3"/>
        <v>-6.27300121951221</v>
      </c>
      <c r="G47">
        <f t="shared" si="4"/>
        <v>39.350544300001673</v>
      </c>
      <c r="M47">
        <f t="shared" si="5"/>
        <v>0.59950000000000259</v>
      </c>
      <c r="N47">
        <f t="shared" si="6"/>
        <v>0.35940025000000309</v>
      </c>
      <c r="O47">
        <f t="shared" si="7"/>
        <v>2.087686307285146E-2</v>
      </c>
      <c r="P47" s="24">
        <f t="shared" si="8"/>
        <v>2.0876863072851459</v>
      </c>
    </row>
    <row r="48" spans="1:16" x14ac:dyDescent="0.25">
      <c r="A48" s="19">
        <v>6.2</v>
      </c>
      <c r="B48" s="19">
        <v>26.8</v>
      </c>
      <c r="C48">
        <f t="shared" si="0"/>
        <v>22.171339999999997</v>
      </c>
      <c r="D48">
        <f t="shared" si="1"/>
        <v>4.6286600000000035</v>
      </c>
      <c r="E48">
        <f t="shared" si="2"/>
        <v>21.424493395600035</v>
      </c>
      <c r="F48">
        <f t="shared" si="3"/>
        <v>-8.1890012195122104</v>
      </c>
      <c r="G48">
        <f t="shared" si="4"/>
        <v>67.059740973172467</v>
      </c>
      <c r="M48">
        <f t="shared" si="5"/>
        <v>4.6286600000000035</v>
      </c>
      <c r="N48">
        <f t="shared" si="6"/>
        <v>21.424493395600035</v>
      </c>
      <c r="O48">
        <f t="shared" si="7"/>
        <v>0.17271119402985088</v>
      </c>
      <c r="P48" s="24">
        <f t="shared" si="8"/>
        <v>17.271119402985089</v>
      </c>
    </row>
    <row r="49" spans="1:16" x14ac:dyDescent="0.25">
      <c r="A49" s="19">
        <v>2.2000000000000002</v>
      </c>
      <c r="B49" s="19">
        <v>30.45</v>
      </c>
      <c r="C49">
        <f t="shared" si="0"/>
        <v>41.98854</v>
      </c>
      <c r="D49">
        <f t="shared" si="1"/>
        <v>-11.538540000000001</v>
      </c>
      <c r="E49">
        <f t="shared" si="2"/>
        <v>133.13790533160002</v>
      </c>
      <c r="F49">
        <f t="shared" si="3"/>
        <v>-4.5390012195122118</v>
      </c>
      <c r="G49">
        <f t="shared" si="4"/>
        <v>20.602532070733346</v>
      </c>
      <c r="M49">
        <f t="shared" si="5"/>
        <v>11.538540000000001</v>
      </c>
      <c r="N49">
        <f t="shared" si="6"/>
        <v>133.13790533160002</v>
      </c>
      <c r="O49">
        <f t="shared" si="7"/>
        <v>0.37893399014778328</v>
      </c>
      <c r="P49" s="24">
        <f t="shared" si="8"/>
        <v>37.893399014778325</v>
      </c>
    </row>
    <row r="50" spans="1:16" x14ac:dyDescent="0.25">
      <c r="A50" s="19">
        <v>3.8</v>
      </c>
      <c r="B50" s="19">
        <v>34.861699999999999</v>
      </c>
      <c r="C50">
        <f t="shared" si="0"/>
        <v>34.061660000000003</v>
      </c>
      <c r="D50">
        <f t="shared" si="1"/>
        <v>0.80003999999999564</v>
      </c>
      <c r="E50">
        <f t="shared" si="2"/>
        <v>0.64006400159999299</v>
      </c>
      <c r="F50">
        <f t="shared" si="3"/>
        <v>-0.12730121951221207</v>
      </c>
      <c r="G50">
        <f t="shared" si="4"/>
        <v>1.6205600489296403E-2</v>
      </c>
      <c r="M50">
        <f t="shared" si="5"/>
        <v>0.80003999999999564</v>
      </c>
      <c r="N50">
        <f t="shared" si="6"/>
        <v>0.64006400159999299</v>
      </c>
      <c r="O50">
        <f t="shared" si="7"/>
        <v>2.2948966917849551E-2</v>
      </c>
      <c r="P50" s="24">
        <f t="shared" si="8"/>
        <v>2.2948966917849551</v>
      </c>
    </row>
    <row r="51" spans="1:16" x14ac:dyDescent="0.25">
      <c r="A51" s="19">
        <v>4.4000000000000004</v>
      </c>
      <c r="B51" s="19">
        <v>33.049900000000001</v>
      </c>
      <c r="C51">
        <f t="shared" si="0"/>
        <v>31.089079999999996</v>
      </c>
      <c r="D51">
        <f t="shared" si="1"/>
        <v>1.9608200000000053</v>
      </c>
      <c r="E51">
        <f t="shared" si="2"/>
        <v>3.8448150724000207</v>
      </c>
      <c r="F51">
        <f t="shared" si="3"/>
        <v>-1.9391012195122102</v>
      </c>
      <c r="G51">
        <f t="shared" si="4"/>
        <v>3.7601135395137408</v>
      </c>
      <c r="M51">
        <f t="shared" si="5"/>
        <v>1.9608200000000053</v>
      </c>
      <c r="N51">
        <f t="shared" si="6"/>
        <v>3.8448150724000207</v>
      </c>
      <c r="O51">
        <f t="shared" si="7"/>
        <v>5.9329075125794793E-2</v>
      </c>
      <c r="P51" s="24">
        <f t="shared" si="8"/>
        <v>5.9329075125794795</v>
      </c>
    </row>
    <row r="52" spans="1:16" x14ac:dyDescent="0.25">
      <c r="A52" s="19">
        <v>3.8</v>
      </c>
      <c r="B52" s="19">
        <v>36.027700000000003</v>
      </c>
      <c r="C52">
        <f t="shared" si="0"/>
        <v>34.061660000000003</v>
      </c>
      <c r="D52">
        <f t="shared" si="1"/>
        <v>1.9660399999999996</v>
      </c>
      <c r="E52">
        <f t="shared" si="2"/>
        <v>3.8653132815999984</v>
      </c>
      <c r="F52">
        <f t="shared" si="3"/>
        <v>1.0386987804877919</v>
      </c>
      <c r="G52">
        <f t="shared" si="4"/>
        <v>1.0788951565868261</v>
      </c>
      <c r="M52">
        <f t="shared" si="5"/>
        <v>1.9660399999999996</v>
      </c>
      <c r="N52">
        <f t="shared" si="6"/>
        <v>3.8653132815999984</v>
      </c>
      <c r="O52">
        <f t="shared" si="7"/>
        <v>5.4570233459254942E-2</v>
      </c>
      <c r="P52" s="24">
        <f t="shared" si="8"/>
        <v>5.457023345925494</v>
      </c>
    </row>
    <row r="53" spans="1:16" x14ac:dyDescent="0.25">
      <c r="A53" s="19">
        <v>1.6</v>
      </c>
      <c r="B53" s="19">
        <v>42.8</v>
      </c>
      <c r="C53">
        <f t="shared" si="0"/>
        <v>44.961119999999994</v>
      </c>
      <c r="D53">
        <f t="shared" si="1"/>
        <v>-2.1611199999999968</v>
      </c>
      <c r="E53">
        <f t="shared" si="2"/>
        <v>4.6704396543999867</v>
      </c>
      <c r="F53">
        <f t="shared" si="3"/>
        <v>7.8109987804877861</v>
      </c>
      <c r="G53">
        <f t="shared" si="4"/>
        <v>61.011701948781678</v>
      </c>
      <c r="M53">
        <f t="shared" si="5"/>
        <v>2.1611199999999968</v>
      </c>
      <c r="N53">
        <f t="shared" si="6"/>
        <v>4.6704396543999867</v>
      </c>
      <c r="O53">
        <f t="shared" si="7"/>
        <v>5.0493457943925166E-2</v>
      </c>
      <c r="P53" s="24">
        <f t="shared" si="8"/>
        <v>5.0493457943925169</v>
      </c>
    </row>
    <row r="54" spans="1:16" x14ac:dyDescent="0.25">
      <c r="A54" s="19">
        <v>4.7</v>
      </c>
      <c r="B54" s="19">
        <v>25.7</v>
      </c>
      <c r="C54">
        <f t="shared" si="0"/>
        <v>29.602789999999999</v>
      </c>
      <c r="D54">
        <f t="shared" si="1"/>
        <v>-3.9027899999999995</v>
      </c>
      <c r="E54">
        <f t="shared" si="2"/>
        <v>15.231769784099997</v>
      </c>
      <c r="F54">
        <f t="shared" si="3"/>
        <v>-9.2890012195122118</v>
      </c>
      <c r="G54">
        <f t="shared" si="4"/>
        <v>86.285543656099364</v>
      </c>
      <c r="M54">
        <f t="shared" si="5"/>
        <v>3.9027899999999995</v>
      </c>
      <c r="N54">
        <f t="shared" si="6"/>
        <v>15.231769784099997</v>
      </c>
      <c r="O54">
        <f t="shared" si="7"/>
        <v>0.15185953307392994</v>
      </c>
      <c r="P54" s="24">
        <f t="shared" si="8"/>
        <v>15.185953307392994</v>
      </c>
    </row>
    <row r="55" spans="1:16" x14ac:dyDescent="0.25">
      <c r="A55" s="19">
        <v>2.5</v>
      </c>
      <c r="B55" s="19">
        <v>37.037799999999997</v>
      </c>
      <c r="C55">
        <f t="shared" si="0"/>
        <v>40.502249999999997</v>
      </c>
      <c r="D55">
        <f t="shared" si="1"/>
        <v>-3.4644499999999994</v>
      </c>
      <c r="E55">
        <f t="shared" si="2"/>
        <v>12.002413802499996</v>
      </c>
      <c r="F55">
        <f t="shared" si="3"/>
        <v>2.0487987804877861</v>
      </c>
      <c r="G55">
        <f t="shared" si="4"/>
        <v>4.1975764429282396</v>
      </c>
      <c r="M55">
        <f t="shared" si="5"/>
        <v>3.4644499999999994</v>
      </c>
      <c r="N55">
        <f t="shared" si="6"/>
        <v>12.002413802499996</v>
      </c>
      <c r="O55">
        <f t="shared" si="7"/>
        <v>9.3538223112603874E-2</v>
      </c>
      <c r="P55" s="24">
        <f t="shared" si="8"/>
        <v>9.3538223112603873</v>
      </c>
    </row>
    <row r="56" spans="1:16" x14ac:dyDescent="0.25">
      <c r="A56" s="19">
        <v>2</v>
      </c>
      <c r="B56" s="19">
        <v>48.7</v>
      </c>
      <c r="C56">
        <f t="shared" si="0"/>
        <v>42.979399999999998</v>
      </c>
      <c r="D56">
        <f t="shared" si="1"/>
        <v>5.7206000000000046</v>
      </c>
      <c r="E56">
        <f t="shared" si="2"/>
        <v>32.725264360000054</v>
      </c>
      <c r="F56">
        <f t="shared" si="3"/>
        <v>13.710998780487792</v>
      </c>
      <c r="G56">
        <f t="shared" si="4"/>
        <v>187.9914875585377</v>
      </c>
      <c r="M56">
        <f t="shared" si="5"/>
        <v>5.7206000000000046</v>
      </c>
      <c r="N56">
        <f t="shared" si="6"/>
        <v>32.725264360000054</v>
      </c>
      <c r="O56">
        <f t="shared" si="7"/>
        <v>0.11746611909650932</v>
      </c>
      <c r="P56" s="24">
        <f t="shared" si="8"/>
        <v>11.746611909650932</v>
      </c>
    </row>
    <row r="57" spans="1:16" x14ac:dyDescent="0.25">
      <c r="A57" s="19">
        <v>4.4000000000000004</v>
      </c>
      <c r="B57" s="19">
        <v>29.837800000000001</v>
      </c>
      <c r="C57">
        <f t="shared" si="0"/>
        <v>31.089079999999996</v>
      </c>
      <c r="D57">
        <f t="shared" si="1"/>
        <v>-1.2512799999999942</v>
      </c>
      <c r="E57">
        <f t="shared" si="2"/>
        <v>1.5657016383999853</v>
      </c>
      <c r="F57">
        <f t="shared" si="3"/>
        <v>-5.1512012195122097</v>
      </c>
      <c r="G57">
        <f t="shared" si="4"/>
        <v>26.534874003904076</v>
      </c>
      <c r="M57">
        <f t="shared" si="5"/>
        <v>1.2512799999999942</v>
      </c>
      <c r="N57">
        <f t="shared" si="6"/>
        <v>1.5657016383999853</v>
      </c>
      <c r="O57">
        <f t="shared" si="7"/>
        <v>4.1936067672549385E-2</v>
      </c>
      <c r="P57" s="24">
        <f t="shared" si="8"/>
        <v>4.1936067672549386</v>
      </c>
    </row>
    <row r="58" spans="1:16" x14ac:dyDescent="0.25">
      <c r="A58" s="19">
        <v>1.4</v>
      </c>
      <c r="B58" s="19">
        <v>54.05</v>
      </c>
      <c r="C58">
        <f t="shared" si="0"/>
        <v>45.951979999999999</v>
      </c>
      <c r="D58">
        <f t="shared" si="1"/>
        <v>8.0980199999999982</v>
      </c>
      <c r="E58">
        <f t="shared" si="2"/>
        <v>65.577927920399972</v>
      </c>
      <c r="F58">
        <f t="shared" si="3"/>
        <v>19.060998780487786</v>
      </c>
      <c r="G58">
        <f t="shared" si="4"/>
        <v>363.32167450975686</v>
      </c>
      <c r="M58">
        <f t="shared" si="5"/>
        <v>8.0980199999999982</v>
      </c>
      <c r="N58">
        <f t="shared" si="6"/>
        <v>65.577927920399972</v>
      </c>
      <c r="O58">
        <f t="shared" si="7"/>
        <v>0.14982460684551338</v>
      </c>
      <c r="P58" s="24">
        <f t="shared" si="8"/>
        <v>14.982460684551338</v>
      </c>
    </row>
    <row r="59" spans="1:16" x14ac:dyDescent="0.25">
      <c r="A59" s="19">
        <v>3</v>
      </c>
      <c r="B59" s="19">
        <v>31.5</v>
      </c>
      <c r="C59">
        <f t="shared" si="0"/>
        <v>38.025099999999995</v>
      </c>
      <c r="D59">
        <f t="shared" si="1"/>
        <v>-6.5250999999999948</v>
      </c>
      <c r="E59">
        <f t="shared" si="2"/>
        <v>42.576930009999934</v>
      </c>
      <c r="F59">
        <f t="shared" si="3"/>
        <v>-3.4890012195122111</v>
      </c>
      <c r="G59">
        <f t="shared" si="4"/>
        <v>12.173129509757697</v>
      </c>
      <c r="M59">
        <f t="shared" si="5"/>
        <v>6.5250999999999948</v>
      </c>
      <c r="N59">
        <f t="shared" si="6"/>
        <v>42.576930009999934</v>
      </c>
      <c r="O59">
        <f t="shared" si="7"/>
        <v>0.20714603174603158</v>
      </c>
      <c r="P59" s="24">
        <f t="shared" si="8"/>
        <v>20.714603174603159</v>
      </c>
    </row>
    <row r="60" spans="1:16" x14ac:dyDescent="0.25">
      <c r="A60" s="19">
        <v>3.7</v>
      </c>
      <c r="B60" s="19">
        <v>24.4</v>
      </c>
      <c r="C60">
        <f t="shared" si="0"/>
        <v>34.557090000000002</v>
      </c>
      <c r="D60">
        <f t="shared" si="1"/>
        <v>-10.157090000000004</v>
      </c>
      <c r="E60">
        <f t="shared" si="2"/>
        <v>103.16647726810008</v>
      </c>
      <c r="F60">
        <f t="shared" si="3"/>
        <v>-10.589001219512213</v>
      </c>
      <c r="G60">
        <f t="shared" si="4"/>
        <v>112.12694682683113</v>
      </c>
      <c r="M60">
        <f t="shared" si="5"/>
        <v>10.157090000000004</v>
      </c>
      <c r="N60">
        <f t="shared" si="6"/>
        <v>103.16647726810008</v>
      </c>
      <c r="O60">
        <f t="shared" si="7"/>
        <v>0.416274180327869</v>
      </c>
      <c r="P60" s="24">
        <f t="shared" si="8"/>
        <v>41.627418032786899</v>
      </c>
    </row>
    <row r="61" spans="1:16" x14ac:dyDescent="0.25">
      <c r="A61" s="19">
        <v>3.7</v>
      </c>
      <c r="B61" s="19">
        <v>31.363900000000001</v>
      </c>
      <c r="C61">
        <f t="shared" si="0"/>
        <v>34.557090000000002</v>
      </c>
      <c r="D61">
        <f t="shared" si="1"/>
        <v>-3.1931900000000013</v>
      </c>
      <c r="E61">
        <f t="shared" si="2"/>
        <v>10.196462376100008</v>
      </c>
      <c r="F61">
        <f t="shared" si="3"/>
        <v>-3.6251012195122101</v>
      </c>
      <c r="G61">
        <f t="shared" si="4"/>
        <v>13.141358851708913</v>
      </c>
      <c r="M61">
        <f t="shared" si="5"/>
        <v>3.1931900000000013</v>
      </c>
      <c r="N61">
        <f t="shared" si="6"/>
        <v>10.196462376100008</v>
      </c>
      <c r="O61">
        <f t="shared" si="7"/>
        <v>0.10181099926986124</v>
      </c>
      <c r="P61" s="24">
        <f t="shared" si="8"/>
        <v>10.181099926986125</v>
      </c>
    </row>
    <row r="62" spans="1:16" x14ac:dyDescent="0.25">
      <c r="A62" s="19">
        <v>5.7</v>
      </c>
      <c r="B62" s="19">
        <v>27.2</v>
      </c>
      <c r="C62">
        <f t="shared" si="0"/>
        <v>24.648489999999999</v>
      </c>
      <c r="D62">
        <f t="shared" si="1"/>
        <v>2.5515100000000004</v>
      </c>
      <c r="E62">
        <f t="shared" si="2"/>
        <v>6.5102032801000016</v>
      </c>
      <c r="F62">
        <f t="shared" si="3"/>
        <v>-7.7890012195122118</v>
      </c>
      <c r="G62">
        <f t="shared" si="4"/>
        <v>60.668539997562725</v>
      </c>
      <c r="M62">
        <f t="shared" si="5"/>
        <v>2.5515100000000004</v>
      </c>
      <c r="N62">
        <f t="shared" si="6"/>
        <v>6.5102032801000016</v>
      </c>
      <c r="O62">
        <f t="shared" si="7"/>
        <v>9.3805514705882373E-2</v>
      </c>
      <c r="P62" s="24">
        <f t="shared" si="8"/>
        <v>9.3805514705882374</v>
      </c>
    </row>
    <row r="63" spans="1:16" x14ac:dyDescent="0.25">
      <c r="A63" s="19">
        <v>3</v>
      </c>
      <c r="B63" s="19">
        <v>32.857900000000001</v>
      </c>
      <c r="C63">
        <f t="shared" si="0"/>
        <v>38.025099999999995</v>
      </c>
      <c r="D63">
        <f t="shared" si="1"/>
        <v>-5.167199999999994</v>
      </c>
      <c r="E63">
        <f t="shared" si="2"/>
        <v>26.699955839999937</v>
      </c>
      <c r="F63">
        <f t="shared" si="3"/>
        <v>-2.1311012195122103</v>
      </c>
      <c r="G63">
        <f t="shared" si="4"/>
        <v>4.54159240780643</v>
      </c>
      <c r="M63">
        <f t="shared" si="5"/>
        <v>5.167199999999994</v>
      </c>
      <c r="N63">
        <f t="shared" si="6"/>
        <v>26.699955839999937</v>
      </c>
      <c r="O63">
        <f t="shared" si="7"/>
        <v>0.15725898490165208</v>
      </c>
      <c r="P63" s="24">
        <f t="shared" si="8"/>
        <v>15.725898490165207</v>
      </c>
    </row>
    <row r="64" spans="1:16" x14ac:dyDescent="0.25">
      <c r="A64" s="19">
        <v>3</v>
      </c>
      <c r="B64" s="19">
        <v>34.4</v>
      </c>
      <c r="C64">
        <f t="shared" si="0"/>
        <v>38.025099999999995</v>
      </c>
      <c r="D64">
        <f t="shared" si="1"/>
        <v>-3.6250999999999962</v>
      </c>
      <c r="E64">
        <f t="shared" si="2"/>
        <v>13.141350009999973</v>
      </c>
      <c r="F64">
        <f t="shared" si="3"/>
        <v>-0.58900121951221251</v>
      </c>
      <c r="G64">
        <f t="shared" si="4"/>
        <v>0.34692243658687355</v>
      </c>
      <c r="M64">
        <f t="shared" si="5"/>
        <v>3.6250999999999962</v>
      </c>
      <c r="N64">
        <f t="shared" si="6"/>
        <v>13.141350009999973</v>
      </c>
      <c r="O64">
        <f t="shared" si="7"/>
        <v>0.10538081395348826</v>
      </c>
      <c r="P64" s="24">
        <f t="shared" si="8"/>
        <v>10.538081395348826</v>
      </c>
    </row>
    <row r="65" spans="1:16" x14ac:dyDescent="0.25">
      <c r="A65" s="19">
        <v>1.8</v>
      </c>
      <c r="B65" s="19">
        <v>46.9</v>
      </c>
      <c r="C65">
        <f t="shared" si="0"/>
        <v>43.970259999999996</v>
      </c>
      <c r="D65">
        <f t="shared" si="1"/>
        <v>2.9297400000000025</v>
      </c>
      <c r="E65">
        <f t="shared" si="2"/>
        <v>8.583376467600015</v>
      </c>
      <c r="F65">
        <f t="shared" si="3"/>
        <v>11.910998780487787</v>
      </c>
      <c r="G65">
        <f t="shared" si="4"/>
        <v>141.87189194878155</v>
      </c>
      <c r="M65">
        <f t="shared" si="5"/>
        <v>2.9297400000000025</v>
      </c>
      <c r="N65">
        <f t="shared" si="6"/>
        <v>8.583376467600015</v>
      </c>
      <c r="O65">
        <f t="shared" si="7"/>
        <v>6.2467803837953147E-2</v>
      </c>
      <c r="P65" s="24">
        <f t="shared" si="8"/>
        <v>6.2467803837953149</v>
      </c>
    </row>
    <row r="66" spans="1:16" x14ac:dyDescent="0.25">
      <c r="A66" s="19">
        <v>1.6</v>
      </c>
      <c r="B66" s="19">
        <v>52.6</v>
      </c>
      <c r="C66">
        <f t="shared" si="0"/>
        <v>44.961119999999994</v>
      </c>
      <c r="D66">
        <f t="shared" si="1"/>
        <v>7.6388800000000074</v>
      </c>
      <c r="E66">
        <f t="shared" si="2"/>
        <v>58.352487654400115</v>
      </c>
      <c r="F66">
        <f t="shared" si="3"/>
        <v>17.61099878048779</v>
      </c>
      <c r="G66">
        <f t="shared" si="4"/>
        <v>310.14727804634242</v>
      </c>
      <c r="M66">
        <f t="shared" si="5"/>
        <v>7.6388800000000074</v>
      </c>
      <c r="N66">
        <f t="shared" si="6"/>
        <v>58.352487654400115</v>
      </c>
      <c r="O66">
        <f t="shared" si="7"/>
        <v>0.14522585551330813</v>
      </c>
      <c r="P66" s="24">
        <f t="shared" si="8"/>
        <v>14.522585551330813</v>
      </c>
    </row>
    <row r="67" spans="1:16" x14ac:dyDescent="0.25">
      <c r="A67" s="19">
        <v>2.5</v>
      </c>
      <c r="B67" s="19">
        <v>32.799999999999997</v>
      </c>
      <c r="C67">
        <f t="shared" si="0"/>
        <v>40.502249999999997</v>
      </c>
      <c r="D67">
        <f t="shared" si="1"/>
        <v>-7.7022499999999994</v>
      </c>
      <c r="E67">
        <f t="shared" si="2"/>
        <v>59.324655062499993</v>
      </c>
      <c r="F67">
        <f t="shared" si="3"/>
        <v>-2.1890012195122139</v>
      </c>
      <c r="G67">
        <f t="shared" si="4"/>
        <v>4.7917263390259599</v>
      </c>
      <c r="M67">
        <f t="shared" si="5"/>
        <v>7.7022499999999994</v>
      </c>
      <c r="N67">
        <f t="shared" si="6"/>
        <v>59.324655062499993</v>
      </c>
      <c r="O67">
        <f t="shared" si="7"/>
        <v>0.23482469512195123</v>
      </c>
      <c r="P67" s="24">
        <f t="shared" si="8"/>
        <v>23.482469512195124</v>
      </c>
    </row>
    <row r="68" spans="1:16" x14ac:dyDescent="0.25">
      <c r="A68" s="19">
        <v>2</v>
      </c>
      <c r="B68" s="19">
        <v>41.399000000000001</v>
      </c>
      <c r="C68">
        <f t="shared" ref="C68:C84" si="9">52.888-4.9543*A68</f>
        <v>42.979399999999998</v>
      </c>
      <c r="D68">
        <f t="shared" ref="D68:D84" si="10">B68-C68</f>
        <v>-1.5803999999999974</v>
      </c>
      <c r="E68">
        <f t="shared" ref="E68:E84" si="11">D68*D68</f>
        <v>2.4976641599999918</v>
      </c>
      <c r="F68">
        <f t="shared" ref="F68:F84" si="12">B68-$B$85</f>
        <v>6.4099987804877898</v>
      </c>
      <c r="G68">
        <f t="shared" ref="G68:G84" si="13">F68*F68</f>
        <v>41.088084365854954</v>
      </c>
      <c r="M68">
        <f t="shared" ref="M68:M84" si="14">ABS(D68)</f>
        <v>1.5803999999999974</v>
      </c>
      <c r="N68">
        <f t="shared" ref="N68:N84" si="15">D68*D68</f>
        <v>2.4976641599999918</v>
      </c>
      <c r="O68">
        <f t="shared" ref="O68:O84" si="16">ABS(B68-C68)/B68</f>
        <v>3.8174835140945371E-2</v>
      </c>
      <c r="P68" s="24">
        <f t="shared" ref="P68:P84" si="17">100*O68</f>
        <v>3.8174835140945369</v>
      </c>
    </row>
    <row r="69" spans="1:16" x14ac:dyDescent="0.25">
      <c r="A69" s="19">
        <v>4</v>
      </c>
      <c r="B69" s="19">
        <v>28.4</v>
      </c>
      <c r="C69">
        <f t="shared" si="9"/>
        <v>33.070799999999998</v>
      </c>
      <c r="D69">
        <f t="shared" si="10"/>
        <v>-4.6707999999999998</v>
      </c>
      <c r="E69">
        <f t="shared" si="11"/>
        <v>21.816372639999997</v>
      </c>
      <c r="F69">
        <f t="shared" si="12"/>
        <v>-6.5890012195122125</v>
      </c>
      <c r="G69">
        <f t="shared" si="13"/>
        <v>43.414937070733423</v>
      </c>
      <c r="M69">
        <f t="shared" si="14"/>
        <v>4.6707999999999998</v>
      </c>
      <c r="N69">
        <f t="shared" si="15"/>
        <v>21.816372639999997</v>
      </c>
      <c r="O69">
        <f t="shared" si="16"/>
        <v>0.16446478873239437</v>
      </c>
      <c r="P69" s="24">
        <f t="shared" si="17"/>
        <v>16.446478873239435</v>
      </c>
    </row>
    <row r="70" spans="1:16" x14ac:dyDescent="0.25">
      <c r="A70" s="19">
        <v>6</v>
      </c>
      <c r="B70" s="19">
        <v>21.473400000000002</v>
      </c>
      <c r="C70">
        <f t="shared" si="9"/>
        <v>23.162199999999999</v>
      </c>
      <c r="D70">
        <f t="shared" si="10"/>
        <v>-1.688799999999997</v>
      </c>
      <c r="E70">
        <f t="shared" si="11"/>
        <v>2.8520454399999897</v>
      </c>
      <c r="F70">
        <f t="shared" si="12"/>
        <v>-13.515601219512209</v>
      </c>
      <c r="G70">
        <f t="shared" si="13"/>
        <v>182.67147632487993</v>
      </c>
      <c r="M70">
        <f t="shared" si="14"/>
        <v>1.688799999999997</v>
      </c>
      <c r="N70">
        <f t="shared" si="15"/>
        <v>2.8520454399999897</v>
      </c>
      <c r="O70">
        <f t="shared" si="16"/>
        <v>7.8646138943995678E-2</v>
      </c>
      <c r="P70" s="24">
        <f t="shared" si="17"/>
        <v>7.864613894399568</v>
      </c>
    </row>
    <row r="71" spans="1:16" x14ac:dyDescent="0.25">
      <c r="A71" s="19">
        <v>2.5</v>
      </c>
      <c r="B71" s="19">
        <v>44.515900000000002</v>
      </c>
      <c r="C71">
        <f t="shared" si="9"/>
        <v>40.502249999999997</v>
      </c>
      <c r="D71">
        <f t="shared" si="10"/>
        <v>4.0136500000000055</v>
      </c>
      <c r="E71">
        <f t="shared" si="11"/>
        <v>16.109386322500043</v>
      </c>
      <c r="F71">
        <f t="shared" si="12"/>
        <v>9.5268987804877909</v>
      </c>
      <c r="G71">
        <f t="shared" si="13"/>
        <v>90.761800373659753</v>
      </c>
      <c r="M71">
        <f t="shared" si="14"/>
        <v>4.0136500000000055</v>
      </c>
      <c r="N71">
        <f t="shared" si="15"/>
        <v>16.109386322500043</v>
      </c>
      <c r="O71">
        <f t="shared" si="16"/>
        <v>9.0162166776365418E-2</v>
      </c>
      <c r="P71" s="24">
        <f t="shared" si="17"/>
        <v>9.0162166776365424</v>
      </c>
    </row>
    <row r="72" spans="1:16" x14ac:dyDescent="0.25">
      <c r="A72" s="19">
        <v>2</v>
      </c>
      <c r="B72" s="19">
        <v>36.799999999999997</v>
      </c>
      <c r="C72">
        <f t="shared" si="9"/>
        <v>42.979399999999998</v>
      </c>
      <c r="D72">
        <f t="shared" si="10"/>
        <v>-6.1794000000000011</v>
      </c>
      <c r="E72">
        <f t="shared" si="11"/>
        <v>38.184984360000016</v>
      </c>
      <c r="F72">
        <f t="shared" si="12"/>
        <v>1.8109987804877861</v>
      </c>
      <c r="G72">
        <f t="shared" si="13"/>
        <v>3.2797165829282484</v>
      </c>
      <c r="M72">
        <f t="shared" si="14"/>
        <v>6.1794000000000011</v>
      </c>
      <c r="N72">
        <f t="shared" si="15"/>
        <v>38.184984360000016</v>
      </c>
      <c r="O72">
        <f t="shared" si="16"/>
        <v>0.16791847826086961</v>
      </c>
      <c r="P72" s="24">
        <f t="shared" si="17"/>
        <v>16.791847826086961</v>
      </c>
    </row>
    <row r="73" spans="1:16" x14ac:dyDescent="0.25">
      <c r="A73" s="19">
        <v>4.4000000000000004</v>
      </c>
      <c r="B73" s="19">
        <v>31.227399999999999</v>
      </c>
      <c r="C73">
        <f t="shared" si="9"/>
        <v>31.089079999999996</v>
      </c>
      <c r="D73">
        <f t="shared" si="10"/>
        <v>0.13832000000000377</v>
      </c>
      <c r="E73">
        <f t="shared" si="11"/>
        <v>1.9132422400001042E-2</v>
      </c>
      <c r="F73">
        <f t="shared" si="12"/>
        <v>-3.7616012195122117</v>
      </c>
      <c r="G73">
        <f t="shared" si="13"/>
        <v>14.149643734635758</v>
      </c>
      <c r="M73">
        <f t="shared" si="14"/>
        <v>0.13832000000000377</v>
      </c>
      <c r="N73">
        <f t="shared" si="15"/>
        <v>1.9132422400001042E-2</v>
      </c>
      <c r="O73">
        <f t="shared" si="16"/>
        <v>4.4294433734477986E-3</v>
      </c>
      <c r="P73" s="24">
        <f t="shared" si="17"/>
        <v>0.44294433734477989</v>
      </c>
    </row>
    <row r="74" spans="1:16" x14ac:dyDescent="0.25">
      <c r="A74" s="19">
        <v>3.7</v>
      </c>
      <c r="B74" s="19">
        <v>36.752800000000001</v>
      </c>
      <c r="C74">
        <f t="shared" si="9"/>
        <v>34.557090000000002</v>
      </c>
      <c r="D74">
        <f t="shared" si="10"/>
        <v>2.1957099999999983</v>
      </c>
      <c r="E74">
        <f t="shared" si="11"/>
        <v>4.8211424040999926</v>
      </c>
      <c r="F74">
        <f t="shared" si="12"/>
        <v>1.7637987804877895</v>
      </c>
      <c r="G74">
        <f t="shared" si="13"/>
        <v>3.1109861380502135</v>
      </c>
      <c r="M74">
        <f t="shared" si="14"/>
        <v>2.1957099999999983</v>
      </c>
      <c r="N74">
        <f t="shared" si="15"/>
        <v>4.8211424040999926</v>
      </c>
      <c r="O74">
        <f t="shared" si="16"/>
        <v>5.9742659062710819E-2</v>
      </c>
      <c r="P74" s="24">
        <f t="shared" si="17"/>
        <v>5.9742659062710821</v>
      </c>
    </row>
    <row r="75" spans="1:16" x14ac:dyDescent="0.25">
      <c r="A75" s="19">
        <v>3</v>
      </c>
      <c r="B75" s="19">
        <v>37.425899999999999</v>
      </c>
      <c r="C75">
        <f t="shared" si="9"/>
        <v>38.025099999999995</v>
      </c>
      <c r="D75">
        <f t="shared" si="10"/>
        <v>-0.59919999999999618</v>
      </c>
      <c r="E75">
        <f t="shared" si="11"/>
        <v>0.35904063999999541</v>
      </c>
      <c r="F75">
        <f t="shared" si="12"/>
        <v>2.4368987804877875</v>
      </c>
      <c r="G75">
        <f t="shared" si="13"/>
        <v>5.9384756663428657</v>
      </c>
      <c r="M75">
        <f t="shared" si="14"/>
        <v>0.59919999999999618</v>
      </c>
      <c r="N75">
        <f t="shared" si="15"/>
        <v>0.35904063999999541</v>
      </c>
      <c r="O75">
        <f t="shared" si="16"/>
        <v>1.6010303025444844E-2</v>
      </c>
      <c r="P75" s="24">
        <f t="shared" si="17"/>
        <v>1.6010303025444843</v>
      </c>
    </row>
    <row r="76" spans="1:16" x14ac:dyDescent="0.25">
      <c r="A76" s="19">
        <v>3.6</v>
      </c>
      <c r="B76" s="19">
        <v>34.259599999999999</v>
      </c>
      <c r="C76">
        <f t="shared" si="9"/>
        <v>35.052520000000001</v>
      </c>
      <c r="D76">
        <f t="shared" si="10"/>
        <v>-0.79292000000000229</v>
      </c>
      <c r="E76">
        <f t="shared" si="11"/>
        <v>0.62872212640000358</v>
      </c>
      <c r="F76">
        <f t="shared" si="12"/>
        <v>-0.72940121951221215</v>
      </c>
      <c r="G76">
        <f t="shared" si="13"/>
        <v>0.53202613902590234</v>
      </c>
      <c r="M76">
        <f t="shared" si="14"/>
        <v>0.79292000000000229</v>
      </c>
      <c r="N76">
        <f t="shared" si="15"/>
        <v>0.62872212640000358</v>
      </c>
      <c r="O76">
        <f t="shared" si="16"/>
        <v>2.314446169832696E-2</v>
      </c>
      <c r="P76" s="24">
        <f t="shared" si="17"/>
        <v>2.3144461698326961</v>
      </c>
    </row>
    <row r="77" spans="1:16" x14ac:dyDescent="0.25">
      <c r="A77" s="19">
        <v>1.6</v>
      </c>
      <c r="B77" s="19">
        <v>45.5</v>
      </c>
      <c r="C77">
        <f t="shared" si="9"/>
        <v>44.961119999999994</v>
      </c>
      <c r="D77">
        <f t="shared" si="10"/>
        <v>0.53888000000000602</v>
      </c>
      <c r="E77">
        <f t="shared" si="11"/>
        <v>0.29039165440000647</v>
      </c>
      <c r="F77">
        <f t="shared" si="12"/>
        <v>10.510998780487789</v>
      </c>
      <c r="G77">
        <f t="shared" si="13"/>
        <v>110.48109536341579</v>
      </c>
      <c r="M77">
        <f t="shared" si="14"/>
        <v>0.53888000000000602</v>
      </c>
      <c r="N77">
        <f t="shared" si="15"/>
        <v>0.29039165440000647</v>
      </c>
      <c r="O77">
        <f t="shared" si="16"/>
        <v>1.1843516483516616E-2</v>
      </c>
      <c r="P77" s="24">
        <f t="shared" si="17"/>
        <v>1.1843516483516616</v>
      </c>
    </row>
    <row r="78" spans="1:16" x14ac:dyDescent="0.25">
      <c r="A78" s="19">
        <v>3</v>
      </c>
      <c r="B78" s="19">
        <v>33.299999999999997</v>
      </c>
      <c r="C78">
        <f t="shared" si="9"/>
        <v>38.025099999999995</v>
      </c>
      <c r="D78">
        <f t="shared" si="10"/>
        <v>-4.7250999999999976</v>
      </c>
      <c r="E78">
        <f t="shared" si="11"/>
        <v>22.326570009999976</v>
      </c>
      <c r="F78">
        <f t="shared" si="12"/>
        <v>-1.6890012195122139</v>
      </c>
      <c r="G78">
        <f t="shared" si="13"/>
        <v>2.852725119513746</v>
      </c>
      <c r="M78">
        <f t="shared" si="14"/>
        <v>4.7250999999999976</v>
      </c>
      <c r="N78">
        <f t="shared" si="15"/>
        <v>22.326570009999976</v>
      </c>
      <c r="O78">
        <f t="shared" si="16"/>
        <v>0.14189489489489485</v>
      </c>
      <c r="P78" s="24">
        <f t="shared" si="17"/>
        <v>14.189489489489485</v>
      </c>
    </row>
    <row r="79" spans="1:16" x14ac:dyDescent="0.25">
      <c r="A79" s="19">
        <v>2.4</v>
      </c>
      <c r="B79" s="19">
        <v>40.299999999999997</v>
      </c>
      <c r="C79">
        <f t="shared" si="9"/>
        <v>40.997680000000003</v>
      </c>
      <c r="D79">
        <f t="shared" si="10"/>
        <v>-0.69768000000000541</v>
      </c>
      <c r="E79">
        <f t="shared" si="11"/>
        <v>0.48675738240000754</v>
      </c>
      <c r="F79">
        <f t="shared" si="12"/>
        <v>5.3109987804877861</v>
      </c>
      <c r="G79">
        <f t="shared" si="13"/>
        <v>28.206708046342751</v>
      </c>
      <c r="M79">
        <f t="shared" si="14"/>
        <v>0.69768000000000541</v>
      </c>
      <c r="N79">
        <f t="shared" si="15"/>
        <v>0.48675738240000754</v>
      </c>
      <c r="O79">
        <f t="shared" si="16"/>
        <v>1.7312158808933137E-2</v>
      </c>
      <c r="P79" s="24">
        <f t="shared" si="17"/>
        <v>1.7312158808933136</v>
      </c>
    </row>
    <row r="80" spans="1:16" x14ac:dyDescent="0.25">
      <c r="A80" s="19">
        <v>1.8</v>
      </c>
      <c r="B80" s="19">
        <v>56.991500000000002</v>
      </c>
      <c r="C80">
        <f t="shared" si="9"/>
        <v>43.970259999999996</v>
      </c>
      <c r="D80">
        <f t="shared" si="10"/>
        <v>13.021240000000006</v>
      </c>
      <c r="E80">
        <f t="shared" si="11"/>
        <v>169.55269113760016</v>
      </c>
      <c r="F80">
        <f t="shared" si="12"/>
        <v>22.002498780487791</v>
      </c>
      <c r="G80">
        <f t="shared" si="13"/>
        <v>484.10995258536673</v>
      </c>
      <c r="M80">
        <f t="shared" si="14"/>
        <v>13.021240000000006</v>
      </c>
      <c r="N80">
        <f t="shared" si="15"/>
        <v>169.55269113760016</v>
      </c>
      <c r="O80">
        <f t="shared" si="16"/>
        <v>0.22847687813094944</v>
      </c>
      <c r="P80" s="24">
        <f t="shared" si="17"/>
        <v>22.847687813094943</v>
      </c>
    </row>
    <row r="81" spans="1:16" x14ac:dyDescent="0.25">
      <c r="A81" s="19">
        <v>6</v>
      </c>
      <c r="B81" s="19">
        <v>21.473400000000002</v>
      </c>
      <c r="C81">
        <f t="shared" si="9"/>
        <v>23.162199999999999</v>
      </c>
      <c r="D81">
        <f t="shared" si="10"/>
        <v>-1.688799999999997</v>
      </c>
      <c r="E81">
        <f t="shared" si="11"/>
        <v>2.8520454399999897</v>
      </c>
      <c r="F81">
        <f t="shared" si="12"/>
        <v>-13.515601219512209</v>
      </c>
      <c r="G81">
        <f t="shared" si="13"/>
        <v>182.67147632487993</v>
      </c>
      <c r="M81">
        <f t="shared" si="14"/>
        <v>1.688799999999997</v>
      </c>
      <c r="N81">
        <f t="shared" si="15"/>
        <v>2.8520454399999897</v>
      </c>
      <c r="O81">
        <f t="shared" si="16"/>
        <v>7.8646138943995678E-2</v>
      </c>
      <c r="P81" s="24">
        <f t="shared" si="17"/>
        <v>7.864613894399568</v>
      </c>
    </row>
    <row r="82" spans="1:16" x14ac:dyDescent="0.25">
      <c r="A82" s="19">
        <v>2.4</v>
      </c>
      <c r="B82" s="19">
        <v>56.3</v>
      </c>
      <c r="C82">
        <f t="shared" si="9"/>
        <v>40.997680000000003</v>
      </c>
      <c r="D82">
        <f t="shared" si="10"/>
        <v>15.302319999999995</v>
      </c>
      <c r="E82">
        <f t="shared" si="11"/>
        <v>234.16099738239984</v>
      </c>
      <c r="F82">
        <f t="shared" si="12"/>
        <v>21.310998780487786</v>
      </c>
      <c r="G82">
        <f t="shared" si="13"/>
        <v>454.15866902195188</v>
      </c>
      <c r="M82">
        <f t="shared" si="14"/>
        <v>15.302319999999995</v>
      </c>
      <c r="N82">
        <f t="shared" si="15"/>
        <v>234.16099738239984</v>
      </c>
      <c r="O82">
        <f t="shared" si="16"/>
        <v>0.27179964476021307</v>
      </c>
      <c r="P82" s="24">
        <f t="shared" si="17"/>
        <v>27.179964476021308</v>
      </c>
    </row>
    <row r="83" spans="1:16" x14ac:dyDescent="0.25">
      <c r="A83" s="19">
        <v>4.2</v>
      </c>
      <c r="B83" s="19">
        <v>26.767800000000001</v>
      </c>
      <c r="C83">
        <f t="shared" si="9"/>
        <v>32.079939999999993</v>
      </c>
      <c r="D83">
        <f t="shared" si="10"/>
        <v>-5.3121399999999923</v>
      </c>
      <c r="E83">
        <f t="shared" si="11"/>
        <v>28.218831379599919</v>
      </c>
      <c r="F83">
        <f t="shared" si="12"/>
        <v>-8.2212012195122099</v>
      </c>
      <c r="G83">
        <f t="shared" si="13"/>
        <v>67.588149491709046</v>
      </c>
      <c r="M83">
        <f t="shared" si="14"/>
        <v>5.3121399999999923</v>
      </c>
      <c r="N83">
        <f t="shared" si="15"/>
        <v>28.218831379599919</v>
      </c>
      <c r="O83">
        <f t="shared" si="16"/>
        <v>0.19845261844454876</v>
      </c>
      <c r="P83" s="24">
        <f t="shared" si="17"/>
        <v>19.845261844454875</v>
      </c>
    </row>
    <row r="84" spans="1:16" x14ac:dyDescent="0.25">
      <c r="A84" s="19">
        <v>5.2</v>
      </c>
      <c r="B84" s="19">
        <v>23.066700000000001</v>
      </c>
      <c r="C84">
        <f t="shared" si="9"/>
        <v>27.125639999999997</v>
      </c>
      <c r="D84">
        <f t="shared" si="10"/>
        <v>-4.0589399999999962</v>
      </c>
      <c r="E84">
        <f t="shared" si="11"/>
        <v>16.474993923599968</v>
      </c>
      <c r="F84">
        <f t="shared" si="12"/>
        <v>-11.92230121951221</v>
      </c>
      <c r="G84">
        <f t="shared" si="13"/>
        <v>142.14126636878234</v>
      </c>
      <c r="M84">
        <f t="shared" si="14"/>
        <v>4.0589399999999962</v>
      </c>
      <c r="N84">
        <f t="shared" si="15"/>
        <v>16.474993923599968</v>
      </c>
      <c r="O84">
        <f t="shared" si="16"/>
        <v>0.17596535265122432</v>
      </c>
      <c r="P84" s="24">
        <f t="shared" si="17"/>
        <v>17.59653526512243</v>
      </c>
    </row>
    <row r="85" spans="1:16" x14ac:dyDescent="0.25">
      <c r="B85" s="19">
        <f>AVERAGE(B3:B84)</f>
        <v>34.989001219512211</v>
      </c>
      <c r="D85">
        <f>SUM(D3:D84)</f>
        <v>-54.751539999999892</v>
      </c>
      <c r="E85">
        <f>SUM(E3:E84)</f>
        <v>2080.9141798624005</v>
      </c>
      <c r="G85" s="24">
        <f>SUM(G3:G84)</f>
        <v>6477.6531439298815</v>
      </c>
      <c r="L85" t="s">
        <v>35</v>
      </c>
      <c r="M85" s="23">
        <f>SUM(M3:M84)</f>
        <v>317.38314000000003</v>
      </c>
      <c r="N85" s="23">
        <f>SUM(N3:N84)</f>
        <v>2080.9141798624005</v>
      </c>
      <c r="O85" s="23">
        <f>SUM(O3:O84)</f>
        <v>9.438188334840163</v>
      </c>
    </row>
    <row r="86" spans="1:16" ht="15.75" thickBot="1" x14ac:dyDescent="0.3"/>
    <row r="87" spans="1:16" x14ac:dyDescent="0.25">
      <c r="A87" s="6"/>
      <c r="B87" s="6" t="s">
        <v>28</v>
      </c>
      <c r="C87" s="6">
        <f>COUNT(D3:D84)</f>
        <v>82</v>
      </c>
      <c r="L87" s="25" t="s">
        <v>50</v>
      </c>
      <c r="M87" s="26"/>
      <c r="N87" s="26"/>
      <c r="O87" s="26"/>
      <c r="P87" s="45">
        <f>AVERAGE(P3:P84)</f>
        <v>11.509985774195327</v>
      </c>
    </row>
    <row r="88" spans="1:16" x14ac:dyDescent="0.25">
      <c r="A88" s="5"/>
      <c r="B88" s="5"/>
      <c r="C88" s="5"/>
      <c r="L88" s="28"/>
      <c r="M88" s="29"/>
      <c r="N88" s="29"/>
      <c r="O88" s="29"/>
      <c r="P88" s="30"/>
    </row>
    <row r="89" spans="1:16" ht="15.75" thickBot="1" x14ac:dyDescent="0.3">
      <c r="A89" s="15" t="s">
        <v>29</v>
      </c>
      <c r="B89" s="15"/>
      <c r="C89" s="15">
        <f>M85/C87</f>
        <v>3.8705260975609761</v>
      </c>
      <c r="L89" s="53" t="s">
        <v>52</v>
      </c>
      <c r="M89" s="54"/>
      <c r="N89" s="54"/>
      <c r="O89" s="54"/>
      <c r="P89" s="56">
        <f>100-P87</f>
        <v>88.490014225804671</v>
      </c>
    </row>
    <row r="90" spans="1:16" x14ac:dyDescent="0.25">
      <c r="A90" s="16" t="s">
        <v>30</v>
      </c>
      <c r="B90" s="16"/>
      <c r="C90" s="16">
        <f>N85/C87</f>
        <v>25.377002193443907</v>
      </c>
    </row>
    <row r="91" spans="1:16" x14ac:dyDescent="0.25">
      <c r="A91" s="11" t="s">
        <v>31</v>
      </c>
      <c r="B91" s="11"/>
      <c r="C91" s="11">
        <f>SQRT(C90)</f>
        <v>5.0375591503667634</v>
      </c>
    </row>
    <row r="92" spans="1:16" x14ac:dyDescent="0.25">
      <c r="A92" s="12" t="s">
        <v>32</v>
      </c>
      <c r="B92" s="12"/>
      <c r="C92" s="12">
        <f>(O85/C87)*100</f>
        <v>11.509985774195322</v>
      </c>
      <c r="D92" s="17" t="s">
        <v>33</v>
      </c>
      <c r="E92" s="17"/>
      <c r="F92" s="17"/>
    </row>
    <row r="93" spans="1:16" ht="15.75" thickBot="1" x14ac:dyDescent="0.3"/>
    <row r="94" spans="1:16" ht="15.75" thickBot="1" x14ac:dyDescent="0.3">
      <c r="A94" s="37" t="s">
        <v>42</v>
      </c>
      <c r="B94" s="38"/>
      <c r="C94" s="35"/>
      <c r="D94" s="36">
        <f>1-(E85/G85)</f>
        <v>0.67875492348453448</v>
      </c>
      <c r="G94" s="34" t="s">
        <v>43</v>
      </c>
      <c r="H94" s="36">
        <v>0.69810000000000005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13AA2-D74A-4528-B1B1-7C8A36DE5176}">
  <sheetPr codeName="Sheet4"/>
  <dimension ref="A1:S96"/>
  <sheetViews>
    <sheetView topLeftCell="F1" workbookViewId="0">
      <selection activeCell="E1111" sqref="E1111"/>
    </sheetView>
  </sheetViews>
  <sheetFormatPr defaultRowHeight="15" x14ac:dyDescent="0.25"/>
  <cols>
    <col min="5" max="5" width="15.140625" bestFit="1" customWidth="1"/>
    <col min="6" max="6" width="10" customWidth="1"/>
    <col min="7" max="7" width="12" bestFit="1" customWidth="1"/>
    <col min="8" max="8" width="12.140625" bestFit="1" customWidth="1"/>
  </cols>
  <sheetData>
    <row r="1" spans="1:16" ht="60" x14ac:dyDescent="0.25">
      <c r="A1" s="22" t="s">
        <v>34</v>
      </c>
      <c r="B1" s="20" t="s">
        <v>18</v>
      </c>
      <c r="C1" s="8" t="s">
        <v>19</v>
      </c>
      <c r="D1" s="8" t="s">
        <v>14</v>
      </c>
      <c r="E1" s="8" t="s">
        <v>20</v>
      </c>
      <c r="F1" s="9" t="s">
        <v>15</v>
      </c>
      <c r="G1" s="8" t="s">
        <v>23</v>
      </c>
      <c r="I1" s="65" t="s">
        <v>56</v>
      </c>
      <c r="M1" s="5" t="s">
        <v>25</v>
      </c>
      <c r="N1" s="5" t="s">
        <v>26</v>
      </c>
      <c r="O1" s="7" t="s">
        <v>27</v>
      </c>
      <c r="P1" s="41" t="s">
        <v>46</v>
      </c>
    </row>
    <row r="2" spans="1:16" x14ac:dyDescent="0.25">
      <c r="A2" s="19" t="s">
        <v>0</v>
      </c>
      <c r="B2" s="21" t="s">
        <v>2</v>
      </c>
      <c r="C2" s="8" t="s">
        <v>10</v>
      </c>
      <c r="D2" s="8"/>
      <c r="E2" s="8"/>
      <c r="F2" s="8"/>
      <c r="G2" s="8"/>
      <c r="M2" s="5"/>
      <c r="N2" s="5"/>
      <c r="O2" s="5"/>
    </row>
    <row r="3" spans="1:16" x14ac:dyDescent="0.25">
      <c r="A3" s="19">
        <v>2.8</v>
      </c>
      <c r="B3" s="19">
        <v>30.3</v>
      </c>
      <c r="C3">
        <f>54.883-5.4354*A3</f>
        <v>39.663880000000006</v>
      </c>
      <c r="D3">
        <f>B3-C3</f>
        <v>-9.3638800000000053</v>
      </c>
      <c r="E3">
        <f>D3*D3</f>
        <v>87.682248654400098</v>
      </c>
      <c r="F3">
        <f>B3-$B$85</f>
        <v>-4.6890012195122104</v>
      </c>
      <c r="G3">
        <f>F3*F3</f>
        <v>21.986732436586998</v>
      </c>
      <c r="I3" s="1">
        <f>CORREL(B3:B84,C3:C84)</f>
        <v>0.83031154615457792</v>
      </c>
      <c r="M3">
        <f>ABS(D3)</f>
        <v>9.3638800000000053</v>
      </c>
      <c r="N3">
        <f>D3*D3</f>
        <v>87.682248654400098</v>
      </c>
      <c r="O3">
        <f>ABS(B3-C3)/B3</f>
        <v>0.30903894389438963</v>
      </c>
      <c r="P3" s="42">
        <f>O3*100</f>
        <v>30.903894389438964</v>
      </c>
    </row>
    <row r="4" spans="1:16" x14ac:dyDescent="0.25">
      <c r="A4" s="19">
        <v>3.7</v>
      </c>
      <c r="B4" s="19">
        <v>28.567399999999999</v>
      </c>
      <c r="C4">
        <f t="shared" ref="C4:C67" si="0">54.883-5.4354*A4</f>
        <v>34.772020000000005</v>
      </c>
      <c r="D4">
        <f>B4-C4</f>
        <v>-6.2046200000000056</v>
      </c>
      <c r="E4">
        <f t="shared" ref="E4:E67" si="1">D4*D4</f>
        <v>38.497309344400072</v>
      </c>
      <c r="F4">
        <f t="shared" ref="F4:F67" si="2">B4-$B$85</f>
        <v>-6.4216012195122119</v>
      </c>
      <c r="G4">
        <f t="shared" ref="G4:G67" si="3">F4*F4</f>
        <v>41.236962222440724</v>
      </c>
      <c r="M4">
        <f t="shared" ref="M4:M67" si="4">ABS(D4)</f>
        <v>6.2046200000000056</v>
      </c>
      <c r="N4">
        <f t="shared" ref="N4:N67" si="5">D4*D4</f>
        <v>38.497309344400072</v>
      </c>
      <c r="O4">
        <f t="shared" ref="O4:O67" si="6">ABS(B4-C4)/B4</f>
        <v>0.21719232411770079</v>
      </c>
      <c r="P4" s="42">
        <f t="shared" ref="P4:P67" si="7">O4*100</f>
        <v>21.719232411770079</v>
      </c>
    </row>
    <row r="5" spans="1:16" x14ac:dyDescent="0.25">
      <c r="A5" s="19">
        <v>4.5999999999999996</v>
      </c>
      <c r="B5" s="19">
        <v>21.9</v>
      </c>
      <c r="C5">
        <f t="shared" si="0"/>
        <v>29.880160000000007</v>
      </c>
      <c r="D5">
        <f t="shared" ref="D5:D68" si="8">B5-C5</f>
        <v>-7.9801600000000086</v>
      </c>
      <c r="E5">
        <f t="shared" si="1"/>
        <v>63.682953625600135</v>
      </c>
      <c r="F5">
        <f t="shared" si="2"/>
        <v>-13.089001219512213</v>
      </c>
      <c r="G5">
        <f t="shared" si="3"/>
        <v>171.32195292439218</v>
      </c>
      <c r="H5" s="5"/>
      <c r="I5" s="66" t="s">
        <v>0</v>
      </c>
      <c r="J5" s="20" t="s">
        <v>2</v>
      </c>
      <c r="M5">
        <f t="shared" si="4"/>
        <v>7.9801600000000086</v>
      </c>
      <c r="N5">
        <f t="shared" si="5"/>
        <v>63.682953625600135</v>
      </c>
      <c r="O5">
        <f t="shared" si="6"/>
        <v>0.36439086757990907</v>
      </c>
      <c r="P5" s="42">
        <f t="shared" si="7"/>
        <v>36.439086757990907</v>
      </c>
    </row>
    <row r="6" spans="1:16" x14ac:dyDescent="0.25">
      <c r="A6" s="19">
        <v>2.4</v>
      </c>
      <c r="B6" s="19">
        <v>38.700000000000003</v>
      </c>
      <c r="C6">
        <f t="shared" si="0"/>
        <v>41.838040000000007</v>
      </c>
      <c r="D6">
        <f t="shared" si="8"/>
        <v>-3.1380400000000037</v>
      </c>
      <c r="E6">
        <f t="shared" si="1"/>
        <v>9.8472950416000238</v>
      </c>
      <c r="F6">
        <f t="shared" si="2"/>
        <v>3.7109987804877917</v>
      </c>
      <c r="G6">
        <f t="shared" si="3"/>
        <v>13.771511948781878</v>
      </c>
      <c r="H6" s="5" t="s">
        <v>59</v>
      </c>
      <c r="I6" s="5">
        <f>STDEV(A3:A84)</f>
        <v>1.3708629696441994</v>
      </c>
      <c r="J6" s="5">
        <f>STDEV(B3:B84)</f>
        <v>8.9426520936614793</v>
      </c>
      <c r="M6">
        <f t="shared" si="4"/>
        <v>3.1380400000000037</v>
      </c>
      <c r="N6">
        <f t="shared" si="5"/>
        <v>9.8472950416000238</v>
      </c>
      <c r="O6">
        <f t="shared" si="6"/>
        <v>8.1086304909560813E-2</v>
      </c>
      <c r="P6" s="42">
        <f t="shared" si="7"/>
        <v>8.1086304909560809</v>
      </c>
    </row>
    <row r="7" spans="1:16" x14ac:dyDescent="0.25">
      <c r="A7" s="19">
        <v>6</v>
      </c>
      <c r="B7" s="19">
        <v>21.473400000000002</v>
      </c>
      <c r="C7">
        <f t="shared" si="0"/>
        <v>22.270600000000009</v>
      </c>
      <c r="D7">
        <f t="shared" si="8"/>
        <v>-0.79720000000000724</v>
      </c>
      <c r="E7">
        <f t="shared" si="1"/>
        <v>0.6355278400000115</v>
      </c>
      <c r="F7">
        <f t="shared" si="2"/>
        <v>-13.515601219512209</v>
      </c>
      <c r="G7">
        <f t="shared" si="3"/>
        <v>182.67147632487993</v>
      </c>
      <c r="H7" s="5" t="s">
        <v>57</v>
      </c>
      <c r="I7" s="5">
        <f>VARA(A3:A84)</f>
        <v>1.879265281541713</v>
      </c>
      <c r="J7" s="5">
        <f>VARA(B3:B84)</f>
        <v>79.971026468268036</v>
      </c>
      <c r="M7">
        <f t="shared" si="4"/>
        <v>0.79720000000000724</v>
      </c>
      <c r="N7">
        <f t="shared" si="5"/>
        <v>0.6355278400000115</v>
      </c>
      <c r="O7">
        <f t="shared" si="6"/>
        <v>3.7125001164231432E-2</v>
      </c>
      <c r="P7" s="42">
        <f t="shared" si="7"/>
        <v>3.712500116423143</v>
      </c>
    </row>
    <row r="8" spans="1:16" x14ac:dyDescent="0.25">
      <c r="A8" s="19">
        <v>3.5</v>
      </c>
      <c r="B8" s="19">
        <v>34.762999999999998</v>
      </c>
      <c r="C8">
        <f t="shared" si="0"/>
        <v>35.859100000000005</v>
      </c>
      <c r="D8">
        <f t="shared" si="8"/>
        <v>-1.096100000000007</v>
      </c>
      <c r="E8">
        <f t="shared" si="1"/>
        <v>1.2014352100000152</v>
      </c>
      <c r="F8">
        <f t="shared" si="2"/>
        <v>-0.22600121951221297</v>
      </c>
      <c r="G8">
        <f t="shared" si="3"/>
        <v>5.1076551221007474E-2</v>
      </c>
      <c r="H8" s="5" t="s">
        <v>58</v>
      </c>
      <c r="I8" s="5">
        <f>COVAR(A3:A84,B3:B84)</f>
        <v>-10.054781192742411</v>
      </c>
      <c r="J8" s="5"/>
      <c r="M8">
        <f t="shared" si="4"/>
        <v>1.096100000000007</v>
      </c>
      <c r="N8">
        <f t="shared" si="5"/>
        <v>1.2014352100000152</v>
      </c>
      <c r="O8">
        <f t="shared" si="6"/>
        <v>3.1530650404165549E-2</v>
      </c>
      <c r="P8" s="42">
        <f t="shared" si="7"/>
        <v>3.1530650404165548</v>
      </c>
    </row>
    <row r="9" spans="1:16" x14ac:dyDescent="0.25">
      <c r="A9" s="19">
        <v>2.4</v>
      </c>
      <c r="B9" s="19">
        <v>37.4</v>
      </c>
      <c r="C9">
        <f t="shared" si="0"/>
        <v>41.838040000000007</v>
      </c>
      <c r="D9">
        <f t="shared" si="8"/>
        <v>-4.438040000000008</v>
      </c>
      <c r="E9">
        <f t="shared" si="1"/>
        <v>19.696199041600071</v>
      </c>
      <c r="F9">
        <f t="shared" si="2"/>
        <v>2.4109987804877875</v>
      </c>
      <c r="G9">
        <f t="shared" si="3"/>
        <v>5.8129151195135984</v>
      </c>
      <c r="H9" s="5" t="s">
        <v>60</v>
      </c>
      <c r="I9" s="5">
        <f>I8/I7</f>
        <v>-5.350378837677277</v>
      </c>
      <c r="J9" s="5"/>
      <c r="M9">
        <f t="shared" si="4"/>
        <v>4.438040000000008</v>
      </c>
      <c r="N9">
        <f t="shared" si="5"/>
        <v>19.696199041600071</v>
      </c>
      <c r="O9">
        <f t="shared" si="6"/>
        <v>0.11866417112299488</v>
      </c>
      <c r="P9" s="42">
        <f t="shared" si="7"/>
        <v>11.866417112299487</v>
      </c>
    </row>
    <row r="10" spans="1:16" x14ac:dyDescent="0.25">
      <c r="A10" s="19">
        <v>3.6</v>
      </c>
      <c r="B10" s="19">
        <v>35.5</v>
      </c>
      <c r="C10">
        <f t="shared" si="0"/>
        <v>35.315560000000005</v>
      </c>
      <c r="D10">
        <f t="shared" si="8"/>
        <v>0.18443999999999505</v>
      </c>
      <c r="E10">
        <f t="shared" si="1"/>
        <v>3.4018113599998172E-2</v>
      </c>
      <c r="F10">
        <f t="shared" si="2"/>
        <v>0.51099878048778891</v>
      </c>
      <c r="G10">
        <f t="shared" si="3"/>
        <v>0.26111975366000745</v>
      </c>
      <c r="M10">
        <f t="shared" si="4"/>
        <v>0.18443999999999505</v>
      </c>
      <c r="N10">
        <f t="shared" si="5"/>
        <v>3.4018113599998172E-2</v>
      </c>
      <c r="O10">
        <f t="shared" si="6"/>
        <v>5.1954929577463392E-3</v>
      </c>
      <c r="P10" s="42">
        <f t="shared" si="7"/>
        <v>0.51954929577463393</v>
      </c>
    </row>
    <row r="11" spans="1:16" x14ac:dyDescent="0.25">
      <c r="A11" s="19">
        <v>5.3</v>
      </c>
      <c r="B11" s="19">
        <v>29</v>
      </c>
      <c r="C11">
        <f t="shared" si="0"/>
        <v>26.075380000000006</v>
      </c>
      <c r="D11">
        <f t="shared" si="8"/>
        <v>2.9246199999999938</v>
      </c>
      <c r="E11">
        <f t="shared" si="1"/>
        <v>8.5534021443999642</v>
      </c>
      <c r="F11">
        <f t="shared" si="2"/>
        <v>-5.9890012195122111</v>
      </c>
      <c r="G11">
        <f t="shared" si="3"/>
        <v>35.868135607318749</v>
      </c>
      <c r="M11">
        <f t="shared" si="4"/>
        <v>2.9246199999999938</v>
      </c>
      <c r="N11">
        <f t="shared" si="5"/>
        <v>8.5534021443999642</v>
      </c>
      <c r="O11">
        <f t="shared" si="6"/>
        <v>0.10084896551724117</v>
      </c>
      <c r="P11" s="42">
        <f t="shared" si="7"/>
        <v>10.084896551724116</v>
      </c>
    </row>
    <row r="12" spans="1:16" x14ac:dyDescent="0.25">
      <c r="A12" s="19">
        <v>5.7</v>
      </c>
      <c r="B12" s="19">
        <v>25.6</v>
      </c>
      <c r="C12">
        <f t="shared" si="0"/>
        <v>23.901220000000006</v>
      </c>
      <c r="D12">
        <f t="shared" si="8"/>
        <v>1.6987799999999957</v>
      </c>
      <c r="E12">
        <f t="shared" si="1"/>
        <v>2.8858534883999853</v>
      </c>
      <c r="F12">
        <f t="shared" si="2"/>
        <v>-9.3890012195122097</v>
      </c>
      <c r="G12">
        <f t="shared" si="3"/>
        <v>88.153343900001758</v>
      </c>
      <c r="M12">
        <f t="shared" si="4"/>
        <v>1.6987799999999957</v>
      </c>
      <c r="N12">
        <f t="shared" si="5"/>
        <v>2.8858534883999853</v>
      </c>
      <c r="O12">
        <f t="shared" si="6"/>
        <v>6.6358593749999834E-2</v>
      </c>
      <c r="P12" s="42">
        <f t="shared" si="7"/>
        <v>6.635859374999983</v>
      </c>
    </row>
    <row r="13" spans="1:16" x14ac:dyDescent="0.25">
      <c r="A13" s="19">
        <v>2.4</v>
      </c>
      <c r="B13" s="19">
        <v>42</v>
      </c>
      <c r="C13">
        <f t="shared" si="0"/>
        <v>41.838040000000007</v>
      </c>
      <c r="D13">
        <f t="shared" si="8"/>
        <v>0.16195999999999344</v>
      </c>
      <c r="E13">
        <f t="shared" si="1"/>
        <v>2.6231041599997874E-2</v>
      </c>
      <c r="F13">
        <f t="shared" si="2"/>
        <v>7.0109987804877889</v>
      </c>
      <c r="G13">
        <f t="shared" si="3"/>
        <v>49.15410390000126</v>
      </c>
      <c r="M13">
        <f t="shared" si="4"/>
        <v>0.16195999999999344</v>
      </c>
      <c r="N13">
        <f t="shared" si="5"/>
        <v>2.6231041599997874E-2</v>
      </c>
      <c r="O13">
        <f t="shared" si="6"/>
        <v>3.85619047619032E-3</v>
      </c>
      <c r="P13" s="42">
        <f t="shared" si="7"/>
        <v>0.38561904761903198</v>
      </c>
    </row>
    <row r="14" spans="1:16" x14ac:dyDescent="0.25">
      <c r="A14" s="19">
        <v>5</v>
      </c>
      <c r="B14" s="19">
        <v>28.700900000000001</v>
      </c>
      <c r="C14">
        <f t="shared" si="0"/>
        <v>27.706000000000003</v>
      </c>
      <c r="D14">
        <f t="shared" si="8"/>
        <v>0.99489999999999768</v>
      </c>
      <c r="E14">
        <f t="shared" si="1"/>
        <v>0.98982600999999537</v>
      </c>
      <c r="F14">
        <f t="shared" si="2"/>
        <v>-6.2881012195122103</v>
      </c>
      <c r="G14">
        <f t="shared" si="3"/>
        <v>39.540216946830945</v>
      </c>
      <c r="M14">
        <f t="shared" si="4"/>
        <v>0.99489999999999768</v>
      </c>
      <c r="N14">
        <f t="shared" si="5"/>
        <v>0.98982600999999537</v>
      </c>
      <c r="O14">
        <f t="shared" si="6"/>
        <v>3.4664418188976573E-2</v>
      </c>
      <c r="P14" s="42">
        <f t="shared" si="7"/>
        <v>3.4664418188976573</v>
      </c>
    </row>
    <row r="15" spans="1:16" x14ac:dyDescent="0.25">
      <c r="A15" s="19">
        <v>3.4</v>
      </c>
      <c r="B15" s="19">
        <v>37.055</v>
      </c>
      <c r="C15">
        <f t="shared" si="0"/>
        <v>36.402640000000005</v>
      </c>
      <c r="D15">
        <f t="shared" si="8"/>
        <v>0.6523599999999945</v>
      </c>
      <c r="E15">
        <f t="shared" si="1"/>
        <v>0.42557356959999282</v>
      </c>
      <c r="F15">
        <f t="shared" si="2"/>
        <v>2.0659987804877886</v>
      </c>
      <c r="G15">
        <f t="shared" si="3"/>
        <v>4.2683509609770294</v>
      </c>
      <c r="M15">
        <f t="shared" si="4"/>
        <v>0.6523599999999945</v>
      </c>
      <c r="N15">
        <f t="shared" si="5"/>
        <v>0.42557356959999282</v>
      </c>
      <c r="O15">
        <f t="shared" si="6"/>
        <v>1.7605181486978667E-2</v>
      </c>
      <c r="P15" s="42">
        <f t="shared" si="7"/>
        <v>1.7605181486978667</v>
      </c>
    </row>
    <row r="16" spans="1:16" x14ac:dyDescent="0.25">
      <c r="A16" s="19">
        <v>3.6</v>
      </c>
      <c r="B16" s="19">
        <v>32.299999999999997</v>
      </c>
      <c r="C16">
        <f t="shared" si="0"/>
        <v>35.315560000000005</v>
      </c>
      <c r="D16">
        <f t="shared" si="8"/>
        <v>-3.0155600000000078</v>
      </c>
      <c r="E16">
        <f t="shared" si="1"/>
        <v>9.0936021136000473</v>
      </c>
      <c r="F16">
        <f t="shared" si="2"/>
        <v>-2.6890012195122139</v>
      </c>
      <c r="G16">
        <f t="shared" si="3"/>
        <v>7.2307275585381738</v>
      </c>
      <c r="M16">
        <f t="shared" si="4"/>
        <v>3.0155600000000078</v>
      </c>
      <c r="N16">
        <f t="shared" si="5"/>
        <v>9.0936021136000473</v>
      </c>
      <c r="O16">
        <f t="shared" si="6"/>
        <v>9.3360990712074557E-2</v>
      </c>
      <c r="P16" s="42">
        <f t="shared" si="7"/>
        <v>9.336099071207455</v>
      </c>
    </row>
    <row r="17" spans="1:16" x14ac:dyDescent="0.25">
      <c r="A17" s="19">
        <v>5.4</v>
      </c>
      <c r="B17" s="19">
        <v>21.8</v>
      </c>
      <c r="C17">
        <f t="shared" si="0"/>
        <v>25.531840000000003</v>
      </c>
      <c r="D17">
        <f t="shared" si="8"/>
        <v>-3.7318400000000018</v>
      </c>
      <c r="E17">
        <f t="shared" si="1"/>
        <v>13.926629785600014</v>
      </c>
      <c r="F17">
        <f t="shared" si="2"/>
        <v>-13.18900121951221</v>
      </c>
      <c r="G17">
        <f t="shared" si="3"/>
        <v>173.94975316829456</v>
      </c>
      <c r="M17">
        <f t="shared" si="4"/>
        <v>3.7318400000000018</v>
      </c>
      <c r="N17">
        <f t="shared" si="5"/>
        <v>13.926629785600014</v>
      </c>
      <c r="O17">
        <f t="shared" si="6"/>
        <v>0.1711853211009175</v>
      </c>
      <c r="P17" s="42">
        <f t="shared" si="7"/>
        <v>17.118532110091749</v>
      </c>
    </row>
    <row r="18" spans="1:16" x14ac:dyDescent="0.25">
      <c r="A18" s="19">
        <v>2</v>
      </c>
      <c r="B18" s="19">
        <v>41.2</v>
      </c>
      <c r="C18">
        <f t="shared" si="0"/>
        <v>44.012200000000007</v>
      </c>
      <c r="D18">
        <f t="shared" si="8"/>
        <v>-2.8122000000000043</v>
      </c>
      <c r="E18">
        <f t="shared" si="1"/>
        <v>7.9084688400000243</v>
      </c>
      <c r="F18">
        <f t="shared" si="2"/>
        <v>6.2109987804877917</v>
      </c>
      <c r="G18">
        <f t="shared" si="3"/>
        <v>38.576505851220837</v>
      </c>
      <c r="M18">
        <f t="shared" si="4"/>
        <v>2.8122000000000043</v>
      </c>
      <c r="N18">
        <f t="shared" si="5"/>
        <v>7.9084688400000243</v>
      </c>
      <c r="O18">
        <f t="shared" si="6"/>
        <v>6.8257281553398164E-2</v>
      </c>
      <c r="P18" s="42">
        <f t="shared" si="7"/>
        <v>6.8257281553398164</v>
      </c>
    </row>
    <row r="19" spans="1:16" x14ac:dyDescent="0.25">
      <c r="A19" s="19">
        <v>5.2</v>
      </c>
      <c r="B19" s="19">
        <v>24.3325</v>
      </c>
      <c r="C19">
        <f t="shared" si="0"/>
        <v>26.618920000000003</v>
      </c>
      <c r="D19">
        <f t="shared" si="8"/>
        <v>-2.2864200000000032</v>
      </c>
      <c r="E19">
        <f t="shared" si="1"/>
        <v>5.2277164164000149</v>
      </c>
      <c r="F19">
        <f t="shared" si="2"/>
        <v>-10.656501219512212</v>
      </c>
      <c r="G19">
        <f t="shared" si="3"/>
        <v>113.56101824146525</v>
      </c>
      <c r="M19">
        <f t="shared" si="4"/>
        <v>2.2864200000000032</v>
      </c>
      <c r="N19">
        <f t="shared" si="5"/>
        <v>5.2277164164000149</v>
      </c>
      <c r="O19">
        <f t="shared" si="6"/>
        <v>9.3965683756293161E-2</v>
      </c>
      <c r="P19" s="42">
        <f t="shared" si="7"/>
        <v>9.3965683756293163</v>
      </c>
    </row>
    <row r="20" spans="1:16" x14ac:dyDescent="0.25">
      <c r="A20" s="19">
        <v>3.5</v>
      </c>
      <c r="B20" s="19">
        <v>34.9</v>
      </c>
      <c r="C20">
        <f t="shared" si="0"/>
        <v>35.859100000000005</v>
      </c>
      <c r="D20">
        <f t="shared" si="8"/>
        <v>-0.9591000000000065</v>
      </c>
      <c r="E20">
        <f t="shared" si="1"/>
        <v>0.91987281000001242</v>
      </c>
      <c r="F20">
        <f t="shared" si="2"/>
        <v>-8.9001219512212515E-2</v>
      </c>
      <c r="G20">
        <f t="shared" si="3"/>
        <v>7.9212170746610373E-3</v>
      </c>
      <c r="M20">
        <f t="shared" si="4"/>
        <v>0.9591000000000065</v>
      </c>
      <c r="N20">
        <f t="shared" si="5"/>
        <v>0.91987281000001242</v>
      </c>
      <c r="O20">
        <f t="shared" si="6"/>
        <v>2.7481375358166377E-2</v>
      </c>
      <c r="P20" s="42">
        <f t="shared" si="7"/>
        <v>2.7481375358166376</v>
      </c>
    </row>
    <row r="21" spans="1:16" x14ac:dyDescent="0.25">
      <c r="A21" s="19">
        <v>3</v>
      </c>
      <c r="B21" s="19">
        <v>35.799999999999997</v>
      </c>
      <c r="C21">
        <f t="shared" si="0"/>
        <v>38.576800000000006</v>
      </c>
      <c r="D21">
        <f t="shared" si="8"/>
        <v>-2.7768000000000086</v>
      </c>
      <c r="E21">
        <f t="shared" si="1"/>
        <v>7.7106182400000476</v>
      </c>
      <c r="F21">
        <f t="shared" si="2"/>
        <v>0.81099878048778606</v>
      </c>
      <c r="G21">
        <f t="shared" si="3"/>
        <v>0.65771902195267617</v>
      </c>
      <c r="M21">
        <f t="shared" si="4"/>
        <v>2.7768000000000086</v>
      </c>
      <c r="N21">
        <f t="shared" si="5"/>
        <v>7.7106182400000476</v>
      </c>
      <c r="O21">
        <f t="shared" si="6"/>
        <v>7.7564245810056109E-2</v>
      </c>
      <c r="P21" s="42">
        <f t="shared" si="7"/>
        <v>7.7564245810056107</v>
      </c>
    </row>
    <row r="22" spans="1:16" x14ac:dyDescent="0.25">
      <c r="A22" s="19">
        <v>6</v>
      </c>
      <c r="B22" s="19">
        <v>21.473400000000002</v>
      </c>
      <c r="C22">
        <f t="shared" si="0"/>
        <v>22.270600000000009</v>
      </c>
      <c r="D22">
        <f t="shared" si="8"/>
        <v>-0.79720000000000724</v>
      </c>
      <c r="E22">
        <f t="shared" si="1"/>
        <v>0.6355278400000115</v>
      </c>
      <c r="F22">
        <f t="shared" si="2"/>
        <v>-13.515601219512209</v>
      </c>
      <c r="G22">
        <f t="shared" si="3"/>
        <v>182.67147632487993</v>
      </c>
      <c r="M22">
        <f t="shared" si="4"/>
        <v>0.79720000000000724</v>
      </c>
      <c r="N22">
        <f t="shared" si="5"/>
        <v>0.6355278400000115</v>
      </c>
      <c r="O22">
        <f t="shared" si="6"/>
        <v>3.7125001164231432E-2</v>
      </c>
      <c r="P22" s="42">
        <f t="shared" si="7"/>
        <v>3.712500116423143</v>
      </c>
    </row>
    <row r="23" spans="1:16" x14ac:dyDescent="0.25">
      <c r="A23" s="19">
        <v>2</v>
      </c>
      <c r="B23" s="19">
        <v>41.5</v>
      </c>
      <c r="C23">
        <f t="shared" si="0"/>
        <v>44.012200000000007</v>
      </c>
      <c r="D23">
        <f t="shared" si="8"/>
        <v>-2.5122000000000071</v>
      </c>
      <c r="E23">
        <f t="shared" si="1"/>
        <v>6.311148840000036</v>
      </c>
      <c r="F23">
        <f t="shared" si="2"/>
        <v>6.5109987804877889</v>
      </c>
      <c r="G23">
        <f t="shared" si="3"/>
        <v>42.393105119513471</v>
      </c>
      <c r="M23">
        <f t="shared" si="4"/>
        <v>2.5122000000000071</v>
      </c>
      <c r="N23">
        <f t="shared" si="5"/>
        <v>6.311148840000036</v>
      </c>
      <c r="O23">
        <f t="shared" si="6"/>
        <v>6.0534939759036316E-2</v>
      </c>
      <c r="P23" s="42">
        <f t="shared" si="7"/>
        <v>6.0534939759036313</v>
      </c>
    </row>
    <row r="24" spans="1:16" x14ac:dyDescent="0.25">
      <c r="A24" s="19">
        <v>3.7</v>
      </c>
      <c r="B24" s="19">
        <v>28.566800000000001</v>
      </c>
      <c r="C24">
        <f t="shared" si="0"/>
        <v>34.772020000000005</v>
      </c>
      <c r="D24">
        <f t="shared" si="8"/>
        <v>-6.2052200000000042</v>
      </c>
      <c r="E24">
        <f t="shared" si="1"/>
        <v>38.504755248400052</v>
      </c>
      <c r="F24">
        <f t="shared" si="2"/>
        <v>-6.4222012195122105</v>
      </c>
      <c r="G24">
        <f t="shared" si="3"/>
        <v>41.244668503904123</v>
      </c>
      <c r="M24">
        <f t="shared" si="4"/>
        <v>6.2052200000000042</v>
      </c>
      <c r="N24">
        <f t="shared" si="5"/>
        <v>38.504755248400052</v>
      </c>
      <c r="O24">
        <f t="shared" si="6"/>
        <v>0.21721788929806643</v>
      </c>
      <c r="P24" s="42">
        <f t="shared" si="7"/>
        <v>21.721788929806642</v>
      </c>
    </row>
    <row r="25" spans="1:16" x14ac:dyDescent="0.25">
      <c r="A25" s="19">
        <v>1.4</v>
      </c>
      <c r="B25" s="19">
        <v>59.7</v>
      </c>
      <c r="C25">
        <f t="shared" si="0"/>
        <v>47.273440000000001</v>
      </c>
      <c r="D25">
        <f t="shared" si="8"/>
        <v>12.426560000000002</v>
      </c>
      <c r="E25">
        <f t="shared" si="1"/>
        <v>154.41939343360005</v>
      </c>
      <c r="F25">
        <f t="shared" si="2"/>
        <v>24.710998780487792</v>
      </c>
      <c r="G25">
        <f t="shared" si="3"/>
        <v>610.63346072926913</v>
      </c>
      <c r="M25">
        <f t="shared" si="4"/>
        <v>12.426560000000002</v>
      </c>
      <c r="N25">
        <f t="shared" si="5"/>
        <v>154.41939343360005</v>
      </c>
      <c r="O25">
        <f t="shared" si="6"/>
        <v>0.20815008375209382</v>
      </c>
      <c r="P25" s="42">
        <f t="shared" si="7"/>
        <v>20.815008375209381</v>
      </c>
    </row>
    <row r="26" spans="1:16" x14ac:dyDescent="0.25">
      <c r="A26" s="19">
        <v>5.3</v>
      </c>
      <c r="B26" s="19">
        <v>29</v>
      </c>
      <c r="C26">
        <f t="shared" si="0"/>
        <v>26.075380000000006</v>
      </c>
      <c r="D26">
        <f t="shared" si="8"/>
        <v>2.9246199999999938</v>
      </c>
      <c r="E26">
        <f t="shared" si="1"/>
        <v>8.5534021443999642</v>
      </c>
      <c r="F26">
        <f t="shared" si="2"/>
        <v>-5.9890012195122111</v>
      </c>
      <c r="G26">
        <f t="shared" si="3"/>
        <v>35.868135607318749</v>
      </c>
      <c r="M26">
        <f t="shared" si="4"/>
        <v>2.9246199999999938</v>
      </c>
      <c r="N26">
        <f t="shared" si="5"/>
        <v>8.5534021443999642</v>
      </c>
      <c r="O26">
        <f t="shared" si="6"/>
        <v>0.10084896551724117</v>
      </c>
      <c r="P26" s="42">
        <f t="shared" si="7"/>
        <v>10.084896551724116</v>
      </c>
    </row>
    <row r="27" spans="1:16" x14ac:dyDescent="0.25">
      <c r="A27" s="19">
        <v>3.6</v>
      </c>
      <c r="B27" s="19">
        <v>40.5</v>
      </c>
      <c r="C27">
        <f t="shared" si="0"/>
        <v>35.315560000000005</v>
      </c>
      <c r="D27">
        <f t="shared" si="8"/>
        <v>5.1844399999999951</v>
      </c>
      <c r="E27">
        <f t="shared" si="1"/>
        <v>26.878418113599949</v>
      </c>
      <c r="F27">
        <f t="shared" si="2"/>
        <v>5.5109987804877889</v>
      </c>
      <c r="G27">
        <f t="shared" si="3"/>
        <v>30.371107558537897</v>
      </c>
      <c r="M27">
        <f t="shared" si="4"/>
        <v>5.1844399999999951</v>
      </c>
      <c r="N27">
        <f t="shared" si="5"/>
        <v>26.878418113599949</v>
      </c>
      <c r="O27">
        <f t="shared" si="6"/>
        <v>0.12801086419753074</v>
      </c>
      <c r="P27" s="42">
        <f t="shared" si="7"/>
        <v>12.801086419753075</v>
      </c>
    </row>
    <row r="28" spans="1:16" x14ac:dyDescent="0.25">
      <c r="A28" s="19">
        <v>1.5</v>
      </c>
      <c r="B28" s="19">
        <v>52.2</v>
      </c>
      <c r="C28">
        <f t="shared" si="0"/>
        <v>46.729900000000001</v>
      </c>
      <c r="D28">
        <f t="shared" si="8"/>
        <v>5.4701000000000022</v>
      </c>
      <c r="E28">
        <f t="shared" si="1"/>
        <v>29.921994010000024</v>
      </c>
      <c r="F28">
        <f t="shared" si="2"/>
        <v>17.210998780487792</v>
      </c>
      <c r="G28">
        <f t="shared" si="3"/>
        <v>296.21847902195225</v>
      </c>
      <c r="M28">
        <f t="shared" si="4"/>
        <v>5.4701000000000022</v>
      </c>
      <c r="N28">
        <f t="shared" si="5"/>
        <v>29.921994010000024</v>
      </c>
      <c r="O28">
        <f t="shared" si="6"/>
        <v>0.10479118773946364</v>
      </c>
      <c r="P28" s="42">
        <f t="shared" si="7"/>
        <v>10.479118773946364</v>
      </c>
    </row>
    <row r="29" spans="1:16" x14ac:dyDescent="0.25">
      <c r="A29" s="19">
        <v>3</v>
      </c>
      <c r="B29" s="19">
        <v>39.700000000000003</v>
      </c>
      <c r="C29">
        <f t="shared" si="0"/>
        <v>38.576800000000006</v>
      </c>
      <c r="D29">
        <f t="shared" si="8"/>
        <v>1.1231999999999971</v>
      </c>
      <c r="E29">
        <f t="shared" si="1"/>
        <v>1.2615782399999935</v>
      </c>
      <c r="F29">
        <f t="shared" si="2"/>
        <v>4.7109987804877917</v>
      </c>
      <c r="G29">
        <f t="shared" si="3"/>
        <v>22.193509509757462</v>
      </c>
      <c r="M29">
        <f t="shared" si="4"/>
        <v>1.1231999999999971</v>
      </c>
      <c r="N29">
        <f t="shared" si="5"/>
        <v>1.2615782399999935</v>
      </c>
      <c r="O29">
        <f t="shared" si="6"/>
        <v>2.8292191435768187E-2</v>
      </c>
      <c r="P29" s="42">
        <f t="shared" si="7"/>
        <v>2.8292191435768186</v>
      </c>
    </row>
    <row r="30" spans="1:16" x14ac:dyDescent="0.25">
      <c r="A30" s="19">
        <v>2.4</v>
      </c>
      <c r="B30" s="19">
        <v>44.8</v>
      </c>
      <c r="C30">
        <f t="shared" si="0"/>
        <v>41.838040000000007</v>
      </c>
      <c r="D30">
        <f t="shared" si="8"/>
        <v>2.9619599999999906</v>
      </c>
      <c r="E30">
        <f t="shared" si="1"/>
        <v>8.7732070415999441</v>
      </c>
      <c r="F30">
        <f t="shared" si="2"/>
        <v>9.8109987804877861</v>
      </c>
      <c r="G30">
        <f t="shared" si="3"/>
        <v>96.255697070732822</v>
      </c>
      <c r="M30">
        <f t="shared" si="4"/>
        <v>2.9619599999999906</v>
      </c>
      <c r="N30">
        <f t="shared" si="5"/>
        <v>8.7732070415999441</v>
      </c>
      <c r="O30">
        <f t="shared" si="6"/>
        <v>6.611517857142836E-2</v>
      </c>
      <c r="P30" s="42">
        <f t="shared" si="7"/>
        <v>6.6115178571428359</v>
      </c>
    </row>
    <row r="31" spans="1:16" x14ac:dyDescent="0.25">
      <c r="A31" s="19">
        <v>2.5</v>
      </c>
      <c r="B31" s="19">
        <v>37.979999999999997</v>
      </c>
      <c r="C31">
        <f t="shared" si="0"/>
        <v>41.294499999999999</v>
      </c>
      <c r="D31">
        <f t="shared" si="8"/>
        <v>-3.3145000000000024</v>
      </c>
      <c r="E31">
        <f t="shared" si="1"/>
        <v>10.985910250000016</v>
      </c>
      <c r="F31">
        <f t="shared" si="2"/>
        <v>2.9909987804877858</v>
      </c>
      <c r="G31">
        <f t="shared" si="3"/>
        <v>8.9460737048794226</v>
      </c>
      <c r="M31">
        <f t="shared" si="4"/>
        <v>3.3145000000000024</v>
      </c>
      <c r="N31">
        <f t="shared" si="5"/>
        <v>10.985910250000016</v>
      </c>
      <c r="O31">
        <f t="shared" si="6"/>
        <v>8.7269615587151197E-2</v>
      </c>
      <c r="P31" s="42">
        <f t="shared" si="7"/>
        <v>8.7269615587151197</v>
      </c>
    </row>
    <row r="32" spans="1:16" x14ac:dyDescent="0.25">
      <c r="A32" s="19">
        <v>1.5</v>
      </c>
      <c r="B32" s="19">
        <v>46.5</v>
      </c>
      <c r="C32">
        <f t="shared" si="0"/>
        <v>46.729900000000001</v>
      </c>
      <c r="D32">
        <f t="shared" si="8"/>
        <v>-0.22990000000000066</v>
      </c>
      <c r="E32">
        <f t="shared" si="1"/>
        <v>5.2854010000000305E-2</v>
      </c>
      <c r="F32">
        <f t="shared" si="2"/>
        <v>11.510998780487789</v>
      </c>
      <c r="G32">
        <f t="shared" si="3"/>
        <v>132.50309292439135</v>
      </c>
      <c r="M32">
        <f t="shared" si="4"/>
        <v>0.22990000000000066</v>
      </c>
      <c r="N32">
        <f t="shared" si="5"/>
        <v>5.2854010000000305E-2</v>
      </c>
      <c r="O32">
        <f t="shared" si="6"/>
        <v>4.9440860215053907E-3</v>
      </c>
      <c r="P32" s="42">
        <f t="shared" si="7"/>
        <v>0.49440860215053906</v>
      </c>
    </row>
    <row r="33" spans="1:16" x14ac:dyDescent="0.25">
      <c r="A33" s="19">
        <v>2.4</v>
      </c>
      <c r="B33" s="19">
        <v>43.431899999999999</v>
      </c>
      <c r="C33">
        <f t="shared" si="0"/>
        <v>41.838040000000007</v>
      </c>
      <c r="D33">
        <f t="shared" si="8"/>
        <v>1.5938599999999923</v>
      </c>
      <c r="E33">
        <f t="shared" si="1"/>
        <v>2.5403896995999755</v>
      </c>
      <c r="F33">
        <f t="shared" si="2"/>
        <v>8.4428987804877877</v>
      </c>
      <c r="G33">
        <f t="shared" si="3"/>
        <v>71.282539817562167</v>
      </c>
      <c r="M33">
        <f t="shared" si="4"/>
        <v>1.5938599999999923</v>
      </c>
      <c r="N33">
        <f t="shared" si="5"/>
        <v>2.5403896995999755</v>
      </c>
      <c r="O33">
        <f t="shared" si="6"/>
        <v>3.6697910982480444E-2</v>
      </c>
      <c r="P33" s="42">
        <f t="shared" si="7"/>
        <v>3.6697910982480444</v>
      </c>
    </row>
    <row r="34" spans="1:16" x14ac:dyDescent="0.25">
      <c r="A34" s="19">
        <v>3</v>
      </c>
      <c r="B34" s="19">
        <v>32.857900000000001</v>
      </c>
      <c r="C34">
        <f t="shared" si="0"/>
        <v>38.576800000000006</v>
      </c>
      <c r="D34">
        <f t="shared" si="8"/>
        <v>-5.718900000000005</v>
      </c>
      <c r="E34">
        <f t="shared" si="1"/>
        <v>32.705817210000056</v>
      </c>
      <c r="F34">
        <f t="shared" si="2"/>
        <v>-2.1311012195122103</v>
      </c>
      <c r="G34">
        <f t="shared" si="3"/>
        <v>4.54159240780643</v>
      </c>
      <c r="M34">
        <f t="shared" si="4"/>
        <v>5.718900000000005</v>
      </c>
      <c r="N34">
        <f t="shared" si="5"/>
        <v>32.705817210000056</v>
      </c>
      <c r="O34">
        <f t="shared" si="6"/>
        <v>0.17404946755574777</v>
      </c>
      <c r="P34" s="42">
        <f t="shared" si="7"/>
        <v>17.404946755574777</v>
      </c>
    </row>
    <row r="35" spans="1:16" x14ac:dyDescent="0.25">
      <c r="A35" s="19">
        <v>4.4000000000000004</v>
      </c>
      <c r="B35" s="19">
        <v>33.603200000000001</v>
      </c>
      <c r="C35">
        <f t="shared" si="0"/>
        <v>30.967240000000004</v>
      </c>
      <c r="D35">
        <f t="shared" si="8"/>
        <v>2.6359599999999972</v>
      </c>
      <c r="E35">
        <f t="shared" si="1"/>
        <v>6.9482851215999855</v>
      </c>
      <c r="F35">
        <f t="shared" si="2"/>
        <v>-1.38580121951221</v>
      </c>
      <c r="G35">
        <f t="shared" si="3"/>
        <v>1.9204450200015286</v>
      </c>
      <c r="M35">
        <f t="shared" si="4"/>
        <v>2.6359599999999972</v>
      </c>
      <c r="N35">
        <f t="shared" si="5"/>
        <v>6.9482851215999855</v>
      </c>
      <c r="O35">
        <f t="shared" si="6"/>
        <v>7.8443719645747936E-2</v>
      </c>
      <c r="P35" s="42">
        <f t="shared" si="7"/>
        <v>7.844371964574794</v>
      </c>
    </row>
    <row r="36" spans="1:16" x14ac:dyDescent="0.25">
      <c r="A36" s="19">
        <v>3</v>
      </c>
      <c r="B36" s="19">
        <v>35.496600000000001</v>
      </c>
      <c r="C36">
        <f t="shared" si="0"/>
        <v>38.576800000000006</v>
      </c>
      <c r="D36">
        <f t="shared" si="8"/>
        <v>-3.0802000000000049</v>
      </c>
      <c r="E36">
        <f t="shared" si="1"/>
        <v>9.4876320400000296</v>
      </c>
      <c r="F36">
        <f t="shared" si="2"/>
        <v>0.50759878048778972</v>
      </c>
      <c r="G36">
        <f t="shared" si="3"/>
        <v>0.25765652195269134</v>
      </c>
      <c r="M36">
        <f t="shared" si="4"/>
        <v>3.0802000000000049</v>
      </c>
      <c r="N36">
        <f t="shared" si="5"/>
        <v>9.4876320400000296</v>
      </c>
      <c r="O36">
        <f t="shared" si="6"/>
        <v>8.6774507981046203E-2</v>
      </c>
      <c r="P36" s="42">
        <f t="shared" si="7"/>
        <v>8.6774507981046209</v>
      </c>
    </row>
    <row r="37" spans="1:16" x14ac:dyDescent="0.25">
      <c r="A37" s="19">
        <v>5</v>
      </c>
      <c r="B37" s="19">
        <v>25.897500000000001</v>
      </c>
      <c r="C37">
        <f t="shared" si="0"/>
        <v>27.706000000000003</v>
      </c>
      <c r="D37">
        <f t="shared" si="8"/>
        <v>-1.8085000000000022</v>
      </c>
      <c r="E37">
        <f t="shared" si="1"/>
        <v>3.2706722500000081</v>
      </c>
      <c r="F37">
        <f t="shared" si="2"/>
        <v>-9.0915012195122102</v>
      </c>
      <c r="G37">
        <f t="shared" si="3"/>
        <v>82.655394424392</v>
      </c>
      <c r="M37">
        <f t="shared" si="4"/>
        <v>1.8085000000000022</v>
      </c>
      <c r="N37">
        <f t="shared" si="5"/>
        <v>3.2706722500000081</v>
      </c>
      <c r="O37">
        <f t="shared" si="6"/>
        <v>6.9832995462882602E-2</v>
      </c>
      <c r="P37" s="42">
        <f t="shared" si="7"/>
        <v>6.9832995462882606</v>
      </c>
    </row>
    <row r="38" spans="1:16" x14ac:dyDescent="0.25">
      <c r="A38" s="19">
        <v>2</v>
      </c>
      <c r="B38" s="19">
        <v>40.9</v>
      </c>
      <c r="C38">
        <f t="shared" si="0"/>
        <v>44.012200000000007</v>
      </c>
      <c r="D38">
        <f t="shared" si="8"/>
        <v>-3.1122000000000085</v>
      </c>
      <c r="E38">
        <f t="shared" si="1"/>
        <v>9.6857888400000522</v>
      </c>
      <c r="F38">
        <f t="shared" si="2"/>
        <v>5.9109987804877875</v>
      </c>
      <c r="G38">
        <f t="shared" si="3"/>
        <v>34.93990658292811</v>
      </c>
      <c r="M38">
        <f t="shared" si="4"/>
        <v>3.1122000000000085</v>
      </c>
      <c r="N38">
        <f t="shared" si="5"/>
        <v>9.6857888400000522</v>
      </c>
      <c r="O38">
        <f t="shared" si="6"/>
        <v>7.609290953545253E-2</v>
      </c>
      <c r="P38" s="42">
        <f t="shared" si="7"/>
        <v>7.6092909535452531</v>
      </c>
    </row>
    <row r="39" spans="1:16" x14ac:dyDescent="0.25">
      <c r="A39" s="19">
        <v>4.5999999999999996</v>
      </c>
      <c r="B39" s="19">
        <v>21.9</v>
      </c>
      <c r="C39">
        <f t="shared" si="0"/>
        <v>29.880160000000007</v>
      </c>
      <c r="D39">
        <f t="shared" si="8"/>
        <v>-7.9801600000000086</v>
      </c>
      <c r="E39">
        <f t="shared" si="1"/>
        <v>63.682953625600135</v>
      </c>
      <c r="F39">
        <f t="shared" si="2"/>
        <v>-13.089001219512213</v>
      </c>
      <c r="G39">
        <f t="shared" si="3"/>
        <v>171.32195292439218</v>
      </c>
      <c r="M39">
        <f t="shared" si="4"/>
        <v>7.9801600000000086</v>
      </c>
      <c r="N39">
        <f t="shared" si="5"/>
        <v>63.682953625600135</v>
      </c>
      <c r="O39">
        <f t="shared" si="6"/>
        <v>0.36439086757990907</v>
      </c>
      <c r="P39" s="42">
        <f t="shared" si="7"/>
        <v>36.439086757990907</v>
      </c>
    </row>
    <row r="40" spans="1:16" x14ac:dyDescent="0.25">
      <c r="A40" s="19">
        <v>3</v>
      </c>
      <c r="B40" s="19">
        <v>32.857900000000001</v>
      </c>
      <c r="C40">
        <f t="shared" si="0"/>
        <v>38.576800000000006</v>
      </c>
      <c r="D40">
        <f t="shared" si="8"/>
        <v>-5.718900000000005</v>
      </c>
      <c r="E40">
        <f t="shared" si="1"/>
        <v>32.705817210000056</v>
      </c>
      <c r="F40">
        <f t="shared" si="2"/>
        <v>-2.1311012195122103</v>
      </c>
      <c r="G40">
        <f t="shared" si="3"/>
        <v>4.54159240780643</v>
      </c>
      <c r="M40">
        <f t="shared" si="4"/>
        <v>5.718900000000005</v>
      </c>
      <c r="N40">
        <f t="shared" si="5"/>
        <v>32.705817210000056</v>
      </c>
      <c r="O40">
        <f t="shared" si="6"/>
        <v>0.17404946755574777</v>
      </c>
      <c r="P40" s="42">
        <f t="shared" si="7"/>
        <v>17.404946755574777</v>
      </c>
    </row>
    <row r="41" spans="1:16" x14ac:dyDescent="0.25">
      <c r="A41" s="19">
        <v>2</v>
      </c>
      <c r="B41" s="19">
        <v>39.444699999999997</v>
      </c>
      <c r="C41">
        <f t="shared" si="0"/>
        <v>44.012200000000007</v>
      </c>
      <c r="D41">
        <f t="shared" si="8"/>
        <v>-4.5675000000000097</v>
      </c>
      <c r="E41">
        <f t="shared" si="1"/>
        <v>20.862056250000087</v>
      </c>
      <c r="F41">
        <f t="shared" si="2"/>
        <v>4.4556987804877863</v>
      </c>
      <c r="G41">
        <f t="shared" si="3"/>
        <v>19.853251622440347</v>
      </c>
      <c r="M41">
        <f t="shared" si="4"/>
        <v>4.5675000000000097</v>
      </c>
      <c r="N41">
        <f t="shared" si="5"/>
        <v>20.862056250000087</v>
      </c>
      <c r="O41">
        <f t="shared" si="6"/>
        <v>0.11579502442660256</v>
      </c>
      <c r="P41" s="42">
        <f t="shared" si="7"/>
        <v>11.579502442660255</v>
      </c>
    </row>
    <row r="42" spans="1:16" x14ac:dyDescent="0.25">
      <c r="A42" s="19">
        <v>3.6</v>
      </c>
      <c r="B42" s="19">
        <v>37.9</v>
      </c>
      <c r="C42">
        <f t="shared" si="0"/>
        <v>35.315560000000005</v>
      </c>
      <c r="D42">
        <f t="shared" si="8"/>
        <v>2.5844399999999936</v>
      </c>
      <c r="E42">
        <f t="shared" si="1"/>
        <v>6.679330113599967</v>
      </c>
      <c r="F42">
        <f t="shared" si="2"/>
        <v>2.9109987804877875</v>
      </c>
      <c r="G42">
        <f t="shared" si="3"/>
        <v>8.4739139000013868</v>
      </c>
      <c r="M42">
        <f t="shared" si="4"/>
        <v>2.5844399999999936</v>
      </c>
      <c r="N42">
        <f t="shared" si="5"/>
        <v>6.679330113599967</v>
      </c>
      <c r="O42">
        <f t="shared" si="6"/>
        <v>6.8191029023746533E-2</v>
      </c>
      <c r="P42" s="42">
        <f t="shared" si="7"/>
        <v>6.8191029023746532</v>
      </c>
    </row>
    <row r="43" spans="1:16" x14ac:dyDescent="0.25">
      <c r="A43" s="19">
        <v>5.4</v>
      </c>
      <c r="B43" s="19">
        <v>21.2</v>
      </c>
      <c r="C43">
        <f t="shared" si="0"/>
        <v>25.531840000000003</v>
      </c>
      <c r="D43">
        <f t="shared" si="8"/>
        <v>-4.3318400000000032</v>
      </c>
      <c r="E43">
        <f t="shared" si="1"/>
        <v>18.764837785600029</v>
      </c>
      <c r="F43">
        <f t="shared" si="2"/>
        <v>-13.789001219512212</v>
      </c>
      <c r="G43">
        <f t="shared" si="3"/>
        <v>190.13655463170926</v>
      </c>
      <c r="M43">
        <f t="shared" si="4"/>
        <v>4.3318400000000032</v>
      </c>
      <c r="N43">
        <f t="shared" si="5"/>
        <v>18.764837785600029</v>
      </c>
      <c r="O43">
        <f t="shared" si="6"/>
        <v>0.20433207547169827</v>
      </c>
      <c r="P43" s="42">
        <f t="shared" si="7"/>
        <v>20.433207547169825</v>
      </c>
    </row>
    <row r="44" spans="1:16" x14ac:dyDescent="0.25">
      <c r="A44" s="19">
        <v>6.4</v>
      </c>
      <c r="B44" s="19">
        <v>31.4</v>
      </c>
      <c r="C44">
        <f t="shared" si="0"/>
        <v>20.096440000000001</v>
      </c>
      <c r="D44">
        <f t="shared" si="8"/>
        <v>11.303559999999997</v>
      </c>
      <c r="E44">
        <f t="shared" si="1"/>
        <v>127.77046867359994</v>
      </c>
      <c r="F44">
        <f t="shared" si="2"/>
        <v>-3.5890012195122125</v>
      </c>
      <c r="G44">
        <f t="shared" si="3"/>
        <v>12.880929753660149</v>
      </c>
      <c r="M44">
        <f t="shared" si="4"/>
        <v>11.303559999999997</v>
      </c>
      <c r="N44">
        <f t="shared" si="5"/>
        <v>127.77046867359994</v>
      </c>
      <c r="O44">
        <f t="shared" si="6"/>
        <v>0.35998598726114645</v>
      </c>
      <c r="P44" s="42">
        <f t="shared" si="7"/>
        <v>35.998598726114643</v>
      </c>
    </row>
    <row r="45" spans="1:16" x14ac:dyDescent="0.25">
      <c r="A45" s="19">
        <v>2.5</v>
      </c>
      <c r="B45" s="19">
        <v>37.5899</v>
      </c>
      <c r="C45">
        <f t="shared" si="0"/>
        <v>41.294499999999999</v>
      </c>
      <c r="D45">
        <f t="shared" si="8"/>
        <v>-3.7045999999999992</v>
      </c>
      <c r="E45">
        <f t="shared" si="1"/>
        <v>13.724061159999994</v>
      </c>
      <c r="F45">
        <f t="shared" si="2"/>
        <v>2.600898780487789</v>
      </c>
      <c r="G45">
        <f t="shared" si="3"/>
        <v>6.7646744663428677</v>
      </c>
      <c r="M45">
        <f t="shared" si="4"/>
        <v>3.7045999999999992</v>
      </c>
      <c r="N45">
        <f t="shared" si="5"/>
        <v>13.724061159999994</v>
      </c>
      <c r="O45">
        <f t="shared" si="6"/>
        <v>9.8553068776453229E-2</v>
      </c>
      <c r="P45" s="42">
        <f t="shared" si="7"/>
        <v>9.8553068776453223</v>
      </c>
    </row>
    <row r="46" spans="1:16" x14ac:dyDescent="0.25">
      <c r="A46" s="19">
        <v>3.7</v>
      </c>
      <c r="B46" s="19">
        <v>33.4</v>
      </c>
      <c r="C46">
        <f t="shared" si="0"/>
        <v>34.772020000000005</v>
      </c>
      <c r="D46">
        <f t="shared" si="8"/>
        <v>-1.3720200000000062</v>
      </c>
      <c r="E46">
        <f t="shared" si="1"/>
        <v>1.8824388804000172</v>
      </c>
      <c r="F46">
        <f t="shared" si="2"/>
        <v>-1.5890012195122125</v>
      </c>
      <c r="G46">
        <f t="shared" si="3"/>
        <v>2.5249248756112985</v>
      </c>
      <c r="M46">
        <f t="shared" si="4"/>
        <v>1.3720200000000062</v>
      </c>
      <c r="N46">
        <f t="shared" si="5"/>
        <v>1.8824388804000172</v>
      </c>
      <c r="O46">
        <f t="shared" si="6"/>
        <v>4.1078443113772643E-2</v>
      </c>
      <c r="P46" s="42">
        <f t="shared" si="7"/>
        <v>4.1078443113772645</v>
      </c>
    </row>
    <row r="47" spans="1:16" x14ac:dyDescent="0.25">
      <c r="A47" s="19">
        <v>5</v>
      </c>
      <c r="B47" s="19">
        <v>28.716000000000001</v>
      </c>
      <c r="C47">
        <f t="shared" si="0"/>
        <v>27.706000000000003</v>
      </c>
      <c r="D47">
        <f t="shared" si="8"/>
        <v>1.009999999999998</v>
      </c>
      <c r="E47">
        <f t="shared" si="1"/>
        <v>1.020099999999996</v>
      </c>
      <c r="F47">
        <f t="shared" si="2"/>
        <v>-6.27300121951221</v>
      </c>
      <c r="G47">
        <f t="shared" si="3"/>
        <v>39.350544300001673</v>
      </c>
      <c r="M47">
        <f t="shared" si="4"/>
        <v>1.009999999999998</v>
      </c>
      <c r="N47">
        <f t="shared" si="5"/>
        <v>1.020099999999996</v>
      </c>
      <c r="O47">
        <f t="shared" si="6"/>
        <v>3.5172029530575216E-2</v>
      </c>
      <c r="P47" s="42">
        <f t="shared" si="7"/>
        <v>3.5172029530575215</v>
      </c>
    </row>
    <row r="48" spans="1:16" x14ac:dyDescent="0.25">
      <c r="A48" s="19">
        <v>6.2</v>
      </c>
      <c r="B48" s="19">
        <v>26.8</v>
      </c>
      <c r="C48">
        <f t="shared" si="0"/>
        <v>21.183520000000001</v>
      </c>
      <c r="D48">
        <f t="shared" si="8"/>
        <v>5.6164799999999993</v>
      </c>
      <c r="E48">
        <f t="shared" si="1"/>
        <v>31.544847590399993</v>
      </c>
      <c r="F48">
        <f t="shared" si="2"/>
        <v>-8.1890012195122104</v>
      </c>
      <c r="G48">
        <f t="shared" si="3"/>
        <v>67.059740973172467</v>
      </c>
      <c r="M48">
        <f t="shared" si="4"/>
        <v>5.6164799999999993</v>
      </c>
      <c r="N48">
        <f t="shared" si="5"/>
        <v>31.544847590399993</v>
      </c>
      <c r="O48">
        <f t="shared" si="6"/>
        <v>0.2095701492537313</v>
      </c>
      <c r="P48" s="42">
        <f t="shared" si="7"/>
        <v>20.95701492537313</v>
      </c>
    </row>
    <row r="49" spans="1:16" x14ac:dyDescent="0.25">
      <c r="A49" s="19">
        <v>2.2000000000000002</v>
      </c>
      <c r="B49" s="19">
        <v>30.45</v>
      </c>
      <c r="C49">
        <f t="shared" si="0"/>
        <v>42.925120000000007</v>
      </c>
      <c r="D49">
        <f t="shared" si="8"/>
        <v>-12.475120000000008</v>
      </c>
      <c r="E49">
        <f t="shared" si="1"/>
        <v>155.62861901440019</v>
      </c>
      <c r="F49">
        <f t="shared" si="2"/>
        <v>-4.5390012195122118</v>
      </c>
      <c r="G49">
        <f t="shared" si="3"/>
        <v>20.602532070733346</v>
      </c>
      <c r="M49">
        <f t="shared" si="4"/>
        <v>12.475120000000008</v>
      </c>
      <c r="N49">
        <f t="shared" si="5"/>
        <v>155.62861901440019</v>
      </c>
      <c r="O49">
        <f t="shared" si="6"/>
        <v>0.40969195402298875</v>
      </c>
      <c r="P49" s="42">
        <f t="shared" si="7"/>
        <v>40.969195402298872</v>
      </c>
    </row>
    <row r="50" spans="1:16" x14ac:dyDescent="0.25">
      <c r="A50" s="19">
        <v>3.8</v>
      </c>
      <c r="B50" s="19">
        <v>34.861699999999999</v>
      </c>
      <c r="C50">
        <f t="shared" si="0"/>
        <v>34.228480000000005</v>
      </c>
      <c r="D50">
        <f t="shared" si="8"/>
        <v>0.63321999999999434</v>
      </c>
      <c r="E50">
        <f t="shared" si="1"/>
        <v>0.40096756839999281</v>
      </c>
      <c r="F50">
        <f t="shared" si="2"/>
        <v>-0.12730121951221207</v>
      </c>
      <c r="G50">
        <f t="shared" si="3"/>
        <v>1.6205600489296403E-2</v>
      </c>
      <c r="M50">
        <f t="shared" si="4"/>
        <v>0.63321999999999434</v>
      </c>
      <c r="N50">
        <f t="shared" si="5"/>
        <v>0.40096756839999281</v>
      </c>
      <c r="O50">
        <f t="shared" si="6"/>
        <v>1.8163772851008252E-2</v>
      </c>
      <c r="P50" s="42">
        <f t="shared" si="7"/>
        <v>1.8163772851008251</v>
      </c>
    </row>
    <row r="51" spans="1:16" x14ac:dyDescent="0.25">
      <c r="A51" s="19">
        <v>4.4000000000000004</v>
      </c>
      <c r="B51" s="19">
        <v>33.049900000000001</v>
      </c>
      <c r="C51">
        <f t="shared" si="0"/>
        <v>30.967240000000004</v>
      </c>
      <c r="D51">
        <f t="shared" si="8"/>
        <v>2.0826599999999971</v>
      </c>
      <c r="E51">
        <f t="shared" si="1"/>
        <v>4.3374726755999875</v>
      </c>
      <c r="F51">
        <f t="shared" si="2"/>
        <v>-1.9391012195122102</v>
      </c>
      <c r="G51">
        <f t="shared" si="3"/>
        <v>3.7601135395137408</v>
      </c>
      <c r="M51">
        <f t="shared" si="4"/>
        <v>2.0826599999999971</v>
      </c>
      <c r="N51">
        <f t="shared" si="5"/>
        <v>4.3374726755999875</v>
      </c>
      <c r="O51">
        <f t="shared" si="6"/>
        <v>6.3015621832441152E-2</v>
      </c>
      <c r="P51" s="42">
        <f t="shared" si="7"/>
        <v>6.3015621832441155</v>
      </c>
    </row>
    <row r="52" spans="1:16" x14ac:dyDescent="0.25">
      <c r="A52" s="19">
        <v>3.8</v>
      </c>
      <c r="B52" s="19">
        <v>36.027700000000003</v>
      </c>
      <c r="C52">
        <f t="shared" si="0"/>
        <v>34.228480000000005</v>
      </c>
      <c r="D52">
        <f t="shared" si="8"/>
        <v>1.7992199999999983</v>
      </c>
      <c r="E52">
        <f t="shared" si="1"/>
        <v>3.2371926083999938</v>
      </c>
      <c r="F52">
        <f t="shared" si="2"/>
        <v>1.0386987804877919</v>
      </c>
      <c r="G52">
        <f t="shared" si="3"/>
        <v>1.0788951565868261</v>
      </c>
      <c r="M52">
        <f t="shared" si="4"/>
        <v>1.7992199999999983</v>
      </c>
      <c r="N52">
        <f t="shared" si="5"/>
        <v>3.2371926083999938</v>
      </c>
      <c r="O52">
        <f t="shared" si="6"/>
        <v>4.9939907349067468E-2</v>
      </c>
      <c r="P52" s="42">
        <f t="shared" si="7"/>
        <v>4.9939907349067472</v>
      </c>
    </row>
    <row r="53" spans="1:16" x14ac:dyDescent="0.25">
      <c r="A53" s="19">
        <v>1.6</v>
      </c>
      <c r="B53" s="19">
        <v>42.8</v>
      </c>
      <c r="C53">
        <f t="shared" si="0"/>
        <v>46.186360000000001</v>
      </c>
      <c r="D53">
        <f t="shared" si="8"/>
        <v>-3.3863600000000034</v>
      </c>
      <c r="E53">
        <f t="shared" si="1"/>
        <v>11.467434049600023</v>
      </c>
      <c r="F53">
        <f t="shared" si="2"/>
        <v>7.8109987804877861</v>
      </c>
      <c r="G53">
        <f t="shared" si="3"/>
        <v>61.011701948781678</v>
      </c>
      <c r="M53">
        <f t="shared" si="4"/>
        <v>3.3863600000000034</v>
      </c>
      <c r="N53">
        <f t="shared" si="5"/>
        <v>11.467434049600023</v>
      </c>
      <c r="O53">
        <f t="shared" si="6"/>
        <v>7.9120560747663632E-2</v>
      </c>
      <c r="P53" s="42">
        <f t="shared" si="7"/>
        <v>7.9120560747663635</v>
      </c>
    </row>
    <row r="54" spans="1:16" x14ac:dyDescent="0.25">
      <c r="A54" s="19">
        <v>4.7</v>
      </c>
      <c r="B54" s="19">
        <v>25.7</v>
      </c>
      <c r="C54">
        <f t="shared" si="0"/>
        <v>29.336620000000003</v>
      </c>
      <c r="D54">
        <f t="shared" si="8"/>
        <v>-3.6366200000000042</v>
      </c>
      <c r="E54">
        <f t="shared" si="1"/>
        <v>13.22500502440003</v>
      </c>
      <c r="F54">
        <f t="shared" si="2"/>
        <v>-9.2890012195122118</v>
      </c>
      <c r="G54">
        <f t="shared" si="3"/>
        <v>86.285543656099364</v>
      </c>
      <c r="M54">
        <f t="shared" si="4"/>
        <v>3.6366200000000042</v>
      </c>
      <c r="N54">
        <f t="shared" si="5"/>
        <v>13.22500502440003</v>
      </c>
      <c r="O54">
        <f t="shared" si="6"/>
        <v>0.14150272373540873</v>
      </c>
      <c r="P54" s="42">
        <f t="shared" si="7"/>
        <v>14.150272373540872</v>
      </c>
    </row>
    <row r="55" spans="1:16" x14ac:dyDescent="0.25">
      <c r="A55" s="19">
        <v>2.5</v>
      </c>
      <c r="B55" s="19">
        <v>37.037799999999997</v>
      </c>
      <c r="C55">
        <f t="shared" si="0"/>
        <v>41.294499999999999</v>
      </c>
      <c r="D55">
        <f t="shared" si="8"/>
        <v>-4.2567000000000021</v>
      </c>
      <c r="E55">
        <f t="shared" si="1"/>
        <v>18.11949489000002</v>
      </c>
      <c r="F55">
        <f t="shared" si="2"/>
        <v>2.0487987804877861</v>
      </c>
      <c r="G55">
        <f t="shared" si="3"/>
        <v>4.1975764429282396</v>
      </c>
      <c r="M55">
        <f t="shared" si="4"/>
        <v>4.2567000000000021</v>
      </c>
      <c r="N55">
        <f t="shared" si="5"/>
        <v>18.11949489000002</v>
      </c>
      <c r="O55">
        <f t="shared" si="6"/>
        <v>0.11492853247223114</v>
      </c>
      <c r="P55" s="42">
        <f t="shared" si="7"/>
        <v>11.492853247223115</v>
      </c>
    </row>
    <row r="56" spans="1:16" x14ac:dyDescent="0.25">
      <c r="A56" s="19">
        <v>2</v>
      </c>
      <c r="B56" s="19">
        <v>48.7</v>
      </c>
      <c r="C56">
        <f t="shared" si="0"/>
        <v>44.012200000000007</v>
      </c>
      <c r="D56">
        <f t="shared" si="8"/>
        <v>4.6877999999999957</v>
      </c>
      <c r="E56">
        <f t="shared" si="1"/>
        <v>21.975468839999959</v>
      </c>
      <c r="F56">
        <f t="shared" si="2"/>
        <v>13.710998780487792</v>
      </c>
      <c r="G56">
        <f t="shared" si="3"/>
        <v>187.9914875585377</v>
      </c>
      <c r="M56">
        <f t="shared" si="4"/>
        <v>4.6877999999999957</v>
      </c>
      <c r="N56">
        <f t="shared" si="5"/>
        <v>21.975468839999959</v>
      </c>
      <c r="O56">
        <f t="shared" si="6"/>
        <v>9.625872689938389E-2</v>
      </c>
      <c r="P56" s="42">
        <f t="shared" si="7"/>
        <v>9.6258726899383884</v>
      </c>
    </row>
    <row r="57" spans="1:16" x14ac:dyDescent="0.25">
      <c r="A57" s="19">
        <v>4.4000000000000004</v>
      </c>
      <c r="B57" s="19">
        <v>29.837800000000001</v>
      </c>
      <c r="C57">
        <f t="shared" si="0"/>
        <v>30.967240000000004</v>
      </c>
      <c r="D57">
        <f t="shared" si="8"/>
        <v>-1.1294400000000024</v>
      </c>
      <c r="E57">
        <f t="shared" si="1"/>
        <v>1.2756347136000055</v>
      </c>
      <c r="F57">
        <f t="shared" si="2"/>
        <v>-5.1512012195122097</v>
      </c>
      <c r="G57">
        <f t="shared" si="3"/>
        <v>26.534874003904076</v>
      </c>
      <c r="M57">
        <f t="shared" si="4"/>
        <v>1.1294400000000024</v>
      </c>
      <c r="N57">
        <f t="shared" si="5"/>
        <v>1.2756347136000055</v>
      </c>
      <c r="O57">
        <f t="shared" si="6"/>
        <v>3.7852656697209656E-2</v>
      </c>
      <c r="P57" s="42">
        <f t="shared" si="7"/>
        <v>3.7852656697209657</v>
      </c>
    </row>
    <row r="58" spans="1:16" x14ac:dyDescent="0.25">
      <c r="A58" s="19">
        <v>1.4</v>
      </c>
      <c r="B58" s="19">
        <v>54.05</v>
      </c>
      <c r="C58">
        <f t="shared" si="0"/>
        <v>47.273440000000001</v>
      </c>
      <c r="D58">
        <f t="shared" si="8"/>
        <v>6.7765599999999964</v>
      </c>
      <c r="E58">
        <f t="shared" si="1"/>
        <v>45.921765433599951</v>
      </c>
      <c r="F58">
        <f t="shared" si="2"/>
        <v>19.060998780487786</v>
      </c>
      <c r="G58">
        <f t="shared" si="3"/>
        <v>363.32167450975686</v>
      </c>
      <c r="M58">
        <f t="shared" si="4"/>
        <v>6.7765599999999964</v>
      </c>
      <c r="N58">
        <f t="shared" si="5"/>
        <v>45.921765433599951</v>
      </c>
      <c r="O58">
        <f t="shared" si="6"/>
        <v>0.12537576318223861</v>
      </c>
      <c r="P58" s="42">
        <f t="shared" si="7"/>
        <v>12.537576318223861</v>
      </c>
    </row>
    <row r="59" spans="1:16" x14ac:dyDescent="0.25">
      <c r="A59" s="19">
        <v>3</v>
      </c>
      <c r="B59" s="19">
        <v>31.5</v>
      </c>
      <c r="C59">
        <f t="shared" si="0"/>
        <v>38.576800000000006</v>
      </c>
      <c r="D59">
        <f t="shared" si="8"/>
        <v>-7.0768000000000058</v>
      </c>
      <c r="E59">
        <f t="shared" si="1"/>
        <v>50.081098240000081</v>
      </c>
      <c r="F59">
        <f t="shared" si="2"/>
        <v>-3.4890012195122111</v>
      </c>
      <c r="G59">
        <f t="shared" si="3"/>
        <v>12.173129509757697</v>
      </c>
      <c r="M59">
        <f t="shared" si="4"/>
        <v>7.0768000000000058</v>
      </c>
      <c r="N59">
        <f t="shared" si="5"/>
        <v>50.081098240000081</v>
      </c>
      <c r="O59">
        <f t="shared" si="6"/>
        <v>0.22466031746031764</v>
      </c>
      <c r="P59" s="42">
        <f t="shared" si="7"/>
        <v>22.466031746031764</v>
      </c>
    </row>
    <row r="60" spans="1:16" x14ac:dyDescent="0.25">
      <c r="A60" s="19">
        <v>3.7</v>
      </c>
      <c r="B60" s="19">
        <v>24.4</v>
      </c>
      <c r="C60">
        <f t="shared" si="0"/>
        <v>34.772020000000005</v>
      </c>
      <c r="D60">
        <f t="shared" si="8"/>
        <v>-10.372020000000006</v>
      </c>
      <c r="E60">
        <f t="shared" si="1"/>
        <v>107.57879888040013</v>
      </c>
      <c r="F60">
        <f t="shared" si="2"/>
        <v>-10.589001219512213</v>
      </c>
      <c r="G60">
        <f t="shared" si="3"/>
        <v>112.12694682683113</v>
      </c>
      <c r="M60">
        <f t="shared" si="4"/>
        <v>10.372020000000006</v>
      </c>
      <c r="N60">
        <f t="shared" si="5"/>
        <v>107.57879888040013</v>
      </c>
      <c r="O60">
        <f t="shared" si="6"/>
        <v>0.4250827868852462</v>
      </c>
      <c r="P60" s="42">
        <f t="shared" si="7"/>
        <v>42.508278688524619</v>
      </c>
    </row>
    <row r="61" spans="1:16" x14ac:dyDescent="0.25">
      <c r="A61" s="19">
        <v>3.7</v>
      </c>
      <c r="B61" s="19">
        <v>31.363900000000001</v>
      </c>
      <c r="C61">
        <f t="shared" si="0"/>
        <v>34.772020000000005</v>
      </c>
      <c r="D61">
        <f t="shared" si="8"/>
        <v>-3.4081200000000038</v>
      </c>
      <c r="E61">
        <f t="shared" si="1"/>
        <v>11.615281934400025</v>
      </c>
      <c r="F61">
        <f t="shared" si="2"/>
        <v>-3.6251012195122101</v>
      </c>
      <c r="G61">
        <f t="shared" si="3"/>
        <v>13.141358851708913</v>
      </c>
      <c r="M61">
        <f t="shared" si="4"/>
        <v>3.4081200000000038</v>
      </c>
      <c r="N61">
        <f t="shared" si="5"/>
        <v>11.615281934400025</v>
      </c>
      <c r="O61">
        <f t="shared" si="6"/>
        <v>0.10866378224646819</v>
      </c>
      <c r="P61" s="42">
        <f t="shared" si="7"/>
        <v>10.866378224646819</v>
      </c>
    </row>
    <row r="62" spans="1:16" x14ac:dyDescent="0.25">
      <c r="A62" s="19">
        <v>5.7</v>
      </c>
      <c r="B62" s="19">
        <v>27.2</v>
      </c>
      <c r="C62">
        <f t="shared" si="0"/>
        <v>23.901220000000006</v>
      </c>
      <c r="D62">
        <f t="shared" si="8"/>
        <v>3.2987799999999936</v>
      </c>
      <c r="E62">
        <f t="shared" si="1"/>
        <v>10.881949488399957</v>
      </c>
      <c r="F62">
        <f t="shared" si="2"/>
        <v>-7.7890012195122118</v>
      </c>
      <c r="G62">
        <f t="shared" si="3"/>
        <v>60.668539997562725</v>
      </c>
      <c r="M62">
        <f t="shared" si="4"/>
        <v>3.2987799999999936</v>
      </c>
      <c r="N62">
        <f t="shared" si="5"/>
        <v>10.881949488399957</v>
      </c>
      <c r="O62">
        <f t="shared" si="6"/>
        <v>0.121278676470588</v>
      </c>
      <c r="P62" s="42">
        <f t="shared" si="7"/>
        <v>12.1278676470588</v>
      </c>
    </row>
    <row r="63" spans="1:16" x14ac:dyDescent="0.25">
      <c r="A63" s="19">
        <v>3</v>
      </c>
      <c r="B63" s="19">
        <v>32.857900000000001</v>
      </c>
      <c r="C63">
        <f t="shared" si="0"/>
        <v>38.576800000000006</v>
      </c>
      <c r="D63">
        <f t="shared" si="8"/>
        <v>-5.718900000000005</v>
      </c>
      <c r="E63">
        <f t="shared" si="1"/>
        <v>32.705817210000056</v>
      </c>
      <c r="F63">
        <f t="shared" si="2"/>
        <v>-2.1311012195122103</v>
      </c>
      <c r="G63">
        <f t="shared" si="3"/>
        <v>4.54159240780643</v>
      </c>
      <c r="M63">
        <f t="shared" si="4"/>
        <v>5.718900000000005</v>
      </c>
      <c r="N63">
        <f t="shared" si="5"/>
        <v>32.705817210000056</v>
      </c>
      <c r="O63">
        <f t="shared" si="6"/>
        <v>0.17404946755574777</v>
      </c>
      <c r="P63" s="42">
        <f t="shared" si="7"/>
        <v>17.404946755574777</v>
      </c>
    </row>
    <row r="64" spans="1:16" x14ac:dyDescent="0.25">
      <c r="A64" s="19">
        <v>3</v>
      </c>
      <c r="B64" s="19">
        <v>34.4</v>
      </c>
      <c r="C64">
        <f t="shared" si="0"/>
        <v>38.576800000000006</v>
      </c>
      <c r="D64">
        <f t="shared" si="8"/>
        <v>-4.1768000000000072</v>
      </c>
      <c r="E64">
        <f t="shared" si="1"/>
        <v>17.445658240000061</v>
      </c>
      <c r="F64">
        <f t="shared" si="2"/>
        <v>-0.58900121951221251</v>
      </c>
      <c r="G64">
        <f t="shared" si="3"/>
        <v>0.34692243658687355</v>
      </c>
      <c r="M64">
        <f t="shared" si="4"/>
        <v>4.1768000000000072</v>
      </c>
      <c r="N64">
        <f t="shared" si="5"/>
        <v>17.445658240000061</v>
      </c>
      <c r="O64">
        <f t="shared" si="6"/>
        <v>0.121418604651163</v>
      </c>
      <c r="P64" s="42">
        <f t="shared" si="7"/>
        <v>12.1418604651163</v>
      </c>
    </row>
    <row r="65" spans="1:16" x14ac:dyDescent="0.25">
      <c r="A65" s="19">
        <v>1.8</v>
      </c>
      <c r="B65" s="19">
        <v>46.9</v>
      </c>
      <c r="C65">
        <f t="shared" si="0"/>
        <v>45.099280000000007</v>
      </c>
      <c r="D65">
        <f t="shared" si="8"/>
        <v>1.8007199999999912</v>
      </c>
      <c r="E65">
        <f t="shared" si="1"/>
        <v>3.2425925183999684</v>
      </c>
      <c r="F65">
        <f t="shared" si="2"/>
        <v>11.910998780487787</v>
      </c>
      <c r="G65">
        <f t="shared" si="3"/>
        <v>141.87189194878155</v>
      </c>
      <c r="M65">
        <f t="shared" si="4"/>
        <v>1.8007199999999912</v>
      </c>
      <c r="N65">
        <f t="shared" si="5"/>
        <v>3.2425925183999684</v>
      </c>
      <c r="O65">
        <f t="shared" si="6"/>
        <v>3.8394882729210898E-2</v>
      </c>
      <c r="P65" s="42">
        <f t="shared" si="7"/>
        <v>3.83948827292109</v>
      </c>
    </row>
    <row r="66" spans="1:16" x14ac:dyDescent="0.25">
      <c r="A66" s="19">
        <v>1.6</v>
      </c>
      <c r="B66" s="19">
        <v>52.6</v>
      </c>
      <c r="C66">
        <f t="shared" si="0"/>
        <v>46.186360000000001</v>
      </c>
      <c r="D66">
        <f t="shared" si="8"/>
        <v>6.4136400000000009</v>
      </c>
      <c r="E66">
        <f t="shared" si="1"/>
        <v>41.134778049600008</v>
      </c>
      <c r="F66">
        <f t="shared" si="2"/>
        <v>17.61099878048779</v>
      </c>
      <c r="G66">
        <f t="shared" si="3"/>
        <v>310.14727804634242</v>
      </c>
      <c r="M66">
        <f t="shared" si="4"/>
        <v>6.4136400000000009</v>
      </c>
      <c r="N66">
        <f t="shared" si="5"/>
        <v>41.134778049600008</v>
      </c>
      <c r="O66">
        <f t="shared" si="6"/>
        <v>0.121932319391635</v>
      </c>
      <c r="P66" s="42">
        <f t="shared" si="7"/>
        <v>12.1932319391635</v>
      </c>
    </row>
    <row r="67" spans="1:16" x14ac:dyDescent="0.25">
      <c r="A67" s="19">
        <v>2.5</v>
      </c>
      <c r="B67" s="19">
        <v>32.799999999999997</v>
      </c>
      <c r="C67">
        <f t="shared" si="0"/>
        <v>41.294499999999999</v>
      </c>
      <c r="D67">
        <f t="shared" si="8"/>
        <v>-8.4945000000000022</v>
      </c>
      <c r="E67">
        <f t="shared" si="1"/>
        <v>72.156530250000031</v>
      </c>
      <c r="F67">
        <f t="shared" si="2"/>
        <v>-2.1890012195122139</v>
      </c>
      <c r="G67">
        <f t="shared" si="3"/>
        <v>4.7917263390259599</v>
      </c>
      <c r="M67">
        <f t="shared" si="4"/>
        <v>8.4945000000000022</v>
      </c>
      <c r="N67">
        <f t="shared" si="5"/>
        <v>72.156530250000031</v>
      </c>
      <c r="O67">
        <f t="shared" si="6"/>
        <v>0.25897865853658547</v>
      </c>
      <c r="P67" s="42">
        <f t="shared" si="7"/>
        <v>25.897865853658548</v>
      </c>
    </row>
    <row r="68" spans="1:16" x14ac:dyDescent="0.25">
      <c r="A68" s="19">
        <v>2</v>
      </c>
      <c r="B68" s="19">
        <v>41.399000000000001</v>
      </c>
      <c r="C68">
        <f t="shared" ref="C68:C84" si="9">54.883-5.4354*A68</f>
        <v>44.012200000000007</v>
      </c>
      <c r="D68">
        <f t="shared" si="8"/>
        <v>-2.6132000000000062</v>
      </c>
      <c r="E68">
        <f t="shared" ref="E68:E84" si="10">D68*D68</f>
        <v>6.8288142400000327</v>
      </c>
      <c r="F68">
        <f t="shared" ref="F68:F84" si="11">B68-$B$85</f>
        <v>6.4099987804877898</v>
      </c>
      <c r="G68">
        <f t="shared" ref="G68:G84" si="12">F68*F68</f>
        <v>41.088084365854954</v>
      </c>
      <c r="M68">
        <f t="shared" ref="M68:M84" si="13">ABS(D68)</f>
        <v>2.6132000000000062</v>
      </c>
      <c r="N68">
        <f t="shared" ref="N68:N84" si="14">D68*D68</f>
        <v>6.8288142400000327</v>
      </c>
      <c r="O68">
        <f t="shared" ref="O68:O84" si="15">ABS(B68-C68)/B68</f>
        <v>6.3122297640039765E-2</v>
      </c>
      <c r="P68" s="42">
        <f t="shared" ref="P68:P84" si="16">O68*100</f>
        <v>6.3122297640039768</v>
      </c>
    </row>
    <row r="69" spans="1:16" x14ac:dyDescent="0.25">
      <c r="A69" s="19">
        <v>4</v>
      </c>
      <c r="B69" s="19">
        <v>28.4</v>
      </c>
      <c r="C69">
        <f t="shared" si="9"/>
        <v>33.141400000000004</v>
      </c>
      <c r="D69">
        <f t="shared" ref="D69:D84" si="17">B69-C69</f>
        <v>-4.7414000000000058</v>
      </c>
      <c r="E69">
        <f t="shared" si="10"/>
        <v>22.480873960000054</v>
      </c>
      <c r="F69">
        <f t="shared" si="11"/>
        <v>-6.5890012195122125</v>
      </c>
      <c r="G69">
        <f t="shared" si="12"/>
        <v>43.414937070733423</v>
      </c>
      <c r="M69">
        <f t="shared" si="13"/>
        <v>4.7414000000000058</v>
      </c>
      <c r="N69">
        <f t="shared" si="14"/>
        <v>22.480873960000054</v>
      </c>
      <c r="O69">
        <f t="shared" si="15"/>
        <v>0.16695070422535233</v>
      </c>
      <c r="P69" s="42">
        <f t="shared" si="16"/>
        <v>16.695070422535231</v>
      </c>
    </row>
    <row r="70" spans="1:16" x14ac:dyDescent="0.25">
      <c r="A70" s="19">
        <v>6</v>
      </c>
      <c r="B70" s="19">
        <v>21.473400000000002</v>
      </c>
      <c r="C70">
        <f t="shared" si="9"/>
        <v>22.270600000000009</v>
      </c>
      <c r="D70">
        <f t="shared" si="17"/>
        <v>-0.79720000000000724</v>
      </c>
      <c r="E70">
        <f t="shared" si="10"/>
        <v>0.6355278400000115</v>
      </c>
      <c r="F70">
        <f t="shared" si="11"/>
        <v>-13.515601219512209</v>
      </c>
      <c r="G70">
        <f t="shared" si="12"/>
        <v>182.67147632487993</v>
      </c>
      <c r="M70">
        <f t="shared" si="13"/>
        <v>0.79720000000000724</v>
      </c>
      <c r="N70">
        <f t="shared" si="14"/>
        <v>0.6355278400000115</v>
      </c>
      <c r="O70">
        <f t="shared" si="15"/>
        <v>3.7125001164231432E-2</v>
      </c>
      <c r="P70" s="42">
        <f t="shared" si="16"/>
        <v>3.712500116423143</v>
      </c>
    </row>
    <row r="71" spans="1:16" x14ac:dyDescent="0.25">
      <c r="A71" s="19">
        <v>2.5</v>
      </c>
      <c r="B71" s="19">
        <v>44.515900000000002</v>
      </c>
      <c r="C71">
        <f t="shared" si="9"/>
        <v>41.294499999999999</v>
      </c>
      <c r="D71">
        <f t="shared" si="17"/>
        <v>3.2214000000000027</v>
      </c>
      <c r="E71">
        <f t="shared" si="10"/>
        <v>10.377417960000017</v>
      </c>
      <c r="F71">
        <f t="shared" si="11"/>
        <v>9.5268987804877909</v>
      </c>
      <c r="G71">
        <f t="shared" si="12"/>
        <v>90.761800373659753</v>
      </c>
      <c r="M71">
        <f t="shared" si="13"/>
        <v>3.2214000000000027</v>
      </c>
      <c r="N71">
        <f t="shared" si="14"/>
        <v>10.377417960000017</v>
      </c>
      <c r="O71">
        <f t="shared" si="15"/>
        <v>7.2365154922173935E-2</v>
      </c>
      <c r="P71" s="42">
        <f t="shared" si="16"/>
        <v>7.2365154922173938</v>
      </c>
    </row>
    <row r="72" spans="1:16" x14ac:dyDescent="0.25">
      <c r="A72" s="19">
        <v>2</v>
      </c>
      <c r="B72" s="19">
        <v>36.799999999999997</v>
      </c>
      <c r="C72">
        <f t="shared" si="9"/>
        <v>44.012200000000007</v>
      </c>
      <c r="D72">
        <f t="shared" si="17"/>
        <v>-7.2122000000000099</v>
      </c>
      <c r="E72">
        <f t="shared" si="10"/>
        <v>52.015828840000147</v>
      </c>
      <c r="F72">
        <f t="shared" si="11"/>
        <v>1.8109987804877861</v>
      </c>
      <c r="G72">
        <f t="shared" si="12"/>
        <v>3.2797165829282484</v>
      </c>
      <c r="M72">
        <f t="shared" si="13"/>
        <v>7.2122000000000099</v>
      </c>
      <c r="N72">
        <f t="shared" si="14"/>
        <v>52.015828840000147</v>
      </c>
      <c r="O72">
        <f t="shared" si="15"/>
        <v>0.19598369565217419</v>
      </c>
      <c r="P72" s="42">
        <f t="shared" si="16"/>
        <v>19.598369565217418</v>
      </c>
    </row>
    <row r="73" spans="1:16" x14ac:dyDescent="0.25">
      <c r="A73" s="19">
        <v>4.4000000000000004</v>
      </c>
      <c r="B73" s="19">
        <v>31.227399999999999</v>
      </c>
      <c r="C73">
        <f t="shared" si="9"/>
        <v>30.967240000000004</v>
      </c>
      <c r="D73">
        <f t="shared" si="17"/>
        <v>0.26015999999999551</v>
      </c>
      <c r="E73">
        <f t="shared" si="10"/>
        <v>6.7683225599997662E-2</v>
      </c>
      <c r="F73">
        <f t="shared" si="11"/>
        <v>-3.7616012195122117</v>
      </c>
      <c r="G73">
        <f t="shared" si="12"/>
        <v>14.149643734635758</v>
      </c>
      <c r="M73">
        <f t="shared" si="13"/>
        <v>0.26015999999999551</v>
      </c>
      <c r="N73">
        <f t="shared" si="14"/>
        <v>6.7683225599997662E-2</v>
      </c>
      <c r="O73">
        <f t="shared" si="15"/>
        <v>8.3311450841246949E-3</v>
      </c>
      <c r="P73" s="42">
        <f t="shared" si="16"/>
        <v>0.83311450841246948</v>
      </c>
    </row>
    <row r="74" spans="1:16" x14ac:dyDescent="0.25">
      <c r="A74" s="19">
        <v>3.7</v>
      </c>
      <c r="B74" s="19">
        <v>36.752800000000001</v>
      </c>
      <c r="C74">
        <f t="shared" si="9"/>
        <v>34.772020000000005</v>
      </c>
      <c r="D74">
        <f t="shared" si="17"/>
        <v>1.9807799999999958</v>
      </c>
      <c r="E74">
        <f t="shared" si="10"/>
        <v>3.9234894083999832</v>
      </c>
      <c r="F74">
        <f t="shared" si="11"/>
        <v>1.7637987804877895</v>
      </c>
      <c r="G74">
        <f t="shared" si="12"/>
        <v>3.1109861380502135</v>
      </c>
      <c r="M74">
        <f t="shared" si="13"/>
        <v>1.9807799999999958</v>
      </c>
      <c r="N74">
        <f t="shared" si="14"/>
        <v>3.9234894083999832</v>
      </c>
      <c r="O74">
        <f t="shared" si="15"/>
        <v>5.3894669249689706E-2</v>
      </c>
      <c r="P74" s="42">
        <f t="shared" si="16"/>
        <v>5.3894669249689704</v>
      </c>
    </row>
    <row r="75" spans="1:16" x14ac:dyDescent="0.25">
      <c r="A75" s="19">
        <v>3</v>
      </c>
      <c r="B75" s="19">
        <v>37.425899999999999</v>
      </c>
      <c r="C75">
        <f t="shared" si="9"/>
        <v>38.576800000000006</v>
      </c>
      <c r="D75">
        <f t="shared" si="17"/>
        <v>-1.1509000000000071</v>
      </c>
      <c r="E75">
        <f t="shared" si="10"/>
        <v>1.3245708100000164</v>
      </c>
      <c r="F75">
        <f t="shared" si="11"/>
        <v>2.4368987804877875</v>
      </c>
      <c r="G75">
        <f t="shared" si="12"/>
        <v>5.9384756663428657</v>
      </c>
      <c r="M75">
        <f t="shared" si="13"/>
        <v>1.1509000000000071</v>
      </c>
      <c r="N75">
        <f t="shared" si="14"/>
        <v>1.3245708100000164</v>
      </c>
      <c r="O75">
        <f t="shared" si="15"/>
        <v>3.0751431495301573E-2</v>
      </c>
      <c r="P75" s="42">
        <f t="shared" si="16"/>
        <v>3.0751431495301573</v>
      </c>
    </row>
    <row r="76" spans="1:16" x14ac:dyDescent="0.25">
      <c r="A76" s="19">
        <v>3.6</v>
      </c>
      <c r="B76" s="19">
        <v>34.259599999999999</v>
      </c>
      <c r="C76">
        <f t="shared" si="9"/>
        <v>35.315560000000005</v>
      </c>
      <c r="D76">
        <f t="shared" si="17"/>
        <v>-1.055960000000006</v>
      </c>
      <c r="E76">
        <f t="shared" si="10"/>
        <v>1.1150515216000128</v>
      </c>
      <c r="F76">
        <f t="shared" si="11"/>
        <v>-0.72940121951221215</v>
      </c>
      <c r="G76">
        <f t="shared" si="12"/>
        <v>0.53202613902590234</v>
      </c>
      <c r="M76">
        <f t="shared" si="13"/>
        <v>1.055960000000006</v>
      </c>
      <c r="N76">
        <f t="shared" si="14"/>
        <v>1.1150515216000128</v>
      </c>
      <c r="O76">
        <f t="shared" si="15"/>
        <v>3.0822309659190594E-2</v>
      </c>
      <c r="P76" s="42">
        <f t="shared" si="16"/>
        <v>3.0822309659190594</v>
      </c>
    </row>
    <row r="77" spans="1:16" x14ac:dyDescent="0.25">
      <c r="A77" s="19">
        <v>1.6</v>
      </c>
      <c r="B77" s="19">
        <v>45.5</v>
      </c>
      <c r="C77">
        <f t="shared" si="9"/>
        <v>46.186360000000001</v>
      </c>
      <c r="D77">
        <f t="shared" si="17"/>
        <v>-0.68636000000000053</v>
      </c>
      <c r="E77">
        <f t="shared" si="10"/>
        <v>0.47109004960000073</v>
      </c>
      <c r="F77">
        <f t="shared" si="11"/>
        <v>10.510998780487789</v>
      </c>
      <c r="G77">
        <f t="shared" si="12"/>
        <v>110.48109536341579</v>
      </c>
      <c r="M77">
        <f t="shared" si="13"/>
        <v>0.68636000000000053</v>
      </c>
      <c r="N77">
        <f t="shared" si="14"/>
        <v>0.47109004960000073</v>
      </c>
      <c r="O77">
        <f t="shared" si="15"/>
        <v>1.5084835164835176E-2</v>
      </c>
      <c r="P77" s="42">
        <f t="shared" si="16"/>
        <v>1.5084835164835175</v>
      </c>
    </row>
    <row r="78" spans="1:16" x14ac:dyDescent="0.25">
      <c r="A78" s="19">
        <v>3</v>
      </c>
      <c r="B78" s="19">
        <v>33.299999999999997</v>
      </c>
      <c r="C78">
        <f t="shared" si="9"/>
        <v>38.576800000000006</v>
      </c>
      <c r="D78">
        <f t="shared" si="17"/>
        <v>-5.2768000000000086</v>
      </c>
      <c r="E78">
        <f t="shared" si="10"/>
        <v>27.844618240000091</v>
      </c>
      <c r="F78">
        <f t="shared" si="11"/>
        <v>-1.6890012195122139</v>
      </c>
      <c r="G78">
        <f t="shared" si="12"/>
        <v>2.852725119513746</v>
      </c>
      <c r="M78">
        <f t="shared" si="13"/>
        <v>5.2768000000000086</v>
      </c>
      <c r="N78">
        <f t="shared" si="14"/>
        <v>27.844618240000091</v>
      </c>
      <c r="O78">
        <f t="shared" si="15"/>
        <v>0.15846246246246273</v>
      </c>
      <c r="P78" s="42">
        <f t="shared" si="16"/>
        <v>15.846246246246274</v>
      </c>
    </row>
    <row r="79" spans="1:16" x14ac:dyDescent="0.25">
      <c r="A79" s="19">
        <v>2.4</v>
      </c>
      <c r="B79" s="19">
        <v>40.299999999999997</v>
      </c>
      <c r="C79">
        <f t="shared" si="9"/>
        <v>41.838040000000007</v>
      </c>
      <c r="D79">
        <f t="shared" si="17"/>
        <v>-1.5380400000000094</v>
      </c>
      <c r="E79">
        <f t="shared" si="10"/>
        <v>2.3655670416000287</v>
      </c>
      <c r="F79">
        <f t="shared" si="11"/>
        <v>5.3109987804877861</v>
      </c>
      <c r="G79">
        <f t="shared" si="12"/>
        <v>28.206708046342751</v>
      </c>
      <c r="M79">
        <f t="shared" si="13"/>
        <v>1.5380400000000094</v>
      </c>
      <c r="N79">
        <f t="shared" si="14"/>
        <v>2.3655670416000287</v>
      </c>
      <c r="O79">
        <f t="shared" si="15"/>
        <v>3.8164764267990307E-2</v>
      </c>
      <c r="P79" s="42">
        <f t="shared" si="16"/>
        <v>3.8164764267990305</v>
      </c>
    </row>
    <row r="80" spans="1:16" x14ac:dyDescent="0.25">
      <c r="A80" s="19">
        <v>1.8</v>
      </c>
      <c r="B80" s="19">
        <v>56.991500000000002</v>
      </c>
      <c r="C80">
        <f t="shared" si="9"/>
        <v>45.099280000000007</v>
      </c>
      <c r="D80">
        <f t="shared" si="17"/>
        <v>11.892219999999995</v>
      </c>
      <c r="E80">
        <f t="shared" si="10"/>
        <v>141.42489652839987</v>
      </c>
      <c r="F80">
        <f t="shared" si="11"/>
        <v>22.002498780487791</v>
      </c>
      <c r="G80">
        <f t="shared" si="12"/>
        <v>484.10995258536673</v>
      </c>
      <c r="M80">
        <f t="shared" si="13"/>
        <v>11.892219999999995</v>
      </c>
      <c r="N80">
        <f t="shared" si="14"/>
        <v>141.42489652839987</v>
      </c>
      <c r="O80">
        <f t="shared" si="15"/>
        <v>0.20866655553898378</v>
      </c>
      <c r="P80" s="42">
        <f t="shared" si="16"/>
        <v>20.866655553898379</v>
      </c>
    </row>
    <row r="81" spans="1:19" x14ac:dyDescent="0.25">
      <c r="A81" s="19">
        <v>6</v>
      </c>
      <c r="B81" s="19">
        <v>21.473400000000002</v>
      </c>
      <c r="C81">
        <f t="shared" si="9"/>
        <v>22.270600000000009</v>
      </c>
      <c r="D81">
        <f t="shared" si="17"/>
        <v>-0.79720000000000724</v>
      </c>
      <c r="E81">
        <f t="shared" si="10"/>
        <v>0.6355278400000115</v>
      </c>
      <c r="F81">
        <f t="shared" si="11"/>
        <v>-13.515601219512209</v>
      </c>
      <c r="G81">
        <f t="shared" si="12"/>
        <v>182.67147632487993</v>
      </c>
      <c r="M81">
        <f t="shared" si="13"/>
        <v>0.79720000000000724</v>
      </c>
      <c r="N81">
        <f t="shared" si="14"/>
        <v>0.6355278400000115</v>
      </c>
      <c r="O81">
        <f t="shared" si="15"/>
        <v>3.7125001164231432E-2</v>
      </c>
      <c r="P81" s="42">
        <f t="shared" si="16"/>
        <v>3.712500116423143</v>
      </c>
      <c r="S81" s="46"/>
    </row>
    <row r="82" spans="1:19" x14ac:dyDescent="0.25">
      <c r="A82" s="19">
        <v>2.4</v>
      </c>
      <c r="B82" s="19">
        <v>56.3</v>
      </c>
      <c r="C82">
        <f t="shared" si="9"/>
        <v>41.838040000000007</v>
      </c>
      <c r="D82">
        <f t="shared" si="17"/>
        <v>14.461959999999991</v>
      </c>
      <c r="E82">
        <f t="shared" si="10"/>
        <v>209.14828704159973</v>
      </c>
      <c r="F82">
        <f t="shared" si="11"/>
        <v>21.310998780487786</v>
      </c>
      <c r="G82">
        <f t="shared" si="12"/>
        <v>454.15866902195188</v>
      </c>
      <c r="M82">
        <f t="shared" si="13"/>
        <v>14.461959999999991</v>
      </c>
      <c r="N82">
        <f t="shared" si="14"/>
        <v>209.14828704159973</v>
      </c>
      <c r="O82">
        <f t="shared" si="15"/>
        <v>0.25687317939609222</v>
      </c>
      <c r="P82" s="42">
        <f t="shared" si="16"/>
        <v>25.687317939609223</v>
      </c>
    </row>
    <row r="83" spans="1:19" x14ac:dyDescent="0.25">
      <c r="A83" s="19">
        <v>4.2</v>
      </c>
      <c r="B83" s="19">
        <v>26.767800000000001</v>
      </c>
      <c r="C83">
        <f t="shared" si="9"/>
        <v>32.054320000000004</v>
      </c>
      <c r="D83">
        <f t="shared" si="17"/>
        <v>-5.286520000000003</v>
      </c>
      <c r="E83">
        <f t="shared" si="10"/>
        <v>27.947293710400032</v>
      </c>
      <c r="F83">
        <f t="shared" si="11"/>
        <v>-8.2212012195122099</v>
      </c>
      <c r="G83">
        <f t="shared" si="12"/>
        <v>67.588149491709046</v>
      </c>
      <c r="M83">
        <f t="shared" si="13"/>
        <v>5.286520000000003</v>
      </c>
      <c r="N83">
        <f t="shared" si="14"/>
        <v>27.947293710400032</v>
      </c>
      <c r="O83">
        <f t="shared" si="15"/>
        <v>0.1974954983226116</v>
      </c>
      <c r="P83" s="42">
        <f t="shared" si="16"/>
        <v>19.74954983226116</v>
      </c>
    </row>
    <row r="84" spans="1:19" x14ac:dyDescent="0.25">
      <c r="A84" s="19">
        <v>5.2</v>
      </c>
      <c r="B84" s="19">
        <v>23.066700000000001</v>
      </c>
      <c r="C84">
        <f t="shared" si="9"/>
        <v>26.618920000000003</v>
      </c>
      <c r="D84">
        <f t="shared" si="17"/>
        <v>-3.5522200000000019</v>
      </c>
      <c r="E84">
        <f t="shared" si="10"/>
        <v>12.618266928400013</v>
      </c>
      <c r="F84">
        <f t="shared" si="11"/>
        <v>-11.92230121951221</v>
      </c>
      <c r="G84">
        <f t="shared" si="12"/>
        <v>142.14126636878234</v>
      </c>
      <c r="M84">
        <f t="shared" si="13"/>
        <v>3.5522200000000019</v>
      </c>
      <c r="N84">
        <f t="shared" si="14"/>
        <v>12.618266928400013</v>
      </c>
      <c r="O84">
        <f t="shared" si="15"/>
        <v>0.15399775433850538</v>
      </c>
      <c r="P84" s="42">
        <f t="shared" si="16"/>
        <v>15.399775433850538</v>
      </c>
    </row>
    <row r="85" spans="1:19" x14ac:dyDescent="0.25">
      <c r="A85" s="19"/>
      <c r="B85" s="19">
        <f>AVERAGE(B3:B84)</f>
        <v>34.989001219512211</v>
      </c>
      <c r="D85">
        <f>SUM(D3:D84)</f>
        <v>-81.131820000000374</v>
      </c>
      <c r="E85">
        <f>SUM(E3:E84)</f>
        <v>2092.1748317676006</v>
      </c>
      <c r="G85" s="24">
        <f>SUM(G3:G84)</f>
        <v>6477.6531439298815</v>
      </c>
      <c r="L85" t="s">
        <v>35</v>
      </c>
      <c r="M85" s="23">
        <f>SUM(M3:M84)</f>
        <v>322.65454000000017</v>
      </c>
      <c r="N85" s="23">
        <f>SUM(N3:N84)</f>
        <v>2092.1748317676006</v>
      </c>
      <c r="O85" s="23">
        <f>SUM(O3:O84)</f>
        <v>9.6112078355258426</v>
      </c>
    </row>
    <row r="86" spans="1:19" x14ac:dyDescent="0.25">
      <c r="A86" s="19"/>
      <c r="B86" s="19"/>
      <c r="G86" s="24"/>
      <c r="M86" s="23"/>
      <c r="N86" s="23"/>
      <c r="O86" s="23"/>
    </row>
    <row r="87" spans="1:19" x14ac:dyDescent="0.25">
      <c r="A87" s="19"/>
      <c r="B87" s="19"/>
      <c r="G87" s="24"/>
      <c r="M87" s="23"/>
      <c r="N87" s="23"/>
      <c r="O87" s="23"/>
    </row>
    <row r="88" spans="1:19" ht="15.75" thickBot="1" x14ac:dyDescent="0.3">
      <c r="A88" s="19"/>
      <c r="B88" s="19"/>
    </row>
    <row r="89" spans="1:19" x14ac:dyDescent="0.25">
      <c r="A89" s="6"/>
      <c r="B89" s="6" t="s">
        <v>28</v>
      </c>
      <c r="C89" s="6">
        <f>COUNT(D3:D84)</f>
        <v>82</v>
      </c>
      <c r="L89" s="47" t="s">
        <v>50</v>
      </c>
      <c r="M89" s="48"/>
      <c r="N89" s="48"/>
      <c r="O89" s="48"/>
      <c r="P89" s="49">
        <f>AVERAGE(P3:P84)</f>
        <v>11.720985165275417</v>
      </c>
    </row>
    <row r="90" spans="1:19" x14ac:dyDescent="0.25">
      <c r="A90" s="5"/>
      <c r="B90" s="5"/>
      <c r="C90" s="5"/>
      <c r="L90" s="50"/>
      <c r="M90" s="51"/>
      <c r="N90" s="51"/>
      <c r="O90" s="51"/>
      <c r="P90" s="52"/>
    </row>
    <row r="91" spans="1:19" ht="15.75" thickBot="1" x14ac:dyDescent="0.3">
      <c r="A91" s="15" t="s">
        <v>29</v>
      </c>
      <c r="B91" s="15"/>
      <c r="C91" s="15">
        <f>M85/C89</f>
        <v>3.9348114634146363</v>
      </c>
      <c r="L91" s="53" t="s">
        <v>53</v>
      </c>
      <c r="M91" s="54"/>
      <c r="N91" s="54"/>
      <c r="O91" s="54"/>
      <c r="P91" s="55">
        <f>100-P89</f>
        <v>88.279014834724578</v>
      </c>
    </row>
    <row r="92" spans="1:19" x14ac:dyDescent="0.25">
      <c r="A92" s="16" t="s">
        <v>30</v>
      </c>
      <c r="B92" s="16"/>
      <c r="C92" s="16">
        <f>N85/C89</f>
        <v>25.514327216678055</v>
      </c>
    </row>
    <row r="93" spans="1:19" x14ac:dyDescent="0.25">
      <c r="A93" s="11" t="s">
        <v>31</v>
      </c>
      <c r="B93" s="11"/>
      <c r="C93" s="11">
        <f>SQRT(C92)</f>
        <v>5.0511708758146421</v>
      </c>
    </row>
    <row r="94" spans="1:19" x14ac:dyDescent="0.25">
      <c r="A94" s="12" t="s">
        <v>32</v>
      </c>
      <c r="B94" s="12"/>
      <c r="C94" s="12">
        <f>(O85/C89)*100</f>
        <v>11.720985165275417</v>
      </c>
      <c r="D94" s="17" t="s">
        <v>33</v>
      </c>
      <c r="E94" s="17"/>
      <c r="F94" s="17"/>
    </row>
    <row r="95" spans="1:19" ht="15.75" thickBot="1" x14ac:dyDescent="0.3">
      <c r="A95" s="19"/>
      <c r="B95" s="19"/>
    </row>
    <row r="96" spans="1:19" ht="15.75" thickBot="1" x14ac:dyDescent="0.3">
      <c r="A96" s="34" t="s">
        <v>42</v>
      </c>
      <c r="B96" s="35"/>
      <c r="C96" s="35"/>
      <c r="D96" s="36">
        <f>1-(E85/G85)</f>
        <v>0.67701653897165692</v>
      </c>
      <c r="F96" s="34" t="s">
        <v>43</v>
      </c>
      <c r="G96" s="36">
        <v>0.69810000000000005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E9514-FD2D-460C-A09D-A08A2F7AFE1E}">
  <sheetPr codeName="Sheet5"/>
  <dimension ref="A2:S22"/>
  <sheetViews>
    <sheetView tabSelected="1" topLeftCell="A2" workbookViewId="0">
      <selection activeCell="J23" sqref="J23"/>
    </sheetView>
  </sheetViews>
  <sheetFormatPr defaultRowHeight="15" x14ac:dyDescent="0.25"/>
  <cols>
    <col min="18" max="18" width="13" customWidth="1"/>
  </cols>
  <sheetData>
    <row r="2" spans="1:19" x14ac:dyDescent="0.25">
      <c r="B2" t="s">
        <v>36</v>
      </c>
      <c r="F2" t="s">
        <v>36</v>
      </c>
      <c r="J2" t="s">
        <v>37</v>
      </c>
      <c r="N2" t="s">
        <v>38</v>
      </c>
      <c r="S2" t="s">
        <v>39</v>
      </c>
    </row>
    <row r="3" spans="1:19" ht="15.75" thickBot="1" x14ac:dyDescent="0.3"/>
    <row r="4" spans="1:19" x14ac:dyDescent="0.25">
      <c r="B4" s="25"/>
      <c r="C4" s="26" t="s">
        <v>28</v>
      </c>
      <c r="D4" s="27">
        <v>82</v>
      </c>
      <c r="F4" s="25"/>
      <c r="G4" s="26" t="s">
        <v>28</v>
      </c>
      <c r="H4" s="27">
        <v>82</v>
      </c>
      <c r="J4" s="25"/>
      <c r="K4" s="26" t="s">
        <v>28</v>
      </c>
      <c r="L4" s="27">
        <v>82</v>
      </c>
      <c r="N4" s="25"/>
      <c r="O4" s="26" t="s">
        <v>28</v>
      </c>
      <c r="P4" s="27">
        <v>82</v>
      </c>
      <c r="Q4" s="29"/>
      <c r="R4" s="25"/>
      <c r="S4" s="27"/>
    </row>
    <row r="5" spans="1:19" x14ac:dyDescent="0.25">
      <c r="B5" s="28"/>
      <c r="C5" s="29"/>
      <c r="D5" s="30"/>
      <c r="F5" s="28"/>
      <c r="G5" s="29"/>
      <c r="H5" s="30"/>
      <c r="J5" s="28"/>
      <c r="K5" s="29"/>
      <c r="L5" s="30"/>
      <c r="N5" s="28"/>
      <c r="O5" s="29"/>
      <c r="P5" s="30"/>
      <c r="Q5" s="29"/>
      <c r="R5" s="28"/>
      <c r="S5" s="30"/>
    </row>
    <row r="6" spans="1:19" x14ac:dyDescent="0.25">
      <c r="B6" s="28" t="s">
        <v>29</v>
      </c>
      <c r="C6" s="29"/>
      <c r="D6" s="30">
        <v>4.066648780487804</v>
      </c>
      <c r="F6" s="28" t="s">
        <v>29</v>
      </c>
      <c r="G6" s="29"/>
      <c r="H6" s="30">
        <v>4.066648780487804</v>
      </c>
      <c r="J6" s="28" t="s">
        <v>29</v>
      </c>
      <c r="K6" s="29"/>
      <c r="L6" s="30">
        <v>3.8705260975609761</v>
      </c>
      <c r="N6" s="28" t="s">
        <v>29</v>
      </c>
      <c r="O6" s="29"/>
      <c r="P6" s="30">
        <v>3.9348114634146363</v>
      </c>
      <c r="Q6" s="29"/>
      <c r="R6" s="28" t="s">
        <v>29</v>
      </c>
      <c r="S6" s="30">
        <f>(D6+H6+L6+P5:P6)/4</f>
        <v>3.9846587804878051</v>
      </c>
    </row>
    <row r="7" spans="1:19" x14ac:dyDescent="0.25">
      <c r="B7" s="28" t="s">
        <v>30</v>
      </c>
      <c r="C7" s="29"/>
      <c r="D7" s="30">
        <v>32.669967715609744</v>
      </c>
      <c r="F7" s="28" t="s">
        <v>30</v>
      </c>
      <c r="G7" s="29"/>
      <c r="H7" s="30">
        <v>32.669967715609744</v>
      </c>
      <c r="J7" s="28" t="s">
        <v>30</v>
      </c>
      <c r="K7" s="29"/>
      <c r="L7" s="30">
        <v>25.377002193443907</v>
      </c>
      <c r="N7" s="28" t="s">
        <v>30</v>
      </c>
      <c r="O7" s="29"/>
      <c r="P7" s="30">
        <v>25.514327216678055</v>
      </c>
      <c r="Q7" s="29"/>
      <c r="R7" s="28" t="s">
        <v>30</v>
      </c>
      <c r="S7" s="30">
        <f>(D7+H7+L7+P6:P7)/4</f>
        <v>29.057816210335361</v>
      </c>
    </row>
    <row r="8" spans="1:19" x14ac:dyDescent="0.25">
      <c r="B8" s="28" t="s">
        <v>31</v>
      </c>
      <c r="C8" s="29"/>
      <c r="D8" s="30">
        <v>5.7157648408248694</v>
      </c>
      <c r="F8" s="28" t="s">
        <v>31</v>
      </c>
      <c r="G8" s="29"/>
      <c r="H8" s="30">
        <v>5.7157648408248694</v>
      </c>
      <c r="J8" s="28" t="s">
        <v>31</v>
      </c>
      <c r="K8" s="29"/>
      <c r="L8" s="30">
        <v>5.0375591503667634</v>
      </c>
      <c r="N8" s="28" t="s">
        <v>31</v>
      </c>
      <c r="O8" s="29"/>
      <c r="P8" s="30">
        <v>5.0511708758146421</v>
      </c>
      <c r="Q8" s="29"/>
      <c r="R8" s="28" t="s">
        <v>31</v>
      </c>
      <c r="S8" s="30">
        <f>(D8+H8+L8+P7:P8)/4</f>
        <v>5.380064926957786</v>
      </c>
    </row>
    <row r="9" spans="1:19" ht="15.75" thickBot="1" x14ac:dyDescent="0.3">
      <c r="B9" s="28" t="s">
        <v>32</v>
      </c>
      <c r="C9" s="29"/>
      <c r="D9" s="30">
        <v>11.857135900799138</v>
      </c>
      <c r="F9" s="28" t="s">
        <v>32</v>
      </c>
      <c r="G9" s="29"/>
      <c r="H9" s="30">
        <v>11.857135900799138</v>
      </c>
      <c r="J9" s="28" t="s">
        <v>32</v>
      </c>
      <c r="K9" s="29"/>
      <c r="L9" s="30">
        <v>11.509985774195322</v>
      </c>
      <c r="N9" s="28" t="s">
        <v>32</v>
      </c>
      <c r="O9" s="29"/>
      <c r="P9" s="30">
        <v>11.720985165275417</v>
      </c>
      <c r="Q9" s="32"/>
      <c r="R9" s="31" t="s">
        <v>32</v>
      </c>
      <c r="S9" s="33">
        <f>(D9+H9+L9+P8:P9)/4</f>
        <v>11.736310685267254</v>
      </c>
    </row>
    <row r="10" spans="1:19" ht="15.75" thickBot="1" x14ac:dyDescent="0.3">
      <c r="A10" s="57" t="s">
        <v>45</v>
      </c>
      <c r="B10" s="63"/>
      <c r="C10" s="63"/>
      <c r="D10" s="63">
        <f>100-D9</f>
        <v>88.142864099200864</v>
      </c>
      <c r="F10" s="64" t="s">
        <v>45</v>
      </c>
      <c r="G10" s="63"/>
      <c r="H10" s="63">
        <f>100-H9</f>
        <v>88.142864099200864</v>
      </c>
      <c r="J10" s="64" t="s">
        <v>45</v>
      </c>
      <c r="K10" s="63"/>
      <c r="L10" s="63">
        <f>100-L9</f>
        <v>88.490014225804686</v>
      </c>
      <c r="N10" s="64" t="s">
        <v>45</v>
      </c>
      <c r="O10" s="63"/>
      <c r="P10" s="63">
        <f>100-P9</f>
        <v>88.279014834724578</v>
      </c>
      <c r="Q10" s="29"/>
      <c r="R10" s="64" t="s">
        <v>45</v>
      </c>
      <c r="S10" s="59">
        <f>(D10+H10+L10+P9:P10)/4</f>
        <v>88.263689314732758</v>
      </c>
    </row>
    <row r="11" spans="1:19" x14ac:dyDescent="0.25">
      <c r="A11" s="5" t="s">
        <v>41</v>
      </c>
      <c r="B11" s="5"/>
      <c r="C11" s="5"/>
      <c r="D11" s="40">
        <v>0.58643400000000001</v>
      </c>
      <c r="F11" s="5"/>
      <c r="G11" s="5"/>
      <c r="H11" s="40">
        <v>0.58643400000000001</v>
      </c>
      <c r="J11" s="5"/>
      <c r="K11" s="5"/>
      <c r="L11" s="40">
        <v>0.678755</v>
      </c>
      <c r="N11" s="5"/>
      <c r="O11" s="5"/>
      <c r="P11" s="40">
        <v>0.678755</v>
      </c>
      <c r="S11" s="39"/>
    </row>
    <row r="12" spans="1:19" x14ac:dyDescent="0.25">
      <c r="A12" s="5" t="s">
        <v>44</v>
      </c>
      <c r="B12" s="5"/>
      <c r="C12" s="5"/>
      <c r="D12" s="5">
        <v>0.54790000000000005</v>
      </c>
      <c r="F12" s="5"/>
      <c r="G12" s="5"/>
      <c r="H12" s="40">
        <v>0.54790000000000005</v>
      </c>
      <c r="J12" s="5"/>
      <c r="K12" s="5"/>
      <c r="L12" s="40">
        <v>0.69810000000000005</v>
      </c>
      <c r="N12" s="5"/>
      <c r="O12" s="5"/>
      <c r="P12" s="40">
        <v>0.69810000000000005</v>
      </c>
    </row>
    <row r="15" spans="1:19" x14ac:dyDescent="0.25">
      <c r="I15" s="5" t="s">
        <v>40</v>
      </c>
      <c r="J15" s="5"/>
      <c r="K15" s="5"/>
    </row>
    <row r="16" spans="1:19" x14ac:dyDescent="0.25">
      <c r="I16" s="5" t="s">
        <v>29</v>
      </c>
      <c r="J16" s="74">
        <v>3.9846587804878051</v>
      </c>
      <c r="K16" s="74"/>
    </row>
    <row r="17" spans="3:11" x14ac:dyDescent="0.25">
      <c r="I17" s="5" t="s">
        <v>30</v>
      </c>
      <c r="J17" s="74">
        <v>29.057816210335361</v>
      </c>
      <c r="K17" s="74"/>
    </row>
    <row r="18" spans="3:11" x14ac:dyDescent="0.25">
      <c r="I18" s="5" t="s">
        <v>31</v>
      </c>
      <c r="J18" s="74">
        <v>5.380064926957786</v>
      </c>
      <c r="K18" s="74"/>
    </row>
    <row r="19" spans="3:11" x14ac:dyDescent="0.25">
      <c r="I19" s="5" t="s">
        <v>32</v>
      </c>
      <c r="J19" s="74">
        <v>11.736310685267254</v>
      </c>
      <c r="K19" s="74"/>
    </row>
    <row r="21" spans="3:11" ht="15.75" thickBot="1" x14ac:dyDescent="0.3"/>
    <row r="22" spans="3:11" ht="15.75" thickBot="1" x14ac:dyDescent="0.3">
      <c r="C22" s="35"/>
      <c r="D22" s="36"/>
      <c r="F22" s="34" t="s">
        <v>43</v>
      </c>
      <c r="G22" s="36">
        <v>0.54790000000000005</v>
      </c>
    </row>
  </sheetData>
  <mergeCells count="4">
    <mergeCell ref="J16:K16"/>
    <mergeCell ref="J17:K17"/>
    <mergeCell ref="J18:K18"/>
    <mergeCell ref="J19:K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773C7-1815-40BB-9CB3-4B2D2A4051D6}">
  <dimension ref="A1:I269"/>
  <sheetViews>
    <sheetView workbookViewId="0">
      <selection activeCell="R5" sqref="R5"/>
    </sheetView>
  </sheetViews>
  <sheetFormatPr defaultRowHeight="15" x14ac:dyDescent="0.25"/>
  <sheetData>
    <row r="1" spans="1:9" x14ac:dyDescent="0.25">
      <c r="A1" t="s">
        <v>63</v>
      </c>
    </row>
    <row r="2" spans="1:9" ht="15.75" thickBot="1" x14ac:dyDescent="0.3"/>
    <row r="3" spans="1:9" x14ac:dyDescent="0.25">
      <c r="A3" s="70" t="s">
        <v>64</v>
      </c>
      <c r="B3" s="70"/>
    </row>
    <row r="4" spans="1:9" x14ac:dyDescent="0.25">
      <c r="A4" s="67" t="s">
        <v>65</v>
      </c>
      <c r="B4" s="67">
        <v>0.83777334891873179</v>
      </c>
    </row>
    <row r="5" spans="1:9" x14ac:dyDescent="0.25">
      <c r="A5" s="67" t="s">
        <v>66</v>
      </c>
      <c r="B5" s="67">
        <v>0.70186418415850704</v>
      </c>
    </row>
    <row r="6" spans="1:9" x14ac:dyDescent="0.25">
      <c r="A6" s="67" t="s">
        <v>67</v>
      </c>
      <c r="B6" s="67">
        <v>0.70063728779701939</v>
      </c>
    </row>
    <row r="7" spans="1:9" x14ac:dyDescent="0.25">
      <c r="A7" s="67" t="s">
        <v>68</v>
      </c>
      <c r="B7" s="67">
        <v>5.0372165311247183</v>
      </c>
    </row>
    <row r="8" spans="1:9" ht="15.75" thickBot="1" x14ac:dyDescent="0.3">
      <c r="A8" s="68" t="s">
        <v>69</v>
      </c>
      <c r="B8" s="68">
        <v>245</v>
      </c>
    </row>
    <row r="10" spans="1:9" ht="15.75" thickBot="1" x14ac:dyDescent="0.3">
      <c r="A10" t="s">
        <v>70</v>
      </c>
    </row>
    <row r="11" spans="1:9" x14ac:dyDescent="0.25">
      <c r="A11" s="69"/>
      <c r="B11" s="69" t="s">
        <v>75</v>
      </c>
      <c r="C11" s="69" t="s">
        <v>76</v>
      </c>
      <c r="D11" s="69" t="s">
        <v>77</v>
      </c>
      <c r="E11" s="69" t="s">
        <v>78</v>
      </c>
      <c r="F11" s="69" t="s">
        <v>79</v>
      </c>
    </row>
    <row r="12" spans="1:9" x14ac:dyDescent="0.25">
      <c r="A12" s="67" t="s">
        <v>71</v>
      </c>
      <c r="B12" s="67">
        <v>1</v>
      </c>
      <c r="C12" s="67">
        <v>14515.314248774939</v>
      </c>
      <c r="D12" s="67">
        <v>14515.314248774939</v>
      </c>
      <c r="E12" s="67">
        <v>572.06476943781058</v>
      </c>
      <c r="F12" s="67">
        <v>8.4359363411081552E-66</v>
      </c>
    </row>
    <row r="13" spans="1:9" x14ac:dyDescent="0.25">
      <c r="A13" s="67" t="s">
        <v>72</v>
      </c>
      <c r="B13" s="67">
        <v>243</v>
      </c>
      <c r="C13" s="67">
        <v>6165.7727426889824</v>
      </c>
      <c r="D13" s="67">
        <v>25.373550381436143</v>
      </c>
      <c r="E13" s="67"/>
      <c r="F13" s="67"/>
    </row>
    <row r="14" spans="1:9" ht="15.75" thickBot="1" x14ac:dyDescent="0.3">
      <c r="A14" s="68" t="s">
        <v>73</v>
      </c>
      <c r="B14" s="68">
        <v>244</v>
      </c>
      <c r="C14" s="68">
        <v>20681.086991463922</v>
      </c>
      <c r="D14" s="68"/>
      <c r="E14" s="68"/>
      <c r="F14" s="68"/>
    </row>
    <row r="15" spans="1:9" ht="15.75" thickBot="1" x14ac:dyDescent="0.3"/>
    <row r="16" spans="1:9" x14ac:dyDescent="0.25">
      <c r="A16" s="69"/>
      <c r="B16" s="69" t="s">
        <v>80</v>
      </c>
      <c r="C16" s="69" t="s">
        <v>68</v>
      </c>
      <c r="D16" s="69" t="s">
        <v>81</v>
      </c>
      <c r="E16" s="69" t="s">
        <v>82</v>
      </c>
      <c r="F16" s="69" t="s">
        <v>83</v>
      </c>
      <c r="G16" s="69" t="s">
        <v>84</v>
      </c>
      <c r="H16" s="69" t="s">
        <v>85</v>
      </c>
      <c r="I16" s="69" t="s">
        <v>86</v>
      </c>
    </row>
    <row r="17" spans="1:9" x14ac:dyDescent="0.25">
      <c r="A17" s="67" t="s">
        <v>74</v>
      </c>
      <c r="B17" s="67">
        <v>53.788374892438306</v>
      </c>
      <c r="C17" s="67">
        <v>0.85933245031884209</v>
      </c>
      <c r="D17" s="67">
        <v>62.593208102965221</v>
      </c>
      <c r="E17" s="67">
        <v>6.9411603511179458E-152</v>
      </c>
      <c r="F17" s="67">
        <v>52.095683834640923</v>
      </c>
      <c r="G17" s="67">
        <v>55.481065950235688</v>
      </c>
      <c r="H17" s="67">
        <v>52.095683834640923</v>
      </c>
      <c r="I17" s="67">
        <v>55.481065950235688</v>
      </c>
    </row>
    <row r="18" spans="1:9" ht="15.75" thickBot="1" x14ac:dyDescent="0.3">
      <c r="A18" s="68" t="s">
        <v>0</v>
      </c>
      <c r="B18" s="68">
        <v>-5.242100761925891</v>
      </c>
      <c r="C18" s="68">
        <v>0.219170835525271</v>
      </c>
      <c r="D18" s="68">
        <v>-23.917875520994958</v>
      </c>
      <c r="E18" s="68">
        <v>8.435936341109357E-66</v>
      </c>
      <c r="F18" s="68">
        <v>-5.6738178619678576</v>
      </c>
      <c r="G18" s="68">
        <v>-4.8103836618839244</v>
      </c>
      <c r="H18" s="68">
        <v>-5.6738178619678576</v>
      </c>
      <c r="I18" s="68">
        <v>-4.8103836618839244</v>
      </c>
    </row>
    <row r="22" spans="1:9" x14ac:dyDescent="0.25">
      <c r="A22" t="s">
        <v>87</v>
      </c>
      <c r="F22" t="s">
        <v>91</v>
      </c>
    </row>
    <row r="23" spans="1:9" ht="15.75" thickBot="1" x14ac:dyDescent="0.3"/>
    <row r="24" spans="1:9" x14ac:dyDescent="0.25">
      <c r="A24" s="69" t="s">
        <v>88</v>
      </c>
      <c r="B24" s="69" t="s">
        <v>10</v>
      </c>
      <c r="C24" s="69" t="s">
        <v>89</v>
      </c>
      <c r="D24" s="69" t="s">
        <v>90</v>
      </c>
      <c r="F24" s="69" t="s">
        <v>92</v>
      </c>
      <c r="G24" s="69" t="s">
        <v>2</v>
      </c>
    </row>
    <row r="25" spans="1:9" x14ac:dyDescent="0.25">
      <c r="A25" s="67">
        <v>1</v>
      </c>
      <c r="B25" s="67">
        <v>34.916812149505098</v>
      </c>
      <c r="C25" s="67">
        <v>-5.4168121495050983</v>
      </c>
      <c r="D25" s="67">
        <v>-1.0775686089207011</v>
      </c>
      <c r="F25" s="67">
        <v>0.20408163265306123</v>
      </c>
      <c r="G25" s="67">
        <v>17.7</v>
      </c>
    </row>
    <row r="26" spans="1:9" x14ac:dyDescent="0.25">
      <c r="A26" s="67">
        <v>2</v>
      </c>
      <c r="B26" s="67">
        <v>27.577871082808851</v>
      </c>
      <c r="C26" s="67">
        <v>-2.7850710828088516</v>
      </c>
      <c r="D26" s="67">
        <v>-0.55403530519731947</v>
      </c>
      <c r="F26" s="67">
        <v>0.61224489795918369</v>
      </c>
      <c r="G26" s="67">
        <v>18.600000000000001</v>
      </c>
    </row>
    <row r="27" spans="1:9" x14ac:dyDescent="0.25">
      <c r="A27" s="67">
        <v>3</v>
      </c>
      <c r="B27" s="67">
        <v>30.723131539964385</v>
      </c>
      <c r="C27" s="67">
        <v>2.8800684600356163</v>
      </c>
      <c r="D27" s="67">
        <v>0.57293317147069811</v>
      </c>
      <c r="F27" s="67">
        <v>1.0204081632653061</v>
      </c>
      <c r="G27" s="67">
        <v>19.5139</v>
      </c>
    </row>
    <row r="28" spans="1:9" x14ac:dyDescent="0.25">
      <c r="A28" s="67">
        <v>4</v>
      </c>
      <c r="B28" s="67">
        <v>41.731543140008753</v>
      </c>
      <c r="C28" s="67">
        <v>-7.0315431400087505</v>
      </c>
      <c r="D28" s="67">
        <v>-1.3987876911399615</v>
      </c>
      <c r="F28" s="67">
        <v>1.4285714285714286</v>
      </c>
      <c r="G28" s="67">
        <v>20.6</v>
      </c>
    </row>
    <row r="29" spans="1:9" x14ac:dyDescent="0.25">
      <c r="A29" s="67">
        <v>5</v>
      </c>
      <c r="B29" s="67">
        <v>44.352593520971702</v>
      </c>
      <c r="C29" s="67">
        <v>6.4474064790282952</v>
      </c>
      <c r="D29" s="67">
        <v>1.2825851513768276</v>
      </c>
      <c r="F29" s="67">
        <v>1.8367346938775511</v>
      </c>
      <c r="G29" s="67">
        <v>21.2</v>
      </c>
    </row>
    <row r="30" spans="1:9" x14ac:dyDescent="0.25">
      <c r="A30" s="67">
        <v>6</v>
      </c>
      <c r="B30" s="67">
        <v>33.868391997119922</v>
      </c>
      <c r="C30" s="67">
        <v>2.898508002880078</v>
      </c>
      <c r="D30" s="67">
        <v>0.57660135710897165</v>
      </c>
      <c r="F30" s="67">
        <v>2.2448979591836737</v>
      </c>
      <c r="G30" s="67">
        <v>21.2</v>
      </c>
    </row>
    <row r="31" spans="1:9" x14ac:dyDescent="0.25">
      <c r="A31" s="67">
        <v>7</v>
      </c>
      <c r="B31" s="67">
        <v>29.150501311386616</v>
      </c>
      <c r="C31" s="67">
        <v>-4.5505013113866148</v>
      </c>
      <c r="D31" s="67">
        <v>-0.90523304716237984</v>
      </c>
      <c r="F31" s="67">
        <v>2.6530612244897958</v>
      </c>
      <c r="G31" s="67">
        <v>21.2</v>
      </c>
    </row>
    <row r="32" spans="1:9" x14ac:dyDescent="0.25">
      <c r="A32" s="67">
        <v>8</v>
      </c>
      <c r="B32" s="67">
        <v>35.965232301890275</v>
      </c>
      <c r="C32" s="67">
        <v>5.3817676981097264</v>
      </c>
      <c r="D32" s="67">
        <v>1.0705972021784624</v>
      </c>
      <c r="F32" s="67">
        <v>3.0612244897959187</v>
      </c>
      <c r="G32" s="67">
        <v>21.2</v>
      </c>
    </row>
    <row r="33" spans="1:7" x14ac:dyDescent="0.25">
      <c r="A33" s="67">
        <v>9</v>
      </c>
      <c r="B33" s="67">
        <v>45.925223749549467</v>
      </c>
      <c r="C33" s="67">
        <v>3.6747762504505346</v>
      </c>
      <c r="D33" s="67">
        <v>0.73102471029101457</v>
      </c>
      <c r="F33" s="67">
        <v>3.4693877551020407</v>
      </c>
      <c r="G33" s="67">
        <v>21.473400000000002</v>
      </c>
    </row>
    <row r="34" spans="1:7" x14ac:dyDescent="0.25">
      <c r="A34" s="67">
        <v>10</v>
      </c>
      <c r="B34" s="67">
        <v>34.392602073312503</v>
      </c>
      <c r="C34" s="67">
        <v>-6.2926020733125014</v>
      </c>
      <c r="D34" s="67">
        <v>-1.2517898489890193</v>
      </c>
      <c r="F34" s="67">
        <v>3.8775510204081636</v>
      </c>
      <c r="G34" s="67">
        <v>21.473400000000002</v>
      </c>
    </row>
    <row r="35" spans="1:7" x14ac:dyDescent="0.25">
      <c r="A35" s="67">
        <v>11</v>
      </c>
      <c r="B35" s="67">
        <v>29.674711387579208</v>
      </c>
      <c r="C35" s="67">
        <v>-5.3747113875792074</v>
      </c>
      <c r="D35" s="67">
        <v>-1.0691934875004154</v>
      </c>
      <c r="F35" s="67">
        <v>4.2857142857142856</v>
      </c>
      <c r="G35" s="67">
        <v>21.473400000000002</v>
      </c>
    </row>
    <row r="36" spans="1:7" x14ac:dyDescent="0.25">
      <c r="A36" s="67">
        <v>12</v>
      </c>
      <c r="B36" s="67">
        <v>27.577871082808851</v>
      </c>
      <c r="C36" s="67">
        <v>3.2724289171911494</v>
      </c>
      <c r="D36" s="67">
        <v>0.65098559425061786</v>
      </c>
      <c r="F36" s="67">
        <v>4.6938775510204085</v>
      </c>
      <c r="G36" s="67">
        <v>21.473400000000002</v>
      </c>
    </row>
    <row r="37" spans="1:7" x14ac:dyDescent="0.25">
      <c r="A37" s="67">
        <v>13</v>
      </c>
      <c r="B37" s="67">
        <v>22.335770320882958</v>
      </c>
      <c r="C37" s="67">
        <v>-0.68427032088295903</v>
      </c>
      <c r="D37" s="67">
        <v>-0.13612216880493799</v>
      </c>
      <c r="F37" s="67">
        <v>5.1020408163265305</v>
      </c>
      <c r="G37" s="67">
        <v>21.473400000000002</v>
      </c>
    </row>
    <row r="38" spans="1:7" x14ac:dyDescent="0.25">
      <c r="A38" s="67">
        <v>14</v>
      </c>
      <c r="B38" s="67">
        <v>21.287350168497781</v>
      </c>
      <c r="C38" s="67">
        <v>-1.7734501684977815</v>
      </c>
      <c r="D38" s="67">
        <v>-0.35279315182324261</v>
      </c>
      <c r="F38" s="67">
        <v>5.5102040816326525</v>
      </c>
      <c r="G38" s="67">
        <v>21.473400000000002</v>
      </c>
    </row>
    <row r="39" spans="1:7" x14ac:dyDescent="0.25">
      <c r="A39" s="67">
        <v>15</v>
      </c>
      <c r="B39" s="67">
        <v>26.005240854231083</v>
      </c>
      <c r="C39" s="67">
        <v>2.9947591457689171</v>
      </c>
      <c r="D39" s="67">
        <v>0.59574863548731261</v>
      </c>
      <c r="F39" s="67">
        <v>5.9183673469387754</v>
      </c>
      <c r="G39" s="67">
        <v>21.628499999999999</v>
      </c>
    </row>
    <row r="40" spans="1:7" x14ac:dyDescent="0.25">
      <c r="A40" s="67">
        <v>16</v>
      </c>
      <c r="B40" s="67">
        <v>25.481030778038491</v>
      </c>
      <c r="C40" s="67">
        <v>-4.8810307780384896</v>
      </c>
      <c r="D40" s="67">
        <v>-0.97098540625423113</v>
      </c>
      <c r="F40" s="67">
        <v>6.3265306122448983</v>
      </c>
      <c r="G40" s="67">
        <v>21.641200000000001</v>
      </c>
    </row>
    <row r="41" spans="1:7" x14ac:dyDescent="0.25">
      <c r="A41" s="67">
        <v>17</v>
      </c>
      <c r="B41" s="67">
        <v>43.304173368586525</v>
      </c>
      <c r="C41" s="67">
        <v>2.8958266314134775</v>
      </c>
      <c r="D41" s="67">
        <v>0.57606795080993123</v>
      </c>
      <c r="F41" s="67">
        <v>6.7346938775510203</v>
      </c>
      <c r="G41" s="67">
        <v>21.651499999999999</v>
      </c>
    </row>
    <row r="42" spans="1:7" x14ac:dyDescent="0.25">
      <c r="A42" s="67">
        <v>18</v>
      </c>
      <c r="B42" s="67">
        <v>40.683122987623577</v>
      </c>
      <c r="C42" s="67">
        <v>-9.3162229876235756</v>
      </c>
      <c r="D42" s="67">
        <v>-1.8532799676440295</v>
      </c>
      <c r="F42" s="67">
        <v>7.1428571428571423</v>
      </c>
      <c r="G42" s="67">
        <v>21.7</v>
      </c>
    </row>
    <row r="43" spans="1:7" x14ac:dyDescent="0.25">
      <c r="A43" s="67">
        <v>19</v>
      </c>
      <c r="B43" s="67">
        <v>40.683122987623577</v>
      </c>
      <c r="C43" s="67">
        <v>-4.0274229876235736</v>
      </c>
      <c r="D43" s="67">
        <v>-0.80117686685983602</v>
      </c>
      <c r="F43" s="67">
        <v>7.5510204081632653</v>
      </c>
      <c r="G43" s="67">
        <v>21.7</v>
      </c>
    </row>
    <row r="44" spans="1:7" x14ac:dyDescent="0.25">
      <c r="A44" s="67">
        <v>20</v>
      </c>
      <c r="B44" s="67">
        <v>38.062072606660635</v>
      </c>
      <c r="C44" s="67">
        <v>-6.2372606660638041E-2</v>
      </c>
      <c r="D44" s="67">
        <v>-1.2407807606952446E-2</v>
      </c>
      <c r="F44" s="67">
        <v>7.9591836734693882</v>
      </c>
      <c r="G44" s="67">
        <v>21.8</v>
      </c>
    </row>
    <row r="45" spans="1:7" x14ac:dyDescent="0.25">
      <c r="A45" s="67">
        <v>21</v>
      </c>
      <c r="B45" s="67">
        <v>40.683122987623577</v>
      </c>
      <c r="C45" s="67">
        <v>-0.57542298762357547</v>
      </c>
      <c r="D45" s="67">
        <v>-0.1144691252346975</v>
      </c>
      <c r="F45" s="67">
        <v>8.3673469387755102</v>
      </c>
      <c r="G45" s="67">
        <v>21.8</v>
      </c>
    </row>
    <row r="46" spans="1:7" x14ac:dyDescent="0.25">
      <c r="A46" s="67">
        <v>22</v>
      </c>
      <c r="B46" s="67">
        <v>29.674711387579208</v>
      </c>
      <c r="C46" s="67">
        <v>4.2252886124207905</v>
      </c>
      <c r="D46" s="67">
        <v>0.84053835479429251</v>
      </c>
      <c r="F46" s="67">
        <v>8.7755102040816322</v>
      </c>
      <c r="G46" s="67">
        <v>21.8</v>
      </c>
    </row>
    <row r="47" spans="1:7" x14ac:dyDescent="0.25">
      <c r="A47" s="67">
        <v>23</v>
      </c>
      <c r="B47" s="67">
        <v>35.441022225697687</v>
      </c>
      <c r="C47" s="67">
        <v>0.35897777430231059</v>
      </c>
      <c r="D47" s="67">
        <v>7.1411592318875589E-2</v>
      </c>
      <c r="F47" s="67">
        <v>9.183673469387756</v>
      </c>
      <c r="G47" s="67">
        <v>21.9</v>
      </c>
    </row>
    <row r="48" spans="1:7" x14ac:dyDescent="0.25">
      <c r="A48" s="67">
        <v>24</v>
      </c>
      <c r="B48" s="67">
        <v>27.577871082808851</v>
      </c>
      <c r="C48" s="67">
        <v>-0.14037108280885136</v>
      </c>
      <c r="D48" s="67">
        <v>-2.7924075685151123E-2</v>
      </c>
      <c r="F48" s="67">
        <v>9.591836734693878</v>
      </c>
      <c r="G48" s="67">
        <v>21.9</v>
      </c>
    </row>
    <row r="49" spans="1:7" x14ac:dyDescent="0.25">
      <c r="A49" s="67">
        <v>25</v>
      </c>
      <c r="B49" s="67">
        <v>41.207333063816165</v>
      </c>
      <c r="C49" s="67">
        <v>-2.5073330638161622</v>
      </c>
      <c r="D49" s="67">
        <v>-0.49878476991750781</v>
      </c>
      <c r="F49" s="67">
        <v>10</v>
      </c>
      <c r="G49" s="67">
        <v>22.8</v>
      </c>
    </row>
    <row r="50" spans="1:7" x14ac:dyDescent="0.25">
      <c r="A50" s="67">
        <v>26</v>
      </c>
      <c r="B50" s="67">
        <v>22.335770320882958</v>
      </c>
      <c r="C50" s="67">
        <v>10.064229679117041</v>
      </c>
      <c r="D50" s="67">
        <v>2.0020812381642989</v>
      </c>
      <c r="F50" s="67">
        <v>10.408163265306122</v>
      </c>
      <c r="G50" s="67">
        <v>22.8</v>
      </c>
    </row>
    <row r="51" spans="1:7" x14ac:dyDescent="0.25">
      <c r="A51" s="67">
        <v>27</v>
      </c>
      <c r="B51" s="67">
        <v>30.723131539964385</v>
      </c>
      <c r="C51" s="67">
        <v>-0.17513153996438646</v>
      </c>
      <c r="D51" s="67">
        <v>-3.4838987339593445E-2</v>
      </c>
      <c r="F51" s="67">
        <v>10.816326530612244</v>
      </c>
      <c r="G51" s="67">
        <v>22.925799999999999</v>
      </c>
    </row>
    <row r="52" spans="1:7" x14ac:dyDescent="0.25">
      <c r="A52" s="67">
        <v>28</v>
      </c>
      <c r="B52" s="67">
        <v>30.723131539964385</v>
      </c>
      <c r="C52" s="67">
        <v>-2.9924315399643859</v>
      </c>
      <c r="D52" s="67">
        <v>-0.59528560393301855</v>
      </c>
      <c r="F52" s="67">
        <v>11.224489795918368</v>
      </c>
      <c r="G52" s="67">
        <v>23</v>
      </c>
    </row>
    <row r="53" spans="1:7" x14ac:dyDescent="0.25">
      <c r="A53" s="67">
        <v>29</v>
      </c>
      <c r="B53" s="67">
        <v>43.304173368586525</v>
      </c>
      <c r="C53" s="67">
        <v>2.8958266314134775</v>
      </c>
      <c r="D53" s="67">
        <v>0.57606795080993123</v>
      </c>
      <c r="F53" s="67">
        <v>11.63265306122449</v>
      </c>
      <c r="G53" s="67">
        <v>23</v>
      </c>
    </row>
    <row r="54" spans="1:7" x14ac:dyDescent="0.25">
      <c r="A54" s="67">
        <v>30</v>
      </c>
      <c r="B54" s="67">
        <v>43.304173368586525</v>
      </c>
      <c r="C54" s="67">
        <v>-3.9041733685865267</v>
      </c>
      <c r="D54" s="67">
        <v>-0.77665877081548806</v>
      </c>
      <c r="F54" s="67">
        <v>12.040816326530612</v>
      </c>
      <c r="G54" s="67">
        <v>23.066700000000001</v>
      </c>
    </row>
    <row r="55" spans="1:7" x14ac:dyDescent="0.25">
      <c r="A55" s="67">
        <v>31</v>
      </c>
      <c r="B55" s="67">
        <v>44.352593520971702</v>
      </c>
      <c r="C55" s="67">
        <v>4.7474064790282995</v>
      </c>
      <c r="D55" s="67">
        <v>0.94440347097047384</v>
      </c>
      <c r="F55" s="67">
        <v>12.448979591836736</v>
      </c>
      <c r="G55" s="67">
        <v>23.4</v>
      </c>
    </row>
    <row r="56" spans="1:7" x14ac:dyDescent="0.25">
      <c r="A56" s="67">
        <v>32</v>
      </c>
      <c r="B56" s="67">
        <v>30.723131539964385</v>
      </c>
      <c r="C56" s="67">
        <v>-0.8853315399643833</v>
      </c>
      <c r="D56" s="67">
        <v>-0.17611935758935343</v>
      </c>
      <c r="F56" s="67">
        <v>12.857142857142858</v>
      </c>
      <c r="G56" s="67">
        <v>23.602799999999998</v>
      </c>
    </row>
    <row r="57" spans="1:7" x14ac:dyDescent="0.25">
      <c r="A57" s="67">
        <v>33</v>
      </c>
      <c r="B57" s="67">
        <v>34.392602073312503</v>
      </c>
      <c r="C57" s="67">
        <v>0.77019792668749432</v>
      </c>
      <c r="D57" s="67">
        <v>0.15321578181921597</v>
      </c>
      <c r="F57" s="67">
        <v>13.26530612244898</v>
      </c>
      <c r="G57" s="67">
        <v>24.1556</v>
      </c>
    </row>
    <row r="58" spans="1:7" x14ac:dyDescent="0.25">
      <c r="A58" s="67">
        <v>34</v>
      </c>
      <c r="B58" s="67">
        <v>20.238930016112604</v>
      </c>
      <c r="C58" s="67">
        <v>9.7109699838873951</v>
      </c>
      <c r="D58" s="67">
        <v>1.931807145603947</v>
      </c>
      <c r="F58" s="67">
        <v>13.673469387755102</v>
      </c>
      <c r="G58" s="67">
        <v>24.2</v>
      </c>
    </row>
    <row r="59" spans="1:7" x14ac:dyDescent="0.25">
      <c r="A59" s="67">
        <v>35</v>
      </c>
      <c r="B59" s="67">
        <v>43.304173368586525</v>
      </c>
      <c r="C59" s="67">
        <v>1.4038266314134731</v>
      </c>
      <c r="D59" s="67">
        <v>0.2792637936532944</v>
      </c>
      <c r="F59" s="67">
        <v>14.081632653061224</v>
      </c>
      <c r="G59" s="67">
        <v>24.2</v>
      </c>
    </row>
    <row r="60" spans="1:7" x14ac:dyDescent="0.25">
      <c r="A60" s="67">
        <v>36</v>
      </c>
      <c r="B60" s="67">
        <v>22.335770320882958</v>
      </c>
      <c r="C60" s="67">
        <v>-1.1357703208829584</v>
      </c>
      <c r="D60" s="67">
        <v>-0.22593924451286085</v>
      </c>
      <c r="F60" s="67">
        <v>14.489795918367347</v>
      </c>
      <c r="G60" s="67">
        <v>24.2</v>
      </c>
    </row>
    <row r="61" spans="1:7" x14ac:dyDescent="0.25">
      <c r="A61" s="67">
        <v>37</v>
      </c>
      <c r="B61" s="67">
        <v>22.335770320882958</v>
      </c>
      <c r="C61" s="67">
        <v>-0.53577032088295695</v>
      </c>
      <c r="D61" s="67">
        <v>-0.1065810043694413</v>
      </c>
      <c r="F61" s="67">
        <v>14.897959183673469</v>
      </c>
      <c r="G61" s="67">
        <v>24.3</v>
      </c>
    </row>
    <row r="62" spans="1:7" x14ac:dyDescent="0.25">
      <c r="A62" s="67">
        <v>38</v>
      </c>
      <c r="B62" s="67">
        <v>45.401013673356879</v>
      </c>
      <c r="C62" s="67">
        <v>4.8425863266431222</v>
      </c>
      <c r="D62" s="67">
        <v>0.96333763615118062</v>
      </c>
      <c r="F62" s="67">
        <v>15.306122448979592</v>
      </c>
      <c r="G62" s="67">
        <v>24.300999999999998</v>
      </c>
    </row>
    <row r="63" spans="1:7" x14ac:dyDescent="0.25">
      <c r="A63" s="67">
        <v>39</v>
      </c>
      <c r="B63" s="67">
        <v>24.432610625653318</v>
      </c>
      <c r="C63" s="67">
        <v>10.067389374346682</v>
      </c>
      <c r="D63" s="67">
        <v>2.0027097976009647</v>
      </c>
      <c r="F63" s="67">
        <v>15.714285714285715</v>
      </c>
      <c r="G63" s="67">
        <v>24.3325</v>
      </c>
    </row>
    <row r="64" spans="1:7" x14ac:dyDescent="0.25">
      <c r="A64" s="67">
        <v>40</v>
      </c>
      <c r="B64" s="67">
        <v>30.723131539964385</v>
      </c>
      <c r="C64" s="67">
        <v>-2.5584315399643849</v>
      </c>
      <c r="D64" s="67">
        <v>-0.50894981022927843</v>
      </c>
      <c r="F64" s="67">
        <v>16.122448979591837</v>
      </c>
      <c r="G64" s="67">
        <v>24.4</v>
      </c>
    </row>
    <row r="65" spans="1:7" x14ac:dyDescent="0.25">
      <c r="A65" s="67">
        <v>41</v>
      </c>
      <c r="B65" s="67">
        <v>45.401013673356879</v>
      </c>
      <c r="C65" s="67">
        <v>8.8490863266431248</v>
      </c>
      <c r="D65" s="67">
        <v>1.7603522847088633</v>
      </c>
      <c r="F65" s="67">
        <v>16.530612244897959</v>
      </c>
      <c r="G65" s="67">
        <v>24.6</v>
      </c>
    </row>
    <row r="66" spans="1:7" x14ac:dyDescent="0.25">
      <c r="A66" s="67">
        <v>42</v>
      </c>
      <c r="B66" s="67">
        <v>40.683122987623577</v>
      </c>
      <c r="C66" s="67">
        <v>-9.3162229876235756</v>
      </c>
      <c r="D66" s="67">
        <v>-1.8532799676440295</v>
      </c>
      <c r="F66" s="67">
        <v>16.938775510204081</v>
      </c>
      <c r="G66" s="67">
        <v>24.7</v>
      </c>
    </row>
    <row r="67" spans="1:7" x14ac:dyDescent="0.25">
      <c r="A67" s="67">
        <v>43</v>
      </c>
      <c r="B67" s="67">
        <v>34.392602073312503</v>
      </c>
      <c r="C67" s="67">
        <v>-3.9926020733125043</v>
      </c>
      <c r="D67" s="67">
        <v>-0.79424992843924591</v>
      </c>
      <c r="F67" s="67">
        <v>17.346938775510203</v>
      </c>
      <c r="G67" s="67">
        <v>24.7928</v>
      </c>
    </row>
    <row r="68" spans="1:7" x14ac:dyDescent="0.25">
      <c r="A68" s="67">
        <v>44</v>
      </c>
      <c r="B68" s="67">
        <v>25.481030778038491</v>
      </c>
      <c r="C68" s="67">
        <v>-3.8398307780384897</v>
      </c>
      <c r="D68" s="67">
        <v>-0.76385907352535087</v>
      </c>
      <c r="F68" s="67">
        <v>17.755102040816325</v>
      </c>
      <c r="G68" s="67">
        <v>25</v>
      </c>
    </row>
    <row r="69" spans="1:7" x14ac:dyDescent="0.25">
      <c r="A69" s="67">
        <v>45</v>
      </c>
      <c r="B69" s="67">
        <v>45.401013673356879</v>
      </c>
      <c r="C69" s="67">
        <v>4.5483863266431186</v>
      </c>
      <c r="D69" s="67">
        <v>0.90481231240085669</v>
      </c>
      <c r="F69" s="67">
        <v>18.163265306122451</v>
      </c>
      <c r="G69" s="67">
        <v>25.6</v>
      </c>
    </row>
    <row r="70" spans="1:7" x14ac:dyDescent="0.25">
      <c r="A70" s="67">
        <v>46</v>
      </c>
      <c r="B70" s="67">
        <v>28.626291235194028</v>
      </c>
      <c r="C70" s="67">
        <v>-5.8262912351940273</v>
      </c>
      <c r="D70" s="67">
        <v>-1.1590264473263128</v>
      </c>
      <c r="F70" s="67">
        <v>18.571428571428573</v>
      </c>
      <c r="G70" s="67">
        <v>25.6</v>
      </c>
    </row>
    <row r="71" spans="1:7" x14ac:dyDescent="0.25">
      <c r="A71" s="67">
        <v>47</v>
      </c>
      <c r="B71" s="67">
        <v>21.287350168497781</v>
      </c>
      <c r="C71" s="67">
        <v>2.9126498315022182</v>
      </c>
      <c r="D71" s="67">
        <v>0.57941459673688578</v>
      </c>
      <c r="F71" s="67">
        <v>18.979591836734695</v>
      </c>
      <c r="G71" s="67">
        <v>25.6</v>
      </c>
    </row>
    <row r="72" spans="1:7" x14ac:dyDescent="0.25">
      <c r="A72" s="67">
        <v>48</v>
      </c>
      <c r="B72" s="67">
        <v>22.335770320882958</v>
      </c>
      <c r="C72" s="67">
        <v>10.464229679117039</v>
      </c>
      <c r="D72" s="67">
        <v>2.0816533982599115</v>
      </c>
      <c r="F72" s="67">
        <v>19.387755102040817</v>
      </c>
      <c r="G72" s="67">
        <v>25.7</v>
      </c>
    </row>
    <row r="73" spans="1:7" x14ac:dyDescent="0.25">
      <c r="A73" s="67">
        <v>49</v>
      </c>
      <c r="B73" s="67">
        <v>40.683122987623577</v>
      </c>
      <c r="C73" s="67">
        <v>-3.5461229876235763</v>
      </c>
      <c r="D73" s="67">
        <v>-0.70543166522479039</v>
      </c>
      <c r="F73" s="67">
        <v>19.795918367346939</v>
      </c>
      <c r="G73" s="67">
        <v>25.897200000000002</v>
      </c>
    </row>
    <row r="74" spans="1:7" x14ac:dyDescent="0.25">
      <c r="A74" s="67">
        <v>50</v>
      </c>
      <c r="B74" s="67">
        <v>22.335770320882958</v>
      </c>
      <c r="C74" s="67">
        <v>-0.86237032088295607</v>
      </c>
      <c r="D74" s="67">
        <v>-0.17155167308750902</v>
      </c>
      <c r="F74" s="67">
        <v>20.204081632653061</v>
      </c>
      <c r="G74" s="67">
        <v>25.897500000000001</v>
      </c>
    </row>
    <row r="75" spans="1:7" x14ac:dyDescent="0.25">
      <c r="A75" s="67">
        <v>51</v>
      </c>
      <c r="B75" s="67">
        <v>33.868391997119922</v>
      </c>
      <c r="C75" s="67">
        <v>3.1982080028800794</v>
      </c>
      <c r="D75" s="67">
        <v>0.63622079806060983</v>
      </c>
      <c r="F75" s="67">
        <v>20.612244897959183</v>
      </c>
      <c r="G75" s="67">
        <v>26</v>
      </c>
    </row>
    <row r="76" spans="1:7" x14ac:dyDescent="0.25">
      <c r="A76" s="67">
        <v>52</v>
      </c>
      <c r="B76" s="67">
        <v>21.287350168497781</v>
      </c>
      <c r="C76" s="67">
        <v>2.9126498315022182</v>
      </c>
      <c r="D76" s="67">
        <v>0.57941459673688578</v>
      </c>
      <c r="F76" s="67">
        <v>21.020408163265305</v>
      </c>
      <c r="G76" s="67">
        <v>26.767800000000001</v>
      </c>
    </row>
    <row r="77" spans="1:7" x14ac:dyDescent="0.25">
      <c r="A77" s="67">
        <v>53</v>
      </c>
      <c r="B77" s="67">
        <v>24.956820701845906</v>
      </c>
      <c r="C77" s="67">
        <v>5.6431792981540951</v>
      </c>
      <c r="D77" s="67">
        <v>1.1225999164024145</v>
      </c>
      <c r="F77" s="67">
        <v>21.428571428571427</v>
      </c>
      <c r="G77" s="67">
        <v>26.8</v>
      </c>
    </row>
    <row r="78" spans="1:7" x14ac:dyDescent="0.25">
      <c r="A78" s="67">
        <v>54</v>
      </c>
      <c r="B78" s="67">
        <v>38.062072606660635</v>
      </c>
      <c r="C78" s="67">
        <v>-4.9339726066606318</v>
      </c>
      <c r="D78" s="67">
        <v>-0.9815171454114201</v>
      </c>
      <c r="F78" s="67">
        <v>21.836734693877553</v>
      </c>
      <c r="G78" s="67">
        <v>27.2</v>
      </c>
    </row>
    <row r="79" spans="1:7" x14ac:dyDescent="0.25">
      <c r="A79" s="67">
        <v>55</v>
      </c>
      <c r="B79" s="67">
        <v>35.441022225697687</v>
      </c>
      <c r="C79" s="67">
        <v>-1.4410222256976866</v>
      </c>
      <c r="D79" s="67">
        <v>-0.28666312811138167</v>
      </c>
      <c r="F79" s="67">
        <v>22.244897959183675</v>
      </c>
      <c r="G79" s="67">
        <v>27.2</v>
      </c>
    </row>
    <row r="80" spans="1:7" x14ac:dyDescent="0.25">
      <c r="A80" s="67">
        <v>56</v>
      </c>
      <c r="B80" s="67">
        <v>43.304173368586525</v>
      </c>
      <c r="C80" s="67">
        <v>-1.7380733685865266</v>
      </c>
      <c r="D80" s="67">
        <v>-0.34575563085772054</v>
      </c>
      <c r="F80" s="67">
        <v>22.653061224489797</v>
      </c>
      <c r="G80" s="67">
        <v>27.2941</v>
      </c>
    </row>
    <row r="81" spans="1:7" x14ac:dyDescent="0.25">
      <c r="A81" s="67">
        <v>57</v>
      </c>
      <c r="B81" s="67">
        <v>43.304173368586525</v>
      </c>
      <c r="C81" s="67">
        <v>1.3958266314134775</v>
      </c>
      <c r="D81" s="67">
        <v>0.27767235045138305</v>
      </c>
      <c r="F81" s="67">
        <v>23.061224489795919</v>
      </c>
      <c r="G81" s="67">
        <v>27.4375</v>
      </c>
    </row>
    <row r="82" spans="1:7" x14ac:dyDescent="0.25">
      <c r="A82" s="67">
        <v>58</v>
      </c>
      <c r="B82" s="67">
        <v>33.868391997119922</v>
      </c>
      <c r="C82" s="67">
        <v>2.898508002880078</v>
      </c>
      <c r="D82" s="67">
        <v>0.57660135710897165</v>
      </c>
      <c r="F82" s="67">
        <v>23.469387755102041</v>
      </c>
      <c r="G82" s="67">
        <v>27.730699999999999</v>
      </c>
    </row>
    <row r="83" spans="1:7" x14ac:dyDescent="0.25">
      <c r="A83" s="67">
        <v>59</v>
      </c>
      <c r="B83" s="67">
        <v>29.674711387579208</v>
      </c>
      <c r="C83" s="67">
        <v>-6.6747113875792081</v>
      </c>
      <c r="D83" s="67">
        <v>-1.3278030078111573</v>
      </c>
      <c r="F83" s="67">
        <v>23.877551020408163</v>
      </c>
      <c r="G83" s="67">
        <v>27.730699999999999</v>
      </c>
    </row>
    <row r="84" spans="1:7" x14ac:dyDescent="0.25">
      <c r="A84" s="67">
        <v>60</v>
      </c>
      <c r="B84" s="67">
        <v>34.916812149505098</v>
      </c>
      <c r="C84" s="67">
        <v>8.3187850494901738E-2</v>
      </c>
      <c r="D84" s="67">
        <v>1.6548592393975568E-2</v>
      </c>
      <c r="F84" s="67">
        <v>24.285714285714285</v>
      </c>
      <c r="G84" s="67">
        <v>27.8</v>
      </c>
    </row>
    <row r="85" spans="1:7" x14ac:dyDescent="0.25">
      <c r="A85" s="67">
        <v>61</v>
      </c>
      <c r="B85" s="67">
        <v>34.916812149505098</v>
      </c>
      <c r="C85" s="67">
        <v>1.1831878504949032</v>
      </c>
      <c r="D85" s="67">
        <v>0.2353720326569112</v>
      </c>
      <c r="F85" s="67">
        <v>24.69387755102041</v>
      </c>
      <c r="G85" s="67">
        <v>27.9711</v>
      </c>
    </row>
    <row r="86" spans="1:7" x14ac:dyDescent="0.25">
      <c r="A86" s="67">
        <v>62</v>
      </c>
      <c r="B86" s="67">
        <v>45.401013673356879</v>
      </c>
      <c r="C86" s="67">
        <v>-1.7010136733568757</v>
      </c>
      <c r="D86" s="67">
        <v>-0.33838333085294953</v>
      </c>
      <c r="F86" s="67">
        <v>25.102040816326532</v>
      </c>
      <c r="G86" s="67">
        <v>28.1</v>
      </c>
    </row>
    <row r="87" spans="1:7" x14ac:dyDescent="0.25">
      <c r="A87" s="67">
        <v>63</v>
      </c>
      <c r="B87" s="67">
        <v>34.392602073312503</v>
      </c>
      <c r="C87" s="67">
        <v>-5.8926020733125029</v>
      </c>
      <c r="D87" s="67">
        <v>-1.1722176888934066</v>
      </c>
      <c r="F87" s="67">
        <v>25.510204081632654</v>
      </c>
      <c r="G87" s="67">
        <v>28.1647</v>
      </c>
    </row>
    <row r="88" spans="1:7" x14ac:dyDescent="0.25">
      <c r="A88" s="67">
        <v>64</v>
      </c>
      <c r="B88" s="67">
        <v>43.304173368586525</v>
      </c>
      <c r="C88" s="67">
        <v>-0.10417336858652249</v>
      </c>
      <c r="D88" s="67">
        <v>-2.0723249907165134E-2</v>
      </c>
      <c r="F88" s="67">
        <v>25.918367346938776</v>
      </c>
      <c r="G88" s="67">
        <v>28.4</v>
      </c>
    </row>
    <row r="89" spans="1:7" x14ac:dyDescent="0.25">
      <c r="A89" s="67">
        <v>65</v>
      </c>
      <c r="B89" s="67">
        <v>32.819971844734738</v>
      </c>
      <c r="C89" s="67">
        <v>-4.3199718447347379</v>
      </c>
      <c r="D89" s="67">
        <v>-0.85937372809443136</v>
      </c>
      <c r="F89" s="67">
        <v>26.326530612244898</v>
      </c>
      <c r="G89" s="67">
        <v>28.5</v>
      </c>
    </row>
    <row r="90" spans="1:7" x14ac:dyDescent="0.25">
      <c r="A90" s="67">
        <v>66</v>
      </c>
      <c r="B90" s="67">
        <v>31.771551692349561</v>
      </c>
      <c r="C90" s="67">
        <v>3.9506483076504395</v>
      </c>
      <c r="D90" s="67">
        <v>0.7859040490445568</v>
      </c>
      <c r="F90" s="67">
        <v>26.73469387755102</v>
      </c>
      <c r="G90" s="67">
        <v>28.5</v>
      </c>
    </row>
    <row r="91" spans="1:7" x14ac:dyDescent="0.25">
      <c r="A91" s="67">
        <v>67</v>
      </c>
      <c r="B91" s="67">
        <v>45.401013673356879</v>
      </c>
      <c r="C91" s="67">
        <v>-3.4010136733568785</v>
      </c>
      <c r="D91" s="67">
        <v>-0.67656501125930468</v>
      </c>
      <c r="F91" s="67">
        <v>27.142857142857142</v>
      </c>
      <c r="G91" s="67">
        <v>28.566800000000001</v>
      </c>
    </row>
    <row r="92" spans="1:7" x14ac:dyDescent="0.25">
      <c r="A92" s="67">
        <v>68</v>
      </c>
      <c r="B92" s="67">
        <v>25.481030778038491</v>
      </c>
      <c r="C92" s="67">
        <v>-1.3254307780384913</v>
      </c>
      <c r="D92" s="67">
        <v>-0.26366847516432884</v>
      </c>
      <c r="F92" s="67">
        <v>27.551020408163264</v>
      </c>
      <c r="G92" s="67">
        <v>28.567399999999999</v>
      </c>
    </row>
    <row r="93" spans="1:7" x14ac:dyDescent="0.25">
      <c r="A93" s="67">
        <v>69</v>
      </c>
      <c r="B93" s="67">
        <v>34.392602073312503</v>
      </c>
      <c r="C93" s="67">
        <v>-6.5926020733125021</v>
      </c>
      <c r="D93" s="67">
        <v>-1.3114689690607291</v>
      </c>
      <c r="F93" s="67">
        <v>27.959183673469386</v>
      </c>
      <c r="G93" s="67">
        <v>28.700900000000001</v>
      </c>
    </row>
    <row r="94" spans="1:7" x14ac:dyDescent="0.25">
      <c r="A94" s="67">
        <v>70</v>
      </c>
      <c r="B94" s="67">
        <v>45.401013673356879</v>
      </c>
      <c r="C94" s="67">
        <v>-3.7010136733568757</v>
      </c>
      <c r="D94" s="67">
        <v>-0.73624413133101374</v>
      </c>
      <c r="F94" s="67">
        <v>28.367346938775512</v>
      </c>
      <c r="G94" s="67">
        <v>28.716000000000001</v>
      </c>
    </row>
    <row r="95" spans="1:7" x14ac:dyDescent="0.25">
      <c r="A95" s="67">
        <v>71</v>
      </c>
      <c r="B95" s="67">
        <v>38.062072606660635</v>
      </c>
      <c r="C95" s="67">
        <v>-6.7595726066606368</v>
      </c>
      <c r="D95" s="67">
        <v>-1.3446844840877981</v>
      </c>
      <c r="F95" s="67">
        <v>28.775510204081634</v>
      </c>
      <c r="G95" s="67">
        <v>29</v>
      </c>
    </row>
    <row r="96" spans="1:7" x14ac:dyDescent="0.25">
      <c r="A96" s="67">
        <v>72</v>
      </c>
      <c r="B96" s="67">
        <v>29.150501311386616</v>
      </c>
      <c r="C96" s="67">
        <v>-3.5505013113866148</v>
      </c>
      <c r="D96" s="67">
        <v>-0.70630264692334777</v>
      </c>
      <c r="F96" s="67">
        <v>29.183673469387756</v>
      </c>
      <c r="G96" s="67">
        <v>29</v>
      </c>
    </row>
    <row r="97" spans="1:7" x14ac:dyDescent="0.25">
      <c r="A97" s="67">
        <v>73</v>
      </c>
      <c r="B97" s="67">
        <v>44.352593520971702</v>
      </c>
      <c r="C97" s="67">
        <v>2.8474064790283009</v>
      </c>
      <c r="D97" s="67">
        <v>0.56643571051631314</v>
      </c>
      <c r="F97" s="67">
        <v>29.591836734693878</v>
      </c>
      <c r="G97" s="67">
        <v>29</v>
      </c>
    </row>
    <row r="98" spans="1:7" x14ac:dyDescent="0.25">
      <c r="A98" s="67">
        <v>74</v>
      </c>
      <c r="B98" s="67">
        <v>38.062072606660635</v>
      </c>
      <c r="C98" s="67">
        <v>-2.0689726066606369</v>
      </c>
      <c r="D98" s="67">
        <v>-0.41158154872659408</v>
      </c>
      <c r="F98" s="67">
        <v>30</v>
      </c>
      <c r="G98" s="67">
        <v>29.4</v>
      </c>
    </row>
    <row r="99" spans="1:7" x14ac:dyDescent="0.25">
      <c r="A99" s="67">
        <v>75</v>
      </c>
      <c r="B99" s="67">
        <v>34.916812149505098</v>
      </c>
      <c r="C99" s="67">
        <v>1.6271878504948987</v>
      </c>
      <c r="D99" s="67">
        <v>0.32369713036304054</v>
      </c>
      <c r="F99" s="67">
        <v>30.408163265306122</v>
      </c>
      <c r="G99" s="67">
        <v>29.5</v>
      </c>
    </row>
    <row r="100" spans="1:7" x14ac:dyDescent="0.25">
      <c r="A100" s="67">
        <v>76</v>
      </c>
      <c r="B100" s="67">
        <v>22.335770320882958</v>
      </c>
      <c r="C100" s="67">
        <v>2.3642296791170416</v>
      </c>
      <c r="D100" s="67">
        <v>0.4703171563237516</v>
      </c>
      <c r="F100" s="67">
        <v>30.816326530612244</v>
      </c>
      <c r="G100" s="67">
        <v>29.837800000000001</v>
      </c>
    </row>
    <row r="101" spans="1:7" x14ac:dyDescent="0.25">
      <c r="A101" s="67">
        <v>77</v>
      </c>
      <c r="B101" s="67">
        <v>18.142089711342244</v>
      </c>
      <c r="C101" s="67">
        <v>5.2579102886577544</v>
      </c>
      <c r="D101" s="67">
        <v>1.0459581981436121</v>
      </c>
      <c r="F101" s="67">
        <v>31.22448979591837</v>
      </c>
      <c r="G101" s="67">
        <v>29.837800000000001</v>
      </c>
    </row>
    <row r="102" spans="1:7" x14ac:dyDescent="0.25">
      <c r="A102" s="67">
        <v>78</v>
      </c>
      <c r="B102" s="67">
        <v>43.304173368586525</v>
      </c>
      <c r="C102" s="67">
        <v>16.231926631413472</v>
      </c>
      <c r="D102" s="67">
        <v>3.2290236614376866</v>
      </c>
      <c r="F102" s="67">
        <v>31.632653061224492</v>
      </c>
      <c r="G102" s="67">
        <v>29.9499</v>
      </c>
    </row>
    <row r="103" spans="1:7" x14ac:dyDescent="0.25">
      <c r="A103" s="67">
        <v>79</v>
      </c>
      <c r="B103" s="67">
        <v>38.062072606660635</v>
      </c>
      <c r="C103" s="67">
        <v>9.0379273933393662</v>
      </c>
      <c r="D103" s="67">
        <v>1.7979185136883125</v>
      </c>
      <c r="F103" s="67">
        <v>32.040816326530617</v>
      </c>
      <c r="G103" s="67">
        <v>30.049299999999999</v>
      </c>
    </row>
    <row r="104" spans="1:7" x14ac:dyDescent="0.25">
      <c r="A104" s="67">
        <v>80</v>
      </c>
      <c r="B104" s="67">
        <v>38.062072606660635</v>
      </c>
      <c r="C104" s="67">
        <v>-2.5568726066606331</v>
      </c>
      <c r="D104" s="67">
        <v>-0.50863969100321715</v>
      </c>
      <c r="F104" s="67">
        <v>32.448979591836739</v>
      </c>
      <c r="G104" s="67">
        <v>30.3</v>
      </c>
    </row>
    <row r="105" spans="1:7" x14ac:dyDescent="0.25">
      <c r="A105" s="67">
        <v>81</v>
      </c>
      <c r="B105" s="67">
        <v>38.062072606660635</v>
      </c>
      <c r="C105" s="67">
        <v>1.6379273933393677</v>
      </c>
      <c r="D105" s="67">
        <v>0.325833551919475</v>
      </c>
      <c r="F105" s="67">
        <v>32.857142857142861</v>
      </c>
      <c r="G105" s="67">
        <v>30.4</v>
      </c>
    </row>
    <row r="106" spans="1:7" x14ac:dyDescent="0.25">
      <c r="A106" s="67">
        <v>82</v>
      </c>
      <c r="B106" s="67">
        <v>43.304173368586525</v>
      </c>
      <c r="C106" s="67">
        <v>-3.3041733685865253</v>
      </c>
      <c r="D106" s="67">
        <v>-0.65730053067206851</v>
      </c>
      <c r="F106" s="67">
        <v>33.265306122448983</v>
      </c>
      <c r="G106" s="67">
        <v>30.45</v>
      </c>
    </row>
    <row r="107" spans="1:7" x14ac:dyDescent="0.25">
      <c r="A107" s="67">
        <v>83</v>
      </c>
      <c r="B107" s="67">
        <v>38.062072606660635</v>
      </c>
      <c r="C107" s="67">
        <v>-1.1418726066606339</v>
      </c>
      <c r="D107" s="67">
        <v>-0.2271531746649868</v>
      </c>
      <c r="F107" s="67">
        <v>33.673469387755105</v>
      </c>
      <c r="G107" s="67">
        <v>30.547999999999998</v>
      </c>
    </row>
    <row r="108" spans="1:7" x14ac:dyDescent="0.25">
      <c r="A108" s="67">
        <v>84</v>
      </c>
      <c r="B108" s="67">
        <v>37.013652454275459</v>
      </c>
      <c r="C108" s="67">
        <v>-2.4712524542754579</v>
      </c>
      <c r="D108" s="67">
        <v>-0.49160723982070725</v>
      </c>
      <c r="F108" s="67">
        <v>34.081632653061227</v>
      </c>
      <c r="G108" s="67">
        <v>30.6</v>
      </c>
    </row>
    <row r="109" spans="1:7" x14ac:dyDescent="0.25">
      <c r="A109" s="67">
        <v>85</v>
      </c>
      <c r="B109" s="67">
        <v>45.401013673356879</v>
      </c>
      <c r="C109" s="67">
        <v>0.19808632664312142</v>
      </c>
      <c r="D109" s="67">
        <v>3.9405392240995797E-2</v>
      </c>
      <c r="F109" s="67">
        <v>34.489795918367349</v>
      </c>
      <c r="G109" s="67">
        <v>30.850300000000001</v>
      </c>
    </row>
    <row r="110" spans="1:7" x14ac:dyDescent="0.25">
      <c r="A110" s="67">
        <v>86</v>
      </c>
      <c r="B110" s="67">
        <v>43.304173368586525</v>
      </c>
      <c r="C110" s="67">
        <v>-0.3308733685865235</v>
      </c>
      <c r="D110" s="67">
        <v>-6.5820771641353915E-2</v>
      </c>
      <c r="F110" s="67">
        <v>34.897959183673471</v>
      </c>
      <c r="G110" s="67">
        <v>31.2</v>
      </c>
    </row>
    <row r="111" spans="1:7" x14ac:dyDescent="0.25">
      <c r="A111" s="67">
        <v>87</v>
      </c>
      <c r="B111" s="67">
        <v>40.683122987623577</v>
      </c>
      <c r="C111" s="67">
        <v>1.805677012376421</v>
      </c>
      <c r="D111" s="67">
        <v>0.35920405077446121</v>
      </c>
      <c r="F111" s="67">
        <v>35.306122448979593</v>
      </c>
      <c r="G111" s="67">
        <v>31.227399999999999</v>
      </c>
    </row>
    <row r="112" spans="1:7" x14ac:dyDescent="0.25">
      <c r="A112" s="67">
        <v>88</v>
      </c>
      <c r="B112" s="67">
        <v>38.062072606660635</v>
      </c>
      <c r="C112" s="67">
        <v>-1.5882726066606381</v>
      </c>
      <c r="D112" s="67">
        <v>-0.31595570533169159</v>
      </c>
      <c r="F112" s="67">
        <v>35.714285714285715</v>
      </c>
      <c r="G112" s="67">
        <v>31.302499999999998</v>
      </c>
    </row>
    <row r="113" spans="1:7" x14ac:dyDescent="0.25">
      <c r="A113" s="67">
        <v>89</v>
      </c>
      <c r="B113" s="67">
        <v>29.150501311386616</v>
      </c>
      <c r="C113" s="67">
        <v>-3.5505013113866148</v>
      </c>
      <c r="D113" s="67">
        <v>-0.70630264692334777</v>
      </c>
      <c r="F113" s="67">
        <v>36.122448979591844</v>
      </c>
      <c r="G113" s="67">
        <v>31.363900000000001</v>
      </c>
    </row>
    <row r="114" spans="1:7" x14ac:dyDescent="0.25">
      <c r="A114" s="67">
        <v>90</v>
      </c>
      <c r="B114" s="67">
        <v>22.859980397075546</v>
      </c>
      <c r="C114" s="67">
        <v>6.581960292445288E-2</v>
      </c>
      <c r="D114" s="67">
        <v>1.309351995333558E-2</v>
      </c>
      <c r="F114" s="67">
        <v>36.530612244897966</v>
      </c>
      <c r="G114" s="67">
        <v>31.364100000000001</v>
      </c>
    </row>
    <row r="115" spans="1:7" x14ac:dyDescent="0.25">
      <c r="A115" s="67">
        <v>91</v>
      </c>
      <c r="B115" s="67">
        <v>28.626291235194028</v>
      </c>
      <c r="C115" s="67">
        <v>-5.8262912351940273</v>
      </c>
      <c r="D115" s="67">
        <v>-1.1590264473263128</v>
      </c>
      <c r="F115" s="67">
        <v>36.938775510204088</v>
      </c>
      <c r="G115" s="67">
        <v>31.366900000000001</v>
      </c>
    </row>
    <row r="116" spans="1:7" x14ac:dyDescent="0.25">
      <c r="A116" s="67">
        <v>92</v>
      </c>
      <c r="B116" s="67">
        <v>45.401013673356879</v>
      </c>
      <c r="C116" s="67">
        <v>2.4467863266431209</v>
      </c>
      <c r="D116" s="67">
        <v>0.48674018325850721</v>
      </c>
      <c r="F116" s="67">
        <v>37.34693877551021</v>
      </c>
      <c r="G116" s="67">
        <v>31.366900000000001</v>
      </c>
    </row>
    <row r="117" spans="1:7" x14ac:dyDescent="0.25">
      <c r="A117" s="67">
        <v>93</v>
      </c>
      <c r="B117" s="67">
        <v>35.441022225697687</v>
      </c>
      <c r="C117" s="67">
        <v>-5.3917222256976878</v>
      </c>
      <c r="D117" s="67">
        <v>-1.0725774603357261</v>
      </c>
      <c r="F117" s="67">
        <v>37.755102040816332</v>
      </c>
      <c r="G117" s="67">
        <v>31.4</v>
      </c>
    </row>
    <row r="118" spans="1:7" x14ac:dyDescent="0.25">
      <c r="A118" s="67">
        <v>94</v>
      </c>
      <c r="B118" s="67">
        <v>38.062072606660635</v>
      </c>
      <c r="C118" s="67">
        <v>-5.7760726066606338</v>
      </c>
      <c r="D118" s="67">
        <v>-1.1490364354527094</v>
      </c>
      <c r="F118" s="67">
        <v>38.163265306122454</v>
      </c>
      <c r="G118" s="67">
        <v>31.5</v>
      </c>
    </row>
    <row r="119" spans="1:7" x14ac:dyDescent="0.25">
      <c r="A119" s="67">
        <v>95</v>
      </c>
      <c r="B119" s="67">
        <v>35.441022225697687</v>
      </c>
      <c r="C119" s="67">
        <v>-0.67352222569768827</v>
      </c>
      <c r="D119" s="67">
        <v>-0.13398404592792484</v>
      </c>
      <c r="F119" s="67">
        <v>38.571428571428577</v>
      </c>
      <c r="G119" s="67">
        <v>31.7</v>
      </c>
    </row>
    <row r="120" spans="1:7" x14ac:dyDescent="0.25">
      <c r="A120" s="67">
        <v>96</v>
      </c>
      <c r="B120" s="67">
        <v>22.335770320882958</v>
      </c>
      <c r="C120" s="67">
        <v>-0.86237032088295607</v>
      </c>
      <c r="D120" s="67">
        <v>-0.17155167308750902</v>
      </c>
      <c r="F120" s="67">
        <v>38.979591836734699</v>
      </c>
      <c r="G120" s="67">
        <v>32.200000000000003</v>
      </c>
    </row>
    <row r="121" spans="1:7" x14ac:dyDescent="0.25">
      <c r="A121" s="67">
        <v>97</v>
      </c>
      <c r="B121" s="67">
        <v>40.683122987623577</v>
      </c>
      <c r="C121" s="67">
        <v>2.5785770123764209</v>
      </c>
      <c r="D121" s="67">
        <v>0.51295735711920909</v>
      </c>
      <c r="F121" s="67">
        <v>39.387755102040821</v>
      </c>
      <c r="G121" s="67">
        <v>32.286000000000001</v>
      </c>
    </row>
    <row r="122" spans="1:7" x14ac:dyDescent="0.25">
      <c r="A122" s="67">
        <v>98</v>
      </c>
      <c r="B122" s="67">
        <v>37.013652454275459</v>
      </c>
      <c r="C122" s="67">
        <v>-2.4712524542754579</v>
      </c>
      <c r="D122" s="67">
        <v>-0.49160723982070725</v>
      </c>
      <c r="F122" s="67">
        <v>39.795918367346943</v>
      </c>
      <c r="G122" s="67">
        <v>32.299300000000002</v>
      </c>
    </row>
    <row r="123" spans="1:7" x14ac:dyDescent="0.25">
      <c r="A123" s="67">
        <v>99</v>
      </c>
      <c r="B123" s="67">
        <v>22.335770320882958</v>
      </c>
      <c r="C123" s="67">
        <v>-1.1357703208829584</v>
      </c>
      <c r="D123" s="67">
        <v>-0.22593924451286085</v>
      </c>
      <c r="F123" s="67">
        <v>40.204081632653065</v>
      </c>
      <c r="G123" s="67">
        <v>32.299999999999997</v>
      </c>
    </row>
    <row r="124" spans="1:7" x14ac:dyDescent="0.25">
      <c r="A124" s="67">
        <v>100</v>
      </c>
      <c r="B124" s="67">
        <v>34.916812149505098</v>
      </c>
      <c r="C124" s="67">
        <v>2.3829878504948994</v>
      </c>
      <c r="D124" s="67">
        <v>0.4740487268637012</v>
      </c>
      <c r="F124" s="67">
        <v>40.612244897959187</v>
      </c>
      <c r="G124" s="67">
        <v>32.4</v>
      </c>
    </row>
    <row r="125" spans="1:7" x14ac:dyDescent="0.25">
      <c r="A125" s="67">
        <v>101</v>
      </c>
      <c r="B125" s="67">
        <v>38.062072606660635</v>
      </c>
      <c r="C125" s="67">
        <v>-1.5882726066606381</v>
      </c>
      <c r="D125" s="67">
        <v>-0.31595570533169159</v>
      </c>
      <c r="F125" s="67">
        <v>41.020408163265309</v>
      </c>
      <c r="G125" s="67">
        <v>32.4</v>
      </c>
    </row>
    <row r="126" spans="1:7" x14ac:dyDescent="0.25">
      <c r="A126" s="67">
        <v>102</v>
      </c>
      <c r="B126" s="67">
        <v>45.925223749549467</v>
      </c>
      <c r="C126" s="67">
        <v>9.7193762504505301</v>
      </c>
      <c r="D126" s="67">
        <v>1.9334794075758672</v>
      </c>
      <c r="F126" s="67">
        <v>41.428571428571431</v>
      </c>
      <c r="G126" s="67">
        <v>32.4</v>
      </c>
    </row>
    <row r="127" spans="1:7" x14ac:dyDescent="0.25">
      <c r="A127" s="67">
        <v>103</v>
      </c>
      <c r="B127" s="67">
        <v>27.577871082808851</v>
      </c>
      <c r="C127" s="67">
        <v>-3.9750710828088529</v>
      </c>
      <c r="D127" s="67">
        <v>-0.79076248148176798</v>
      </c>
      <c r="F127" s="67">
        <v>41.836734693877553</v>
      </c>
      <c r="G127" s="67">
        <v>32.799999999999997</v>
      </c>
    </row>
    <row r="128" spans="1:7" x14ac:dyDescent="0.25">
      <c r="A128" s="67">
        <v>104</v>
      </c>
      <c r="B128" s="67">
        <v>22.335770320882958</v>
      </c>
      <c r="C128" s="67">
        <v>10.064229679117041</v>
      </c>
      <c r="D128" s="67">
        <v>2.0020812381642989</v>
      </c>
      <c r="F128" s="67">
        <v>42.244897959183675</v>
      </c>
      <c r="G128" s="67">
        <v>32.799999999999997</v>
      </c>
    </row>
    <row r="129" spans="1:7" x14ac:dyDescent="0.25">
      <c r="A129" s="67">
        <v>105</v>
      </c>
      <c r="B129" s="67">
        <v>34.916812149505098</v>
      </c>
      <c r="C129" s="67">
        <v>-2.6175121495050959</v>
      </c>
      <c r="D129" s="67">
        <v>-0.52070273953157797</v>
      </c>
      <c r="F129" s="67">
        <v>42.653061224489797</v>
      </c>
      <c r="G129" s="67">
        <v>32.857900000000001</v>
      </c>
    </row>
    <row r="130" spans="1:7" x14ac:dyDescent="0.25">
      <c r="A130" s="67">
        <v>106</v>
      </c>
      <c r="B130" s="67">
        <v>38.062072606660635</v>
      </c>
      <c r="C130" s="67">
        <v>-3.6620726066606366</v>
      </c>
      <c r="D130" s="67">
        <v>-0.72849756934739607</v>
      </c>
      <c r="F130" s="67">
        <v>43.061224489795926</v>
      </c>
      <c r="G130" s="67">
        <v>32.857900000000001</v>
      </c>
    </row>
    <row r="131" spans="1:7" x14ac:dyDescent="0.25">
      <c r="A131" s="67">
        <v>107</v>
      </c>
      <c r="B131" s="67">
        <v>40.683122987623577</v>
      </c>
      <c r="C131" s="67">
        <v>-3.0831229876235753</v>
      </c>
      <c r="D131" s="67">
        <v>-0.61332688991411832</v>
      </c>
      <c r="F131" s="67">
        <v>43.469387755102048</v>
      </c>
      <c r="G131" s="67">
        <v>32.857900000000001</v>
      </c>
    </row>
    <row r="132" spans="1:7" x14ac:dyDescent="0.25">
      <c r="A132" s="67">
        <v>108</v>
      </c>
      <c r="B132" s="67">
        <v>40.683122987623577</v>
      </c>
      <c r="C132" s="67">
        <v>-6.2490229876235759</v>
      </c>
      <c r="D132" s="67">
        <v>-1.2431206440308702</v>
      </c>
      <c r="F132" s="67">
        <v>43.87755102040817</v>
      </c>
      <c r="G132" s="67">
        <v>32.9</v>
      </c>
    </row>
    <row r="133" spans="1:7" x14ac:dyDescent="0.25">
      <c r="A133" s="67">
        <v>109</v>
      </c>
      <c r="B133" s="67">
        <v>24.432610625653318</v>
      </c>
      <c r="C133" s="67">
        <v>7.9673893743466806</v>
      </c>
      <c r="D133" s="67">
        <v>1.5849559570989968</v>
      </c>
      <c r="F133" s="67">
        <v>44.285714285714292</v>
      </c>
      <c r="G133" s="67">
        <v>33.049900000000001</v>
      </c>
    </row>
    <row r="134" spans="1:7" x14ac:dyDescent="0.25">
      <c r="A134" s="67">
        <v>110</v>
      </c>
      <c r="B134" s="67">
        <v>39.6347028352384</v>
      </c>
      <c r="C134" s="67">
        <v>-2.6347028352384001</v>
      </c>
      <c r="D134" s="67">
        <v>-0.5241224895248876</v>
      </c>
      <c r="F134" s="67">
        <v>44.693877551020414</v>
      </c>
      <c r="G134" s="67">
        <v>33.128100000000003</v>
      </c>
    </row>
    <row r="135" spans="1:7" x14ac:dyDescent="0.25">
      <c r="A135" s="67">
        <v>111</v>
      </c>
      <c r="B135" s="67">
        <v>38.062072606660635</v>
      </c>
      <c r="C135" s="67">
        <v>-4.8620726066606323</v>
      </c>
      <c r="D135" s="67">
        <v>-0.96721404963423385</v>
      </c>
      <c r="F135" s="67">
        <v>45.102040816326536</v>
      </c>
      <c r="G135" s="67">
        <v>33.200000000000003</v>
      </c>
    </row>
    <row r="136" spans="1:7" x14ac:dyDescent="0.25">
      <c r="A136" s="67">
        <v>112</v>
      </c>
      <c r="B136" s="67">
        <v>41.207333063816165</v>
      </c>
      <c r="C136" s="67">
        <v>-3.9073330638161679</v>
      </c>
      <c r="D136" s="67">
        <v>-0.77728733025215391</v>
      </c>
      <c r="F136" s="67">
        <v>45.510204081632658</v>
      </c>
      <c r="G136" s="67">
        <v>33.299999999999997</v>
      </c>
    </row>
    <row r="137" spans="1:7" x14ac:dyDescent="0.25">
      <c r="A137" s="67">
        <v>113</v>
      </c>
      <c r="B137" s="67">
        <v>46.449433825742062</v>
      </c>
      <c r="C137" s="67">
        <v>6.3001661742579387</v>
      </c>
      <c r="D137" s="67">
        <v>1.2532945786175436</v>
      </c>
      <c r="F137" s="67">
        <v>45.91836734693878</v>
      </c>
      <c r="G137" s="67">
        <v>33.4</v>
      </c>
    </row>
    <row r="138" spans="1:7" x14ac:dyDescent="0.25">
      <c r="A138" s="67">
        <v>114</v>
      </c>
      <c r="B138" s="67">
        <v>38.062072606660635</v>
      </c>
      <c r="C138" s="67">
        <v>-2.1710726066606369</v>
      </c>
      <c r="D138" s="67">
        <v>-0.43189234259099929</v>
      </c>
      <c r="F138" s="67">
        <v>46.326530612244902</v>
      </c>
      <c r="G138" s="67">
        <v>33.603200000000001</v>
      </c>
    </row>
    <row r="139" spans="1:7" x14ac:dyDescent="0.25">
      <c r="A139" s="67">
        <v>115</v>
      </c>
      <c r="B139" s="67">
        <v>35.441022225697687</v>
      </c>
      <c r="C139" s="67">
        <v>-0.54102222569768799</v>
      </c>
      <c r="D139" s="67">
        <v>-0.10762576789625304</v>
      </c>
      <c r="F139" s="67">
        <v>46.734693877551024</v>
      </c>
      <c r="G139" s="67">
        <v>33.603200000000001</v>
      </c>
    </row>
    <row r="140" spans="1:7" x14ac:dyDescent="0.25">
      <c r="A140" s="67">
        <v>116</v>
      </c>
      <c r="B140" s="67">
        <v>23.908400549460726</v>
      </c>
      <c r="C140" s="67">
        <v>3.3856994505392741</v>
      </c>
      <c r="D140" s="67">
        <v>0.6735185467848489</v>
      </c>
      <c r="F140" s="67">
        <v>47.142857142857146</v>
      </c>
      <c r="G140" s="67">
        <v>33.9</v>
      </c>
    </row>
    <row r="141" spans="1:7" x14ac:dyDescent="0.25">
      <c r="A141" s="67">
        <v>117</v>
      </c>
      <c r="B141" s="67">
        <v>27.577871082808851</v>
      </c>
      <c r="C141" s="67">
        <v>-1.6806710828088498</v>
      </c>
      <c r="D141" s="67">
        <v>-0.33433657117333199</v>
      </c>
      <c r="F141" s="67">
        <v>47.551020408163268</v>
      </c>
      <c r="G141" s="67">
        <v>34</v>
      </c>
    </row>
    <row r="142" spans="1:7" x14ac:dyDescent="0.25">
      <c r="A142" s="67">
        <v>118</v>
      </c>
      <c r="B142" s="67">
        <v>22.335770320882958</v>
      </c>
      <c r="C142" s="67">
        <v>-0.53577032088295695</v>
      </c>
      <c r="D142" s="67">
        <v>-0.1065810043694413</v>
      </c>
      <c r="F142" s="67">
        <v>47.95918367346939</v>
      </c>
      <c r="G142" s="67">
        <v>34.028799999999997</v>
      </c>
    </row>
    <row r="143" spans="1:7" x14ac:dyDescent="0.25">
      <c r="A143" s="67">
        <v>119</v>
      </c>
      <c r="B143" s="67">
        <v>22.335770320882958</v>
      </c>
      <c r="C143" s="67">
        <v>-0.63577032088295837</v>
      </c>
      <c r="D143" s="67">
        <v>-0.12647404439334478</v>
      </c>
      <c r="F143" s="67">
        <v>48.367346938775512</v>
      </c>
      <c r="G143" s="67">
        <v>34.259599999999999</v>
      </c>
    </row>
    <row r="144" spans="1:7" x14ac:dyDescent="0.25">
      <c r="A144" s="67">
        <v>120</v>
      </c>
      <c r="B144" s="67">
        <v>38.062072606660635</v>
      </c>
      <c r="C144" s="67">
        <v>-2.5654726066606344</v>
      </c>
      <c r="D144" s="67">
        <v>-0.51035049244527297</v>
      </c>
      <c r="F144" s="67">
        <v>48.775510204081634</v>
      </c>
      <c r="G144" s="67">
        <v>34.4</v>
      </c>
    </row>
    <row r="145" spans="1:7" x14ac:dyDescent="0.25">
      <c r="A145" s="67">
        <v>121</v>
      </c>
      <c r="B145" s="67">
        <v>34.916812149505098</v>
      </c>
      <c r="C145" s="67">
        <v>-3.716812149505099</v>
      </c>
      <c r="D145" s="67">
        <v>-0.73938692851434662</v>
      </c>
      <c r="F145" s="67">
        <v>49.183673469387763</v>
      </c>
      <c r="G145" s="67">
        <v>34.4</v>
      </c>
    </row>
    <row r="146" spans="1:7" x14ac:dyDescent="0.25">
      <c r="A146" s="67">
        <v>122</v>
      </c>
      <c r="B146" s="67">
        <v>29.674711387579208</v>
      </c>
      <c r="C146" s="67">
        <v>-6.6747113875792081</v>
      </c>
      <c r="D146" s="67">
        <v>-1.3278030078111573</v>
      </c>
      <c r="F146" s="67">
        <v>49.591836734693885</v>
      </c>
      <c r="G146" s="67">
        <v>34.434100000000001</v>
      </c>
    </row>
    <row r="147" spans="1:7" x14ac:dyDescent="0.25">
      <c r="A147" s="67">
        <v>123</v>
      </c>
      <c r="B147" s="67">
        <v>43.304173368586525</v>
      </c>
      <c r="C147" s="67">
        <v>16.133926631413473</v>
      </c>
      <c r="D147" s="67">
        <v>3.2095284822142616</v>
      </c>
      <c r="F147" s="67">
        <v>50.000000000000007</v>
      </c>
      <c r="G147" s="67">
        <v>34.434100000000001</v>
      </c>
    </row>
    <row r="148" spans="1:7" x14ac:dyDescent="0.25">
      <c r="A148" s="67">
        <v>124</v>
      </c>
      <c r="B148" s="67">
        <v>40.683122987623577</v>
      </c>
      <c r="C148" s="67">
        <v>-6.2490229876235759</v>
      </c>
      <c r="D148" s="67">
        <v>-1.2431206440308702</v>
      </c>
      <c r="F148" s="67">
        <v>50.408163265306129</v>
      </c>
      <c r="G148" s="67">
        <v>34.5</v>
      </c>
    </row>
    <row r="149" spans="1:7" x14ac:dyDescent="0.25">
      <c r="A149" s="67">
        <v>125</v>
      </c>
      <c r="B149" s="67">
        <v>46.449433825742062</v>
      </c>
      <c r="C149" s="67">
        <v>3.9505661742579363</v>
      </c>
      <c r="D149" s="67">
        <v>0.78588771021591319</v>
      </c>
      <c r="F149" s="67">
        <v>50.816326530612251</v>
      </c>
      <c r="G149" s="67">
        <v>34.5</v>
      </c>
    </row>
    <row r="150" spans="1:7" x14ac:dyDescent="0.25">
      <c r="A150" s="67">
        <v>126</v>
      </c>
      <c r="B150" s="67">
        <v>35.441022225697687</v>
      </c>
      <c r="C150" s="67">
        <v>-3.2410222256976837</v>
      </c>
      <c r="D150" s="67">
        <v>-0.64473784854163896</v>
      </c>
      <c r="F150" s="67">
        <v>51.224489795918373</v>
      </c>
      <c r="G150" s="67">
        <v>34.542400000000001</v>
      </c>
    </row>
    <row r="151" spans="1:7" x14ac:dyDescent="0.25">
      <c r="A151" s="67">
        <v>127</v>
      </c>
      <c r="B151" s="67">
        <v>22.335770320882958</v>
      </c>
      <c r="C151" s="67">
        <v>-0.63577032088295837</v>
      </c>
      <c r="D151" s="67">
        <v>-0.12647404439334478</v>
      </c>
      <c r="F151" s="67">
        <v>51.632653061224495</v>
      </c>
      <c r="G151" s="67">
        <v>34.542400000000001</v>
      </c>
    </row>
    <row r="152" spans="1:7" x14ac:dyDescent="0.25">
      <c r="A152" s="67">
        <v>128</v>
      </c>
      <c r="B152" s="67">
        <v>35.441022225697687</v>
      </c>
      <c r="C152" s="67">
        <v>-1.4122222256976897</v>
      </c>
      <c r="D152" s="67">
        <v>-0.28093393258449817</v>
      </c>
      <c r="F152" s="67">
        <v>52.040816326530617</v>
      </c>
      <c r="G152" s="67">
        <v>34.700000000000003</v>
      </c>
    </row>
    <row r="153" spans="1:7" x14ac:dyDescent="0.25">
      <c r="A153" s="67">
        <v>129</v>
      </c>
      <c r="B153" s="67">
        <v>23.908400549460726</v>
      </c>
      <c r="C153" s="67">
        <v>10.591599450539274</v>
      </c>
      <c r="D153" s="67">
        <v>2.1069911178672904</v>
      </c>
      <c r="F153" s="67">
        <v>52.448979591836739</v>
      </c>
      <c r="G153" s="67">
        <v>34.749400000000001</v>
      </c>
    </row>
    <row r="154" spans="1:7" x14ac:dyDescent="0.25">
      <c r="A154" s="67">
        <v>130</v>
      </c>
      <c r="B154" s="67">
        <v>32.819971844734738</v>
      </c>
      <c r="C154" s="67">
        <v>-4.8488718447347381</v>
      </c>
      <c r="D154" s="67">
        <v>-0.96458801678085548</v>
      </c>
      <c r="F154" s="67">
        <v>52.857142857142861</v>
      </c>
      <c r="G154" s="67">
        <v>34.762999999999998</v>
      </c>
    </row>
    <row r="155" spans="1:7" x14ac:dyDescent="0.25">
      <c r="A155" s="67">
        <v>131</v>
      </c>
      <c r="B155" s="67">
        <v>40.683122987623577</v>
      </c>
      <c r="C155" s="67">
        <v>10.916877012376425</v>
      </c>
      <c r="D155" s="67">
        <v>2.1716987134323316</v>
      </c>
      <c r="F155" s="67">
        <v>53.265306122448983</v>
      </c>
      <c r="G155" s="67">
        <v>34.767499999999998</v>
      </c>
    </row>
    <row r="156" spans="1:7" x14ac:dyDescent="0.25">
      <c r="A156" s="67">
        <v>132</v>
      </c>
      <c r="B156" s="67">
        <v>25.481030778038491</v>
      </c>
      <c r="C156" s="67">
        <v>-4.2810307780384917</v>
      </c>
      <c r="D156" s="67">
        <v>-0.85162716611081224</v>
      </c>
      <c r="F156" s="67">
        <v>53.673469387755105</v>
      </c>
      <c r="G156" s="67">
        <v>34.861699999999999</v>
      </c>
    </row>
    <row r="157" spans="1:7" x14ac:dyDescent="0.25">
      <c r="A157" s="67">
        <v>133</v>
      </c>
      <c r="B157" s="67">
        <v>22.335770320882958</v>
      </c>
      <c r="C157" s="67">
        <v>-0.70727032088295871</v>
      </c>
      <c r="D157" s="67">
        <v>-0.14069756801043565</v>
      </c>
      <c r="F157" s="67">
        <v>54.081632653061227</v>
      </c>
      <c r="G157" s="67">
        <v>34.9</v>
      </c>
    </row>
    <row r="158" spans="1:7" x14ac:dyDescent="0.25">
      <c r="A158" s="67">
        <v>134</v>
      </c>
      <c r="B158" s="67">
        <v>43.304173368586525</v>
      </c>
      <c r="C158" s="67">
        <v>0.19582663141347467</v>
      </c>
      <c r="D158" s="67">
        <v>3.8955870164543938E-2</v>
      </c>
      <c r="F158" s="67">
        <v>54.489795918367349</v>
      </c>
      <c r="G158" s="67">
        <v>34.9</v>
      </c>
    </row>
    <row r="159" spans="1:7" x14ac:dyDescent="0.25">
      <c r="A159" s="67">
        <v>135</v>
      </c>
      <c r="B159" s="67">
        <v>40.683122987623577</v>
      </c>
      <c r="C159" s="67">
        <v>0.12437701237642074</v>
      </c>
      <c r="D159" s="67">
        <v>2.474236885257643E-2</v>
      </c>
      <c r="F159" s="67">
        <v>54.897959183673471</v>
      </c>
      <c r="G159" s="67">
        <v>35</v>
      </c>
    </row>
    <row r="160" spans="1:7" x14ac:dyDescent="0.25">
      <c r="A160" s="67">
        <v>136</v>
      </c>
      <c r="B160" s="67">
        <v>43.304173368586525</v>
      </c>
      <c r="C160" s="67">
        <v>8.4834266314134723</v>
      </c>
      <c r="D160" s="67">
        <v>1.6876114551855461</v>
      </c>
      <c r="F160" s="67">
        <v>55.306122448979593</v>
      </c>
      <c r="G160" s="67">
        <v>35</v>
      </c>
    </row>
    <row r="161" spans="1:7" x14ac:dyDescent="0.25">
      <c r="A161" s="67">
        <v>137</v>
      </c>
      <c r="B161" s="67">
        <v>40.683122987623577</v>
      </c>
      <c r="C161" s="67">
        <v>-4.0274229876235736</v>
      </c>
      <c r="D161" s="67">
        <v>-0.80117686685983602</v>
      </c>
      <c r="F161" s="67">
        <v>55.714285714285715</v>
      </c>
      <c r="G161" s="67">
        <v>35.162799999999997</v>
      </c>
    </row>
    <row r="162" spans="1:7" x14ac:dyDescent="0.25">
      <c r="A162" s="67">
        <v>138</v>
      </c>
      <c r="B162" s="67">
        <v>22.335770320882958</v>
      </c>
      <c r="C162" s="67">
        <v>2.6642296791170423</v>
      </c>
      <c r="D162" s="67">
        <v>0.52999627639546132</v>
      </c>
      <c r="F162" s="67">
        <v>56.122448979591844</v>
      </c>
      <c r="G162" s="67">
        <v>35.435400000000001</v>
      </c>
    </row>
    <row r="163" spans="1:7" x14ac:dyDescent="0.25">
      <c r="A163" s="67">
        <v>139</v>
      </c>
      <c r="B163" s="67">
        <v>43.304173368586525</v>
      </c>
      <c r="C163" s="67">
        <v>3.5958266314134733</v>
      </c>
      <c r="D163" s="67">
        <v>0.71531923097725292</v>
      </c>
      <c r="F163" s="67">
        <v>56.530612244897966</v>
      </c>
      <c r="G163" s="67">
        <v>35.496600000000001</v>
      </c>
    </row>
    <row r="164" spans="1:7" x14ac:dyDescent="0.25">
      <c r="A164" s="67">
        <v>140</v>
      </c>
      <c r="B164" s="67">
        <v>40.683122987623577</v>
      </c>
      <c r="C164" s="67">
        <v>2.2208770123764268</v>
      </c>
      <c r="D164" s="67">
        <v>0.4417999529537085</v>
      </c>
      <c r="F164" s="67">
        <v>56.938775510204088</v>
      </c>
      <c r="G164" s="67">
        <v>35.496600000000001</v>
      </c>
    </row>
    <row r="165" spans="1:7" x14ac:dyDescent="0.25">
      <c r="A165" s="67">
        <v>141</v>
      </c>
      <c r="B165" s="67">
        <v>40.683122987623577</v>
      </c>
      <c r="C165" s="67">
        <v>-3.0932229876235766</v>
      </c>
      <c r="D165" s="67">
        <v>-0.61533608695653286</v>
      </c>
      <c r="F165" s="67">
        <v>57.34693877551021</v>
      </c>
      <c r="G165" s="67">
        <v>35.5</v>
      </c>
    </row>
    <row r="166" spans="1:7" x14ac:dyDescent="0.25">
      <c r="A166" s="67">
        <v>142</v>
      </c>
      <c r="B166" s="67">
        <v>32.819971844734738</v>
      </c>
      <c r="C166" s="67">
        <v>-3.4199718447347394</v>
      </c>
      <c r="D166" s="67">
        <v>-0.68033636787930274</v>
      </c>
      <c r="F166" s="67">
        <v>57.755102040816332</v>
      </c>
      <c r="G166" s="67">
        <v>35.505200000000002</v>
      </c>
    </row>
    <row r="167" spans="1:7" x14ac:dyDescent="0.25">
      <c r="A167" s="67">
        <v>143</v>
      </c>
      <c r="B167" s="67">
        <v>18.142089711342244</v>
      </c>
      <c r="C167" s="67">
        <v>0.45791028865775729</v>
      </c>
      <c r="D167" s="67">
        <v>9.1092276996258395E-2</v>
      </c>
      <c r="F167" s="67">
        <v>58.163265306122454</v>
      </c>
      <c r="G167" s="67">
        <v>35.722200000000001</v>
      </c>
    </row>
    <row r="168" spans="1:7" x14ac:dyDescent="0.25">
      <c r="A168" s="67">
        <v>144</v>
      </c>
      <c r="B168" s="67">
        <v>34.916812149505098</v>
      </c>
      <c r="C168" s="67">
        <v>8.3187850494901738E-2</v>
      </c>
      <c r="D168" s="67">
        <v>1.6548592393975568E-2</v>
      </c>
      <c r="F168" s="67">
        <v>58.571428571428577</v>
      </c>
      <c r="G168" s="67">
        <v>35.799999999999997</v>
      </c>
    </row>
    <row r="169" spans="1:7" x14ac:dyDescent="0.25">
      <c r="A169" s="67">
        <v>145</v>
      </c>
      <c r="B169" s="67">
        <v>21.287350168497781</v>
      </c>
      <c r="C169" s="67">
        <v>2.9126498315022182</v>
      </c>
      <c r="D169" s="67">
        <v>0.57941459673688578</v>
      </c>
      <c r="F169" s="67">
        <v>58.979591836734699</v>
      </c>
      <c r="G169" s="67">
        <v>35.799999999999997</v>
      </c>
    </row>
    <row r="170" spans="1:7" x14ac:dyDescent="0.25">
      <c r="A170" s="67">
        <v>146</v>
      </c>
      <c r="B170" s="67">
        <v>41.207333063816165</v>
      </c>
      <c r="C170" s="67">
        <v>18.692666936183834</v>
      </c>
      <c r="D170" s="67">
        <v>3.7185397151499724</v>
      </c>
      <c r="F170" s="67">
        <v>59.387755102040821</v>
      </c>
      <c r="G170" s="67">
        <v>35.890999999999998</v>
      </c>
    </row>
    <row r="171" spans="1:7" x14ac:dyDescent="0.25">
      <c r="A171" s="67">
        <v>147</v>
      </c>
      <c r="B171" s="67">
        <v>38.062072606660635</v>
      </c>
      <c r="C171" s="67">
        <v>-2.6266726066606338</v>
      </c>
      <c r="D171" s="67">
        <v>-0.52252503293990171</v>
      </c>
      <c r="F171" s="67">
        <v>59.795918367346943</v>
      </c>
      <c r="G171" s="67">
        <v>35.993099999999998</v>
      </c>
    </row>
    <row r="172" spans="1:7" x14ac:dyDescent="0.25">
      <c r="A172" s="67">
        <v>148</v>
      </c>
      <c r="B172" s="67">
        <v>34.916812149505098</v>
      </c>
      <c r="C172" s="67">
        <v>-2.0168121495050997</v>
      </c>
      <c r="D172" s="67">
        <v>-0.40120524810799219</v>
      </c>
      <c r="F172" s="67">
        <v>60.204081632653065</v>
      </c>
      <c r="G172" s="67">
        <v>36.027700000000003</v>
      </c>
    </row>
    <row r="173" spans="1:7" x14ac:dyDescent="0.25">
      <c r="A173" s="67">
        <v>149</v>
      </c>
      <c r="B173" s="67">
        <v>34.392602073312503</v>
      </c>
      <c r="C173" s="67">
        <v>-3.0285020733125023</v>
      </c>
      <c r="D173" s="67">
        <v>-0.60246112956879472</v>
      </c>
      <c r="F173" s="67">
        <v>60.612244897959187</v>
      </c>
      <c r="G173" s="67">
        <v>36.1</v>
      </c>
    </row>
    <row r="174" spans="1:7" x14ac:dyDescent="0.25">
      <c r="A174" s="67">
        <v>150</v>
      </c>
      <c r="B174" s="67">
        <v>35.441022225697687</v>
      </c>
      <c r="C174" s="67">
        <v>-0.69162222569768517</v>
      </c>
      <c r="D174" s="67">
        <v>-0.13758468617225073</v>
      </c>
      <c r="F174" s="67">
        <v>61.020408163265309</v>
      </c>
      <c r="G174" s="67">
        <v>36.473799999999997</v>
      </c>
    </row>
    <row r="175" spans="1:7" x14ac:dyDescent="0.25">
      <c r="A175" s="67">
        <v>151</v>
      </c>
      <c r="B175" s="67">
        <v>18.142089711342244</v>
      </c>
      <c r="C175" s="67">
        <v>-0.44208971134224484</v>
      </c>
      <c r="D175" s="67">
        <v>-8.7945083218870942E-2</v>
      </c>
      <c r="F175" s="67">
        <v>61.428571428571431</v>
      </c>
      <c r="G175" s="67">
        <v>36.473799999999997</v>
      </c>
    </row>
    <row r="176" spans="1:7" x14ac:dyDescent="0.25">
      <c r="A176" s="67">
        <v>152</v>
      </c>
      <c r="B176" s="67">
        <v>45.401013673356879</v>
      </c>
      <c r="C176" s="67">
        <v>-2.10311367335688</v>
      </c>
      <c r="D176" s="67">
        <v>-0.41837324478906524</v>
      </c>
      <c r="F176" s="67">
        <v>61.836734693877553</v>
      </c>
      <c r="G176" s="67">
        <v>36.543999999999997</v>
      </c>
    </row>
    <row r="177" spans="1:7" x14ac:dyDescent="0.25">
      <c r="A177" s="67">
        <v>153</v>
      </c>
      <c r="B177" s="67">
        <v>34.916812149505098</v>
      </c>
      <c r="C177" s="67">
        <v>2.5705878504949027</v>
      </c>
      <c r="D177" s="67">
        <v>0.51136806994854422</v>
      </c>
      <c r="F177" s="67">
        <v>62.244897959183682</v>
      </c>
      <c r="G177" s="67">
        <v>36.655700000000003</v>
      </c>
    </row>
    <row r="178" spans="1:7" x14ac:dyDescent="0.25">
      <c r="A178" s="67">
        <v>154</v>
      </c>
      <c r="B178" s="67">
        <v>24.956820701845906</v>
      </c>
      <c r="C178" s="67">
        <v>6.743179298154093</v>
      </c>
      <c r="D178" s="67">
        <v>1.3414233566653495</v>
      </c>
      <c r="F178" s="67">
        <v>62.653061224489804</v>
      </c>
      <c r="G178" s="67">
        <v>36.655700000000003</v>
      </c>
    </row>
    <row r="179" spans="1:7" x14ac:dyDescent="0.25">
      <c r="A179" s="67">
        <v>155</v>
      </c>
      <c r="B179" s="67">
        <v>45.401013673356879</v>
      </c>
      <c r="C179" s="67">
        <v>11.019386326643122</v>
      </c>
      <c r="D179" s="67">
        <v>2.1920909323476341</v>
      </c>
      <c r="F179" s="67">
        <v>63.061224489795926</v>
      </c>
      <c r="G179" s="67">
        <v>36.752800000000001</v>
      </c>
    </row>
    <row r="180" spans="1:7" x14ac:dyDescent="0.25">
      <c r="A180" s="67">
        <v>156</v>
      </c>
      <c r="B180" s="67">
        <v>34.392602073312503</v>
      </c>
      <c r="C180" s="67">
        <v>7.0129979266874969</v>
      </c>
      <c r="D180" s="67">
        <v>1.3950984844314462</v>
      </c>
      <c r="F180" s="67">
        <v>63.469387755102048</v>
      </c>
      <c r="G180" s="67">
        <v>36.7669</v>
      </c>
    </row>
    <row r="181" spans="1:7" x14ac:dyDescent="0.25">
      <c r="A181" s="67">
        <v>157</v>
      </c>
      <c r="B181" s="67">
        <v>30.723131539964385</v>
      </c>
      <c r="C181" s="67">
        <v>-2.9924315399643859</v>
      </c>
      <c r="D181" s="67">
        <v>-0.59528560393301855</v>
      </c>
      <c r="F181" s="67">
        <v>63.87755102040817</v>
      </c>
      <c r="G181" s="67">
        <v>36.7669</v>
      </c>
    </row>
    <row r="182" spans="1:7" x14ac:dyDescent="0.25">
      <c r="A182" s="67">
        <v>158</v>
      </c>
      <c r="B182" s="67">
        <v>34.916812149505098</v>
      </c>
      <c r="C182" s="67">
        <v>5.5831878504949017</v>
      </c>
      <c r="D182" s="67">
        <v>1.1106657937086521</v>
      </c>
      <c r="F182" s="67">
        <v>64.285714285714278</v>
      </c>
      <c r="G182" s="67">
        <v>36.799999999999997</v>
      </c>
    </row>
    <row r="183" spans="1:7" x14ac:dyDescent="0.25">
      <c r="A183" s="67">
        <v>159</v>
      </c>
      <c r="B183" s="67">
        <v>31.771551692349561</v>
      </c>
      <c r="C183" s="67">
        <v>-7.470551692349563</v>
      </c>
      <c r="D183" s="67">
        <v>-1.4861198381654774</v>
      </c>
      <c r="F183" s="67">
        <v>64.693877551020407</v>
      </c>
      <c r="G183" s="67">
        <v>36.920200000000001</v>
      </c>
    </row>
    <row r="184" spans="1:7" x14ac:dyDescent="0.25">
      <c r="A184" s="67">
        <v>160</v>
      </c>
      <c r="B184" s="67">
        <v>45.401013673356879</v>
      </c>
      <c r="C184" s="67">
        <v>-0.10101367335688138</v>
      </c>
      <c r="D184" s="67">
        <v>-2.009469047049927E-2</v>
      </c>
      <c r="F184" s="67">
        <v>65.102040816326522</v>
      </c>
      <c r="G184" s="67">
        <v>37</v>
      </c>
    </row>
    <row r="185" spans="1:7" x14ac:dyDescent="0.25">
      <c r="A185" s="67">
        <v>161</v>
      </c>
      <c r="B185" s="67">
        <v>41.207333063816165</v>
      </c>
      <c r="C185" s="67">
        <v>1.292666936183835</v>
      </c>
      <c r="D185" s="67">
        <v>0.25715075099081369</v>
      </c>
      <c r="F185" s="67">
        <v>65.510204081632651</v>
      </c>
      <c r="G185" s="67">
        <v>37.037799999999997</v>
      </c>
    </row>
    <row r="186" spans="1:7" x14ac:dyDescent="0.25">
      <c r="A186" s="67">
        <v>162</v>
      </c>
      <c r="B186" s="67">
        <v>20.763140092305193</v>
      </c>
      <c r="C186" s="67">
        <v>5.2368599076948072</v>
      </c>
      <c r="D186" s="67">
        <v>1.0417706374334688</v>
      </c>
      <c r="F186" s="67">
        <v>65.91836734693878</v>
      </c>
      <c r="G186" s="67">
        <v>37.055</v>
      </c>
    </row>
    <row r="187" spans="1:7" x14ac:dyDescent="0.25">
      <c r="A187" s="67">
        <v>163</v>
      </c>
      <c r="B187" s="67">
        <v>23.908400549460726</v>
      </c>
      <c r="C187" s="67">
        <v>3.2915994505392732</v>
      </c>
      <c r="D187" s="67">
        <v>0.65479919612235582</v>
      </c>
      <c r="F187" s="67">
        <v>66.326530612244895</v>
      </c>
      <c r="G187" s="67">
        <v>37.066600000000001</v>
      </c>
    </row>
    <row r="188" spans="1:7" x14ac:dyDescent="0.25">
      <c r="A188" s="67">
        <v>164</v>
      </c>
      <c r="B188" s="67">
        <v>39.110492759045812</v>
      </c>
      <c r="C188" s="67">
        <v>-8.8104927590458111</v>
      </c>
      <c r="D188" s="67">
        <v>-1.7526748508600776</v>
      </c>
      <c r="F188" s="67">
        <v>66.734693877551024</v>
      </c>
      <c r="G188" s="67">
        <v>37.137</v>
      </c>
    </row>
    <row r="189" spans="1:7" x14ac:dyDescent="0.25">
      <c r="A189" s="67">
        <v>165</v>
      </c>
      <c r="B189" s="67">
        <v>34.392602073312503</v>
      </c>
      <c r="C189" s="67">
        <v>-5.8252020733125036</v>
      </c>
      <c r="D189" s="67">
        <v>-1.1588097799172961</v>
      </c>
      <c r="F189" s="67">
        <v>67.142857142857139</v>
      </c>
      <c r="G189" s="67">
        <v>37.299799999999998</v>
      </c>
    </row>
    <row r="190" spans="1:7" x14ac:dyDescent="0.25">
      <c r="A190" s="67">
        <v>166</v>
      </c>
      <c r="B190" s="67">
        <v>29.674711387579208</v>
      </c>
      <c r="C190" s="67">
        <v>-7.7747113875792095</v>
      </c>
      <c r="D190" s="67">
        <v>-1.546626448074093</v>
      </c>
      <c r="F190" s="67">
        <v>67.551020408163268</v>
      </c>
      <c r="G190" s="67">
        <v>37.299999999999997</v>
      </c>
    </row>
    <row r="191" spans="1:7" x14ac:dyDescent="0.25">
      <c r="A191" s="67">
        <v>167</v>
      </c>
      <c r="B191" s="67">
        <v>41.207333063816165</v>
      </c>
      <c r="C191" s="67">
        <v>-2.5073330638161622</v>
      </c>
      <c r="D191" s="67">
        <v>-0.49878476991750781</v>
      </c>
      <c r="F191" s="67">
        <v>67.959183673469383</v>
      </c>
      <c r="G191" s="67">
        <v>37.4</v>
      </c>
    </row>
    <row r="192" spans="1:7" x14ac:dyDescent="0.25">
      <c r="A192" s="67">
        <v>168</v>
      </c>
      <c r="B192" s="67">
        <v>22.335770320882958</v>
      </c>
      <c r="C192" s="67">
        <v>-0.86237032088295607</v>
      </c>
      <c r="D192" s="67">
        <v>-0.17155167308750902</v>
      </c>
      <c r="F192" s="67">
        <v>68.367346938775512</v>
      </c>
      <c r="G192" s="67">
        <v>37.425899999999999</v>
      </c>
    </row>
    <row r="193" spans="1:7" x14ac:dyDescent="0.25">
      <c r="A193" s="67">
        <v>169</v>
      </c>
      <c r="B193" s="67">
        <v>35.441022225697687</v>
      </c>
      <c r="C193" s="67">
        <v>-0.67802222569768844</v>
      </c>
      <c r="D193" s="67">
        <v>-0.13487923272900054</v>
      </c>
      <c r="F193" s="67">
        <v>68.775510204081627</v>
      </c>
      <c r="G193" s="67">
        <v>37.487400000000001</v>
      </c>
    </row>
    <row r="194" spans="1:7" x14ac:dyDescent="0.25">
      <c r="A194" s="67">
        <v>170</v>
      </c>
      <c r="B194" s="67">
        <v>41.207333063816165</v>
      </c>
      <c r="C194" s="67">
        <v>-3.8073330638161664</v>
      </c>
      <c r="D194" s="67">
        <v>-0.75739429022825044</v>
      </c>
      <c r="F194" s="67">
        <v>69.183673469387756</v>
      </c>
      <c r="G194" s="67">
        <v>37.5899</v>
      </c>
    </row>
    <row r="195" spans="1:7" x14ac:dyDescent="0.25">
      <c r="A195" s="67">
        <v>171</v>
      </c>
      <c r="B195" s="67">
        <v>34.916812149505098</v>
      </c>
      <c r="C195" s="67">
        <v>0.58318785049490174</v>
      </c>
      <c r="D195" s="67">
        <v>0.11601379251349163</v>
      </c>
      <c r="F195" s="67">
        <v>69.591836734693871</v>
      </c>
      <c r="G195" s="67">
        <v>37.5899</v>
      </c>
    </row>
    <row r="196" spans="1:7" x14ac:dyDescent="0.25">
      <c r="A196" s="67">
        <v>172</v>
      </c>
      <c r="B196" s="67">
        <v>26.005240854231083</v>
      </c>
      <c r="C196" s="67">
        <v>2.9947591457689171</v>
      </c>
      <c r="D196" s="67">
        <v>0.59574863548731261</v>
      </c>
      <c r="F196" s="67">
        <v>70</v>
      </c>
      <c r="G196" s="67">
        <v>37.6</v>
      </c>
    </row>
    <row r="197" spans="1:7" x14ac:dyDescent="0.25">
      <c r="A197" s="67">
        <v>173</v>
      </c>
      <c r="B197" s="67">
        <v>23.908400549460726</v>
      </c>
      <c r="C197" s="67">
        <v>1.6915994505392753</v>
      </c>
      <c r="D197" s="67">
        <v>0.33651055573990485</v>
      </c>
      <c r="F197" s="67">
        <v>70.408163265306115</v>
      </c>
      <c r="G197" s="67">
        <v>37.9</v>
      </c>
    </row>
    <row r="198" spans="1:7" x14ac:dyDescent="0.25">
      <c r="A198" s="67">
        <v>174</v>
      </c>
      <c r="B198" s="67">
        <v>41.207333063816165</v>
      </c>
      <c r="C198" s="67">
        <v>0.79266693618383499</v>
      </c>
      <c r="D198" s="67">
        <v>0.15768555087129763</v>
      </c>
      <c r="F198" s="67">
        <v>70.816326530612244</v>
      </c>
      <c r="G198" s="67">
        <v>37.979999999999997</v>
      </c>
    </row>
    <row r="199" spans="1:7" x14ac:dyDescent="0.25">
      <c r="A199" s="67">
        <v>175</v>
      </c>
      <c r="B199" s="67">
        <v>27.577871082808851</v>
      </c>
      <c r="C199" s="67">
        <v>1.1230289171911494</v>
      </c>
      <c r="D199" s="67">
        <v>0.2234045919768422</v>
      </c>
      <c r="F199" s="67">
        <v>71.224489795918359</v>
      </c>
      <c r="G199" s="67">
        <v>37.999699999999997</v>
      </c>
    </row>
    <row r="200" spans="1:7" x14ac:dyDescent="0.25">
      <c r="A200" s="67">
        <v>176</v>
      </c>
      <c r="B200" s="67">
        <v>35.965232301890275</v>
      </c>
      <c r="C200" s="67">
        <v>1.0897676981097248</v>
      </c>
      <c r="D200" s="67">
        <v>0.2167879243525363</v>
      </c>
      <c r="F200" s="67">
        <v>71.632653061224488</v>
      </c>
      <c r="G200" s="67">
        <v>38.700000000000003</v>
      </c>
    </row>
    <row r="201" spans="1:7" x14ac:dyDescent="0.25">
      <c r="A201" s="67">
        <v>177</v>
      </c>
      <c r="B201" s="67">
        <v>34.916812149505098</v>
      </c>
      <c r="C201" s="67">
        <v>-2.6168121495051011</v>
      </c>
      <c r="D201" s="67">
        <v>-0.52056348825141174</v>
      </c>
      <c r="F201" s="67">
        <v>72.040816326530617</v>
      </c>
      <c r="G201" s="67">
        <v>38.700000000000003</v>
      </c>
    </row>
    <row r="202" spans="1:7" x14ac:dyDescent="0.25">
      <c r="A202" s="67">
        <v>178</v>
      </c>
      <c r="B202" s="67">
        <v>25.481030778038491</v>
      </c>
      <c r="C202" s="67">
        <v>-3.6810307780384903</v>
      </c>
      <c r="D202" s="67">
        <v>-0.73226892596739268</v>
      </c>
      <c r="F202" s="67">
        <v>72.448979591836732</v>
      </c>
      <c r="G202" s="67">
        <v>39.4</v>
      </c>
    </row>
    <row r="203" spans="1:7" x14ac:dyDescent="0.25">
      <c r="A203" s="67">
        <v>179</v>
      </c>
      <c r="B203" s="67">
        <v>43.304173368586525</v>
      </c>
      <c r="C203" s="67">
        <v>-2.1041733685865225</v>
      </c>
      <c r="D203" s="67">
        <v>-0.41858405038522939</v>
      </c>
      <c r="F203" s="67">
        <v>72.857142857142861</v>
      </c>
      <c r="G203" s="67">
        <v>39.444699999999997</v>
      </c>
    </row>
    <row r="204" spans="1:7" x14ac:dyDescent="0.25">
      <c r="A204" s="67">
        <v>180</v>
      </c>
      <c r="B204" s="67">
        <v>26.529450930423671</v>
      </c>
      <c r="C204" s="67">
        <v>-2.1969509304236716</v>
      </c>
      <c r="D204" s="67">
        <v>-0.43704032789469499</v>
      </c>
      <c r="F204" s="67">
        <v>73.265306122448976</v>
      </c>
      <c r="G204" s="67">
        <v>39.700000000000003</v>
      </c>
    </row>
    <row r="205" spans="1:7" x14ac:dyDescent="0.25">
      <c r="A205" s="67">
        <v>181</v>
      </c>
      <c r="B205" s="67">
        <v>35.441022225697687</v>
      </c>
      <c r="C205" s="67">
        <v>-0.54102222569768799</v>
      </c>
      <c r="D205" s="67">
        <v>-0.10762576789625304</v>
      </c>
      <c r="F205" s="67">
        <v>73.673469387755105</v>
      </c>
      <c r="G205" s="67">
        <v>39.700000000000003</v>
      </c>
    </row>
    <row r="206" spans="1:7" x14ac:dyDescent="0.25">
      <c r="A206" s="67">
        <v>182</v>
      </c>
      <c r="B206" s="67">
        <v>38.062072606660635</v>
      </c>
      <c r="C206" s="67">
        <v>-2.262072606660638</v>
      </c>
      <c r="D206" s="67">
        <v>-0.44999500901275141</v>
      </c>
      <c r="F206" s="67">
        <v>74.08163265306122</v>
      </c>
      <c r="G206" s="67">
        <v>40</v>
      </c>
    </row>
    <row r="207" spans="1:7" x14ac:dyDescent="0.25">
      <c r="A207" s="67">
        <v>183</v>
      </c>
      <c r="B207" s="67">
        <v>22.335770320882958</v>
      </c>
      <c r="C207" s="67">
        <v>-0.86237032088295607</v>
      </c>
      <c r="D207" s="67">
        <v>-0.17155167308750902</v>
      </c>
      <c r="F207" s="67">
        <v>74.489795918367349</v>
      </c>
      <c r="G207" s="67">
        <v>40.107700000000001</v>
      </c>
    </row>
    <row r="208" spans="1:7" x14ac:dyDescent="0.25">
      <c r="A208" s="67">
        <v>184</v>
      </c>
      <c r="B208" s="67">
        <v>43.304173368586525</v>
      </c>
      <c r="C208" s="67">
        <v>-1.8041733685865253</v>
      </c>
      <c r="D208" s="67">
        <v>-0.35890493031352033</v>
      </c>
      <c r="F208" s="67">
        <v>74.897959183673464</v>
      </c>
      <c r="G208" s="67">
        <v>40.299999999999997</v>
      </c>
    </row>
    <row r="209" spans="1:7" x14ac:dyDescent="0.25">
      <c r="A209" s="67">
        <v>185</v>
      </c>
      <c r="B209" s="67">
        <v>34.392602073312503</v>
      </c>
      <c r="C209" s="67">
        <v>-5.8258020733125022</v>
      </c>
      <c r="D209" s="67">
        <v>-1.1589291381574391</v>
      </c>
      <c r="F209" s="67">
        <v>75.306122448979593</v>
      </c>
      <c r="G209" s="67">
        <v>40.5</v>
      </c>
    </row>
    <row r="210" spans="1:7" x14ac:dyDescent="0.25">
      <c r="A210" s="67">
        <v>186</v>
      </c>
      <c r="B210" s="67">
        <v>46.449433825742062</v>
      </c>
      <c r="C210" s="67">
        <v>13.250566174257941</v>
      </c>
      <c r="D210" s="67">
        <v>2.6359404324389129</v>
      </c>
      <c r="F210" s="67">
        <v>75.714285714285708</v>
      </c>
      <c r="G210" s="67">
        <v>40.5</v>
      </c>
    </row>
    <row r="211" spans="1:7" x14ac:dyDescent="0.25">
      <c r="A211" s="67">
        <v>187</v>
      </c>
      <c r="B211" s="67">
        <v>26.005240854231083</v>
      </c>
      <c r="C211" s="67">
        <v>2.9947591457689171</v>
      </c>
      <c r="D211" s="67">
        <v>0.59574863548731261</v>
      </c>
      <c r="F211" s="67">
        <v>76.122448979591837</v>
      </c>
      <c r="G211" s="67">
        <v>40.807499999999997</v>
      </c>
    </row>
    <row r="212" spans="1:7" x14ac:dyDescent="0.25">
      <c r="A212" s="67">
        <v>188</v>
      </c>
      <c r="B212" s="67">
        <v>34.916812149505098</v>
      </c>
      <c r="C212" s="67">
        <v>5.5831878504949017</v>
      </c>
      <c r="D212" s="67">
        <v>1.1106657937086521</v>
      </c>
      <c r="F212" s="67">
        <v>76.530612244897952</v>
      </c>
      <c r="G212" s="67">
        <v>40.9</v>
      </c>
    </row>
    <row r="213" spans="1:7" x14ac:dyDescent="0.25">
      <c r="A213" s="67">
        <v>189</v>
      </c>
      <c r="B213" s="67">
        <v>45.925223749549467</v>
      </c>
      <c r="C213" s="67">
        <v>6.274776250450536</v>
      </c>
      <c r="D213" s="67">
        <v>1.2482437509124984</v>
      </c>
      <c r="F213" s="67">
        <v>76.938775510204081</v>
      </c>
      <c r="G213" s="67">
        <v>41.2</v>
      </c>
    </row>
    <row r="214" spans="1:7" x14ac:dyDescent="0.25">
      <c r="A214" s="67">
        <v>190</v>
      </c>
      <c r="B214" s="67">
        <v>38.062072606660635</v>
      </c>
      <c r="C214" s="67">
        <v>1.6379273933393677</v>
      </c>
      <c r="D214" s="67">
        <v>0.325833551919475</v>
      </c>
      <c r="F214" s="67">
        <v>77.346938775510196</v>
      </c>
      <c r="G214" s="67">
        <v>41.347000000000001</v>
      </c>
    </row>
    <row r="215" spans="1:7" x14ac:dyDescent="0.25">
      <c r="A215" s="67">
        <v>191</v>
      </c>
      <c r="B215" s="67">
        <v>41.207333063816165</v>
      </c>
      <c r="C215" s="67">
        <v>3.5926669361838321</v>
      </c>
      <c r="D215" s="67">
        <v>0.71469067154058696</v>
      </c>
      <c r="F215" s="67">
        <v>77.755102040816325</v>
      </c>
      <c r="G215" s="67">
        <v>41.399000000000001</v>
      </c>
    </row>
    <row r="216" spans="1:7" x14ac:dyDescent="0.25">
      <c r="A216" s="67">
        <v>192</v>
      </c>
      <c r="B216" s="67">
        <v>40.683122987623577</v>
      </c>
      <c r="C216" s="67">
        <v>-2.7031229876235798</v>
      </c>
      <c r="D216" s="67">
        <v>-0.53773333782328703</v>
      </c>
      <c r="F216" s="67">
        <v>78.16326530612244</v>
      </c>
      <c r="G216" s="67">
        <v>41.4056</v>
      </c>
    </row>
    <row r="217" spans="1:7" x14ac:dyDescent="0.25">
      <c r="A217" s="67">
        <v>193</v>
      </c>
      <c r="B217" s="67">
        <v>45.925223749549467</v>
      </c>
      <c r="C217" s="67">
        <v>0.57477625045053315</v>
      </c>
      <c r="D217" s="67">
        <v>0.11434046955001473</v>
      </c>
      <c r="F217" s="67">
        <v>78.571428571428569</v>
      </c>
      <c r="G217" s="67">
        <v>41.5</v>
      </c>
    </row>
    <row r="218" spans="1:7" x14ac:dyDescent="0.25">
      <c r="A218" s="67">
        <v>194</v>
      </c>
      <c r="B218" s="67">
        <v>41.207333063816165</v>
      </c>
      <c r="C218" s="67">
        <v>2.2245669361838338</v>
      </c>
      <c r="D218" s="67">
        <v>0.44253399097356749</v>
      </c>
      <c r="F218" s="67">
        <v>78.979591836734699</v>
      </c>
      <c r="G218" s="67">
        <v>41.566099999999999</v>
      </c>
    </row>
    <row r="219" spans="1:7" x14ac:dyDescent="0.25">
      <c r="A219" s="67">
        <v>195</v>
      </c>
      <c r="B219" s="67">
        <v>38.062072606660635</v>
      </c>
      <c r="C219" s="67">
        <v>-5.2041726066606344</v>
      </c>
      <c r="D219" s="67">
        <v>-1.035268139556007</v>
      </c>
      <c r="F219" s="67">
        <v>79.387755102040813</v>
      </c>
      <c r="G219" s="67">
        <v>41.7</v>
      </c>
    </row>
    <row r="220" spans="1:7" x14ac:dyDescent="0.25">
      <c r="A220" s="67">
        <v>196</v>
      </c>
      <c r="B220" s="67">
        <v>30.723131539964385</v>
      </c>
      <c r="C220" s="67">
        <v>2.8800684600356163</v>
      </c>
      <c r="D220" s="67">
        <v>0.57293317147069811</v>
      </c>
      <c r="F220" s="67">
        <v>79.795918367346943</v>
      </c>
      <c r="G220" s="67">
        <v>42</v>
      </c>
    </row>
    <row r="221" spans="1:7" x14ac:dyDescent="0.25">
      <c r="A221" s="67">
        <v>197</v>
      </c>
      <c r="B221" s="67">
        <v>38.062072606660635</v>
      </c>
      <c r="C221" s="67">
        <v>-2.5654726066606344</v>
      </c>
      <c r="D221" s="67">
        <v>-0.51035049244527297</v>
      </c>
      <c r="F221" s="67">
        <v>80.204081632653057</v>
      </c>
      <c r="G221" s="67">
        <v>42</v>
      </c>
    </row>
    <row r="222" spans="1:7" x14ac:dyDescent="0.25">
      <c r="A222" s="67">
        <v>198</v>
      </c>
      <c r="B222" s="67">
        <v>27.577871082808851</v>
      </c>
      <c r="C222" s="67">
        <v>-1.6803710828088505</v>
      </c>
      <c r="D222" s="67">
        <v>-0.33427689205326044</v>
      </c>
      <c r="F222" s="67">
        <v>80.612244897959187</v>
      </c>
      <c r="G222" s="67">
        <v>42.488799999999998</v>
      </c>
    </row>
    <row r="223" spans="1:7" x14ac:dyDescent="0.25">
      <c r="A223" s="67">
        <v>199</v>
      </c>
      <c r="B223" s="67">
        <v>43.304173368586525</v>
      </c>
      <c r="C223" s="67">
        <v>-2.4041733685865267</v>
      </c>
      <c r="D223" s="67">
        <v>-0.47826317045693989</v>
      </c>
      <c r="F223" s="67">
        <v>81.020408163265301</v>
      </c>
      <c r="G223" s="67">
        <v>42.5</v>
      </c>
    </row>
    <row r="224" spans="1:7" x14ac:dyDescent="0.25">
      <c r="A224" s="67">
        <v>200</v>
      </c>
      <c r="B224" s="67">
        <v>29.674711387579208</v>
      </c>
      <c r="C224" s="67">
        <v>-7.7747113875792095</v>
      </c>
      <c r="D224" s="67">
        <v>-1.546626448074093</v>
      </c>
      <c r="F224" s="67">
        <v>81.428571428571431</v>
      </c>
      <c r="G224" s="67">
        <v>42.8</v>
      </c>
    </row>
    <row r="225" spans="1:7" x14ac:dyDescent="0.25">
      <c r="A225" s="67">
        <v>201</v>
      </c>
      <c r="B225" s="67">
        <v>38.062072606660635</v>
      </c>
      <c r="C225" s="67">
        <v>-5.2041726066606344</v>
      </c>
      <c r="D225" s="67">
        <v>-1.035268139556007</v>
      </c>
      <c r="F225" s="67">
        <v>81.836734693877546</v>
      </c>
      <c r="G225" s="67">
        <v>42.904000000000003</v>
      </c>
    </row>
    <row r="226" spans="1:7" x14ac:dyDescent="0.25">
      <c r="A226" s="67">
        <v>202</v>
      </c>
      <c r="B226" s="67">
        <v>43.304173368586525</v>
      </c>
      <c r="C226" s="67">
        <v>-3.8594733685865279</v>
      </c>
      <c r="D226" s="67">
        <v>-0.76776658192480352</v>
      </c>
      <c r="F226" s="67">
        <v>82.244897959183675</v>
      </c>
      <c r="G226" s="67">
        <v>42.973300000000002</v>
      </c>
    </row>
    <row r="227" spans="1:7" x14ac:dyDescent="0.25">
      <c r="A227" s="67">
        <v>203</v>
      </c>
      <c r="B227" s="67">
        <v>34.916812149505098</v>
      </c>
      <c r="C227" s="67">
        <v>2.9831878504949003</v>
      </c>
      <c r="D227" s="67">
        <v>0.59344675308716843</v>
      </c>
      <c r="F227" s="67">
        <v>82.65306122448979</v>
      </c>
      <c r="G227" s="67">
        <v>43.2</v>
      </c>
    </row>
    <row r="228" spans="1:7" x14ac:dyDescent="0.25">
      <c r="A228" s="67">
        <v>204</v>
      </c>
      <c r="B228" s="67">
        <v>25.481030778038491</v>
      </c>
      <c r="C228" s="67">
        <v>-4.2810307780384917</v>
      </c>
      <c r="D228" s="67">
        <v>-0.85162716611081224</v>
      </c>
      <c r="F228" s="67">
        <v>83.061224489795919</v>
      </c>
      <c r="G228" s="67">
        <v>43.261699999999998</v>
      </c>
    </row>
    <row r="229" spans="1:7" x14ac:dyDescent="0.25">
      <c r="A229" s="67">
        <v>205</v>
      </c>
      <c r="B229" s="67">
        <v>20.238930016112604</v>
      </c>
      <c r="C229" s="67">
        <v>11.161069983887394</v>
      </c>
      <c r="D229" s="67">
        <v>2.2202761189905673</v>
      </c>
      <c r="F229" s="67">
        <v>83.469387755102034</v>
      </c>
      <c r="G229" s="67">
        <v>43.297899999999998</v>
      </c>
    </row>
    <row r="230" spans="1:7" x14ac:dyDescent="0.25">
      <c r="A230" s="67">
        <v>206</v>
      </c>
      <c r="B230" s="67">
        <v>40.683122987623577</v>
      </c>
      <c r="C230" s="67">
        <v>-3.0932229876235766</v>
      </c>
      <c r="D230" s="67">
        <v>-0.61533608695653286</v>
      </c>
      <c r="F230" s="67">
        <v>83.877551020408163</v>
      </c>
      <c r="G230" s="67">
        <v>43.431899999999999</v>
      </c>
    </row>
    <row r="231" spans="1:7" x14ac:dyDescent="0.25">
      <c r="A231" s="67">
        <v>207</v>
      </c>
      <c r="B231" s="67">
        <v>34.392602073312503</v>
      </c>
      <c r="C231" s="67">
        <v>-0.99260207331250427</v>
      </c>
      <c r="D231" s="67">
        <v>-0.19745872772214959</v>
      </c>
      <c r="F231" s="67">
        <v>84.285714285714278</v>
      </c>
      <c r="G231" s="67">
        <v>43.5</v>
      </c>
    </row>
    <row r="232" spans="1:7" x14ac:dyDescent="0.25">
      <c r="A232" s="67">
        <v>208</v>
      </c>
      <c r="B232" s="67">
        <v>27.577871082808851</v>
      </c>
      <c r="C232" s="67">
        <v>1.1381289171911497</v>
      </c>
      <c r="D232" s="67">
        <v>0.22640844102045166</v>
      </c>
      <c r="F232" s="67">
        <v>84.693877551020407</v>
      </c>
      <c r="G232" s="67">
        <v>43.7</v>
      </c>
    </row>
    <row r="233" spans="1:7" x14ac:dyDescent="0.25">
      <c r="A233" s="67">
        <v>209</v>
      </c>
      <c r="B233" s="67">
        <v>21.287350168497781</v>
      </c>
      <c r="C233" s="67">
        <v>5.5126498315022197</v>
      </c>
      <c r="D233" s="67">
        <v>1.0966336373583696</v>
      </c>
      <c r="F233" s="67">
        <v>85.102040816326522</v>
      </c>
      <c r="G233" s="67">
        <v>44.515900000000002</v>
      </c>
    </row>
    <row r="234" spans="1:7" x14ac:dyDescent="0.25">
      <c r="A234" s="67">
        <v>210</v>
      </c>
      <c r="B234" s="67">
        <v>42.255753216201342</v>
      </c>
      <c r="C234" s="67">
        <v>-11.805753216201342</v>
      </c>
      <c r="D234" s="67">
        <v>-2.3485232124221738</v>
      </c>
      <c r="F234" s="67">
        <v>85.510204081632651</v>
      </c>
      <c r="G234" s="67">
        <v>44.7</v>
      </c>
    </row>
    <row r="235" spans="1:7" x14ac:dyDescent="0.25">
      <c r="A235" s="67">
        <v>211</v>
      </c>
      <c r="B235" s="67">
        <v>33.868391997119922</v>
      </c>
      <c r="C235" s="67">
        <v>0.99330800288007737</v>
      </c>
      <c r="D235" s="67">
        <v>0.19759915857356747</v>
      </c>
      <c r="F235" s="67">
        <v>85.91836734693878</v>
      </c>
      <c r="G235" s="67">
        <v>44.707999999999998</v>
      </c>
    </row>
    <row r="236" spans="1:7" x14ac:dyDescent="0.25">
      <c r="A236" s="67">
        <v>212</v>
      </c>
      <c r="B236" s="67">
        <v>30.723131539964385</v>
      </c>
      <c r="C236" s="67">
        <v>2.3267684600356162</v>
      </c>
      <c r="D236" s="67">
        <v>0.46286498101844153</v>
      </c>
      <c r="F236" s="67">
        <v>86.326530612244895</v>
      </c>
      <c r="G236" s="67">
        <v>44.8</v>
      </c>
    </row>
    <row r="237" spans="1:7" x14ac:dyDescent="0.25">
      <c r="A237" s="67">
        <v>213</v>
      </c>
      <c r="B237" s="67">
        <v>33.868391997119922</v>
      </c>
      <c r="C237" s="67">
        <v>2.1593080028800813</v>
      </c>
      <c r="D237" s="67">
        <v>0.42955200525227971</v>
      </c>
      <c r="F237" s="67">
        <v>86.734693877551024</v>
      </c>
      <c r="G237" s="67">
        <v>45.3</v>
      </c>
    </row>
    <row r="238" spans="1:7" x14ac:dyDescent="0.25">
      <c r="A238" s="67">
        <v>214</v>
      </c>
      <c r="B238" s="67">
        <v>45.401013673356879</v>
      </c>
      <c r="C238" s="67">
        <v>-2.6010136733568814</v>
      </c>
      <c r="D238" s="67">
        <v>-0.51742069106807953</v>
      </c>
      <c r="F238" s="67">
        <v>87.142857142857139</v>
      </c>
      <c r="G238" s="67">
        <v>45.5</v>
      </c>
    </row>
    <row r="239" spans="1:7" x14ac:dyDescent="0.25">
      <c r="A239" s="67">
        <v>215</v>
      </c>
      <c r="B239" s="67">
        <v>29.150501311386616</v>
      </c>
      <c r="C239" s="67">
        <v>-3.450501311386617</v>
      </c>
      <c r="D239" s="67">
        <v>-0.68640960689944497</v>
      </c>
      <c r="F239" s="67">
        <v>87.551020408163268</v>
      </c>
      <c r="G239" s="67">
        <v>45.5991</v>
      </c>
    </row>
    <row r="240" spans="1:7" x14ac:dyDescent="0.25">
      <c r="A240" s="67">
        <v>216</v>
      </c>
      <c r="B240" s="67">
        <v>40.683122987623577</v>
      </c>
      <c r="C240" s="67">
        <v>-3.6453229876235795</v>
      </c>
      <c r="D240" s="67">
        <v>-0.72516556092850304</v>
      </c>
      <c r="F240" s="67">
        <v>87.959183673469383</v>
      </c>
      <c r="G240" s="67">
        <v>46.2</v>
      </c>
    </row>
    <row r="241" spans="1:7" x14ac:dyDescent="0.25">
      <c r="A241" s="67">
        <v>217</v>
      </c>
      <c r="B241" s="67">
        <v>43.304173368586525</v>
      </c>
      <c r="C241" s="67">
        <v>5.3958266314134775</v>
      </c>
      <c r="D241" s="67">
        <v>1.0733939514075115</v>
      </c>
      <c r="F241" s="67">
        <v>88.367346938775512</v>
      </c>
      <c r="G241" s="67">
        <v>46.2</v>
      </c>
    </row>
    <row r="242" spans="1:7" x14ac:dyDescent="0.25">
      <c r="A242" s="67">
        <v>218</v>
      </c>
      <c r="B242" s="67">
        <v>30.723131539964385</v>
      </c>
      <c r="C242" s="67">
        <v>-0.8853315399643833</v>
      </c>
      <c r="D242" s="67">
        <v>-0.17611935758935343</v>
      </c>
      <c r="F242" s="67">
        <v>88.775510204081627</v>
      </c>
      <c r="G242" s="67">
        <v>46.5</v>
      </c>
    </row>
    <row r="243" spans="1:7" x14ac:dyDescent="0.25">
      <c r="A243" s="67">
        <v>219</v>
      </c>
      <c r="B243" s="67">
        <v>46.449433825742062</v>
      </c>
      <c r="C243" s="67">
        <v>7.6005661742579349</v>
      </c>
      <c r="D243" s="67">
        <v>1.5119836710883803</v>
      </c>
      <c r="F243" s="67">
        <v>89.183673469387756</v>
      </c>
      <c r="G243" s="67">
        <v>46.9</v>
      </c>
    </row>
    <row r="244" spans="1:7" x14ac:dyDescent="0.25">
      <c r="A244" s="67">
        <v>220</v>
      </c>
      <c r="B244" s="67">
        <v>38.062072606660635</v>
      </c>
      <c r="C244" s="67">
        <v>-6.5620726066606352</v>
      </c>
      <c r="D244" s="67">
        <v>-1.305395730040589</v>
      </c>
      <c r="F244" s="67">
        <v>89.591836734693871</v>
      </c>
      <c r="G244" s="67">
        <v>46.9</v>
      </c>
    </row>
    <row r="245" spans="1:7" x14ac:dyDescent="0.25">
      <c r="A245" s="67">
        <v>221</v>
      </c>
      <c r="B245" s="67">
        <v>34.392602073312503</v>
      </c>
      <c r="C245" s="67">
        <v>-9.9926020733125043</v>
      </c>
      <c r="D245" s="67">
        <v>-1.9878323298734386</v>
      </c>
      <c r="F245" s="67">
        <v>90</v>
      </c>
      <c r="G245" s="67">
        <v>47.1</v>
      </c>
    </row>
    <row r="246" spans="1:7" x14ac:dyDescent="0.25">
      <c r="A246" s="67">
        <v>222</v>
      </c>
      <c r="B246" s="67">
        <v>34.392602073312503</v>
      </c>
      <c r="C246" s="67">
        <v>-3.0287020733125019</v>
      </c>
      <c r="D246" s="67">
        <v>-0.60250091564884245</v>
      </c>
      <c r="F246" s="67">
        <v>90.408163265306115</v>
      </c>
      <c r="G246" s="67">
        <v>47.2</v>
      </c>
    </row>
    <row r="247" spans="1:7" x14ac:dyDescent="0.25">
      <c r="A247" s="67">
        <v>223</v>
      </c>
      <c r="B247" s="67">
        <v>23.908400549460726</v>
      </c>
      <c r="C247" s="67">
        <v>3.2915994505392732</v>
      </c>
      <c r="D247" s="67">
        <v>0.65479919612235582</v>
      </c>
      <c r="F247" s="67">
        <v>90.816326530612244</v>
      </c>
      <c r="G247" s="67">
        <v>47.847799999999999</v>
      </c>
    </row>
    <row r="248" spans="1:7" x14ac:dyDescent="0.25">
      <c r="A248" s="67">
        <v>224</v>
      </c>
      <c r="B248" s="67">
        <v>38.062072606660635</v>
      </c>
      <c r="C248" s="67">
        <v>-5.2041726066606344</v>
      </c>
      <c r="D248" s="67">
        <v>-1.035268139556007</v>
      </c>
      <c r="F248" s="67">
        <v>91.224489795918359</v>
      </c>
      <c r="G248" s="67">
        <v>48.7</v>
      </c>
    </row>
    <row r="249" spans="1:7" x14ac:dyDescent="0.25">
      <c r="A249" s="67">
        <v>225</v>
      </c>
      <c r="B249" s="67">
        <v>38.062072606660635</v>
      </c>
      <c r="C249" s="67">
        <v>-3.6620726066606366</v>
      </c>
      <c r="D249" s="67">
        <v>-0.72849756934739607</v>
      </c>
      <c r="F249" s="67">
        <v>91.632653061224488</v>
      </c>
      <c r="G249" s="67">
        <v>49.1</v>
      </c>
    </row>
    <row r="250" spans="1:7" x14ac:dyDescent="0.25">
      <c r="A250" s="67">
        <v>226</v>
      </c>
      <c r="B250" s="67">
        <v>44.352593520971702</v>
      </c>
      <c r="C250" s="67">
        <v>2.5474064790282966</v>
      </c>
      <c r="D250" s="67">
        <v>0.50675659044460264</v>
      </c>
      <c r="F250" s="67">
        <v>92.040816326530617</v>
      </c>
      <c r="G250" s="67">
        <v>49.6</v>
      </c>
    </row>
    <row r="251" spans="1:7" x14ac:dyDescent="0.25">
      <c r="A251" s="67">
        <v>227</v>
      </c>
      <c r="B251" s="67">
        <v>45.401013673356879</v>
      </c>
      <c r="C251" s="67">
        <v>7.1989863266431229</v>
      </c>
      <c r="D251" s="67">
        <v>1.432097231274436</v>
      </c>
      <c r="F251" s="67">
        <v>92.448979591836732</v>
      </c>
      <c r="G251" s="67">
        <v>49.949399999999997</v>
      </c>
    </row>
    <row r="252" spans="1:7" x14ac:dyDescent="0.25">
      <c r="A252" s="67">
        <v>228</v>
      </c>
      <c r="B252" s="67">
        <v>40.683122987623577</v>
      </c>
      <c r="C252" s="67">
        <v>-7.8831229876235795</v>
      </c>
      <c r="D252" s="67">
        <v>-1.5681928110614733</v>
      </c>
      <c r="F252" s="67">
        <v>92.857142857142861</v>
      </c>
      <c r="G252" s="67">
        <v>50.243600000000001</v>
      </c>
    </row>
    <row r="253" spans="1:7" x14ac:dyDescent="0.25">
      <c r="A253" s="67">
        <v>229</v>
      </c>
      <c r="B253" s="67">
        <v>43.304173368586525</v>
      </c>
      <c r="C253" s="67">
        <v>-1.9051733685865244</v>
      </c>
      <c r="D253" s="67">
        <v>-0.3789969007376624</v>
      </c>
      <c r="F253" s="67">
        <v>93.265306122448976</v>
      </c>
      <c r="G253" s="67">
        <v>50.4</v>
      </c>
    </row>
    <row r="254" spans="1:7" x14ac:dyDescent="0.25">
      <c r="A254" s="67">
        <v>230</v>
      </c>
      <c r="B254" s="67">
        <v>32.819971844734738</v>
      </c>
      <c r="C254" s="67">
        <v>-4.4199718447347394</v>
      </c>
      <c r="D254" s="67">
        <v>-0.87926676811833482</v>
      </c>
      <c r="F254" s="67">
        <v>93.673469387755105</v>
      </c>
      <c r="G254" s="67">
        <v>50.8</v>
      </c>
    </row>
    <row r="255" spans="1:7" x14ac:dyDescent="0.25">
      <c r="A255" s="67">
        <v>231</v>
      </c>
      <c r="B255" s="67">
        <v>22.335770320882958</v>
      </c>
      <c r="C255" s="67">
        <v>-0.86237032088295607</v>
      </c>
      <c r="D255" s="67">
        <v>-0.17155167308750902</v>
      </c>
      <c r="F255" s="67">
        <v>94.08163265306122</v>
      </c>
      <c r="G255" s="67">
        <v>51.6</v>
      </c>
    </row>
    <row r="256" spans="1:7" x14ac:dyDescent="0.25">
      <c r="A256" s="67">
        <v>232</v>
      </c>
      <c r="B256" s="67">
        <v>40.683122987623577</v>
      </c>
      <c r="C256" s="67">
        <v>3.8327770123764253</v>
      </c>
      <c r="D256" s="67">
        <v>0.76245586509900409</v>
      </c>
      <c r="F256" s="67">
        <v>94.489795918367349</v>
      </c>
      <c r="G256" s="67">
        <v>51.787599999999998</v>
      </c>
    </row>
    <row r="257" spans="1:7" x14ac:dyDescent="0.25">
      <c r="A257" s="67">
        <v>233</v>
      </c>
      <c r="B257" s="67">
        <v>43.304173368586525</v>
      </c>
      <c r="C257" s="67">
        <v>-6.5041733685865282</v>
      </c>
      <c r="D257" s="67">
        <v>-1.2938778114369718</v>
      </c>
      <c r="F257" s="67">
        <v>94.897959183673464</v>
      </c>
      <c r="G257" s="67">
        <v>52.2</v>
      </c>
    </row>
    <row r="258" spans="1:7" x14ac:dyDescent="0.25">
      <c r="A258" s="67">
        <v>234</v>
      </c>
      <c r="B258" s="67">
        <v>30.723131539964385</v>
      </c>
      <c r="C258" s="67">
        <v>0.50426846003561465</v>
      </c>
      <c r="D258" s="67">
        <v>0.1003143265828052</v>
      </c>
      <c r="F258" s="67">
        <v>95.306122448979593</v>
      </c>
      <c r="G258" s="67">
        <v>52.6</v>
      </c>
    </row>
    <row r="259" spans="1:7" x14ac:dyDescent="0.25">
      <c r="A259" s="67">
        <v>235</v>
      </c>
      <c r="B259" s="67">
        <v>34.392602073312503</v>
      </c>
      <c r="C259" s="67">
        <v>2.3601979266874977</v>
      </c>
      <c r="D259" s="67">
        <v>0.46951511819927771</v>
      </c>
      <c r="F259" s="67">
        <v>95.714285714285708</v>
      </c>
      <c r="G259" s="67">
        <v>52.749600000000001</v>
      </c>
    </row>
    <row r="260" spans="1:7" x14ac:dyDescent="0.25">
      <c r="A260" s="67">
        <v>236</v>
      </c>
      <c r="B260" s="67">
        <v>38.062072606660635</v>
      </c>
      <c r="C260" s="67">
        <v>-0.63617260666063657</v>
      </c>
      <c r="D260" s="67">
        <v>-0.12655407126410878</v>
      </c>
      <c r="F260" s="67">
        <v>96.122448979591837</v>
      </c>
      <c r="G260" s="67">
        <v>54.05</v>
      </c>
    </row>
    <row r="261" spans="1:7" x14ac:dyDescent="0.25">
      <c r="A261" s="67">
        <v>237</v>
      </c>
      <c r="B261" s="67">
        <v>34.916812149505098</v>
      </c>
      <c r="C261" s="67">
        <v>-0.65721214950509932</v>
      </c>
      <c r="D261" s="67">
        <v>-0.13073947594300403</v>
      </c>
      <c r="F261" s="67">
        <v>96.530612244897952</v>
      </c>
      <c r="G261" s="67">
        <v>54.250100000000003</v>
      </c>
    </row>
    <row r="262" spans="1:7" x14ac:dyDescent="0.25">
      <c r="A262" s="67">
        <v>238</v>
      </c>
      <c r="B262" s="67">
        <v>45.401013673356879</v>
      </c>
      <c r="C262" s="67">
        <v>9.8986326643121458E-2</v>
      </c>
      <c r="D262" s="67">
        <v>1.9691389577307723E-2</v>
      </c>
      <c r="F262" s="67">
        <v>96.938775510204081</v>
      </c>
      <c r="G262" s="67">
        <v>55.644599999999997</v>
      </c>
    </row>
    <row r="263" spans="1:7" x14ac:dyDescent="0.25">
      <c r="A263" s="67">
        <v>239</v>
      </c>
      <c r="B263" s="67">
        <v>38.062072606660635</v>
      </c>
      <c r="C263" s="67">
        <v>-4.762072606660638</v>
      </c>
      <c r="D263" s="67">
        <v>-0.94732100961033172</v>
      </c>
      <c r="F263" s="67">
        <v>97.346938775510196</v>
      </c>
      <c r="G263" s="67">
        <v>56.3</v>
      </c>
    </row>
    <row r="264" spans="1:7" x14ac:dyDescent="0.25">
      <c r="A264" s="67">
        <v>240</v>
      </c>
      <c r="B264" s="67">
        <v>41.207333063816165</v>
      </c>
      <c r="C264" s="67">
        <v>-0.90733306381616785</v>
      </c>
      <c r="D264" s="67">
        <v>-0.18049612953505756</v>
      </c>
      <c r="F264" s="67">
        <v>97.755102040816325</v>
      </c>
      <c r="G264" s="67">
        <v>56.420400000000001</v>
      </c>
    </row>
    <row r="265" spans="1:7" x14ac:dyDescent="0.25">
      <c r="A265" s="67">
        <v>241</v>
      </c>
      <c r="B265" s="67">
        <v>44.352593520971702</v>
      </c>
      <c r="C265" s="67">
        <v>12.6389064790283</v>
      </c>
      <c r="D265" s="67">
        <v>2.5142627244567959</v>
      </c>
      <c r="F265" s="67">
        <v>98.163265306122454</v>
      </c>
      <c r="G265" s="67">
        <v>56.991500000000002</v>
      </c>
    </row>
    <row r="266" spans="1:7" x14ac:dyDescent="0.25">
      <c r="A266" s="67">
        <v>242</v>
      </c>
      <c r="B266" s="67">
        <v>22.335770320882958</v>
      </c>
      <c r="C266" s="67">
        <v>-0.86237032088295607</v>
      </c>
      <c r="D266" s="67">
        <v>-0.17155167308750902</v>
      </c>
      <c r="F266" s="67">
        <v>98.571428571428569</v>
      </c>
      <c r="G266" s="67">
        <v>59.438099999999999</v>
      </c>
    </row>
    <row r="267" spans="1:7" x14ac:dyDescent="0.25">
      <c r="A267" s="67">
        <v>243</v>
      </c>
      <c r="B267" s="67">
        <v>41.207333063816165</v>
      </c>
      <c r="C267" s="67">
        <v>15.092666936183832</v>
      </c>
      <c r="D267" s="67">
        <v>3.0023902742894566</v>
      </c>
      <c r="F267" s="67">
        <v>98.979591836734699</v>
      </c>
      <c r="G267" s="67">
        <v>59.536099999999998</v>
      </c>
    </row>
    <row r="268" spans="1:7" x14ac:dyDescent="0.25">
      <c r="A268" s="67">
        <v>244</v>
      </c>
      <c r="B268" s="67">
        <v>31.771551692349561</v>
      </c>
      <c r="C268" s="67">
        <v>-5.0037516923495602</v>
      </c>
      <c r="D268" s="67">
        <v>-0.99539832685583229</v>
      </c>
      <c r="F268" s="67">
        <v>99.387755102040813</v>
      </c>
      <c r="G268" s="67">
        <v>59.7</v>
      </c>
    </row>
    <row r="269" spans="1:7" ht="15.75" thickBot="1" x14ac:dyDescent="0.3">
      <c r="A269" s="68">
        <v>245</v>
      </c>
      <c r="B269" s="68">
        <v>26.529450930423671</v>
      </c>
      <c r="C269" s="68">
        <v>-3.4627509304236703</v>
      </c>
      <c r="D269" s="68">
        <v>-0.68884642851726163</v>
      </c>
      <c r="F269" s="68">
        <v>99.795918367346943</v>
      </c>
      <c r="G269" s="68">
        <v>59.9</v>
      </c>
    </row>
  </sheetData>
  <sortState xmlns:xlrd2="http://schemas.microsoft.com/office/spreadsheetml/2017/richdata2" ref="G25:G269">
    <sortCondition ref="G25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N246"/>
  <sheetViews>
    <sheetView topLeftCell="A223" workbookViewId="0">
      <selection activeCell="A2" sqref="A2:A246"/>
    </sheetView>
  </sheetViews>
  <sheetFormatPr defaultRowHeight="15" x14ac:dyDescent="0.25"/>
  <cols>
    <col min="1" max="1" width="8.5703125" bestFit="1" customWidth="1"/>
    <col min="2" max="3" width="8" bestFit="1" customWidth="1"/>
    <col min="4" max="4" width="10.28515625" bestFit="1" customWidth="1"/>
    <col min="5" max="5" width="11.85546875" bestFit="1" customWidth="1"/>
    <col min="6" max="6" width="17.28515625" bestFit="1" customWidth="1"/>
    <col min="7" max="7" width="17.5703125" bestFit="1" customWidth="1"/>
    <col min="8" max="8" width="19.7109375" bestFit="1" customWidth="1"/>
    <col min="9" max="9" width="15.140625" bestFit="1" customWidth="1"/>
    <col min="10" max="10" width="11.85546875" bestFit="1" customWidth="1"/>
  </cols>
  <sheetData>
    <row r="1" spans="1:14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16</v>
      </c>
    </row>
    <row r="2" spans="1:14" x14ac:dyDescent="0.25">
      <c r="A2">
        <v>3.6</v>
      </c>
      <c r="B2">
        <v>6</v>
      </c>
      <c r="C2">
        <v>29.5</v>
      </c>
      <c r="D2">
        <v>5</v>
      </c>
      <c r="E2">
        <v>1</v>
      </c>
      <c r="F2">
        <v>0</v>
      </c>
      <c r="G2">
        <v>2</v>
      </c>
      <c r="H2">
        <v>2</v>
      </c>
      <c r="I2">
        <v>1</v>
      </c>
      <c r="J2">
        <v>0</v>
      </c>
      <c r="L2">
        <v>5.32294546942369E-4</v>
      </c>
      <c r="N2">
        <f>245/3</f>
        <v>81.666666666666671</v>
      </c>
    </row>
    <row r="3" spans="1:14" x14ac:dyDescent="0.25">
      <c r="A3">
        <v>5</v>
      </c>
      <c r="B3">
        <v>8</v>
      </c>
      <c r="C3">
        <v>24.7928</v>
      </c>
      <c r="D3">
        <v>6</v>
      </c>
      <c r="E3">
        <v>1</v>
      </c>
      <c r="F3">
        <v>0</v>
      </c>
      <c r="G3">
        <v>2</v>
      </c>
      <c r="H3">
        <v>2</v>
      </c>
      <c r="I3">
        <v>1</v>
      </c>
      <c r="J3">
        <v>1</v>
      </c>
      <c r="L3">
        <v>6.9076913288512731E-3</v>
      </c>
    </row>
    <row r="4" spans="1:14" x14ac:dyDescent="0.25">
      <c r="A4">
        <v>4.4000000000000004</v>
      </c>
      <c r="B4">
        <v>8</v>
      </c>
      <c r="C4">
        <v>33.603200000000001</v>
      </c>
      <c r="D4">
        <v>8</v>
      </c>
      <c r="E4">
        <v>1</v>
      </c>
      <c r="F4">
        <v>0</v>
      </c>
      <c r="G4">
        <v>2</v>
      </c>
      <c r="H4">
        <v>2</v>
      </c>
      <c r="I4">
        <v>1</v>
      </c>
      <c r="J4">
        <v>0</v>
      </c>
      <c r="L4">
        <v>7.2120625763500978E-3</v>
      </c>
    </row>
    <row r="5" spans="1:14" x14ac:dyDescent="0.25">
      <c r="A5">
        <v>2.2999999999999998</v>
      </c>
      <c r="B5">
        <v>4</v>
      </c>
      <c r="C5">
        <v>34.700000000000003</v>
      </c>
      <c r="D5">
        <v>6</v>
      </c>
      <c r="E5">
        <v>0</v>
      </c>
      <c r="F5">
        <v>0</v>
      </c>
      <c r="G5">
        <v>2</v>
      </c>
      <c r="H5">
        <v>2</v>
      </c>
      <c r="I5">
        <v>1</v>
      </c>
      <c r="J5">
        <v>0</v>
      </c>
      <c r="L5">
        <v>7.5906628276369847E-3</v>
      </c>
    </row>
    <row r="6" spans="1:14" x14ac:dyDescent="0.25">
      <c r="A6">
        <v>1.8</v>
      </c>
      <c r="B6">
        <v>4</v>
      </c>
      <c r="C6">
        <v>50.8</v>
      </c>
      <c r="D6">
        <v>6</v>
      </c>
      <c r="E6">
        <v>0</v>
      </c>
      <c r="F6">
        <v>0</v>
      </c>
      <c r="G6">
        <v>2</v>
      </c>
      <c r="H6">
        <v>2</v>
      </c>
      <c r="I6">
        <v>1</v>
      </c>
      <c r="J6">
        <v>0</v>
      </c>
      <c r="L6">
        <v>1.1869554571782848E-2</v>
      </c>
    </row>
    <row r="7" spans="1:14" x14ac:dyDescent="0.25">
      <c r="A7">
        <v>3.8</v>
      </c>
      <c r="B7">
        <v>6</v>
      </c>
      <c r="C7">
        <v>36.7669</v>
      </c>
      <c r="D7">
        <v>7</v>
      </c>
      <c r="E7">
        <v>1</v>
      </c>
      <c r="F7">
        <v>0</v>
      </c>
      <c r="G7">
        <v>2</v>
      </c>
      <c r="H7">
        <v>2</v>
      </c>
      <c r="I7">
        <v>1</v>
      </c>
      <c r="J7">
        <v>1</v>
      </c>
      <c r="L7">
        <v>1.9214040383352615E-2</v>
      </c>
    </row>
    <row r="8" spans="1:14" x14ac:dyDescent="0.25">
      <c r="A8">
        <v>4.7</v>
      </c>
      <c r="B8">
        <v>8</v>
      </c>
      <c r="C8">
        <v>24.6</v>
      </c>
      <c r="D8">
        <v>5</v>
      </c>
      <c r="E8">
        <v>1</v>
      </c>
      <c r="F8">
        <v>0</v>
      </c>
      <c r="G8">
        <v>1</v>
      </c>
      <c r="H8">
        <v>1</v>
      </c>
      <c r="I8">
        <v>0</v>
      </c>
      <c r="J8">
        <v>0</v>
      </c>
      <c r="L8">
        <v>2.1569062029727859E-2</v>
      </c>
    </row>
    <row r="9" spans="1:14" x14ac:dyDescent="0.25">
      <c r="A9">
        <v>3.4</v>
      </c>
      <c r="B9">
        <v>6</v>
      </c>
      <c r="C9">
        <v>41.347000000000001</v>
      </c>
      <c r="D9">
        <v>7</v>
      </c>
      <c r="E9">
        <v>1</v>
      </c>
      <c r="F9">
        <v>0</v>
      </c>
      <c r="G9">
        <v>2</v>
      </c>
      <c r="H9">
        <v>2</v>
      </c>
      <c r="I9">
        <v>1</v>
      </c>
      <c r="J9">
        <v>1</v>
      </c>
      <c r="L9">
        <v>2.4302601933526402E-2</v>
      </c>
    </row>
    <row r="10" spans="1:14" x14ac:dyDescent="0.25">
      <c r="A10">
        <v>1.5</v>
      </c>
      <c r="B10">
        <v>4</v>
      </c>
      <c r="C10">
        <v>49.6</v>
      </c>
      <c r="D10">
        <v>5</v>
      </c>
      <c r="E10">
        <v>0</v>
      </c>
      <c r="F10">
        <v>0</v>
      </c>
      <c r="G10">
        <v>2</v>
      </c>
      <c r="H10">
        <v>2</v>
      </c>
      <c r="I10">
        <v>1</v>
      </c>
      <c r="J10">
        <v>0</v>
      </c>
      <c r="L10">
        <v>3.0019740006568596E-2</v>
      </c>
    </row>
    <row r="11" spans="1:14" x14ac:dyDescent="0.25">
      <c r="A11">
        <v>3.7</v>
      </c>
      <c r="B11">
        <v>6</v>
      </c>
      <c r="C11">
        <v>28.1</v>
      </c>
      <c r="D11">
        <v>4</v>
      </c>
      <c r="E11">
        <v>1</v>
      </c>
      <c r="F11">
        <v>0</v>
      </c>
      <c r="G11">
        <v>1</v>
      </c>
      <c r="H11">
        <v>1</v>
      </c>
      <c r="I11">
        <v>0</v>
      </c>
      <c r="J11">
        <v>0</v>
      </c>
      <c r="L11">
        <v>4.0896836938044134E-2</v>
      </c>
    </row>
    <row r="12" spans="1:14" x14ac:dyDescent="0.25">
      <c r="A12">
        <v>4.5999999999999996</v>
      </c>
      <c r="B12">
        <v>8</v>
      </c>
      <c r="C12">
        <v>24.3</v>
      </c>
      <c r="D12">
        <v>4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  <c r="L12">
        <v>4.208039941236652E-2</v>
      </c>
    </row>
    <row r="13" spans="1:14" x14ac:dyDescent="0.25">
      <c r="A13">
        <v>5</v>
      </c>
      <c r="B13">
        <v>8</v>
      </c>
      <c r="C13">
        <v>30.850300000000001</v>
      </c>
      <c r="D13">
        <v>6</v>
      </c>
      <c r="E13">
        <v>1</v>
      </c>
      <c r="F13">
        <v>0</v>
      </c>
      <c r="G13">
        <v>2</v>
      </c>
      <c r="H13">
        <v>2</v>
      </c>
      <c r="I13">
        <v>1</v>
      </c>
      <c r="J13">
        <v>1</v>
      </c>
      <c r="L13">
        <v>4.8234324141926965E-2</v>
      </c>
    </row>
    <row r="14" spans="1:14" x14ac:dyDescent="0.25">
      <c r="A14">
        <v>6</v>
      </c>
      <c r="B14">
        <v>8</v>
      </c>
      <c r="C14">
        <v>21.651499999999999</v>
      </c>
      <c r="D14">
        <v>6</v>
      </c>
      <c r="E14">
        <v>1</v>
      </c>
      <c r="F14">
        <v>0</v>
      </c>
      <c r="G14">
        <v>1</v>
      </c>
      <c r="H14">
        <v>1</v>
      </c>
      <c r="I14">
        <v>1</v>
      </c>
      <c r="J14">
        <v>0</v>
      </c>
      <c r="L14">
        <v>5.0548754791626349E-2</v>
      </c>
    </row>
    <row r="15" spans="1:14" x14ac:dyDescent="0.25">
      <c r="A15">
        <v>6.2</v>
      </c>
      <c r="B15">
        <v>8</v>
      </c>
      <c r="C15">
        <v>19.5139</v>
      </c>
      <c r="D15">
        <v>6</v>
      </c>
      <c r="E15">
        <v>0</v>
      </c>
      <c r="F15">
        <v>1</v>
      </c>
      <c r="G15">
        <v>1</v>
      </c>
      <c r="H15">
        <v>1</v>
      </c>
      <c r="I15">
        <v>1</v>
      </c>
      <c r="J15">
        <v>0</v>
      </c>
      <c r="L15">
        <v>5.1692227601524698E-2</v>
      </c>
    </row>
    <row r="16" spans="1:14" x14ac:dyDescent="0.25">
      <c r="A16">
        <v>5.3</v>
      </c>
      <c r="B16">
        <v>8</v>
      </c>
      <c r="C16">
        <v>29</v>
      </c>
      <c r="D16">
        <v>6</v>
      </c>
      <c r="E16">
        <v>1</v>
      </c>
      <c r="F16">
        <v>0</v>
      </c>
      <c r="G16">
        <v>1</v>
      </c>
      <c r="H16">
        <v>1</v>
      </c>
      <c r="I16">
        <v>1</v>
      </c>
      <c r="J16">
        <v>0</v>
      </c>
      <c r="L16">
        <v>6.029380503021331E-2</v>
      </c>
    </row>
    <row r="17" spans="1:12" x14ac:dyDescent="0.25">
      <c r="A17">
        <v>5.4</v>
      </c>
      <c r="B17">
        <v>8</v>
      </c>
      <c r="C17">
        <v>20.6</v>
      </c>
      <c r="D17">
        <v>4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L17">
        <v>6.298314975516317E-2</v>
      </c>
    </row>
    <row r="18" spans="1:12" x14ac:dyDescent="0.25">
      <c r="A18">
        <v>2</v>
      </c>
      <c r="B18">
        <v>4</v>
      </c>
      <c r="C18">
        <v>46.2</v>
      </c>
      <c r="D18">
        <v>5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L18">
        <v>6.7212820395741835E-2</v>
      </c>
    </row>
    <row r="19" spans="1:12" x14ac:dyDescent="0.25">
      <c r="A19">
        <v>2.5</v>
      </c>
      <c r="B19">
        <v>4</v>
      </c>
      <c r="C19">
        <v>31.366900000000001</v>
      </c>
      <c r="D19">
        <v>6</v>
      </c>
      <c r="E19">
        <v>0</v>
      </c>
      <c r="F19">
        <v>0</v>
      </c>
      <c r="G19">
        <v>2</v>
      </c>
      <c r="H19">
        <v>2</v>
      </c>
      <c r="I19">
        <v>1</v>
      </c>
      <c r="J19">
        <v>0</v>
      </c>
      <c r="L19">
        <v>7.3015607337102217E-2</v>
      </c>
    </row>
    <row r="20" spans="1:12" x14ac:dyDescent="0.25">
      <c r="A20">
        <v>2.5</v>
      </c>
      <c r="B20">
        <v>4</v>
      </c>
      <c r="C20">
        <v>36.655700000000003</v>
      </c>
      <c r="D20">
        <v>4</v>
      </c>
      <c r="E20">
        <v>1</v>
      </c>
      <c r="F20">
        <v>0</v>
      </c>
      <c r="G20">
        <v>2</v>
      </c>
      <c r="H20">
        <v>2</v>
      </c>
      <c r="I20">
        <v>0</v>
      </c>
      <c r="J20">
        <v>1</v>
      </c>
      <c r="L20">
        <v>7.4834448008488597E-2</v>
      </c>
    </row>
    <row r="21" spans="1:12" x14ac:dyDescent="0.25">
      <c r="A21">
        <v>3</v>
      </c>
      <c r="B21">
        <v>6</v>
      </c>
      <c r="C21">
        <v>37.999699999999997</v>
      </c>
      <c r="D21">
        <v>8</v>
      </c>
      <c r="E21">
        <v>1</v>
      </c>
      <c r="F21">
        <v>0</v>
      </c>
      <c r="G21">
        <v>2</v>
      </c>
      <c r="H21">
        <v>2</v>
      </c>
      <c r="I21">
        <v>1</v>
      </c>
      <c r="J21">
        <v>1</v>
      </c>
      <c r="L21">
        <v>7.757932230771547E-2</v>
      </c>
    </row>
    <row r="22" spans="1:12" x14ac:dyDescent="0.25">
      <c r="A22">
        <v>2.5</v>
      </c>
      <c r="B22">
        <v>4</v>
      </c>
      <c r="C22">
        <v>40.107700000000001</v>
      </c>
      <c r="D22">
        <v>1</v>
      </c>
      <c r="E22">
        <v>1</v>
      </c>
      <c r="F22">
        <v>0</v>
      </c>
      <c r="G22">
        <v>2</v>
      </c>
      <c r="H22">
        <v>2</v>
      </c>
      <c r="I22">
        <v>0</v>
      </c>
      <c r="J22">
        <v>1</v>
      </c>
      <c r="L22">
        <v>7.993065121674825E-2</v>
      </c>
    </row>
    <row r="23" spans="1:12" x14ac:dyDescent="0.25">
      <c r="A23">
        <v>4.5999999999999996</v>
      </c>
      <c r="B23">
        <v>8</v>
      </c>
      <c r="C23">
        <v>33.9</v>
      </c>
      <c r="D23">
        <v>6</v>
      </c>
      <c r="E23">
        <v>1</v>
      </c>
      <c r="F23">
        <v>0</v>
      </c>
      <c r="G23">
        <v>2</v>
      </c>
      <c r="H23">
        <v>2</v>
      </c>
      <c r="I23">
        <v>1</v>
      </c>
      <c r="J23">
        <v>0</v>
      </c>
      <c r="L23">
        <v>8.4856214691659826E-2</v>
      </c>
    </row>
    <row r="24" spans="1:12" x14ac:dyDescent="0.25">
      <c r="A24">
        <v>3.5</v>
      </c>
      <c r="B24">
        <v>6</v>
      </c>
      <c r="C24">
        <v>35.799999999999997</v>
      </c>
      <c r="D24">
        <v>6</v>
      </c>
      <c r="E24">
        <v>1</v>
      </c>
      <c r="F24">
        <v>0</v>
      </c>
      <c r="G24">
        <v>2</v>
      </c>
      <c r="H24">
        <v>2</v>
      </c>
      <c r="I24">
        <v>1</v>
      </c>
      <c r="J24">
        <v>0</v>
      </c>
      <c r="L24">
        <v>8.8244542748267207E-2</v>
      </c>
    </row>
    <row r="25" spans="1:12" x14ac:dyDescent="0.25">
      <c r="A25">
        <v>5</v>
      </c>
      <c r="B25">
        <v>8</v>
      </c>
      <c r="C25">
        <v>27.4375</v>
      </c>
      <c r="D25">
        <v>7</v>
      </c>
      <c r="E25">
        <v>1</v>
      </c>
      <c r="F25">
        <v>0</v>
      </c>
      <c r="G25">
        <v>2</v>
      </c>
      <c r="H25">
        <v>2</v>
      </c>
      <c r="I25">
        <v>1</v>
      </c>
      <c r="J25">
        <v>1</v>
      </c>
      <c r="L25">
        <v>9.0225383570535223E-2</v>
      </c>
    </row>
    <row r="26" spans="1:12" x14ac:dyDescent="0.25">
      <c r="A26">
        <v>2.4</v>
      </c>
      <c r="B26">
        <v>4</v>
      </c>
      <c r="C26">
        <v>38.700000000000003</v>
      </c>
      <c r="D26">
        <v>4</v>
      </c>
      <c r="E26">
        <v>1</v>
      </c>
      <c r="F26">
        <v>0</v>
      </c>
      <c r="G26">
        <v>2</v>
      </c>
      <c r="H26">
        <v>2</v>
      </c>
      <c r="I26">
        <v>1</v>
      </c>
      <c r="J26">
        <v>0</v>
      </c>
      <c r="L26">
        <v>9.1763089121062791E-2</v>
      </c>
    </row>
    <row r="27" spans="1:12" x14ac:dyDescent="0.25">
      <c r="A27">
        <v>6</v>
      </c>
      <c r="B27">
        <v>8</v>
      </c>
      <c r="C27">
        <v>32.4</v>
      </c>
      <c r="D27">
        <v>1</v>
      </c>
      <c r="E27">
        <v>0</v>
      </c>
      <c r="F27">
        <v>0</v>
      </c>
      <c r="G27">
        <v>1</v>
      </c>
      <c r="H27">
        <v>1</v>
      </c>
      <c r="I27">
        <v>1</v>
      </c>
      <c r="J27">
        <v>0</v>
      </c>
      <c r="L27">
        <v>9.5059382268677717E-2</v>
      </c>
    </row>
    <row r="28" spans="1:12" x14ac:dyDescent="0.25">
      <c r="A28">
        <v>4.4000000000000004</v>
      </c>
      <c r="B28">
        <v>8</v>
      </c>
      <c r="C28">
        <v>30.547999999999998</v>
      </c>
      <c r="D28">
        <v>8</v>
      </c>
      <c r="E28">
        <v>1</v>
      </c>
      <c r="F28">
        <v>0</v>
      </c>
      <c r="G28">
        <v>2</v>
      </c>
      <c r="H28">
        <v>2</v>
      </c>
      <c r="I28">
        <v>1</v>
      </c>
      <c r="J28">
        <v>0</v>
      </c>
      <c r="L28">
        <v>9.7284463365137741E-2</v>
      </c>
    </row>
    <row r="29" spans="1:12" x14ac:dyDescent="0.25">
      <c r="A29">
        <v>4.4000000000000004</v>
      </c>
      <c r="B29">
        <v>8</v>
      </c>
      <c r="C29">
        <v>27.730699999999999</v>
      </c>
      <c r="D29">
        <v>6</v>
      </c>
      <c r="E29">
        <v>1</v>
      </c>
      <c r="F29">
        <v>0</v>
      </c>
      <c r="G29">
        <v>2</v>
      </c>
      <c r="H29">
        <v>2</v>
      </c>
      <c r="I29">
        <v>1</v>
      </c>
      <c r="J29">
        <v>0</v>
      </c>
      <c r="L29">
        <v>0.10442314475584513</v>
      </c>
    </row>
    <row r="30" spans="1:12" x14ac:dyDescent="0.25">
      <c r="A30">
        <v>2</v>
      </c>
      <c r="B30">
        <v>4</v>
      </c>
      <c r="C30">
        <v>46.2</v>
      </c>
      <c r="D30">
        <v>6</v>
      </c>
      <c r="E30">
        <v>0</v>
      </c>
      <c r="F30">
        <v>0</v>
      </c>
      <c r="G30">
        <v>2</v>
      </c>
      <c r="H30">
        <v>2</v>
      </c>
      <c r="I30">
        <v>1</v>
      </c>
      <c r="J30">
        <v>0</v>
      </c>
      <c r="L30">
        <v>0.10738796950973772</v>
      </c>
    </row>
    <row r="31" spans="1:12" x14ac:dyDescent="0.25">
      <c r="A31">
        <v>2</v>
      </c>
      <c r="B31">
        <v>4</v>
      </c>
      <c r="C31">
        <v>39.4</v>
      </c>
      <c r="D31">
        <v>6</v>
      </c>
      <c r="E31">
        <v>1</v>
      </c>
      <c r="F31">
        <v>0</v>
      </c>
      <c r="G31">
        <v>2</v>
      </c>
      <c r="H31">
        <v>2</v>
      </c>
      <c r="I31">
        <v>1</v>
      </c>
      <c r="J31">
        <v>0</v>
      </c>
      <c r="L31">
        <v>0.108584482332308</v>
      </c>
    </row>
    <row r="32" spans="1:12" x14ac:dyDescent="0.25">
      <c r="A32">
        <v>1.8</v>
      </c>
      <c r="B32">
        <v>4</v>
      </c>
      <c r="C32">
        <v>49.1</v>
      </c>
      <c r="D32">
        <v>6</v>
      </c>
      <c r="E32">
        <v>0</v>
      </c>
      <c r="F32">
        <v>0</v>
      </c>
      <c r="G32">
        <v>2</v>
      </c>
      <c r="H32">
        <v>2</v>
      </c>
      <c r="I32">
        <v>1</v>
      </c>
      <c r="J32">
        <v>0</v>
      </c>
      <c r="L32">
        <v>0.11115226531807287</v>
      </c>
    </row>
    <row r="33" spans="1:12" x14ac:dyDescent="0.25">
      <c r="A33">
        <v>4.4000000000000004</v>
      </c>
      <c r="B33">
        <v>8</v>
      </c>
      <c r="C33">
        <v>29.837800000000001</v>
      </c>
      <c r="D33">
        <v>6</v>
      </c>
      <c r="E33">
        <v>1</v>
      </c>
      <c r="F33">
        <v>0</v>
      </c>
      <c r="G33">
        <v>2</v>
      </c>
      <c r="H33">
        <v>2</v>
      </c>
      <c r="I33">
        <v>1</v>
      </c>
      <c r="J33">
        <v>0</v>
      </c>
      <c r="L33">
        <v>0.11669931089602936</v>
      </c>
    </row>
    <row r="34" spans="1:12" x14ac:dyDescent="0.25">
      <c r="A34">
        <v>3.7</v>
      </c>
      <c r="B34">
        <v>6</v>
      </c>
      <c r="C34">
        <v>35.162799999999997</v>
      </c>
      <c r="D34">
        <v>7</v>
      </c>
      <c r="E34">
        <v>1</v>
      </c>
      <c r="F34">
        <v>0</v>
      </c>
      <c r="G34">
        <v>2</v>
      </c>
      <c r="H34">
        <v>2</v>
      </c>
      <c r="I34">
        <v>1</v>
      </c>
      <c r="J34">
        <v>1</v>
      </c>
      <c r="L34">
        <v>0.11958513057280529</v>
      </c>
    </row>
    <row r="35" spans="1:12" x14ac:dyDescent="0.25">
      <c r="A35">
        <v>6.4</v>
      </c>
      <c r="B35">
        <v>8</v>
      </c>
      <c r="C35">
        <v>29.9499</v>
      </c>
      <c r="D35">
        <v>5</v>
      </c>
      <c r="E35">
        <v>1</v>
      </c>
      <c r="F35">
        <v>0</v>
      </c>
      <c r="G35">
        <v>1</v>
      </c>
      <c r="H35">
        <v>1</v>
      </c>
      <c r="I35">
        <v>1</v>
      </c>
      <c r="J35">
        <v>0</v>
      </c>
      <c r="L35">
        <v>0.12077457888395449</v>
      </c>
    </row>
    <row r="36" spans="1:12" x14ac:dyDescent="0.25">
      <c r="A36">
        <v>2</v>
      </c>
      <c r="B36">
        <v>4</v>
      </c>
      <c r="C36">
        <v>44.707999999999998</v>
      </c>
      <c r="D36">
        <v>6</v>
      </c>
      <c r="E36">
        <v>0</v>
      </c>
      <c r="F36">
        <v>0</v>
      </c>
      <c r="G36">
        <v>2</v>
      </c>
      <c r="H36">
        <v>2</v>
      </c>
      <c r="I36">
        <v>1</v>
      </c>
      <c r="J36">
        <v>0</v>
      </c>
      <c r="L36">
        <v>0.1276689637362991</v>
      </c>
    </row>
    <row r="37" spans="1:12" x14ac:dyDescent="0.25">
      <c r="A37">
        <v>6</v>
      </c>
      <c r="B37">
        <v>8</v>
      </c>
      <c r="C37">
        <v>21.2</v>
      </c>
      <c r="D37">
        <v>6</v>
      </c>
      <c r="E37">
        <v>1</v>
      </c>
      <c r="F37">
        <v>0</v>
      </c>
      <c r="G37">
        <v>1</v>
      </c>
      <c r="H37">
        <v>1</v>
      </c>
      <c r="I37">
        <v>1</v>
      </c>
      <c r="J37">
        <v>0</v>
      </c>
      <c r="L37">
        <v>0.135496519341889</v>
      </c>
    </row>
    <row r="38" spans="1:12" x14ac:dyDescent="0.25">
      <c r="A38">
        <v>6</v>
      </c>
      <c r="B38">
        <v>8</v>
      </c>
      <c r="C38">
        <v>21.8</v>
      </c>
      <c r="D38">
        <v>6</v>
      </c>
      <c r="E38">
        <v>1</v>
      </c>
      <c r="F38">
        <v>0</v>
      </c>
      <c r="G38">
        <v>1</v>
      </c>
      <c r="H38">
        <v>1</v>
      </c>
      <c r="I38">
        <v>1</v>
      </c>
      <c r="J38">
        <v>0</v>
      </c>
      <c r="L38">
        <v>0.13844769458988215</v>
      </c>
    </row>
    <row r="39" spans="1:12" x14ac:dyDescent="0.25">
      <c r="A39">
        <v>1.6</v>
      </c>
      <c r="B39">
        <v>4</v>
      </c>
      <c r="C39">
        <v>50.243600000000001</v>
      </c>
      <c r="D39">
        <v>6</v>
      </c>
      <c r="E39">
        <v>0</v>
      </c>
      <c r="F39">
        <v>0</v>
      </c>
      <c r="G39">
        <v>2</v>
      </c>
      <c r="H39">
        <v>2</v>
      </c>
      <c r="I39">
        <v>1</v>
      </c>
      <c r="J39">
        <v>1</v>
      </c>
      <c r="L39">
        <v>0.14353563963772809</v>
      </c>
    </row>
    <row r="40" spans="1:12" x14ac:dyDescent="0.25">
      <c r="A40">
        <v>5.6</v>
      </c>
      <c r="B40">
        <v>8</v>
      </c>
      <c r="C40">
        <v>34.5</v>
      </c>
      <c r="D40">
        <v>7</v>
      </c>
      <c r="E40">
        <v>1</v>
      </c>
      <c r="F40">
        <v>0</v>
      </c>
      <c r="G40">
        <v>2</v>
      </c>
      <c r="H40">
        <v>2</v>
      </c>
      <c r="I40">
        <v>1</v>
      </c>
      <c r="J40">
        <v>1</v>
      </c>
      <c r="L40">
        <v>0.14467785018117263</v>
      </c>
    </row>
    <row r="41" spans="1:12" x14ac:dyDescent="0.25">
      <c r="A41">
        <v>4.4000000000000004</v>
      </c>
      <c r="B41">
        <v>8</v>
      </c>
      <c r="C41">
        <v>28.1647</v>
      </c>
      <c r="D41">
        <v>8</v>
      </c>
      <c r="E41">
        <v>1</v>
      </c>
      <c r="F41">
        <v>0</v>
      </c>
      <c r="G41">
        <v>2</v>
      </c>
      <c r="H41">
        <v>2</v>
      </c>
      <c r="I41">
        <v>1</v>
      </c>
      <c r="J41">
        <v>0</v>
      </c>
      <c r="L41">
        <v>0.15751312932174444</v>
      </c>
    </row>
    <row r="42" spans="1:12" x14ac:dyDescent="0.25">
      <c r="A42">
        <v>1.6</v>
      </c>
      <c r="B42">
        <v>4</v>
      </c>
      <c r="C42">
        <v>54.250100000000003</v>
      </c>
      <c r="D42">
        <v>6</v>
      </c>
      <c r="E42">
        <v>1</v>
      </c>
      <c r="F42">
        <v>1</v>
      </c>
      <c r="G42">
        <v>2</v>
      </c>
      <c r="H42">
        <v>2</v>
      </c>
      <c r="I42">
        <v>1</v>
      </c>
      <c r="J42">
        <v>0</v>
      </c>
      <c r="L42">
        <v>0.1585041504613891</v>
      </c>
    </row>
    <row r="43" spans="1:12" x14ac:dyDescent="0.25">
      <c r="A43">
        <v>2.5</v>
      </c>
      <c r="B43">
        <v>4</v>
      </c>
      <c r="C43">
        <v>31.366900000000001</v>
      </c>
      <c r="D43">
        <v>6</v>
      </c>
      <c r="E43">
        <v>0</v>
      </c>
      <c r="F43">
        <v>0</v>
      </c>
      <c r="G43">
        <v>2</v>
      </c>
      <c r="H43">
        <v>2</v>
      </c>
      <c r="I43">
        <v>1</v>
      </c>
      <c r="J43">
        <v>0</v>
      </c>
      <c r="L43">
        <v>0.16211242467470688</v>
      </c>
    </row>
    <row r="44" spans="1:12" x14ac:dyDescent="0.25">
      <c r="A44">
        <v>3.7</v>
      </c>
      <c r="B44">
        <v>6</v>
      </c>
      <c r="C44">
        <v>30.4</v>
      </c>
      <c r="D44">
        <v>4</v>
      </c>
      <c r="E44">
        <v>1</v>
      </c>
      <c r="F44">
        <v>0</v>
      </c>
      <c r="G44">
        <v>1</v>
      </c>
      <c r="H44">
        <v>1</v>
      </c>
      <c r="I44">
        <v>0</v>
      </c>
      <c r="J44">
        <v>0</v>
      </c>
      <c r="L44">
        <v>0.1708205966058427</v>
      </c>
    </row>
    <row r="45" spans="1:12" x14ac:dyDescent="0.25">
      <c r="A45">
        <v>5.4</v>
      </c>
      <c r="B45">
        <v>8</v>
      </c>
      <c r="C45">
        <v>21.641200000000001</v>
      </c>
      <c r="D45">
        <v>4</v>
      </c>
      <c r="E45">
        <v>1</v>
      </c>
      <c r="F45">
        <v>1</v>
      </c>
      <c r="G45">
        <v>1</v>
      </c>
      <c r="H45">
        <v>1</v>
      </c>
      <c r="I45">
        <v>0</v>
      </c>
      <c r="J45">
        <v>0</v>
      </c>
      <c r="L45">
        <v>0.17404522337518091</v>
      </c>
    </row>
    <row r="46" spans="1:12" x14ac:dyDescent="0.25">
      <c r="A46">
        <v>1.6</v>
      </c>
      <c r="B46">
        <v>4</v>
      </c>
      <c r="C46">
        <v>49.949399999999997</v>
      </c>
      <c r="D46">
        <v>6</v>
      </c>
      <c r="E46">
        <v>0</v>
      </c>
      <c r="F46">
        <v>0</v>
      </c>
      <c r="G46">
        <v>2</v>
      </c>
      <c r="H46">
        <v>2</v>
      </c>
      <c r="I46">
        <v>1</v>
      </c>
      <c r="J46">
        <v>1</v>
      </c>
      <c r="L46">
        <v>0.17735454687420937</v>
      </c>
    </row>
    <row r="47" spans="1:12" x14ac:dyDescent="0.25">
      <c r="A47">
        <v>4.8</v>
      </c>
      <c r="B47">
        <v>8</v>
      </c>
      <c r="C47">
        <v>22.8</v>
      </c>
      <c r="D47">
        <v>6</v>
      </c>
      <c r="E47">
        <v>1</v>
      </c>
      <c r="F47">
        <v>0</v>
      </c>
      <c r="G47">
        <v>1</v>
      </c>
      <c r="H47">
        <v>1</v>
      </c>
      <c r="I47">
        <v>1</v>
      </c>
      <c r="J47">
        <v>0</v>
      </c>
      <c r="L47">
        <v>0.1788526301575708</v>
      </c>
    </row>
    <row r="48" spans="1:12" x14ac:dyDescent="0.25">
      <c r="A48">
        <v>6.2</v>
      </c>
      <c r="B48">
        <v>8</v>
      </c>
      <c r="C48">
        <v>24.2</v>
      </c>
      <c r="D48">
        <v>6</v>
      </c>
      <c r="E48">
        <v>1</v>
      </c>
      <c r="F48">
        <v>0</v>
      </c>
      <c r="G48">
        <v>1</v>
      </c>
      <c r="H48">
        <v>1</v>
      </c>
      <c r="I48">
        <v>1</v>
      </c>
      <c r="J48">
        <v>0</v>
      </c>
      <c r="L48">
        <v>0.19544077894033274</v>
      </c>
    </row>
    <row r="49" spans="1:12" x14ac:dyDescent="0.25">
      <c r="A49">
        <v>6</v>
      </c>
      <c r="B49">
        <v>8</v>
      </c>
      <c r="C49">
        <v>32.799999999999997</v>
      </c>
      <c r="D49">
        <v>1</v>
      </c>
      <c r="E49">
        <v>0</v>
      </c>
      <c r="F49">
        <v>0</v>
      </c>
      <c r="G49">
        <v>1</v>
      </c>
      <c r="H49">
        <v>1</v>
      </c>
      <c r="I49">
        <v>1</v>
      </c>
      <c r="J49">
        <v>0</v>
      </c>
      <c r="L49">
        <v>0.19594683955661163</v>
      </c>
    </row>
    <row r="50" spans="1:12" x14ac:dyDescent="0.25">
      <c r="A50">
        <v>2.5</v>
      </c>
      <c r="B50">
        <v>4</v>
      </c>
      <c r="C50">
        <v>37.137</v>
      </c>
      <c r="D50">
        <v>6</v>
      </c>
      <c r="E50">
        <v>0</v>
      </c>
      <c r="F50">
        <v>0</v>
      </c>
      <c r="G50">
        <v>2</v>
      </c>
      <c r="H50">
        <v>2</v>
      </c>
      <c r="I50">
        <v>0</v>
      </c>
      <c r="J50">
        <v>1</v>
      </c>
      <c r="L50">
        <v>0.19969975591869427</v>
      </c>
    </row>
    <row r="51" spans="1:12" x14ac:dyDescent="0.25">
      <c r="A51">
        <v>6</v>
      </c>
      <c r="B51">
        <v>8</v>
      </c>
      <c r="C51">
        <v>21.473400000000002</v>
      </c>
      <c r="D51">
        <v>6</v>
      </c>
      <c r="E51">
        <v>1</v>
      </c>
      <c r="F51">
        <v>0</v>
      </c>
      <c r="G51">
        <v>1</v>
      </c>
      <c r="H51">
        <v>1</v>
      </c>
      <c r="I51">
        <v>1</v>
      </c>
      <c r="J51">
        <v>0</v>
      </c>
      <c r="L51">
        <v>0.20089198592627677</v>
      </c>
    </row>
    <row r="52" spans="1:12" x14ac:dyDescent="0.25">
      <c r="A52">
        <v>3.8</v>
      </c>
      <c r="B52">
        <v>6</v>
      </c>
      <c r="C52">
        <v>37.066600000000001</v>
      </c>
      <c r="D52">
        <v>7</v>
      </c>
      <c r="E52">
        <v>1</v>
      </c>
      <c r="F52">
        <v>0</v>
      </c>
      <c r="G52">
        <v>2</v>
      </c>
      <c r="H52">
        <v>2</v>
      </c>
      <c r="I52">
        <v>1</v>
      </c>
      <c r="J52">
        <v>1</v>
      </c>
      <c r="L52">
        <v>0.20643317726676536</v>
      </c>
    </row>
    <row r="53" spans="1:12" x14ac:dyDescent="0.25">
      <c r="A53">
        <v>6.2</v>
      </c>
      <c r="B53">
        <v>8</v>
      </c>
      <c r="C53">
        <v>24.2</v>
      </c>
      <c r="D53">
        <v>6</v>
      </c>
      <c r="E53">
        <v>1</v>
      </c>
      <c r="F53">
        <v>0</v>
      </c>
      <c r="G53">
        <v>1</v>
      </c>
      <c r="H53">
        <v>1</v>
      </c>
      <c r="I53">
        <v>1</v>
      </c>
      <c r="J53">
        <v>0</v>
      </c>
      <c r="L53">
        <v>0.21394017399636922</v>
      </c>
    </row>
    <row r="54" spans="1:12" x14ac:dyDescent="0.25">
      <c r="A54">
        <v>5.5</v>
      </c>
      <c r="B54">
        <v>8</v>
      </c>
      <c r="C54">
        <v>30.6</v>
      </c>
      <c r="D54">
        <v>7</v>
      </c>
      <c r="E54">
        <v>1</v>
      </c>
      <c r="F54">
        <v>0</v>
      </c>
      <c r="G54">
        <v>2</v>
      </c>
      <c r="H54">
        <v>2</v>
      </c>
      <c r="I54">
        <v>1</v>
      </c>
      <c r="J54">
        <v>0</v>
      </c>
      <c r="L54">
        <v>0.21516995355883828</v>
      </c>
    </row>
    <row r="55" spans="1:12" x14ac:dyDescent="0.25">
      <c r="A55">
        <v>3</v>
      </c>
      <c r="B55">
        <v>6</v>
      </c>
      <c r="C55">
        <v>33.128100000000003</v>
      </c>
      <c r="D55">
        <v>8</v>
      </c>
      <c r="E55">
        <v>1</v>
      </c>
      <c r="F55">
        <v>0</v>
      </c>
      <c r="G55">
        <v>2</v>
      </c>
      <c r="H55">
        <v>2</v>
      </c>
      <c r="I55">
        <v>1</v>
      </c>
      <c r="J55">
        <v>1</v>
      </c>
      <c r="L55">
        <v>0.21624667463350999</v>
      </c>
    </row>
    <row r="56" spans="1:12" x14ac:dyDescent="0.25">
      <c r="A56">
        <v>3.5</v>
      </c>
      <c r="B56">
        <v>6</v>
      </c>
      <c r="C56">
        <v>34</v>
      </c>
      <c r="D56">
        <v>6</v>
      </c>
      <c r="E56">
        <v>1</v>
      </c>
      <c r="F56">
        <v>0</v>
      </c>
      <c r="G56">
        <v>2</v>
      </c>
      <c r="H56">
        <v>2</v>
      </c>
      <c r="I56">
        <v>1</v>
      </c>
      <c r="J56">
        <v>0</v>
      </c>
      <c r="L56">
        <v>0.22293599457682178</v>
      </c>
    </row>
    <row r="57" spans="1:12" x14ac:dyDescent="0.25">
      <c r="A57">
        <v>2</v>
      </c>
      <c r="B57">
        <v>4</v>
      </c>
      <c r="C57">
        <v>41.566099999999999</v>
      </c>
      <c r="D57">
        <v>1</v>
      </c>
      <c r="E57">
        <v>1</v>
      </c>
      <c r="F57">
        <v>0</v>
      </c>
      <c r="G57">
        <v>2</v>
      </c>
      <c r="H57">
        <v>2</v>
      </c>
      <c r="I57">
        <v>1</v>
      </c>
      <c r="J57">
        <v>0</v>
      </c>
      <c r="L57">
        <v>0.22325231255517408</v>
      </c>
    </row>
    <row r="58" spans="1:12" x14ac:dyDescent="0.25">
      <c r="A58">
        <v>2</v>
      </c>
      <c r="B58">
        <v>4</v>
      </c>
      <c r="C58">
        <v>44.7</v>
      </c>
      <c r="D58">
        <v>6</v>
      </c>
      <c r="E58">
        <v>0</v>
      </c>
      <c r="F58">
        <v>0</v>
      </c>
      <c r="G58">
        <v>2</v>
      </c>
      <c r="H58">
        <v>2</v>
      </c>
      <c r="I58">
        <v>1</v>
      </c>
      <c r="J58">
        <v>0</v>
      </c>
      <c r="L58">
        <v>0.22631434862764888</v>
      </c>
    </row>
    <row r="59" spans="1:12" x14ac:dyDescent="0.25">
      <c r="A59">
        <v>3.8</v>
      </c>
      <c r="B59">
        <v>6</v>
      </c>
      <c r="C59">
        <v>36.7669</v>
      </c>
      <c r="D59">
        <v>7</v>
      </c>
      <c r="E59">
        <v>1</v>
      </c>
      <c r="F59">
        <v>0</v>
      </c>
      <c r="G59">
        <v>2</v>
      </c>
      <c r="H59">
        <v>2</v>
      </c>
      <c r="I59">
        <v>1</v>
      </c>
      <c r="J59">
        <v>1</v>
      </c>
      <c r="L59">
        <v>0.23774771243895942</v>
      </c>
    </row>
    <row r="60" spans="1:12" x14ac:dyDescent="0.25">
      <c r="A60">
        <v>4.5999999999999996</v>
      </c>
      <c r="B60">
        <v>8</v>
      </c>
      <c r="C60">
        <v>23</v>
      </c>
      <c r="D60">
        <v>4</v>
      </c>
      <c r="E60">
        <v>1</v>
      </c>
      <c r="F60">
        <v>1</v>
      </c>
      <c r="G60">
        <v>1</v>
      </c>
      <c r="H60">
        <v>1</v>
      </c>
      <c r="I60">
        <v>0</v>
      </c>
      <c r="J60">
        <v>0</v>
      </c>
      <c r="L60">
        <v>0.24466314720441074</v>
      </c>
    </row>
    <row r="61" spans="1:12" x14ac:dyDescent="0.25">
      <c r="A61">
        <v>3.6</v>
      </c>
      <c r="B61">
        <v>6</v>
      </c>
      <c r="C61">
        <v>35</v>
      </c>
      <c r="D61">
        <v>6</v>
      </c>
      <c r="E61">
        <v>1</v>
      </c>
      <c r="F61">
        <v>0</v>
      </c>
      <c r="G61">
        <v>2</v>
      </c>
      <c r="H61">
        <v>2</v>
      </c>
      <c r="I61">
        <v>1</v>
      </c>
      <c r="J61">
        <v>0</v>
      </c>
      <c r="L61">
        <v>0.2542196639809623</v>
      </c>
    </row>
    <row r="62" spans="1:12" x14ac:dyDescent="0.25">
      <c r="A62">
        <v>3.6</v>
      </c>
      <c r="B62">
        <v>6</v>
      </c>
      <c r="C62">
        <v>36.1</v>
      </c>
      <c r="D62">
        <v>6</v>
      </c>
      <c r="E62">
        <v>1</v>
      </c>
      <c r="F62">
        <v>0</v>
      </c>
      <c r="G62">
        <v>2</v>
      </c>
      <c r="H62">
        <v>2</v>
      </c>
      <c r="I62">
        <v>1</v>
      </c>
      <c r="J62">
        <v>0</v>
      </c>
      <c r="L62">
        <v>0.25750429593331436</v>
      </c>
    </row>
    <row r="63" spans="1:12" x14ac:dyDescent="0.25">
      <c r="A63">
        <v>1.6</v>
      </c>
      <c r="B63">
        <v>4</v>
      </c>
      <c r="C63">
        <v>43.7</v>
      </c>
      <c r="D63">
        <v>6</v>
      </c>
      <c r="E63">
        <v>0</v>
      </c>
      <c r="F63">
        <v>0</v>
      </c>
      <c r="G63">
        <v>2</v>
      </c>
      <c r="H63">
        <v>2</v>
      </c>
      <c r="I63">
        <v>1</v>
      </c>
      <c r="J63">
        <v>1</v>
      </c>
      <c r="L63">
        <v>0.2685201234830048</v>
      </c>
    </row>
    <row r="64" spans="1:12" x14ac:dyDescent="0.25">
      <c r="A64">
        <v>3.7</v>
      </c>
      <c r="B64">
        <v>6</v>
      </c>
      <c r="C64">
        <v>28.5</v>
      </c>
      <c r="D64">
        <v>4</v>
      </c>
      <c r="E64">
        <v>1</v>
      </c>
      <c r="F64">
        <v>0</v>
      </c>
      <c r="G64">
        <v>1</v>
      </c>
      <c r="H64">
        <v>1</v>
      </c>
      <c r="I64">
        <v>0</v>
      </c>
      <c r="J64">
        <v>0</v>
      </c>
      <c r="L64">
        <v>0.26856907567552801</v>
      </c>
    </row>
    <row r="65" spans="1:12" x14ac:dyDescent="0.25">
      <c r="A65">
        <v>2</v>
      </c>
      <c r="B65">
        <v>4</v>
      </c>
      <c r="C65">
        <v>43.2</v>
      </c>
      <c r="D65">
        <v>5</v>
      </c>
      <c r="E65">
        <v>0</v>
      </c>
      <c r="F65">
        <v>0</v>
      </c>
      <c r="G65">
        <v>2</v>
      </c>
      <c r="H65">
        <v>2</v>
      </c>
      <c r="I65">
        <v>1</v>
      </c>
      <c r="J65">
        <v>0</v>
      </c>
      <c r="L65">
        <v>0.27768310400454377</v>
      </c>
    </row>
    <row r="66" spans="1:12" x14ac:dyDescent="0.25">
      <c r="A66">
        <v>4</v>
      </c>
      <c r="B66">
        <v>6</v>
      </c>
      <c r="C66">
        <v>28.5</v>
      </c>
      <c r="D66">
        <v>5</v>
      </c>
      <c r="E66">
        <v>1</v>
      </c>
      <c r="F66">
        <v>0</v>
      </c>
      <c r="G66">
        <v>2</v>
      </c>
      <c r="H66">
        <v>2</v>
      </c>
      <c r="I66">
        <v>0</v>
      </c>
      <c r="J66">
        <v>0</v>
      </c>
      <c r="L66">
        <v>0.27832385497523948</v>
      </c>
    </row>
    <row r="67" spans="1:12" x14ac:dyDescent="0.25">
      <c r="A67">
        <v>4.2</v>
      </c>
      <c r="B67">
        <v>8</v>
      </c>
      <c r="C67">
        <v>35.722200000000001</v>
      </c>
      <c r="D67">
        <v>8</v>
      </c>
      <c r="E67">
        <v>0</v>
      </c>
      <c r="F67">
        <v>0</v>
      </c>
      <c r="G67">
        <v>2</v>
      </c>
      <c r="H67">
        <v>2</v>
      </c>
      <c r="I67">
        <v>1</v>
      </c>
      <c r="J67">
        <v>0</v>
      </c>
      <c r="L67">
        <v>0.28172010971424866</v>
      </c>
    </row>
    <row r="68" spans="1:12" x14ac:dyDescent="0.25">
      <c r="A68">
        <v>1.6</v>
      </c>
      <c r="B68">
        <v>4</v>
      </c>
      <c r="C68">
        <v>42</v>
      </c>
      <c r="D68">
        <v>6</v>
      </c>
      <c r="E68">
        <v>1</v>
      </c>
      <c r="F68">
        <v>0</v>
      </c>
      <c r="G68">
        <v>2</v>
      </c>
      <c r="H68">
        <v>2</v>
      </c>
      <c r="I68">
        <v>1</v>
      </c>
      <c r="J68">
        <v>1</v>
      </c>
      <c r="L68">
        <v>0.28332721950620054</v>
      </c>
    </row>
    <row r="69" spans="1:12" x14ac:dyDescent="0.25">
      <c r="A69">
        <v>5.4</v>
      </c>
      <c r="B69">
        <v>8</v>
      </c>
      <c r="C69">
        <v>24.1556</v>
      </c>
      <c r="D69">
        <v>6</v>
      </c>
      <c r="E69">
        <v>1</v>
      </c>
      <c r="F69">
        <v>1</v>
      </c>
      <c r="G69">
        <v>2</v>
      </c>
      <c r="H69">
        <v>1</v>
      </c>
      <c r="I69">
        <v>1</v>
      </c>
      <c r="J69">
        <v>0</v>
      </c>
      <c r="L69">
        <v>0.28676918271964058</v>
      </c>
    </row>
    <row r="70" spans="1:12" x14ac:dyDescent="0.25">
      <c r="A70">
        <v>3.7</v>
      </c>
      <c r="B70">
        <v>6</v>
      </c>
      <c r="C70">
        <v>27.8</v>
      </c>
      <c r="D70">
        <v>4</v>
      </c>
      <c r="E70">
        <v>1</v>
      </c>
      <c r="F70">
        <v>0</v>
      </c>
      <c r="G70">
        <v>1</v>
      </c>
      <c r="H70">
        <v>1</v>
      </c>
      <c r="I70">
        <v>0</v>
      </c>
      <c r="J70">
        <v>0</v>
      </c>
      <c r="L70">
        <v>0.28851485441218871</v>
      </c>
    </row>
    <row r="71" spans="1:12" x14ac:dyDescent="0.25">
      <c r="A71">
        <v>1.6</v>
      </c>
      <c r="B71">
        <v>4</v>
      </c>
      <c r="C71">
        <v>41.7</v>
      </c>
      <c r="D71">
        <v>1</v>
      </c>
      <c r="E71">
        <v>1</v>
      </c>
      <c r="F71">
        <v>0</v>
      </c>
      <c r="G71">
        <v>2</v>
      </c>
      <c r="H71">
        <v>2</v>
      </c>
      <c r="I71">
        <v>1</v>
      </c>
      <c r="J71">
        <v>0</v>
      </c>
      <c r="L71">
        <v>0.28930290815512338</v>
      </c>
    </row>
    <row r="72" spans="1:12" x14ac:dyDescent="0.25">
      <c r="A72">
        <v>3</v>
      </c>
      <c r="B72">
        <v>6</v>
      </c>
      <c r="C72">
        <v>31.302499999999998</v>
      </c>
      <c r="D72">
        <v>6</v>
      </c>
      <c r="E72">
        <v>1</v>
      </c>
      <c r="F72">
        <v>0</v>
      </c>
      <c r="G72">
        <v>2</v>
      </c>
      <c r="H72">
        <v>2</v>
      </c>
      <c r="I72">
        <v>1</v>
      </c>
      <c r="J72">
        <v>0</v>
      </c>
      <c r="L72">
        <v>0.28962298651758855</v>
      </c>
    </row>
    <row r="73" spans="1:12" x14ac:dyDescent="0.25">
      <c r="A73">
        <v>4.7</v>
      </c>
      <c r="B73">
        <v>8</v>
      </c>
      <c r="C73">
        <v>25.6</v>
      </c>
      <c r="D73">
        <v>5</v>
      </c>
      <c r="E73">
        <v>1</v>
      </c>
      <c r="F73">
        <v>0</v>
      </c>
      <c r="G73">
        <v>1</v>
      </c>
      <c r="H73">
        <v>1</v>
      </c>
      <c r="I73">
        <v>0</v>
      </c>
      <c r="J73">
        <v>0</v>
      </c>
      <c r="L73">
        <v>0.29094269822767282</v>
      </c>
    </row>
    <row r="74" spans="1:12" x14ac:dyDescent="0.25">
      <c r="A74">
        <v>1.8</v>
      </c>
      <c r="B74">
        <v>4</v>
      </c>
      <c r="C74">
        <v>47.2</v>
      </c>
      <c r="D74">
        <v>4</v>
      </c>
      <c r="E74">
        <v>1</v>
      </c>
      <c r="F74">
        <v>0</v>
      </c>
      <c r="G74">
        <v>2</v>
      </c>
      <c r="H74">
        <v>2</v>
      </c>
      <c r="I74">
        <v>1</v>
      </c>
      <c r="J74">
        <v>0</v>
      </c>
      <c r="L74">
        <v>0.29524488979404617</v>
      </c>
    </row>
    <row r="75" spans="1:12" x14ac:dyDescent="0.25">
      <c r="A75">
        <v>3</v>
      </c>
      <c r="B75">
        <v>6</v>
      </c>
      <c r="C75">
        <v>35.993099999999998</v>
      </c>
      <c r="D75">
        <v>8</v>
      </c>
      <c r="E75">
        <v>1</v>
      </c>
      <c r="F75">
        <v>0</v>
      </c>
      <c r="G75">
        <v>2</v>
      </c>
      <c r="H75">
        <v>2</v>
      </c>
      <c r="I75">
        <v>1</v>
      </c>
      <c r="J75">
        <v>1</v>
      </c>
      <c r="L75">
        <v>0.29607100564096078</v>
      </c>
    </row>
    <row r="76" spans="1:12" x14ac:dyDescent="0.25">
      <c r="A76">
        <v>3.6</v>
      </c>
      <c r="B76">
        <v>6</v>
      </c>
      <c r="C76">
        <v>36.543999999999997</v>
      </c>
      <c r="D76">
        <v>7</v>
      </c>
      <c r="E76">
        <v>1</v>
      </c>
      <c r="F76">
        <v>0</v>
      </c>
      <c r="G76">
        <v>2</v>
      </c>
      <c r="H76">
        <v>2</v>
      </c>
      <c r="I76">
        <v>1</v>
      </c>
      <c r="J76">
        <v>1</v>
      </c>
      <c r="L76">
        <v>0.30121985594351453</v>
      </c>
    </row>
    <row r="77" spans="1:12" x14ac:dyDescent="0.25">
      <c r="A77">
        <v>6</v>
      </c>
      <c r="B77">
        <v>12</v>
      </c>
      <c r="C77">
        <v>24.7</v>
      </c>
      <c r="D77">
        <v>6</v>
      </c>
      <c r="E77">
        <v>0</v>
      </c>
      <c r="F77">
        <v>0</v>
      </c>
      <c r="G77">
        <v>2</v>
      </c>
      <c r="H77">
        <v>2</v>
      </c>
      <c r="I77">
        <v>1</v>
      </c>
      <c r="J77">
        <v>0</v>
      </c>
      <c r="L77">
        <v>0.30974028727643343</v>
      </c>
    </row>
    <row r="78" spans="1:12" x14ac:dyDescent="0.25">
      <c r="A78">
        <v>6.8</v>
      </c>
      <c r="B78">
        <v>8</v>
      </c>
      <c r="C78">
        <v>23.4</v>
      </c>
      <c r="D78">
        <v>8</v>
      </c>
      <c r="E78">
        <v>0</v>
      </c>
      <c r="F78">
        <v>0</v>
      </c>
      <c r="G78">
        <v>1</v>
      </c>
      <c r="H78">
        <v>1</v>
      </c>
      <c r="I78">
        <v>1</v>
      </c>
      <c r="J78">
        <v>0</v>
      </c>
      <c r="L78">
        <v>0.31052636995779792</v>
      </c>
    </row>
    <row r="79" spans="1:12" x14ac:dyDescent="0.25">
      <c r="A79">
        <v>2</v>
      </c>
      <c r="B79">
        <v>4</v>
      </c>
      <c r="C79">
        <v>59.536099999999998</v>
      </c>
      <c r="D79">
        <v>6</v>
      </c>
      <c r="E79">
        <v>0</v>
      </c>
      <c r="F79">
        <v>0</v>
      </c>
      <c r="G79">
        <v>2</v>
      </c>
      <c r="H79">
        <v>2</v>
      </c>
      <c r="I79">
        <v>0</v>
      </c>
      <c r="J79">
        <v>0</v>
      </c>
      <c r="L79">
        <v>0.31453444870377001</v>
      </c>
    </row>
    <row r="80" spans="1:12" x14ac:dyDescent="0.25">
      <c r="A80">
        <v>3</v>
      </c>
      <c r="B80">
        <v>6</v>
      </c>
      <c r="C80">
        <v>47.1</v>
      </c>
      <c r="D80">
        <v>7</v>
      </c>
      <c r="E80">
        <v>1</v>
      </c>
      <c r="F80">
        <v>0</v>
      </c>
      <c r="G80">
        <v>2</v>
      </c>
      <c r="H80">
        <v>2</v>
      </c>
      <c r="I80">
        <v>1</v>
      </c>
      <c r="J80">
        <v>0</v>
      </c>
      <c r="L80">
        <v>0.31609727700007462</v>
      </c>
    </row>
    <row r="81" spans="1:12" x14ac:dyDescent="0.25">
      <c r="A81">
        <v>3</v>
      </c>
      <c r="B81">
        <v>6</v>
      </c>
      <c r="C81">
        <v>35.505200000000002</v>
      </c>
      <c r="D81">
        <v>8</v>
      </c>
      <c r="E81">
        <v>1</v>
      </c>
      <c r="F81">
        <v>0</v>
      </c>
      <c r="G81">
        <v>2</v>
      </c>
      <c r="H81">
        <v>2</v>
      </c>
      <c r="I81">
        <v>1</v>
      </c>
      <c r="J81">
        <v>1</v>
      </c>
      <c r="L81">
        <v>0.3167830975838053</v>
      </c>
    </row>
    <row r="82" spans="1:12" x14ac:dyDescent="0.25">
      <c r="A82">
        <v>3</v>
      </c>
      <c r="B82">
        <v>6</v>
      </c>
      <c r="C82">
        <v>39.700000000000003</v>
      </c>
      <c r="D82">
        <v>6</v>
      </c>
      <c r="E82">
        <v>1</v>
      </c>
      <c r="F82">
        <v>1</v>
      </c>
      <c r="G82">
        <v>2</v>
      </c>
      <c r="H82">
        <v>2</v>
      </c>
      <c r="I82">
        <v>1</v>
      </c>
      <c r="J82">
        <v>0</v>
      </c>
      <c r="L82">
        <v>0.32037633294080237</v>
      </c>
    </row>
    <row r="83" spans="1:12" x14ac:dyDescent="0.25">
      <c r="A83">
        <v>2</v>
      </c>
      <c r="B83">
        <v>4</v>
      </c>
      <c r="C83">
        <v>40</v>
      </c>
      <c r="D83">
        <v>4</v>
      </c>
      <c r="E83">
        <v>1</v>
      </c>
      <c r="F83">
        <v>0</v>
      </c>
      <c r="G83">
        <v>2</v>
      </c>
      <c r="H83">
        <v>2</v>
      </c>
      <c r="I83">
        <v>1</v>
      </c>
      <c r="J83">
        <v>0</v>
      </c>
      <c r="L83">
        <v>0.32177445422037487</v>
      </c>
    </row>
    <row r="84" spans="1:12" x14ac:dyDescent="0.25">
      <c r="A84">
        <v>3</v>
      </c>
      <c r="B84">
        <v>6</v>
      </c>
      <c r="C84">
        <v>36.920200000000001</v>
      </c>
      <c r="D84">
        <v>6</v>
      </c>
      <c r="E84">
        <v>1</v>
      </c>
      <c r="F84">
        <v>0</v>
      </c>
      <c r="G84">
        <v>2</v>
      </c>
      <c r="H84">
        <v>2</v>
      </c>
      <c r="I84">
        <v>1</v>
      </c>
      <c r="J84">
        <v>1</v>
      </c>
      <c r="L84">
        <v>0.33247335743360784</v>
      </c>
    </row>
    <row r="85" spans="1:12" x14ac:dyDescent="0.25">
      <c r="A85">
        <v>3.2</v>
      </c>
      <c r="B85">
        <v>6</v>
      </c>
      <c r="C85">
        <v>34.542400000000001</v>
      </c>
      <c r="D85">
        <v>6</v>
      </c>
      <c r="E85">
        <v>1</v>
      </c>
      <c r="F85">
        <v>0</v>
      </c>
      <c r="G85">
        <v>2</v>
      </c>
      <c r="H85">
        <v>2</v>
      </c>
      <c r="I85">
        <v>1</v>
      </c>
      <c r="J85">
        <v>0</v>
      </c>
      <c r="L85">
        <v>0.33724820014106038</v>
      </c>
    </row>
    <row r="86" spans="1:12" x14ac:dyDescent="0.25">
      <c r="A86">
        <v>1.6</v>
      </c>
      <c r="B86">
        <v>4</v>
      </c>
      <c r="C86">
        <v>45.5991</v>
      </c>
      <c r="D86">
        <v>1</v>
      </c>
      <c r="E86">
        <v>1</v>
      </c>
      <c r="F86">
        <v>0</v>
      </c>
      <c r="G86">
        <v>2</v>
      </c>
      <c r="H86">
        <v>2</v>
      </c>
      <c r="I86">
        <v>1</v>
      </c>
      <c r="J86">
        <v>0</v>
      </c>
      <c r="L86">
        <v>0.34307541596381952</v>
      </c>
    </row>
    <row r="87" spans="1:12" x14ac:dyDescent="0.25">
      <c r="A87">
        <v>2</v>
      </c>
      <c r="B87">
        <v>4</v>
      </c>
      <c r="C87">
        <v>42.973300000000002</v>
      </c>
      <c r="D87">
        <v>1</v>
      </c>
      <c r="E87">
        <v>0</v>
      </c>
      <c r="F87">
        <v>0</v>
      </c>
      <c r="G87">
        <v>2</v>
      </c>
      <c r="H87">
        <v>2</v>
      </c>
      <c r="I87">
        <v>1</v>
      </c>
      <c r="J87">
        <v>0</v>
      </c>
      <c r="L87">
        <v>0.34811839093571562</v>
      </c>
    </row>
    <row r="88" spans="1:12" x14ac:dyDescent="0.25">
      <c r="A88">
        <v>2.5</v>
      </c>
      <c r="B88">
        <v>5</v>
      </c>
      <c r="C88">
        <v>42.488799999999998</v>
      </c>
      <c r="D88">
        <v>6</v>
      </c>
      <c r="E88">
        <v>1</v>
      </c>
      <c r="F88">
        <v>0</v>
      </c>
      <c r="G88">
        <v>2</v>
      </c>
      <c r="H88">
        <v>2</v>
      </c>
      <c r="I88">
        <v>1</v>
      </c>
      <c r="J88">
        <v>0</v>
      </c>
      <c r="L88">
        <v>0.34948788746355475</v>
      </c>
    </row>
    <row r="89" spans="1:12" x14ac:dyDescent="0.25">
      <c r="A89">
        <v>3</v>
      </c>
      <c r="B89">
        <v>6</v>
      </c>
      <c r="C89">
        <v>36.473799999999997</v>
      </c>
      <c r="D89">
        <v>6</v>
      </c>
      <c r="E89">
        <v>0</v>
      </c>
      <c r="F89">
        <v>0</v>
      </c>
      <c r="G89">
        <v>2</v>
      </c>
      <c r="H89">
        <v>2</v>
      </c>
      <c r="I89">
        <v>1</v>
      </c>
      <c r="J89">
        <v>0</v>
      </c>
      <c r="L89">
        <v>0.35063343811813674</v>
      </c>
    </row>
    <row r="90" spans="1:12" x14ac:dyDescent="0.25">
      <c r="A90">
        <v>4.7</v>
      </c>
      <c r="B90">
        <v>8</v>
      </c>
      <c r="C90">
        <v>25.6</v>
      </c>
      <c r="D90">
        <v>5</v>
      </c>
      <c r="E90">
        <v>0</v>
      </c>
      <c r="F90">
        <v>0</v>
      </c>
      <c r="G90">
        <v>1</v>
      </c>
      <c r="H90">
        <v>1</v>
      </c>
      <c r="I90">
        <v>0</v>
      </c>
      <c r="J90">
        <v>0</v>
      </c>
      <c r="L90">
        <v>0.35098285007745222</v>
      </c>
    </row>
    <row r="91" spans="1:12" x14ac:dyDescent="0.25">
      <c r="A91">
        <v>5.9</v>
      </c>
      <c r="B91">
        <v>12</v>
      </c>
      <c r="C91">
        <v>22.925799999999999</v>
      </c>
      <c r="D91">
        <v>6</v>
      </c>
      <c r="E91">
        <v>0</v>
      </c>
      <c r="F91">
        <v>0</v>
      </c>
      <c r="G91">
        <v>2</v>
      </c>
      <c r="H91">
        <v>2</v>
      </c>
      <c r="I91">
        <v>0</v>
      </c>
      <c r="J91">
        <v>0</v>
      </c>
      <c r="L91">
        <v>0.35590652796976696</v>
      </c>
    </row>
    <row r="92" spans="1:12" x14ac:dyDescent="0.25">
      <c r="A92">
        <v>4.8</v>
      </c>
      <c r="B92">
        <v>8</v>
      </c>
      <c r="C92">
        <v>22.8</v>
      </c>
      <c r="D92">
        <v>6</v>
      </c>
      <c r="E92">
        <v>1</v>
      </c>
      <c r="F92">
        <v>0</v>
      </c>
      <c r="G92">
        <v>1</v>
      </c>
      <c r="H92">
        <v>1</v>
      </c>
      <c r="I92">
        <v>1</v>
      </c>
      <c r="J92">
        <v>0</v>
      </c>
      <c r="L92">
        <v>0.35796566685260656</v>
      </c>
    </row>
    <row r="93" spans="1:12" x14ac:dyDescent="0.25">
      <c r="A93">
        <v>1.6</v>
      </c>
      <c r="B93">
        <v>4</v>
      </c>
      <c r="C93">
        <v>47.847799999999999</v>
      </c>
      <c r="D93">
        <v>6</v>
      </c>
      <c r="E93">
        <v>1</v>
      </c>
      <c r="F93">
        <v>0</v>
      </c>
      <c r="G93">
        <v>2</v>
      </c>
      <c r="H93">
        <v>2</v>
      </c>
      <c r="I93">
        <v>1</v>
      </c>
      <c r="J93">
        <v>1</v>
      </c>
      <c r="L93">
        <v>0.36424385562871842</v>
      </c>
    </row>
    <row r="94" spans="1:12" x14ac:dyDescent="0.25">
      <c r="A94">
        <v>3.5</v>
      </c>
      <c r="B94">
        <v>6</v>
      </c>
      <c r="C94">
        <v>30.049299999999999</v>
      </c>
      <c r="D94">
        <v>6</v>
      </c>
      <c r="E94">
        <v>1</v>
      </c>
      <c r="F94">
        <v>0</v>
      </c>
      <c r="G94">
        <v>2</v>
      </c>
      <c r="H94">
        <v>2</v>
      </c>
      <c r="I94">
        <v>1</v>
      </c>
      <c r="J94">
        <v>0</v>
      </c>
      <c r="L94">
        <v>0.36484067880761817</v>
      </c>
    </row>
    <row r="95" spans="1:12" x14ac:dyDescent="0.25">
      <c r="A95">
        <v>3</v>
      </c>
      <c r="B95">
        <v>6</v>
      </c>
      <c r="C95">
        <v>32.286000000000001</v>
      </c>
      <c r="D95">
        <v>8</v>
      </c>
      <c r="E95">
        <v>1</v>
      </c>
      <c r="F95">
        <v>0</v>
      </c>
      <c r="G95">
        <v>2</v>
      </c>
      <c r="H95">
        <v>2</v>
      </c>
      <c r="I95">
        <v>1</v>
      </c>
      <c r="J95">
        <v>1</v>
      </c>
      <c r="L95">
        <v>0.36523939812519668</v>
      </c>
    </row>
    <row r="96" spans="1:12" x14ac:dyDescent="0.25">
      <c r="A96">
        <v>3.5</v>
      </c>
      <c r="B96">
        <v>6</v>
      </c>
      <c r="C96">
        <v>34.767499999999998</v>
      </c>
      <c r="D96">
        <v>6</v>
      </c>
      <c r="E96">
        <v>1</v>
      </c>
      <c r="F96">
        <v>1</v>
      </c>
      <c r="G96">
        <v>2</v>
      </c>
      <c r="H96">
        <v>2</v>
      </c>
      <c r="I96">
        <v>1</v>
      </c>
      <c r="J96">
        <v>0</v>
      </c>
      <c r="L96">
        <v>0.37760900295912703</v>
      </c>
    </row>
    <row r="97" spans="1:12" x14ac:dyDescent="0.25">
      <c r="A97">
        <v>6</v>
      </c>
      <c r="B97">
        <v>8</v>
      </c>
      <c r="C97">
        <v>21.473400000000002</v>
      </c>
      <c r="D97">
        <v>6</v>
      </c>
      <c r="E97">
        <v>1</v>
      </c>
      <c r="F97">
        <v>0</v>
      </c>
      <c r="G97">
        <v>1</v>
      </c>
      <c r="H97">
        <v>1</v>
      </c>
      <c r="I97">
        <v>1</v>
      </c>
      <c r="J97">
        <v>0</v>
      </c>
      <c r="L97">
        <v>0.37872592637935198</v>
      </c>
    </row>
    <row r="98" spans="1:12" x14ac:dyDescent="0.25">
      <c r="A98">
        <v>2.5</v>
      </c>
      <c r="B98">
        <v>4</v>
      </c>
      <c r="C98">
        <v>43.261699999999998</v>
      </c>
      <c r="D98">
        <v>6</v>
      </c>
      <c r="E98">
        <v>1</v>
      </c>
      <c r="F98">
        <v>0</v>
      </c>
      <c r="G98">
        <v>2</v>
      </c>
      <c r="H98">
        <v>2</v>
      </c>
      <c r="I98">
        <v>1</v>
      </c>
      <c r="J98">
        <v>0</v>
      </c>
      <c r="L98">
        <v>0.37908978953101813</v>
      </c>
    </row>
    <row r="99" spans="1:12" x14ac:dyDescent="0.25">
      <c r="A99">
        <v>3.2</v>
      </c>
      <c r="B99">
        <v>6</v>
      </c>
      <c r="C99">
        <v>34.542400000000001</v>
      </c>
      <c r="D99">
        <v>6</v>
      </c>
      <c r="E99">
        <v>1</v>
      </c>
      <c r="F99">
        <v>0</v>
      </c>
      <c r="G99">
        <v>2</v>
      </c>
      <c r="H99">
        <v>2</v>
      </c>
      <c r="I99">
        <v>1</v>
      </c>
      <c r="J99">
        <v>0</v>
      </c>
      <c r="L99">
        <v>0.38446218798090726</v>
      </c>
    </row>
    <row r="100" spans="1:12" x14ac:dyDescent="0.25">
      <c r="A100">
        <v>6</v>
      </c>
      <c r="B100">
        <v>8</v>
      </c>
      <c r="C100">
        <v>21.2</v>
      </c>
      <c r="D100">
        <v>6</v>
      </c>
      <c r="E100">
        <v>1</v>
      </c>
      <c r="F100">
        <v>0</v>
      </c>
      <c r="G100">
        <v>1</v>
      </c>
      <c r="H100">
        <v>1</v>
      </c>
      <c r="I100">
        <v>1</v>
      </c>
      <c r="J100">
        <v>0</v>
      </c>
      <c r="L100">
        <v>0.39380924084854163</v>
      </c>
    </row>
    <row r="101" spans="1:12" x14ac:dyDescent="0.25">
      <c r="A101">
        <v>3.6</v>
      </c>
      <c r="B101">
        <v>6</v>
      </c>
      <c r="C101">
        <v>37.299799999999998</v>
      </c>
      <c r="D101">
        <v>7</v>
      </c>
      <c r="E101">
        <v>1</v>
      </c>
      <c r="F101">
        <v>0</v>
      </c>
      <c r="G101">
        <v>2</v>
      </c>
      <c r="H101">
        <v>2</v>
      </c>
      <c r="I101">
        <v>1</v>
      </c>
      <c r="J101">
        <v>1</v>
      </c>
      <c r="L101">
        <v>0.40132253468031742</v>
      </c>
    </row>
    <row r="102" spans="1:12" x14ac:dyDescent="0.25">
      <c r="A102">
        <v>3</v>
      </c>
      <c r="B102">
        <v>6</v>
      </c>
      <c r="C102">
        <v>36.473799999999997</v>
      </c>
      <c r="D102">
        <v>6</v>
      </c>
      <c r="E102">
        <v>0</v>
      </c>
      <c r="F102">
        <v>0</v>
      </c>
      <c r="G102">
        <v>2</v>
      </c>
      <c r="H102">
        <v>2</v>
      </c>
      <c r="I102">
        <v>1</v>
      </c>
      <c r="J102">
        <v>0</v>
      </c>
      <c r="L102">
        <v>0.40202339777573881</v>
      </c>
    </row>
    <row r="103" spans="1:12" x14ac:dyDescent="0.25">
      <c r="A103">
        <v>1.5</v>
      </c>
      <c r="B103">
        <v>4</v>
      </c>
      <c r="C103">
        <v>55.644599999999997</v>
      </c>
      <c r="D103">
        <v>1</v>
      </c>
      <c r="E103">
        <v>1</v>
      </c>
      <c r="F103">
        <v>0</v>
      </c>
      <c r="G103">
        <v>2</v>
      </c>
      <c r="H103">
        <v>2</v>
      </c>
      <c r="I103">
        <v>1</v>
      </c>
      <c r="J103">
        <v>1</v>
      </c>
      <c r="L103">
        <v>0.40206136055855779</v>
      </c>
    </row>
    <row r="104" spans="1:12" x14ac:dyDescent="0.25">
      <c r="A104">
        <v>5</v>
      </c>
      <c r="B104">
        <v>8</v>
      </c>
      <c r="C104">
        <v>23.602799999999998</v>
      </c>
      <c r="D104">
        <v>6</v>
      </c>
      <c r="E104">
        <v>1</v>
      </c>
      <c r="F104">
        <v>0</v>
      </c>
      <c r="G104">
        <v>2</v>
      </c>
      <c r="H104">
        <v>2</v>
      </c>
      <c r="I104">
        <v>1</v>
      </c>
      <c r="J104">
        <v>0</v>
      </c>
      <c r="L104">
        <v>0.40376160667294636</v>
      </c>
    </row>
    <row r="105" spans="1:12" x14ac:dyDescent="0.25">
      <c r="A105">
        <v>6</v>
      </c>
      <c r="B105">
        <v>8</v>
      </c>
      <c r="C105">
        <v>32.4</v>
      </c>
      <c r="D105">
        <v>1</v>
      </c>
      <c r="E105">
        <v>0</v>
      </c>
      <c r="F105">
        <v>0</v>
      </c>
      <c r="G105">
        <v>1</v>
      </c>
      <c r="H105">
        <v>1</v>
      </c>
      <c r="I105">
        <v>1</v>
      </c>
      <c r="J105">
        <v>0</v>
      </c>
      <c r="L105">
        <v>0.40596969797424898</v>
      </c>
    </row>
    <row r="106" spans="1:12" x14ac:dyDescent="0.25">
      <c r="A106">
        <v>3.6</v>
      </c>
      <c r="B106">
        <v>6</v>
      </c>
      <c r="C106">
        <v>32.299300000000002</v>
      </c>
      <c r="D106">
        <v>6</v>
      </c>
      <c r="E106">
        <v>0</v>
      </c>
      <c r="F106">
        <v>0</v>
      </c>
      <c r="G106">
        <v>2</v>
      </c>
      <c r="H106">
        <v>2</v>
      </c>
      <c r="I106">
        <v>1</v>
      </c>
      <c r="J106">
        <v>1</v>
      </c>
      <c r="L106">
        <v>0.40860039313559782</v>
      </c>
    </row>
    <row r="107" spans="1:12" x14ac:dyDescent="0.25">
      <c r="A107">
        <v>3</v>
      </c>
      <c r="B107">
        <v>6</v>
      </c>
      <c r="C107">
        <v>34.4</v>
      </c>
      <c r="D107">
        <v>7</v>
      </c>
      <c r="E107">
        <v>1</v>
      </c>
      <c r="F107">
        <v>0</v>
      </c>
      <c r="G107">
        <v>2</v>
      </c>
      <c r="H107">
        <v>2</v>
      </c>
      <c r="I107">
        <v>1</v>
      </c>
      <c r="J107">
        <v>0</v>
      </c>
      <c r="L107">
        <v>0.41225522133960535</v>
      </c>
    </row>
    <row r="108" spans="1:12" x14ac:dyDescent="0.25">
      <c r="A108">
        <v>2.5</v>
      </c>
      <c r="B108">
        <v>4</v>
      </c>
      <c r="C108">
        <v>37.6</v>
      </c>
      <c r="D108">
        <v>5</v>
      </c>
      <c r="E108">
        <v>0</v>
      </c>
      <c r="F108">
        <v>0</v>
      </c>
      <c r="G108">
        <v>2</v>
      </c>
      <c r="H108">
        <v>2</v>
      </c>
      <c r="I108">
        <v>1</v>
      </c>
      <c r="J108">
        <v>0</v>
      </c>
      <c r="L108">
        <v>0.41260527505304867</v>
      </c>
    </row>
    <row r="109" spans="1:12" x14ac:dyDescent="0.25">
      <c r="A109">
        <v>2.5</v>
      </c>
      <c r="B109">
        <v>4</v>
      </c>
      <c r="C109">
        <v>34.434100000000001</v>
      </c>
      <c r="D109">
        <v>5</v>
      </c>
      <c r="E109">
        <v>0</v>
      </c>
      <c r="F109">
        <v>0</v>
      </c>
      <c r="G109">
        <v>2</v>
      </c>
      <c r="H109">
        <v>2</v>
      </c>
      <c r="I109">
        <v>1</v>
      </c>
      <c r="J109">
        <v>0</v>
      </c>
      <c r="L109">
        <v>0.41290545527297851</v>
      </c>
    </row>
    <row r="110" spans="1:12" x14ac:dyDescent="0.25">
      <c r="A110">
        <v>5.6</v>
      </c>
      <c r="B110">
        <v>8</v>
      </c>
      <c r="C110">
        <v>32.4</v>
      </c>
      <c r="D110">
        <v>7</v>
      </c>
      <c r="E110">
        <v>1</v>
      </c>
      <c r="F110">
        <v>0</v>
      </c>
      <c r="G110">
        <v>2</v>
      </c>
      <c r="H110">
        <v>2</v>
      </c>
      <c r="I110">
        <v>1</v>
      </c>
      <c r="J110">
        <v>1</v>
      </c>
      <c r="L110">
        <v>0.41296988679668412</v>
      </c>
    </row>
    <row r="111" spans="1:12" x14ac:dyDescent="0.25">
      <c r="A111">
        <v>2.7</v>
      </c>
      <c r="B111">
        <v>4</v>
      </c>
      <c r="C111">
        <v>37</v>
      </c>
      <c r="D111">
        <v>6</v>
      </c>
      <c r="E111">
        <v>1</v>
      </c>
      <c r="F111">
        <v>0</v>
      </c>
      <c r="G111">
        <v>2</v>
      </c>
      <c r="H111">
        <v>2</v>
      </c>
      <c r="I111">
        <v>1</v>
      </c>
      <c r="J111">
        <v>0</v>
      </c>
      <c r="L111">
        <v>0.41308033902305907</v>
      </c>
    </row>
    <row r="112" spans="1:12" x14ac:dyDescent="0.25">
      <c r="A112">
        <v>3</v>
      </c>
      <c r="B112">
        <v>6</v>
      </c>
      <c r="C112">
        <v>33.200000000000003</v>
      </c>
      <c r="D112">
        <v>8</v>
      </c>
      <c r="E112">
        <v>1</v>
      </c>
      <c r="F112">
        <v>0</v>
      </c>
      <c r="G112">
        <v>2</v>
      </c>
      <c r="H112">
        <v>2</v>
      </c>
      <c r="I112">
        <v>1</v>
      </c>
      <c r="J112">
        <v>0</v>
      </c>
      <c r="L112">
        <v>0.41642565417810729</v>
      </c>
    </row>
    <row r="113" spans="1:12" x14ac:dyDescent="0.25">
      <c r="A113">
        <v>2.4</v>
      </c>
      <c r="B113">
        <v>4</v>
      </c>
      <c r="C113">
        <v>37.299999999999997</v>
      </c>
      <c r="D113">
        <v>6</v>
      </c>
      <c r="E113">
        <v>0</v>
      </c>
      <c r="F113">
        <v>0</v>
      </c>
      <c r="G113">
        <v>2</v>
      </c>
      <c r="H113">
        <v>2</v>
      </c>
      <c r="I113">
        <v>1</v>
      </c>
      <c r="J113">
        <v>0</v>
      </c>
      <c r="L113">
        <v>0.41776511038831354</v>
      </c>
    </row>
    <row r="114" spans="1:12" x14ac:dyDescent="0.25">
      <c r="A114">
        <v>1.4</v>
      </c>
      <c r="B114">
        <v>4</v>
      </c>
      <c r="C114">
        <v>52.749600000000001</v>
      </c>
      <c r="D114">
        <v>1</v>
      </c>
      <c r="E114">
        <v>0</v>
      </c>
      <c r="F114">
        <v>0</v>
      </c>
      <c r="G114">
        <v>2</v>
      </c>
      <c r="H114">
        <v>2</v>
      </c>
      <c r="I114">
        <v>1</v>
      </c>
      <c r="J114">
        <v>0</v>
      </c>
      <c r="L114">
        <v>0.42159873879526333</v>
      </c>
    </row>
    <row r="115" spans="1:12" x14ac:dyDescent="0.25">
      <c r="A115">
        <v>3</v>
      </c>
      <c r="B115">
        <v>6</v>
      </c>
      <c r="C115">
        <v>35.890999999999998</v>
      </c>
      <c r="D115">
        <v>6</v>
      </c>
      <c r="E115">
        <v>1</v>
      </c>
      <c r="F115">
        <v>0</v>
      </c>
      <c r="G115">
        <v>2</v>
      </c>
      <c r="H115">
        <v>2</v>
      </c>
      <c r="I115">
        <v>1</v>
      </c>
      <c r="J115">
        <v>1</v>
      </c>
      <c r="L115">
        <v>0.4230392707334657</v>
      </c>
    </row>
    <row r="116" spans="1:12" x14ac:dyDescent="0.25">
      <c r="A116">
        <v>3.5</v>
      </c>
      <c r="B116">
        <v>6</v>
      </c>
      <c r="C116">
        <v>34.9</v>
      </c>
      <c r="D116">
        <v>7</v>
      </c>
      <c r="E116">
        <v>1</v>
      </c>
      <c r="F116">
        <v>0</v>
      </c>
      <c r="G116">
        <v>2</v>
      </c>
      <c r="H116">
        <v>2</v>
      </c>
      <c r="I116">
        <v>1</v>
      </c>
      <c r="J116">
        <v>0</v>
      </c>
      <c r="L116">
        <v>0.42330027965803585</v>
      </c>
    </row>
    <row r="117" spans="1:12" x14ac:dyDescent="0.25">
      <c r="A117">
        <v>5.7</v>
      </c>
      <c r="B117">
        <v>8</v>
      </c>
      <c r="C117">
        <v>27.2941</v>
      </c>
      <c r="D117">
        <v>5</v>
      </c>
      <c r="E117">
        <v>1</v>
      </c>
      <c r="F117">
        <v>0</v>
      </c>
      <c r="G117">
        <v>1</v>
      </c>
      <c r="H117">
        <v>1</v>
      </c>
      <c r="I117">
        <v>1</v>
      </c>
      <c r="J117">
        <v>0</v>
      </c>
      <c r="L117">
        <v>0.42580131350454897</v>
      </c>
    </row>
    <row r="118" spans="1:12" x14ac:dyDescent="0.25">
      <c r="A118">
        <v>5</v>
      </c>
      <c r="B118">
        <v>8</v>
      </c>
      <c r="C118">
        <v>25.897200000000002</v>
      </c>
      <c r="D118">
        <v>6</v>
      </c>
      <c r="E118">
        <v>0</v>
      </c>
      <c r="F118">
        <v>1</v>
      </c>
      <c r="G118">
        <v>2</v>
      </c>
      <c r="H118">
        <v>2</v>
      </c>
      <c r="I118">
        <v>1</v>
      </c>
      <c r="J118">
        <v>0</v>
      </c>
      <c r="L118">
        <v>0.43622768618163321</v>
      </c>
    </row>
    <row r="119" spans="1:12" x14ac:dyDescent="0.25">
      <c r="A119">
        <v>6</v>
      </c>
      <c r="B119">
        <v>8</v>
      </c>
      <c r="C119">
        <v>21.8</v>
      </c>
      <c r="D119">
        <v>6</v>
      </c>
      <c r="E119">
        <v>1</v>
      </c>
      <c r="F119">
        <v>0</v>
      </c>
      <c r="G119">
        <v>1</v>
      </c>
      <c r="H119">
        <v>1</v>
      </c>
      <c r="I119">
        <v>1</v>
      </c>
      <c r="J119">
        <v>0</v>
      </c>
      <c r="L119">
        <v>0.4403867123021622</v>
      </c>
    </row>
    <row r="120" spans="1:12" x14ac:dyDescent="0.25">
      <c r="A120">
        <v>6</v>
      </c>
      <c r="B120">
        <v>8</v>
      </c>
      <c r="C120">
        <v>21.7</v>
      </c>
      <c r="D120">
        <v>6</v>
      </c>
      <c r="E120">
        <v>1</v>
      </c>
      <c r="F120">
        <v>0</v>
      </c>
      <c r="G120">
        <v>1</v>
      </c>
      <c r="H120">
        <v>1</v>
      </c>
      <c r="I120">
        <v>1</v>
      </c>
      <c r="J120">
        <v>0</v>
      </c>
      <c r="L120">
        <v>0.44605060813717035</v>
      </c>
    </row>
    <row r="121" spans="1:12" x14ac:dyDescent="0.25">
      <c r="A121">
        <v>3</v>
      </c>
      <c r="B121">
        <v>6</v>
      </c>
      <c r="C121">
        <v>35.496600000000001</v>
      </c>
      <c r="D121">
        <v>6</v>
      </c>
      <c r="E121">
        <v>1</v>
      </c>
      <c r="F121">
        <v>0</v>
      </c>
      <c r="G121">
        <v>2</v>
      </c>
      <c r="H121">
        <v>2</v>
      </c>
      <c r="I121">
        <v>1</v>
      </c>
      <c r="J121">
        <v>0</v>
      </c>
      <c r="L121">
        <v>0.44763603924147621</v>
      </c>
    </row>
    <row r="122" spans="1:12" x14ac:dyDescent="0.25">
      <c r="A122">
        <v>3.6</v>
      </c>
      <c r="B122">
        <v>6</v>
      </c>
      <c r="C122">
        <v>31.2</v>
      </c>
      <c r="D122">
        <v>5</v>
      </c>
      <c r="E122">
        <v>1</v>
      </c>
      <c r="F122">
        <v>0</v>
      </c>
      <c r="G122">
        <v>2</v>
      </c>
      <c r="H122">
        <v>2</v>
      </c>
      <c r="I122">
        <v>1</v>
      </c>
      <c r="J122">
        <v>0</v>
      </c>
      <c r="L122">
        <v>0.45712210562241629</v>
      </c>
    </row>
    <row r="123" spans="1:12" x14ac:dyDescent="0.25">
      <c r="A123">
        <v>4.5999999999999996</v>
      </c>
      <c r="B123">
        <v>8</v>
      </c>
      <c r="C123">
        <v>23</v>
      </c>
      <c r="D123">
        <v>4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0</v>
      </c>
      <c r="L123">
        <v>0.45871408501369981</v>
      </c>
    </row>
    <row r="124" spans="1:12" x14ac:dyDescent="0.25">
      <c r="A124">
        <v>2</v>
      </c>
      <c r="B124">
        <v>4</v>
      </c>
      <c r="C124">
        <v>59.438099999999999</v>
      </c>
      <c r="D124">
        <v>6</v>
      </c>
      <c r="E124">
        <v>1</v>
      </c>
      <c r="F124">
        <v>0</v>
      </c>
      <c r="G124">
        <v>2</v>
      </c>
      <c r="H124">
        <v>2</v>
      </c>
      <c r="I124">
        <v>0</v>
      </c>
      <c r="J124">
        <v>0</v>
      </c>
      <c r="L124">
        <v>0.46249569707940463</v>
      </c>
    </row>
    <row r="125" spans="1:12" x14ac:dyDescent="0.25">
      <c r="A125">
        <v>2.5</v>
      </c>
      <c r="B125">
        <v>4</v>
      </c>
      <c r="C125">
        <v>34.434100000000001</v>
      </c>
      <c r="D125">
        <v>5</v>
      </c>
      <c r="E125">
        <v>0</v>
      </c>
      <c r="F125">
        <v>0</v>
      </c>
      <c r="G125">
        <v>2</v>
      </c>
      <c r="H125">
        <v>2</v>
      </c>
      <c r="I125">
        <v>1</v>
      </c>
      <c r="J125">
        <v>0</v>
      </c>
      <c r="L125">
        <v>0.4794279814121829</v>
      </c>
    </row>
    <row r="126" spans="1:12" x14ac:dyDescent="0.25">
      <c r="A126">
        <v>1.4</v>
      </c>
      <c r="B126">
        <v>4</v>
      </c>
      <c r="C126">
        <v>50.4</v>
      </c>
      <c r="D126">
        <v>6</v>
      </c>
      <c r="E126">
        <v>1</v>
      </c>
      <c r="F126">
        <v>0</v>
      </c>
      <c r="G126">
        <v>2</v>
      </c>
      <c r="H126">
        <v>2</v>
      </c>
      <c r="I126">
        <v>1</v>
      </c>
      <c r="J126">
        <v>0</v>
      </c>
      <c r="L126">
        <v>0.48158231703236076</v>
      </c>
    </row>
    <row r="127" spans="1:12" x14ac:dyDescent="0.25">
      <c r="A127">
        <v>3.5</v>
      </c>
      <c r="B127">
        <v>6</v>
      </c>
      <c r="C127">
        <v>32.200000000000003</v>
      </c>
      <c r="D127">
        <v>7</v>
      </c>
      <c r="E127">
        <v>1</v>
      </c>
      <c r="F127">
        <v>0</v>
      </c>
      <c r="G127">
        <v>2</v>
      </c>
      <c r="H127">
        <v>2</v>
      </c>
      <c r="I127">
        <v>1</v>
      </c>
      <c r="J127">
        <v>0</v>
      </c>
      <c r="L127">
        <v>0.48472422756851896</v>
      </c>
    </row>
    <row r="128" spans="1:12" x14ac:dyDescent="0.25">
      <c r="A128">
        <v>6</v>
      </c>
      <c r="B128">
        <v>8</v>
      </c>
      <c r="C128">
        <v>21.7</v>
      </c>
      <c r="D128">
        <v>6</v>
      </c>
      <c r="E128">
        <v>1</v>
      </c>
      <c r="F128">
        <v>0</v>
      </c>
      <c r="G128">
        <v>1</v>
      </c>
      <c r="H128">
        <v>1</v>
      </c>
      <c r="I128">
        <v>1</v>
      </c>
      <c r="J128">
        <v>0</v>
      </c>
      <c r="L128">
        <v>0.48624236781546537</v>
      </c>
    </row>
    <row r="129" spans="1:12" x14ac:dyDescent="0.25">
      <c r="A129">
        <v>3.5</v>
      </c>
      <c r="B129">
        <v>6</v>
      </c>
      <c r="C129">
        <v>34.028799999999997</v>
      </c>
      <c r="D129">
        <v>1</v>
      </c>
      <c r="E129">
        <v>0</v>
      </c>
      <c r="F129">
        <v>0</v>
      </c>
      <c r="G129">
        <v>2</v>
      </c>
      <c r="H129">
        <v>2</v>
      </c>
      <c r="I129">
        <v>1</v>
      </c>
      <c r="J129">
        <v>0</v>
      </c>
      <c r="L129">
        <v>0.48658175528066006</v>
      </c>
    </row>
    <row r="130" spans="1:12" x14ac:dyDescent="0.25">
      <c r="A130">
        <v>5.7</v>
      </c>
      <c r="B130">
        <v>8</v>
      </c>
      <c r="C130">
        <v>34.5</v>
      </c>
      <c r="D130">
        <v>5</v>
      </c>
      <c r="E130">
        <v>1</v>
      </c>
      <c r="F130">
        <v>0</v>
      </c>
      <c r="G130">
        <v>1</v>
      </c>
      <c r="H130">
        <v>1</v>
      </c>
      <c r="I130">
        <v>1</v>
      </c>
      <c r="J130">
        <v>0</v>
      </c>
      <c r="L130">
        <v>0.49666260949837149</v>
      </c>
    </row>
    <row r="131" spans="1:12" x14ac:dyDescent="0.25">
      <c r="A131">
        <v>4</v>
      </c>
      <c r="B131">
        <v>8</v>
      </c>
      <c r="C131">
        <v>27.9711</v>
      </c>
      <c r="D131">
        <v>7</v>
      </c>
      <c r="E131">
        <v>1</v>
      </c>
      <c r="F131">
        <v>0</v>
      </c>
      <c r="G131">
        <v>2</v>
      </c>
      <c r="H131">
        <v>2</v>
      </c>
      <c r="I131">
        <v>1</v>
      </c>
      <c r="J131">
        <v>0</v>
      </c>
      <c r="L131">
        <v>0.50286215819454372</v>
      </c>
    </row>
    <row r="132" spans="1:12" x14ac:dyDescent="0.25">
      <c r="A132">
        <v>2.5</v>
      </c>
      <c r="B132">
        <v>4</v>
      </c>
      <c r="C132">
        <v>51.6</v>
      </c>
      <c r="D132">
        <v>1</v>
      </c>
      <c r="E132">
        <v>0</v>
      </c>
      <c r="F132">
        <v>0</v>
      </c>
      <c r="G132">
        <v>2</v>
      </c>
      <c r="H132">
        <v>2</v>
      </c>
      <c r="I132">
        <v>1</v>
      </c>
      <c r="J132">
        <v>0</v>
      </c>
      <c r="L132">
        <v>0.50526983863186692</v>
      </c>
    </row>
    <row r="133" spans="1:12" x14ac:dyDescent="0.25">
      <c r="A133">
        <v>5.4</v>
      </c>
      <c r="B133">
        <v>8</v>
      </c>
      <c r="C133">
        <v>21.2</v>
      </c>
      <c r="D133">
        <v>4</v>
      </c>
      <c r="E133">
        <v>1</v>
      </c>
      <c r="F133">
        <v>1</v>
      </c>
      <c r="G133">
        <v>1</v>
      </c>
      <c r="H133">
        <v>1</v>
      </c>
      <c r="I133">
        <v>0</v>
      </c>
      <c r="J133">
        <v>0</v>
      </c>
      <c r="L133">
        <v>0.51359758159066948</v>
      </c>
    </row>
    <row r="134" spans="1:12" x14ac:dyDescent="0.25">
      <c r="A134">
        <v>6</v>
      </c>
      <c r="B134">
        <v>8</v>
      </c>
      <c r="C134">
        <v>21.628499999999999</v>
      </c>
      <c r="D134">
        <v>6</v>
      </c>
      <c r="E134">
        <v>1</v>
      </c>
      <c r="F134">
        <v>0</v>
      </c>
      <c r="G134">
        <v>1</v>
      </c>
      <c r="H134">
        <v>1</v>
      </c>
      <c r="I134">
        <v>1</v>
      </c>
      <c r="J134">
        <v>0</v>
      </c>
      <c r="L134">
        <v>0.52099546484846049</v>
      </c>
    </row>
    <row r="135" spans="1:12" x14ac:dyDescent="0.25">
      <c r="A135">
        <v>2</v>
      </c>
      <c r="B135">
        <v>4</v>
      </c>
      <c r="C135">
        <v>43.5</v>
      </c>
      <c r="D135">
        <v>6</v>
      </c>
      <c r="E135">
        <v>1</v>
      </c>
      <c r="F135">
        <v>0</v>
      </c>
      <c r="G135">
        <v>2</v>
      </c>
      <c r="H135">
        <v>2</v>
      </c>
      <c r="I135">
        <v>1</v>
      </c>
      <c r="J135">
        <v>0</v>
      </c>
      <c r="L135">
        <v>0.5250320839110042</v>
      </c>
    </row>
    <row r="136" spans="1:12" x14ac:dyDescent="0.25">
      <c r="A136">
        <v>2.5</v>
      </c>
      <c r="B136">
        <v>6</v>
      </c>
      <c r="C136">
        <v>40.807499999999997</v>
      </c>
      <c r="D136">
        <v>7</v>
      </c>
      <c r="E136">
        <v>1</v>
      </c>
      <c r="F136">
        <v>0</v>
      </c>
      <c r="G136">
        <v>2</v>
      </c>
      <c r="H136">
        <v>2</v>
      </c>
      <c r="I136">
        <v>1</v>
      </c>
      <c r="J136">
        <v>0</v>
      </c>
      <c r="L136">
        <v>0.52912073763553269</v>
      </c>
    </row>
    <row r="137" spans="1:12" x14ac:dyDescent="0.25">
      <c r="A137">
        <v>2</v>
      </c>
      <c r="B137">
        <v>4</v>
      </c>
      <c r="C137">
        <v>51.787599999999998</v>
      </c>
      <c r="D137">
        <v>6</v>
      </c>
      <c r="E137">
        <v>1</v>
      </c>
      <c r="F137">
        <v>0</v>
      </c>
      <c r="G137">
        <v>2</v>
      </c>
      <c r="H137">
        <v>2</v>
      </c>
      <c r="I137">
        <v>1</v>
      </c>
      <c r="J137">
        <v>0</v>
      </c>
      <c r="L137">
        <v>0.52948097813419748</v>
      </c>
    </row>
    <row r="138" spans="1:12" x14ac:dyDescent="0.25">
      <c r="A138">
        <v>2.5</v>
      </c>
      <c r="B138">
        <v>4</v>
      </c>
      <c r="C138">
        <v>36.655700000000003</v>
      </c>
      <c r="D138">
        <v>4</v>
      </c>
      <c r="E138">
        <v>1</v>
      </c>
      <c r="F138">
        <v>0</v>
      </c>
      <c r="G138">
        <v>2</v>
      </c>
      <c r="H138">
        <v>2</v>
      </c>
      <c r="I138">
        <v>0</v>
      </c>
      <c r="J138">
        <v>1</v>
      </c>
      <c r="L138">
        <v>0.52966075891206321</v>
      </c>
    </row>
    <row r="139" spans="1:12" x14ac:dyDescent="0.25">
      <c r="A139">
        <v>6</v>
      </c>
      <c r="B139">
        <v>12</v>
      </c>
      <c r="C139">
        <v>25</v>
      </c>
      <c r="D139">
        <v>5</v>
      </c>
      <c r="E139">
        <v>1</v>
      </c>
      <c r="F139">
        <v>0</v>
      </c>
      <c r="G139">
        <v>2</v>
      </c>
      <c r="H139">
        <v>1</v>
      </c>
      <c r="I139">
        <v>1</v>
      </c>
      <c r="J139">
        <v>0</v>
      </c>
      <c r="L139">
        <v>0.53523703949247092</v>
      </c>
    </row>
    <row r="140" spans="1:12" x14ac:dyDescent="0.25">
      <c r="A140">
        <v>2</v>
      </c>
      <c r="B140">
        <v>4</v>
      </c>
      <c r="C140">
        <v>46.9</v>
      </c>
      <c r="D140">
        <v>6</v>
      </c>
      <c r="E140">
        <v>0</v>
      </c>
      <c r="F140">
        <v>0</v>
      </c>
      <c r="G140">
        <v>2</v>
      </c>
      <c r="H140">
        <v>2</v>
      </c>
      <c r="I140">
        <v>1</v>
      </c>
      <c r="J140">
        <v>0</v>
      </c>
      <c r="L140">
        <v>0.56318480925625725</v>
      </c>
    </row>
    <row r="141" spans="1:12" x14ac:dyDescent="0.25">
      <c r="A141">
        <v>2.5</v>
      </c>
      <c r="B141">
        <v>4</v>
      </c>
      <c r="C141">
        <v>42.904000000000003</v>
      </c>
      <c r="D141">
        <v>6</v>
      </c>
      <c r="E141">
        <v>0</v>
      </c>
      <c r="F141">
        <v>0</v>
      </c>
      <c r="G141">
        <v>2</v>
      </c>
      <c r="H141">
        <v>2</v>
      </c>
      <c r="I141">
        <v>1</v>
      </c>
      <c r="J141">
        <v>0</v>
      </c>
      <c r="L141">
        <v>0.57715586365242433</v>
      </c>
    </row>
    <row r="142" spans="1:12" x14ac:dyDescent="0.25">
      <c r="A142">
        <v>2.5</v>
      </c>
      <c r="B142">
        <v>4</v>
      </c>
      <c r="C142">
        <v>37.5899</v>
      </c>
      <c r="D142">
        <v>5</v>
      </c>
      <c r="E142">
        <v>0</v>
      </c>
      <c r="F142">
        <v>0</v>
      </c>
      <c r="G142">
        <v>2</v>
      </c>
      <c r="H142">
        <v>2</v>
      </c>
      <c r="I142">
        <v>0</v>
      </c>
      <c r="J142">
        <v>1</v>
      </c>
      <c r="L142">
        <v>0.58355542655593962</v>
      </c>
    </row>
    <row r="143" spans="1:12" x14ac:dyDescent="0.25">
      <c r="A143">
        <v>4</v>
      </c>
      <c r="B143">
        <v>6</v>
      </c>
      <c r="C143">
        <v>29.4</v>
      </c>
      <c r="D143">
        <v>5</v>
      </c>
      <c r="E143">
        <v>1</v>
      </c>
      <c r="F143">
        <v>0</v>
      </c>
      <c r="G143">
        <v>2</v>
      </c>
      <c r="H143">
        <v>2</v>
      </c>
      <c r="I143">
        <v>0</v>
      </c>
      <c r="J143">
        <v>0</v>
      </c>
      <c r="L143">
        <v>0.58357837258317091</v>
      </c>
    </row>
    <row r="144" spans="1:12" x14ac:dyDescent="0.25">
      <c r="A144">
        <v>6.8</v>
      </c>
      <c r="B144">
        <v>10</v>
      </c>
      <c r="C144">
        <v>18.600000000000001</v>
      </c>
      <c r="D144">
        <v>5</v>
      </c>
      <c r="E144">
        <v>1</v>
      </c>
      <c r="F144">
        <v>1</v>
      </c>
      <c r="G144">
        <v>1</v>
      </c>
      <c r="H144">
        <v>1</v>
      </c>
      <c r="I144">
        <v>0</v>
      </c>
      <c r="J144">
        <v>0</v>
      </c>
      <c r="L144">
        <v>0.59464577287373854</v>
      </c>
    </row>
    <row r="145" spans="1:12" x14ac:dyDescent="0.25">
      <c r="A145">
        <v>3.6</v>
      </c>
      <c r="B145">
        <v>6</v>
      </c>
      <c r="C145">
        <v>35</v>
      </c>
      <c r="D145">
        <v>6</v>
      </c>
      <c r="E145">
        <v>1</v>
      </c>
      <c r="F145">
        <v>0</v>
      </c>
      <c r="G145">
        <v>2</v>
      </c>
      <c r="H145">
        <v>2</v>
      </c>
      <c r="I145">
        <v>1</v>
      </c>
      <c r="J145">
        <v>0</v>
      </c>
      <c r="L145">
        <v>0.60325717260296241</v>
      </c>
    </row>
    <row r="146" spans="1:12" x14ac:dyDescent="0.25">
      <c r="A146">
        <v>6.2</v>
      </c>
      <c r="B146">
        <v>8</v>
      </c>
      <c r="C146">
        <v>24.2</v>
      </c>
      <c r="D146">
        <v>6</v>
      </c>
      <c r="E146">
        <v>1</v>
      </c>
      <c r="F146">
        <v>0</v>
      </c>
      <c r="G146">
        <v>1</v>
      </c>
      <c r="H146">
        <v>1</v>
      </c>
      <c r="I146">
        <v>1</v>
      </c>
      <c r="J146">
        <v>0</v>
      </c>
      <c r="L146">
        <v>0.60511436845490063</v>
      </c>
    </row>
    <row r="147" spans="1:12" x14ac:dyDescent="0.25">
      <c r="A147">
        <v>2.4</v>
      </c>
      <c r="B147">
        <v>4</v>
      </c>
      <c r="C147">
        <v>59.9</v>
      </c>
      <c r="D147">
        <v>6</v>
      </c>
      <c r="E147">
        <v>0</v>
      </c>
      <c r="F147">
        <v>0</v>
      </c>
      <c r="G147">
        <v>2</v>
      </c>
      <c r="H147">
        <v>2</v>
      </c>
      <c r="I147">
        <v>1</v>
      </c>
      <c r="J147">
        <v>0</v>
      </c>
      <c r="L147">
        <v>0.60843774883632284</v>
      </c>
    </row>
    <row r="148" spans="1:12" x14ac:dyDescent="0.25">
      <c r="A148">
        <v>3</v>
      </c>
      <c r="B148">
        <v>6</v>
      </c>
      <c r="C148">
        <v>35.435400000000001</v>
      </c>
      <c r="D148">
        <v>6</v>
      </c>
      <c r="E148">
        <v>0</v>
      </c>
      <c r="F148">
        <v>0</v>
      </c>
      <c r="G148">
        <v>2</v>
      </c>
      <c r="H148">
        <v>2</v>
      </c>
      <c r="I148">
        <v>1</v>
      </c>
      <c r="J148">
        <v>1</v>
      </c>
      <c r="L148">
        <v>0.60921377449600911</v>
      </c>
    </row>
    <row r="149" spans="1:12" x14ac:dyDescent="0.25">
      <c r="A149">
        <v>3.6</v>
      </c>
      <c r="B149">
        <v>6</v>
      </c>
      <c r="C149">
        <v>32.9</v>
      </c>
      <c r="D149">
        <v>6</v>
      </c>
      <c r="E149">
        <v>1</v>
      </c>
      <c r="F149">
        <v>0</v>
      </c>
      <c r="G149">
        <v>2</v>
      </c>
      <c r="H149">
        <v>2</v>
      </c>
      <c r="I149">
        <v>1</v>
      </c>
      <c r="J149">
        <v>0</v>
      </c>
      <c r="L149">
        <v>0.60948242378325057</v>
      </c>
    </row>
    <row r="150" spans="1:12" x14ac:dyDescent="0.25">
      <c r="A150">
        <v>3.7</v>
      </c>
      <c r="B150">
        <v>6</v>
      </c>
      <c r="C150">
        <v>31.364100000000001</v>
      </c>
      <c r="D150">
        <v>6</v>
      </c>
      <c r="E150">
        <v>1</v>
      </c>
      <c r="F150">
        <v>1</v>
      </c>
      <c r="G150">
        <v>2</v>
      </c>
      <c r="H150">
        <v>2</v>
      </c>
      <c r="I150">
        <v>1</v>
      </c>
      <c r="J150">
        <v>0</v>
      </c>
      <c r="L150">
        <v>0.62254956922747084</v>
      </c>
    </row>
    <row r="151" spans="1:12" x14ac:dyDescent="0.25">
      <c r="A151">
        <v>3.5</v>
      </c>
      <c r="B151">
        <v>6</v>
      </c>
      <c r="C151">
        <v>34.749400000000001</v>
      </c>
      <c r="D151">
        <v>6</v>
      </c>
      <c r="E151">
        <v>1</v>
      </c>
      <c r="F151">
        <v>0</v>
      </c>
      <c r="G151">
        <v>2</v>
      </c>
      <c r="H151">
        <v>2</v>
      </c>
      <c r="I151">
        <v>1</v>
      </c>
      <c r="J151">
        <v>0</v>
      </c>
      <c r="L151">
        <v>0.6238329987165715</v>
      </c>
    </row>
    <row r="152" spans="1:12" x14ac:dyDescent="0.25">
      <c r="A152">
        <v>6.8</v>
      </c>
      <c r="B152">
        <v>10</v>
      </c>
      <c r="C152">
        <v>17.7</v>
      </c>
      <c r="D152">
        <v>5</v>
      </c>
      <c r="E152">
        <v>1</v>
      </c>
      <c r="F152">
        <v>1</v>
      </c>
      <c r="G152">
        <v>1</v>
      </c>
      <c r="H152">
        <v>1</v>
      </c>
      <c r="I152">
        <v>0</v>
      </c>
      <c r="J152">
        <v>0</v>
      </c>
      <c r="L152">
        <v>0.62740075095084968</v>
      </c>
    </row>
    <row r="153" spans="1:12" x14ac:dyDescent="0.25">
      <c r="A153">
        <v>1.6</v>
      </c>
      <c r="B153">
        <v>4</v>
      </c>
      <c r="C153">
        <v>43.297899999999998</v>
      </c>
      <c r="D153">
        <v>6</v>
      </c>
      <c r="E153">
        <v>0</v>
      </c>
      <c r="F153">
        <v>0</v>
      </c>
      <c r="G153">
        <v>2</v>
      </c>
      <c r="H153">
        <v>2</v>
      </c>
      <c r="I153">
        <v>1</v>
      </c>
      <c r="J153">
        <v>0</v>
      </c>
      <c r="L153">
        <v>0.63384970695388554</v>
      </c>
    </row>
    <row r="154" spans="1:12" x14ac:dyDescent="0.25">
      <c r="A154">
        <v>3.6</v>
      </c>
      <c r="B154">
        <v>6</v>
      </c>
      <c r="C154">
        <v>37.487400000000001</v>
      </c>
      <c r="D154">
        <v>6</v>
      </c>
      <c r="E154">
        <v>1</v>
      </c>
      <c r="F154">
        <v>0</v>
      </c>
      <c r="G154">
        <v>2</v>
      </c>
      <c r="H154">
        <v>2</v>
      </c>
      <c r="I154">
        <v>1</v>
      </c>
      <c r="J154">
        <v>0</v>
      </c>
      <c r="L154">
        <v>0.64348965909096245</v>
      </c>
    </row>
    <row r="155" spans="1:12" x14ac:dyDescent="0.25">
      <c r="A155">
        <v>5.5</v>
      </c>
      <c r="B155">
        <v>8</v>
      </c>
      <c r="C155">
        <v>31.7</v>
      </c>
      <c r="D155">
        <v>7</v>
      </c>
      <c r="E155">
        <v>1</v>
      </c>
      <c r="F155">
        <v>0</v>
      </c>
      <c r="G155">
        <v>2</v>
      </c>
      <c r="H155">
        <v>2</v>
      </c>
      <c r="I155">
        <v>1</v>
      </c>
      <c r="J155">
        <v>0</v>
      </c>
      <c r="L155">
        <v>0.64577121719191355</v>
      </c>
    </row>
    <row r="156" spans="1:12" x14ac:dyDescent="0.25">
      <c r="A156">
        <v>1.6</v>
      </c>
      <c r="B156">
        <v>4</v>
      </c>
      <c r="C156">
        <v>56.420400000000001</v>
      </c>
      <c r="D156">
        <v>6</v>
      </c>
      <c r="E156">
        <v>1</v>
      </c>
      <c r="F156">
        <v>1</v>
      </c>
      <c r="G156">
        <v>2</v>
      </c>
      <c r="H156">
        <v>2</v>
      </c>
      <c r="I156">
        <v>1</v>
      </c>
      <c r="J156">
        <v>0</v>
      </c>
      <c r="L156">
        <v>0.65186021838282315</v>
      </c>
    </row>
    <row r="157" spans="1:12" x14ac:dyDescent="0.25">
      <c r="A157">
        <v>3.7</v>
      </c>
      <c r="B157">
        <v>6</v>
      </c>
      <c r="C157">
        <v>41.4056</v>
      </c>
      <c r="D157">
        <v>6</v>
      </c>
      <c r="E157">
        <v>1</v>
      </c>
      <c r="F157">
        <v>0</v>
      </c>
      <c r="G157">
        <v>2</v>
      </c>
      <c r="H157">
        <v>2</v>
      </c>
      <c r="I157">
        <v>1</v>
      </c>
      <c r="J157">
        <v>0</v>
      </c>
      <c r="L157">
        <v>0.65195854718485613</v>
      </c>
    </row>
    <row r="158" spans="1:12" x14ac:dyDescent="0.25">
      <c r="A158">
        <v>4.4000000000000004</v>
      </c>
      <c r="B158">
        <v>8</v>
      </c>
      <c r="C158">
        <v>27.730699999999999</v>
      </c>
      <c r="D158">
        <v>6</v>
      </c>
      <c r="E158">
        <v>1</v>
      </c>
      <c r="F158">
        <v>0</v>
      </c>
      <c r="G158">
        <v>2</v>
      </c>
      <c r="H158">
        <v>2</v>
      </c>
      <c r="I158">
        <v>1</v>
      </c>
      <c r="J158">
        <v>0</v>
      </c>
      <c r="L158">
        <v>0.65300663551354587</v>
      </c>
    </row>
    <row r="159" spans="1:12" x14ac:dyDescent="0.25">
      <c r="A159">
        <v>3.6</v>
      </c>
      <c r="B159">
        <v>6</v>
      </c>
      <c r="C159">
        <v>40.5</v>
      </c>
      <c r="D159">
        <v>6</v>
      </c>
      <c r="E159">
        <v>1</v>
      </c>
      <c r="F159">
        <v>0</v>
      </c>
      <c r="G159">
        <v>2</v>
      </c>
      <c r="H159">
        <v>2</v>
      </c>
      <c r="I159">
        <v>1</v>
      </c>
      <c r="J159">
        <v>0</v>
      </c>
      <c r="L159">
        <v>0.65301002648969453</v>
      </c>
    </row>
    <row r="160" spans="1:12" x14ac:dyDescent="0.25">
      <c r="A160">
        <v>4.2</v>
      </c>
      <c r="B160">
        <v>8</v>
      </c>
      <c r="C160">
        <v>24.300999999999998</v>
      </c>
      <c r="D160">
        <v>6</v>
      </c>
      <c r="E160">
        <v>0</v>
      </c>
      <c r="F160">
        <v>0</v>
      </c>
      <c r="G160">
        <v>2</v>
      </c>
      <c r="H160">
        <v>2</v>
      </c>
      <c r="I160">
        <v>1</v>
      </c>
      <c r="J160">
        <v>0</v>
      </c>
      <c r="L160">
        <v>0.67721102368353481</v>
      </c>
    </row>
    <row r="161" spans="1:12" x14ac:dyDescent="0.25">
      <c r="A161">
        <v>1.6</v>
      </c>
      <c r="B161">
        <v>4</v>
      </c>
      <c r="C161">
        <v>45.3</v>
      </c>
      <c r="D161">
        <v>6</v>
      </c>
      <c r="E161">
        <v>1</v>
      </c>
      <c r="F161">
        <v>0</v>
      </c>
      <c r="G161">
        <v>2</v>
      </c>
      <c r="H161">
        <v>2</v>
      </c>
      <c r="I161">
        <v>1</v>
      </c>
      <c r="J161">
        <v>1</v>
      </c>
      <c r="L161">
        <v>0.67767401881538047</v>
      </c>
    </row>
    <row r="162" spans="1:12" x14ac:dyDescent="0.25">
      <c r="A162">
        <v>2.4</v>
      </c>
      <c r="B162">
        <v>4</v>
      </c>
      <c r="C162">
        <v>42.5</v>
      </c>
      <c r="D162">
        <v>6</v>
      </c>
      <c r="E162">
        <v>1</v>
      </c>
      <c r="F162">
        <v>0</v>
      </c>
      <c r="G162">
        <v>2</v>
      </c>
      <c r="H162">
        <v>2</v>
      </c>
      <c r="I162">
        <v>1</v>
      </c>
      <c r="J162">
        <v>0</v>
      </c>
      <c r="L162">
        <v>0.68218354089841415</v>
      </c>
    </row>
    <row r="163" spans="1:12" x14ac:dyDescent="0.25">
      <c r="A163">
        <v>6.3</v>
      </c>
      <c r="B163">
        <v>8</v>
      </c>
      <c r="C163">
        <v>26</v>
      </c>
      <c r="D163">
        <v>7</v>
      </c>
      <c r="E163">
        <v>1</v>
      </c>
      <c r="F163">
        <v>0</v>
      </c>
      <c r="G163">
        <v>2</v>
      </c>
      <c r="H163">
        <v>2</v>
      </c>
      <c r="I163">
        <v>1</v>
      </c>
      <c r="J163">
        <v>0</v>
      </c>
      <c r="L163">
        <v>0.68422239328358747</v>
      </c>
    </row>
    <row r="164" spans="1:12" x14ac:dyDescent="0.25">
      <c r="A164">
        <v>5.7</v>
      </c>
      <c r="B164">
        <v>8</v>
      </c>
      <c r="C164">
        <v>27.2</v>
      </c>
      <c r="D164">
        <v>5</v>
      </c>
      <c r="E164">
        <v>1</v>
      </c>
      <c r="F164">
        <v>0</v>
      </c>
      <c r="G164">
        <v>1</v>
      </c>
      <c r="H164">
        <v>1</v>
      </c>
      <c r="I164">
        <v>1</v>
      </c>
      <c r="J164">
        <v>0</v>
      </c>
      <c r="L164">
        <v>0.68882623076418315</v>
      </c>
    </row>
    <row r="165" spans="1:12" x14ac:dyDescent="0.25">
      <c r="A165">
        <v>2.8</v>
      </c>
      <c r="B165">
        <v>6</v>
      </c>
      <c r="C165">
        <v>30.3</v>
      </c>
      <c r="D165">
        <v>6</v>
      </c>
      <c r="E165">
        <v>1</v>
      </c>
      <c r="F165">
        <v>0</v>
      </c>
      <c r="G165">
        <v>2</v>
      </c>
      <c r="H165">
        <v>2</v>
      </c>
      <c r="I165">
        <v>1</v>
      </c>
      <c r="J165">
        <v>0</v>
      </c>
      <c r="L165">
        <v>0.69243757700104713</v>
      </c>
    </row>
    <row r="166" spans="1:12" x14ac:dyDescent="0.25">
      <c r="A166">
        <v>3.7</v>
      </c>
      <c r="B166">
        <v>6</v>
      </c>
      <c r="C166">
        <v>28.567399999999999</v>
      </c>
      <c r="D166">
        <v>6</v>
      </c>
      <c r="E166">
        <v>0</v>
      </c>
      <c r="F166">
        <v>1</v>
      </c>
      <c r="G166">
        <v>2</v>
      </c>
      <c r="H166">
        <v>2</v>
      </c>
      <c r="I166">
        <v>1</v>
      </c>
      <c r="J166">
        <v>0</v>
      </c>
      <c r="L166">
        <v>0.69918271166097989</v>
      </c>
    </row>
    <row r="167" spans="1:12" x14ac:dyDescent="0.25">
      <c r="A167">
        <v>4.5999999999999996</v>
      </c>
      <c r="B167">
        <v>8</v>
      </c>
      <c r="C167">
        <v>21.9</v>
      </c>
      <c r="D167">
        <v>4</v>
      </c>
      <c r="E167">
        <v>1</v>
      </c>
      <c r="F167">
        <v>1</v>
      </c>
      <c r="G167">
        <v>1</v>
      </c>
      <c r="H167">
        <v>1</v>
      </c>
      <c r="I167">
        <v>0</v>
      </c>
      <c r="J167">
        <v>0</v>
      </c>
      <c r="L167">
        <v>0.71682341823833795</v>
      </c>
    </row>
    <row r="168" spans="1:12" x14ac:dyDescent="0.25">
      <c r="A168">
        <v>2.4</v>
      </c>
      <c r="B168">
        <v>4</v>
      </c>
      <c r="C168">
        <v>38.700000000000003</v>
      </c>
      <c r="D168">
        <v>5</v>
      </c>
      <c r="E168">
        <v>0</v>
      </c>
      <c r="F168">
        <v>0</v>
      </c>
      <c r="G168">
        <v>2</v>
      </c>
      <c r="H168">
        <v>2</v>
      </c>
      <c r="I168">
        <v>1</v>
      </c>
      <c r="J168">
        <v>0</v>
      </c>
      <c r="L168">
        <v>0.71730746620857433</v>
      </c>
    </row>
    <row r="169" spans="1:12" x14ac:dyDescent="0.25">
      <c r="A169">
        <v>6</v>
      </c>
      <c r="B169">
        <v>8</v>
      </c>
      <c r="C169">
        <v>21.473400000000002</v>
      </c>
      <c r="D169">
        <v>6</v>
      </c>
      <c r="E169">
        <v>1</v>
      </c>
      <c r="F169">
        <v>0</v>
      </c>
      <c r="G169">
        <v>1</v>
      </c>
      <c r="H169">
        <v>1</v>
      </c>
      <c r="I169">
        <v>1</v>
      </c>
      <c r="J169">
        <v>0</v>
      </c>
      <c r="L169">
        <v>0.72223008234885466</v>
      </c>
    </row>
    <row r="170" spans="1:12" x14ac:dyDescent="0.25">
      <c r="A170">
        <v>3.5</v>
      </c>
      <c r="B170">
        <v>6</v>
      </c>
      <c r="C170">
        <v>34.762999999999998</v>
      </c>
      <c r="D170">
        <v>6</v>
      </c>
      <c r="E170">
        <v>1</v>
      </c>
      <c r="F170">
        <v>1</v>
      </c>
      <c r="G170">
        <v>2</v>
      </c>
      <c r="H170">
        <v>2</v>
      </c>
      <c r="I170">
        <v>1</v>
      </c>
      <c r="J170">
        <v>0</v>
      </c>
      <c r="L170">
        <v>0.72386789007789532</v>
      </c>
    </row>
    <row r="171" spans="1:12" x14ac:dyDescent="0.25">
      <c r="A171">
        <v>2.4</v>
      </c>
      <c r="B171">
        <v>4</v>
      </c>
      <c r="C171">
        <v>37.4</v>
      </c>
      <c r="D171">
        <v>6</v>
      </c>
      <c r="E171">
        <v>1</v>
      </c>
      <c r="F171">
        <v>0</v>
      </c>
      <c r="G171">
        <v>2</v>
      </c>
      <c r="H171">
        <v>2</v>
      </c>
      <c r="I171">
        <v>1</v>
      </c>
      <c r="J171">
        <v>0</v>
      </c>
      <c r="L171">
        <v>0.72508194723544195</v>
      </c>
    </row>
    <row r="172" spans="1:12" x14ac:dyDescent="0.25">
      <c r="A172">
        <v>3.6</v>
      </c>
      <c r="B172">
        <v>6</v>
      </c>
      <c r="C172">
        <v>35.5</v>
      </c>
      <c r="D172">
        <v>6</v>
      </c>
      <c r="E172">
        <v>1</v>
      </c>
      <c r="F172">
        <v>0</v>
      </c>
      <c r="G172">
        <v>2</v>
      </c>
      <c r="H172">
        <v>2</v>
      </c>
      <c r="I172">
        <v>1</v>
      </c>
      <c r="J172">
        <v>0</v>
      </c>
      <c r="L172">
        <v>0.72724551395993198</v>
      </c>
    </row>
    <row r="173" spans="1:12" x14ac:dyDescent="0.25">
      <c r="A173">
        <v>5.3</v>
      </c>
      <c r="B173">
        <v>8</v>
      </c>
      <c r="C173">
        <v>29</v>
      </c>
      <c r="D173">
        <v>6</v>
      </c>
      <c r="E173">
        <v>1</v>
      </c>
      <c r="F173">
        <v>0</v>
      </c>
      <c r="G173">
        <v>1</v>
      </c>
      <c r="H173">
        <v>1</v>
      </c>
      <c r="I173">
        <v>1</v>
      </c>
      <c r="J173">
        <v>0</v>
      </c>
      <c r="L173">
        <v>0.7302700151039685</v>
      </c>
    </row>
    <row r="174" spans="1:12" x14ac:dyDescent="0.25">
      <c r="A174">
        <v>5.7</v>
      </c>
      <c r="B174">
        <v>8</v>
      </c>
      <c r="C174">
        <v>25.6</v>
      </c>
      <c r="D174">
        <v>5</v>
      </c>
      <c r="E174">
        <v>1</v>
      </c>
      <c r="F174">
        <v>0</v>
      </c>
      <c r="G174">
        <v>1</v>
      </c>
      <c r="H174">
        <v>1</v>
      </c>
      <c r="I174">
        <v>1</v>
      </c>
      <c r="J174">
        <v>0</v>
      </c>
      <c r="L174">
        <v>0.73255897450433405</v>
      </c>
    </row>
    <row r="175" spans="1:12" x14ac:dyDescent="0.25">
      <c r="A175">
        <v>2.4</v>
      </c>
      <c r="B175">
        <v>4</v>
      </c>
      <c r="C175">
        <v>42</v>
      </c>
      <c r="D175">
        <v>6</v>
      </c>
      <c r="E175">
        <v>1</v>
      </c>
      <c r="F175">
        <v>0</v>
      </c>
      <c r="G175">
        <v>2</v>
      </c>
      <c r="H175">
        <v>2</v>
      </c>
      <c r="I175">
        <v>1</v>
      </c>
      <c r="J175">
        <v>0</v>
      </c>
      <c r="L175">
        <v>0.73322906705127067</v>
      </c>
    </row>
    <row r="176" spans="1:12" x14ac:dyDescent="0.25">
      <c r="A176">
        <v>5</v>
      </c>
      <c r="B176">
        <v>8</v>
      </c>
      <c r="C176">
        <v>28.700900000000001</v>
      </c>
      <c r="D176">
        <v>6</v>
      </c>
      <c r="E176">
        <v>0</v>
      </c>
      <c r="F176">
        <v>1</v>
      </c>
      <c r="G176">
        <v>2</v>
      </c>
      <c r="H176">
        <v>2</v>
      </c>
      <c r="I176">
        <v>1</v>
      </c>
      <c r="J176">
        <v>0</v>
      </c>
      <c r="L176">
        <v>0.73933391173348706</v>
      </c>
    </row>
    <row r="177" spans="1:12" x14ac:dyDescent="0.25">
      <c r="A177">
        <v>3.4</v>
      </c>
      <c r="B177">
        <v>6</v>
      </c>
      <c r="C177">
        <v>37.055</v>
      </c>
      <c r="D177">
        <v>6</v>
      </c>
      <c r="E177">
        <v>0</v>
      </c>
      <c r="F177">
        <v>0</v>
      </c>
      <c r="G177">
        <v>2</v>
      </c>
      <c r="H177">
        <v>2</v>
      </c>
      <c r="I177">
        <v>1</v>
      </c>
      <c r="J177">
        <v>1</v>
      </c>
      <c r="L177">
        <v>0.73938988645171932</v>
      </c>
    </row>
    <row r="178" spans="1:12" x14ac:dyDescent="0.25">
      <c r="A178">
        <v>3.6</v>
      </c>
      <c r="B178">
        <v>6</v>
      </c>
      <c r="C178">
        <v>32.299999999999997</v>
      </c>
      <c r="D178">
        <v>5</v>
      </c>
      <c r="E178">
        <v>1</v>
      </c>
      <c r="F178">
        <v>0</v>
      </c>
      <c r="G178">
        <v>2</v>
      </c>
      <c r="H178">
        <v>2</v>
      </c>
      <c r="I178">
        <v>1</v>
      </c>
      <c r="J178">
        <v>0</v>
      </c>
      <c r="L178">
        <v>0.74493870346835911</v>
      </c>
    </row>
    <row r="179" spans="1:12" x14ac:dyDescent="0.25">
      <c r="A179">
        <v>5.4</v>
      </c>
      <c r="B179">
        <v>8</v>
      </c>
      <c r="C179">
        <v>21.8</v>
      </c>
      <c r="D179">
        <v>4</v>
      </c>
      <c r="E179">
        <v>1</v>
      </c>
      <c r="F179">
        <v>1</v>
      </c>
      <c r="G179">
        <v>1</v>
      </c>
      <c r="H179">
        <v>1</v>
      </c>
      <c r="I179">
        <v>0</v>
      </c>
      <c r="J179">
        <v>0</v>
      </c>
      <c r="L179">
        <v>0.74572255368803597</v>
      </c>
    </row>
    <row r="180" spans="1:12" x14ac:dyDescent="0.25">
      <c r="A180">
        <v>2</v>
      </c>
      <c r="B180">
        <v>4</v>
      </c>
      <c r="C180">
        <v>41.2</v>
      </c>
      <c r="D180">
        <v>1</v>
      </c>
      <c r="E180">
        <v>0</v>
      </c>
      <c r="F180">
        <v>0</v>
      </c>
      <c r="G180">
        <v>2</v>
      </c>
      <c r="H180">
        <v>2</v>
      </c>
      <c r="I180">
        <v>1</v>
      </c>
      <c r="J180">
        <v>0</v>
      </c>
      <c r="L180">
        <v>0.75160201831245077</v>
      </c>
    </row>
    <row r="181" spans="1:12" x14ac:dyDescent="0.25">
      <c r="A181">
        <v>5.2</v>
      </c>
      <c r="B181">
        <v>10</v>
      </c>
      <c r="C181">
        <v>24.3325</v>
      </c>
      <c r="D181">
        <v>6</v>
      </c>
      <c r="E181">
        <v>0</v>
      </c>
      <c r="F181">
        <v>0</v>
      </c>
      <c r="G181">
        <v>2</v>
      </c>
      <c r="H181">
        <v>2</v>
      </c>
      <c r="I181">
        <v>1</v>
      </c>
      <c r="J181">
        <v>0</v>
      </c>
      <c r="L181">
        <v>0.75623671982330964</v>
      </c>
    </row>
    <row r="182" spans="1:12" x14ac:dyDescent="0.25">
      <c r="A182">
        <v>3.5</v>
      </c>
      <c r="B182">
        <v>6</v>
      </c>
      <c r="C182">
        <v>34.9</v>
      </c>
      <c r="D182">
        <v>6</v>
      </c>
      <c r="E182">
        <v>1</v>
      </c>
      <c r="F182">
        <v>0</v>
      </c>
      <c r="G182">
        <v>2</v>
      </c>
      <c r="H182">
        <v>2</v>
      </c>
      <c r="I182">
        <v>1</v>
      </c>
      <c r="J182">
        <v>0</v>
      </c>
      <c r="L182">
        <v>0.75834275916260363</v>
      </c>
    </row>
    <row r="183" spans="1:12" x14ac:dyDescent="0.25">
      <c r="A183">
        <v>3</v>
      </c>
      <c r="B183">
        <v>6</v>
      </c>
      <c r="C183">
        <v>35.799999999999997</v>
      </c>
      <c r="D183">
        <v>6</v>
      </c>
      <c r="E183">
        <v>1</v>
      </c>
      <c r="F183">
        <v>0</v>
      </c>
      <c r="G183">
        <v>2</v>
      </c>
      <c r="H183">
        <v>2</v>
      </c>
      <c r="I183">
        <v>1</v>
      </c>
      <c r="J183">
        <v>0</v>
      </c>
      <c r="L183">
        <v>0.76361759657665129</v>
      </c>
    </row>
    <row r="184" spans="1:12" x14ac:dyDescent="0.25">
      <c r="A184">
        <v>6</v>
      </c>
      <c r="B184">
        <v>8</v>
      </c>
      <c r="C184">
        <v>21.473400000000002</v>
      </c>
      <c r="D184">
        <v>6</v>
      </c>
      <c r="E184">
        <v>1</v>
      </c>
      <c r="F184">
        <v>0</v>
      </c>
      <c r="G184">
        <v>1</v>
      </c>
      <c r="H184">
        <v>1</v>
      </c>
      <c r="I184">
        <v>1</v>
      </c>
      <c r="J184">
        <v>0</v>
      </c>
      <c r="L184">
        <v>0.76363067914609684</v>
      </c>
    </row>
    <row r="185" spans="1:12" x14ac:dyDescent="0.25">
      <c r="A185">
        <v>2</v>
      </c>
      <c r="B185">
        <v>4</v>
      </c>
      <c r="C185">
        <v>41.5</v>
      </c>
      <c r="D185">
        <v>4</v>
      </c>
      <c r="E185">
        <v>1</v>
      </c>
      <c r="F185">
        <v>0</v>
      </c>
      <c r="G185">
        <v>2</v>
      </c>
      <c r="H185">
        <v>2</v>
      </c>
      <c r="I185">
        <v>1</v>
      </c>
      <c r="J185">
        <v>0</v>
      </c>
      <c r="L185">
        <v>0.76381866124941655</v>
      </c>
    </row>
    <row r="186" spans="1:12" x14ac:dyDescent="0.25">
      <c r="A186">
        <v>3.7</v>
      </c>
      <c r="B186">
        <v>6</v>
      </c>
      <c r="C186">
        <v>28.566800000000001</v>
      </c>
      <c r="D186">
        <v>6</v>
      </c>
      <c r="E186">
        <v>1</v>
      </c>
      <c r="F186">
        <v>1</v>
      </c>
      <c r="G186">
        <v>2</v>
      </c>
      <c r="H186">
        <v>2</v>
      </c>
      <c r="I186">
        <v>1</v>
      </c>
      <c r="J186">
        <v>0</v>
      </c>
      <c r="L186">
        <v>0.77360123940183523</v>
      </c>
    </row>
    <row r="187" spans="1:12" x14ac:dyDescent="0.25">
      <c r="A187">
        <v>1.4</v>
      </c>
      <c r="B187">
        <v>4</v>
      </c>
      <c r="C187">
        <v>59.7</v>
      </c>
      <c r="D187">
        <v>6</v>
      </c>
      <c r="E187">
        <v>0</v>
      </c>
      <c r="F187">
        <v>0</v>
      </c>
      <c r="G187">
        <v>2</v>
      </c>
      <c r="H187">
        <v>2</v>
      </c>
      <c r="I187">
        <v>1</v>
      </c>
      <c r="J187">
        <v>0</v>
      </c>
      <c r="L187">
        <v>0.77452252953232503</v>
      </c>
    </row>
    <row r="188" spans="1:12" x14ac:dyDescent="0.25">
      <c r="A188">
        <v>5.3</v>
      </c>
      <c r="B188">
        <v>8</v>
      </c>
      <c r="C188">
        <v>29</v>
      </c>
      <c r="D188">
        <v>6</v>
      </c>
      <c r="E188">
        <v>1</v>
      </c>
      <c r="F188">
        <v>0</v>
      </c>
      <c r="G188">
        <v>1</v>
      </c>
      <c r="H188">
        <v>1</v>
      </c>
      <c r="I188">
        <v>1</v>
      </c>
      <c r="J188">
        <v>0</v>
      </c>
      <c r="L188">
        <v>0.77922057135109746</v>
      </c>
    </row>
    <row r="189" spans="1:12" x14ac:dyDescent="0.25">
      <c r="A189">
        <v>3.6</v>
      </c>
      <c r="B189">
        <v>6</v>
      </c>
      <c r="C189">
        <v>40.5</v>
      </c>
      <c r="D189">
        <v>6</v>
      </c>
      <c r="E189">
        <v>1</v>
      </c>
      <c r="F189">
        <v>0</v>
      </c>
      <c r="G189">
        <v>2</v>
      </c>
      <c r="H189">
        <v>2</v>
      </c>
      <c r="I189">
        <v>1</v>
      </c>
      <c r="J189">
        <v>0</v>
      </c>
      <c r="L189">
        <v>0.78492625616431411</v>
      </c>
    </row>
    <row r="190" spans="1:12" x14ac:dyDescent="0.25">
      <c r="A190">
        <v>1.5</v>
      </c>
      <c r="B190">
        <v>4</v>
      </c>
      <c r="C190">
        <v>52.2</v>
      </c>
      <c r="D190">
        <v>6</v>
      </c>
      <c r="E190">
        <v>0</v>
      </c>
      <c r="F190">
        <v>0</v>
      </c>
      <c r="G190">
        <v>2</v>
      </c>
      <c r="H190">
        <v>2</v>
      </c>
      <c r="I190">
        <v>1</v>
      </c>
      <c r="J190">
        <v>1</v>
      </c>
      <c r="L190">
        <v>0.78767044752221205</v>
      </c>
    </row>
    <row r="191" spans="1:12" x14ac:dyDescent="0.25">
      <c r="A191">
        <v>3</v>
      </c>
      <c r="B191">
        <v>6</v>
      </c>
      <c r="C191">
        <v>39.700000000000003</v>
      </c>
      <c r="D191">
        <v>6</v>
      </c>
      <c r="E191">
        <v>1</v>
      </c>
      <c r="F191">
        <v>1</v>
      </c>
      <c r="G191">
        <v>2</v>
      </c>
      <c r="H191">
        <v>2</v>
      </c>
      <c r="I191">
        <v>1</v>
      </c>
      <c r="J191">
        <v>0</v>
      </c>
      <c r="L191">
        <v>0.79000713135347256</v>
      </c>
    </row>
    <row r="192" spans="1:12" x14ac:dyDescent="0.25">
      <c r="A192">
        <v>2.4</v>
      </c>
      <c r="B192">
        <v>4</v>
      </c>
      <c r="C192">
        <v>44.8</v>
      </c>
      <c r="D192">
        <v>6</v>
      </c>
      <c r="E192">
        <v>0</v>
      </c>
      <c r="F192">
        <v>0</v>
      </c>
      <c r="G192">
        <v>2</v>
      </c>
      <c r="H192">
        <v>2</v>
      </c>
      <c r="I192">
        <v>1</v>
      </c>
      <c r="J192">
        <v>0</v>
      </c>
      <c r="L192">
        <v>0.79088716686982852</v>
      </c>
    </row>
    <row r="193" spans="1:12" x14ac:dyDescent="0.25">
      <c r="A193">
        <v>2.5</v>
      </c>
      <c r="B193">
        <v>6</v>
      </c>
      <c r="C193">
        <v>37.979999999999997</v>
      </c>
      <c r="D193">
        <v>7</v>
      </c>
      <c r="E193">
        <v>1</v>
      </c>
      <c r="F193">
        <v>0</v>
      </c>
      <c r="G193">
        <v>2</v>
      </c>
      <c r="H193">
        <v>2</v>
      </c>
      <c r="I193">
        <v>1</v>
      </c>
      <c r="J193">
        <v>0</v>
      </c>
      <c r="L193">
        <v>0.79239861106063481</v>
      </c>
    </row>
    <row r="194" spans="1:12" x14ac:dyDescent="0.25">
      <c r="A194">
        <v>1.5</v>
      </c>
      <c r="B194">
        <v>4</v>
      </c>
      <c r="C194">
        <v>46.5</v>
      </c>
      <c r="D194">
        <v>4</v>
      </c>
      <c r="E194">
        <v>1</v>
      </c>
      <c r="F194">
        <v>0</v>
      </c>
      <c r="G194">
        <v>2</v>
      </c>
      <c r="H194">
        <v>2</v>
      </c>
      <c r="I194">
        <v>1</v>
      </c>
      <c r="J194">
        <v>0</v>
      </c>
      <c r="L194">
        <v>0.79951320169103834</v>
      </c>
    </row>
    <row r="195" spans="1:12" x14ac:dyDescent="0.25">
      <c r="A195">
        <v>2.4</v>
      </c>
      <c r="B195">
        <v>4</v>
      </c>
      <c r="C195">
        <v>43.431899999999999</v>
      </c>
      <c r="D195">
        <v>6</v>
      </c>
      <c r="E195">
        <v>1</v>
      </c>
      <c r="F195">
        <v>0</v>
      </c>
      <c r="G195">
        <v>2</v>
      </c>
      <c r="H195">
        <v>2</v>
      </c>
      <c r="I195">
        <v>1</v>
      </c>
      <c r="J195">
        <v>0</v>
      </c>
      <c r="L195">
        <v>0.80464123427047873</v>
      </c>
    </row>
    <row r="196" spans="1:12" x14ac:dyDescent="0.25">
      <c r="A196">
        <v>3</v>
      </c>
      <c r="B196">
        <v>6</v>
      </c>
      <c r="C196">
        <v>32.857900000000001</v>
      </c>
      <c r="D196">
        <v>7</v>
      </c>
      <c r="E196">
        <v>1</v>
      </c>
      <c r="F196">
        <v>0</v>
      </c>
      <c r="G196">
        <v>2</v>
      </c>
      <c r="H196">
        <v>2</v>
      </c>
      <c r="I196">
        <v>1</v>
      </c>
      <c r="J196">
        <v>0</v>
      </c>
      <c r="L196">
        <v>0.8049811574688982</v>
      </c>
    </row>
    <row r="197" spans="1:12" x14ac:dyDescent="0.25">
      <c r="A197">
        <v>4.4000000000000004</v>
      </c>
      <c r="B197">
        <v>8</v>
      </c>
      <c r="C197">
        <v>33.603200000000001</v>
      </c>
      <c r="D197">
        <v>8</v>
      </c>
      <c r="E197">
        <v>1</v>
      </c>
      <c r="F197">
        <v>0</v>
      </c>
      <c r="G197">
        <v>2</v>
      </c>
      <c r="H197">
        <v>2</v>
      </c>
      <c r="I197">
        <v>1</v>
      </c>
      <c r="J197">
        <v>0</v>
      </c>
      <c r="L197">
        <v>0.80509563660573713</v>
      </c>
    </row>
    <row r="198" spans="1:12" x14ac:dyDescent="0.25">
      <c r="A198">
        <v>3</v>
      </c>
      <c r="B198">
        <v>6</v>
      </c>
      <c r="C198">
        <v>35.496600000000001</v>
      </c>
      <c r="D198">
        <v>6</v>
      </c>
      <c r="E198">
        <v>1</v>
      </c>
      <c r="F198">
        <v>0</v>
      </c>
      <c r="G198">
        <v>2</v>
      </c>
      <c r="H198">
        <v>2</v>
      </c>
      <c r="I198">
        <v>1</v>
      </c>
      <c r="J198">
        <v>0</v>
      </c>
      <c r="L198">
        <v>0.8057850443605068</v>
      </c>
    </row>
    <row r="199" spans="1:12" x14ac:dyDescent="0.25">
      <c r="A199">
        <v>5</v>
      </c>
      <c r="B199">
        <v>8</v>
      </c>
      <c r="C199">
        <v>25.897500000000001</v>
      </c>
      <c r="D199">
        <v>6</v>
      </c>
      <c r="E199">
        <v>1</v>
      </c>
      <c r="F199">
        <v>1</v>
      </c>
      <c r="G199">
        <v>2</v>
      </c>
      <c r="H199">
        <v>2</v>
      </c>
      <c r="I199">
        <v>1</v>
      </c>
      <c r="J199">
        <v>0</v>
      </c>
      <c r="L199">
        <v>0.8106961044717651</v>
      </c>
    </row>
    <row r="200" spans="1:12" x14ac:dyDescent="0.25">
      <c r="A200">
        <v>2</v>
      </c>
      <c r="B200">
        <v>4</v>
      </c>
      <c r="C200">
        <v>40.9</v>
      </c>
      <c r="D200">
        <v>6</v>
      </c>
      <c r="E200">
        <v>1</v>
      </c>
      <c r="F200">
        <v>0</v>
      </c>
      <c r="G200">
        <v>2</v>
      </c>
      <c r="H200">
        <v>2</v>
      </c>
      <c r="I200">
        <v>1</v>
      </c>
      <c r="J200">
        <v>0</v>
      </c>
      <c r="L200">
        <v>0.81247672812304927</v>
      </c>
    </row>
    <row r="201" spans="1:12" x14ac:dyDescent="0.25">
      <c r="A201">
        <v>4.5999999999999996</v>
      </c>
      <c r="B201">
        <v>8</v>
      </c>
      <c r="C201">
        <v>21.9</v>
      </c>
      <c r="D201">
        <v>4</v>
      </c>
      <c r="E201">
        <v>1</v>
      </c>
      <c r="F201">
        <v>0</v>
      </c>
      <c r="G201">
        <v>1</v>
      </c>
      <c r="H201">
        <v>1</v>
      </c>
      <c r="I201">
        <v>0</v>
      </c>
      <c r="J201">
        <v>0</v>
      </c>
      <c r="L201">
        <v>0.81375495527206587</v>
      </c>
    </row>
    <row r="202" spans="1:12" x14ac:dyDescent="0.25">
      <c r="A202">
        <v>3</v>
      </c>
      <c r="B202">
        <v>6</v>
      </c>
      <c r="C202">
        <v>32.857900000000001</v>
      </c>
      <c r="D202">
        <v>7</v>
      </c>
      <c r="E202">
        <v>1</v>
      </c>
      <c r="F202">
        <v>0</v>
      </c>
      <c r="G202">
        <v>2</v>
      </c>
      <c r="H202">
        <v>2</v>
      </c>
      <c r="I202">
        <v>1</v>
      </c>
      <c r="J202">
        <v>0</v>
      </c>
      <c r="L202">
        <v>0.81785138907051802</v>
      </c>
    </row>
    <row r="203" spans="1:12" x14ac:dyDescent="0.25">
      <c r="A203">
        <v>2</v>
      </c>
      <c r="B203">
        <v>4</v>
      </c>
      <c r="C203">
        <v>39.444699999999997</v>
      </c>
      <c r="D203">
        <v>6</v>
      </c>
      <c r="E203">
        <v>1</v>
      </c>
      <c r="F203">
        <v>0</v>
      </c>
      <c r="G203">
        <v>2</v>
      </c>
      <c r="H203">
        <v>2</v>
      </c>
      <c r="I203">
        <v>1</v>
      </c>
      <c r="J203">
        <v>0</v>
      </c>
      <c r="L203">
        <v>0.82233788994860524</v>
      </c>
    </row>
    <row r="204" spans="1:12" x14ac:dyDescent="0.25">
      <c r="A204">
        <v>3.6</v>
      </c>
      <c r="B204">
        <v>6</v>
      </c>
      <c r="C204">
        <v>37.9</v>
      </c>
      <c r="D204">
        <v>5</v>
      </c>
      <c r="E204">
        <v>1</v>
      </c>
      <c r="F204">
        <v>0</v>
      </c>
      <c r="G204">
        <v>2</v>
      </c>
      <c r="H204">
        <v>2</v>
      </c>
      <c r="I204">
        <v>1</v>
      </c>
      <c r="J204">
        <v>0</v>
      </c>
      <c r="L204">
        <v>0.82607119002616158</v>
      </c>
    </row>
    <row r="205" spans="1:12" x14ac:dyDescent="0.25">
      <c r="A205">
        <v>5.4</v>
      </c>
      <c r="B205">
        <v>8</v>
      </c>
      <c r="C205">
        <v>21.2</v>
      </c>
      <c r="D205">
        <v>4</v>
      </c>
      <c r="E205">
        <v>1</v>
      </c>
      <c r="F205">
        <v>1</v>
      </c>
      <c r="G205">
        <v>1</v>
      </c>
      <c r="H205">
        <v>1</v>
      </c>
      <c r="I205">
        <v>0</v>
      </c>
      <c r="J205">
        <v>0</v>
      </c>
      <c r="L205">
        <v>0.83176026956970239</v>
      </c>
    </row>
    <row r="206" spans="1:12" x14ac:dyDescent="0.25">
      <c r="A206">
        <v>6.4</v>
      </c>
      <c r="B206">
        <v>8</v>
      </c>
      <c r="C206">
        <v>31.4</v>
      </c>
      <c r="D206">
        <v>6</v>
      </c>
      <c r="E206">
        <v>1</v>
      </c>
      <c r="F206">
        <v>0</v>
      </c>
      <c r="G206">
        <v>1</v>
      </c>
      <c r="H206">
        <v>1</v>
      </c>
      <c r="I206">
        <v>1</v>
      </c>
      <c r="J206">
        <v>0</v>
      </c>
      <c r="L206">
        <v>0.84033161400773493</v>
      </c>
    </row>
    <row r="207" spans="1:12" x14ac:dyDescent="0.25">
      <c r="A207">
        <v>2.5</v>
      </c>
      <c r="B207">
        <v>4</v>
      </c>
      <c r="C207">
        <v>37.5899</v>
      </c>
      <c r="D207">
        <v>5</v>
      </c>
      <c r="E207">
        <v>0</v>
      </c>
      <c r="F207">
        <v>0</v>
      </c>
      <c r="G207">
        <v>2</v>
      </c>
      <c r="H207">
        <v>2</v>
      </c>
      <c r="I207">
        <v>0</v>
      </c>
      <c r="J207">
        <v>1</v>
      </c>
      <c r="L207">
        <v>0.84077581254829037</v>
      </c>
    </row>
    <row r="208" spans="1:12" x14ac:dyDescent="0.25">
      <c r="A208">
        <v>3.7</v>
      </c>
      <c r="B208">
        <v>6</v>
      </c>
      <c r="C208">
        <v>33.4</v>
      </c>
      <c r="D208">
        <v>7</v>
      </c>
      <c r="E208">
        <v>1</v>
      </c>
      <c r="F208">
        <v>0</v>
      </c>
      <c r="G208">
        <v>2</v>
      </c>
      <c r="H208">
        <v>2</v>
      </c>
      <c r="I208">
        <v>1</v>
      </c>
      <c r="J208">
        <v>1</v>
      </c>
      <c r="L208">
        <v>0.8413660144832048</v>
      </c>
    </row>
    <row r="209" spans="1:12" x14ac:dyDescent="0.25">
      <c r="A209">
        <v>5</v>
      </c>
      <c r="B209">
        <v>8</v>
      </c>
      <c r="C209">
        <v>28.716000000000001</v>
      </c>
      <c r="D209">
        <v>6</v>
      </c>
      <c r="E209">
        <v>1</v>
      </c>
      <c r="F209">
        <v>1</v>
      </c>
      <c r="G209">
        <v>2</v>
      </c>
      <c r="H209">
        <v>2</v>
      </c>
      <c r="I209">
        <v>1</v>
      </c>
      <c r="J209">
        <v>0</v>
      </c>
      <c r="L209">
        <v>0.84963825089683487</v>
      </c>
    </row>
    <row r="210" spans="1:12" x14ac:dyDescent="0.25">
      <c r="A210">
        <v>6.2</v>
      </c>
      <c r="B210">
        <v>8</v>
      </c>
      <c r="C210">
        <v>26.8</v>
      </c>
      <c r="D210">
        <v>7</v>
      </c>
      <c r="E210">
        <v>0</v>
      </c>
      <c r="F210">
        <v>0</v>
      </c>
      <c r="G210">
        <v>2</v>
      </c>
      <c r="H210">
        <v>2</v>
      </c>
      <c r="I210">
        <v>1</v>
      </c>
      <c r="J210">
        <v>0</v>
      </c>
      <c r="L210">
        <v>0.85253814301159947</v>
      </c>
    </row>
    <row r="211" spans="1:12" x14ac:dyDescent="0.25">
      <c r="A211">
        <v>2.2000000000000002</v>
      </c>
      <c r="B211">
        <v>4</v>
      </c>
      <c r="C211">
        <v>30.45</v>
      </c>
      <c r="D211">
        <v>6</v>
      </c>
      <c r="E211">
        <v>0</v>
      </c>
      <c r="F211">
        <v>0</v>
      </c>
      <c r="G211">
        <v>2</v>
      </c>
      <c r="H211">
        <v>2</v>
      </c>
      <c r="I211">
        <v>0</v>
      </c>
      <c r="J211">
        <v>0</v>
      </c>
      <c r="L211">
        <v>0.86031761914615856</v>
      </c>
    </row>
    <row r="212" spans="1:12" x14ac:dyDescent="0.25">
      <c r="A212">
        <v>3.8</v>
      </c>
      <c r="B212">
        <v>6</v>
      </c>
      <c r="C212">
        <v>34.861699999999999</v>
      </c>
      <c r="D212">
        <v>6</v>
      </c>
      <c r="E212">
        <v>0</v>
      </c>
      <c r="F212">
        <v>0</v>
      </c>
      <c r="G212">
        <v>2</v>
      </c>
      <c r="H212">
        <v>2</v>
      </c>
      <c r="I212">
        <v>1</v>
      </c>
      <c r="J212">
        <v>1</v>
      </c>
      <c r="L212">
        <v>0.86891328318518912</v>
      </c>
    </row>
    <row r="213" spans="1:12" x14ac:dyDescent="0.25">
      <c r="A213">
        <v>4.4000000000000004</v>
      </c>
      <c r="B213">
        <v>8</v>
      </c>
      <c r="C213">
        <v>33.049900000000001</v>
      </c>
      <c r="D213">
        <v>8</v>
      </c>
      <c r="E213">
        <v>1</v>
      </c>
      <c r="F213">
        <v>0</v>
      </c>
      <c r="G213">
        <v>2</v>
      </c>
      <c r="H213">
        <v>2</v>
      </c>
      <c r="I213">
        <v>1</v>
      </c>
      <c r="J213">
        <v>0</v>
      </c>
      <c r="L213">
        <v>0.8724817573021495</v>
      </c>
    </row>
    <row r="214" spans="1:12" x14ac:dyDescent="0.25">
      <c r="A214">
        <v>3.8</v>
      </c>
      <c r="B214">
        <v>6</v>
      </c>
      <c r="C214">
        <v>36.027700000000003</v>
      </c>
      <c r="D214">
        <v>6</v>
      </c>
      <c r="E214">
        <v>0</v>
      </c>
      <c r="F214">
        <v>0</v>
      </c>
      <c r="G214">
        <v>2</v>
      </c>
      <c r="H214">
        <v>2</v>
      </c>
      <c r="I214">
        <v>1</v>
      </c>
      <c r="J214">
        <v>1</v>
      </c>
      <c r="L214">
        <v>0.87752511649560616</v>
      </c>
    </row>
    <row r="215" spans="1:12" x14ac:dyDescent="0.25">
      <c r="A215">
        <v>1.6</v>
      </c>
      <c r="B215">
        <v>4</v>
      </c>
      <c r="C215">
        <v>42.8</v>
      </c>
      <c r="D215">
        <v>6</v>
      </c>
      <c r="E215">
        <v>1</v>
      </c>
      <c r="F215">
        <v>0</v>
      </c>
      <c r="G215">
        <v>2</v>
      </c>
      <c r="H215">
        <v>2</v>
      </c>
      <c r="I215">
        <v>1</v>
      </c>
      <c r="J215">
        <v>1</v>
      </c>
      <c r="L215">
        <v>0.88229320010042755</v>
      </c>
    </row>
    <row r="216" spans="1:12" x14ac:dyDescent="0.25">
      <c r="A216">
        <v>4.7</v>
      </c>
      <c r="B216">
        <v>8</v>
      </c>
      <c r="C216">
        <v>25.7</v>
      </c>
      <c r="D216">
        <v>5</v>
      </c>
      <c r="E216">
        <v>1</v>
      </c>
      <c r="F216">
        <v>0</v>
      </c>
      <c r="G216">
        <v>1</v>
      </c>
      <c r="H216">
        <v>1</v>
      </c>
      <c r="I216">
        <v>0</v>
      </c>
      <c r="J216">
        <v>0</v>
      </c>
      <c r="L216">
        <v>0.88340801305789074</v>
      </c>
    </row>
    <row r="217" spans="1:12" x14ac:dyDescent="0.25">
      <c r="A217">
        <v>2.5</v>
      </c>
      <c r="B217">
        <v>4</v>
      </c>
      <c r="C217">
        <v>37.037799999999997</v>
      </c>
      <c r="D217">
        <v>4</v>
      </c>
      <c r="E217">
        <v>1</v>
      </c>
      <c r="F217">
        <v>0</v>
      </c>
      <c r="G217">
        <v>2</v>
      </c>
      <c r="H217">
        <v>2</v>
      </c>
      <c r="I217">
        <v>1</v>
      </c>
      <c r="J217">
        <v>0</v>
      </c>
      <c r="L217">
        <v>0.88524484614124532</v>
      </c>
    </row>
    <row r="218" spans="1:12" x14ac:dyDescent="0.25">
      <c r="A218">
        <v>2</v>
      </c>
      <c r="B218">
        <v>4</v>
      </c>
      <c r="C218">
        <v>48.7</v>
      </c>
      <c r="D218">
        <v>6</v>
      </c>
      <c r="E218">
        <v>1</v>
      </c>
      <c r="F218">
        <v>0</v>
      </c>
      <c r="G218">
        <v>2</v>
      </c>
      <c r="H218">
        <v>2</v>
      </c>
      <c r="I218">
        <v>1</v>
      </c>
      <c r="J218">
        <v>0</v>
      </c>
      <c r="L218">
        <v>0.89110412395752547</v>
      </c>
    </row>
    <row r="219" spans="1:12" x14ac:dyDescent="0.25">
      <c r="A219">
        <v>4.4000000000000004</v>
      </c>
      <c r="B219">
        <v>8</v>
      </c>
      <c r="C219">
        <v>29.837800000000001</v>
      </c>
      <c r="D219">
        <v>6</v>
      </c>
      <c r="E219">
        <v>1</v>
      </c>
      <c r="F219">
        <v>0</v>
      </c>
      <c r="G219">
        <v>2</v>
      </c>
      <c r="H219">
        <v>2</v>
      </c>
      <c r="I219">
        <v>1</v>
      </c>
      <c r="J219">
        <v>0</v>
      </c>
      <c r="L219">
        <v>0.8914424625897166</v>
      </c>
    </row>
    <row r="220" spans="1:12" x14ac:dyDescent="0.25">
      <c r="A220">
        <v>1.4</v>
      </c>
      <c r="B220">
        <v>4</v>
      </c>
      <c r="C220">
        <v>54.05</v>
      </c>
      <c r="D220">
        <v>6</v>
      </c>
      <c r="E220">
        <v>1</v>
      </c>
      <c r="F220">
        <v>0</v>
      </c>
      <c r="G220">
        <v>2</v>
      </c>
      <c r="H220">
        <v>2</v>
      </c>
      <c r="I220">
        <v>1</v>
      </c>
      <c r="J220">
        <v>0</v>
      </c>
      <c r="L220">
        <v>0.89187243286309792</v>
      </c>
    </row>
    <row r="221" spans="1:12" x14ac:dyDescent="0.25">
      <c r="A221">
        <v>3</v>
      </c>
      <c r="B221">
        <v>6</v>
      </c>
      <c r="C221">
        <v>31.5</v>
      </c>
      <c r="D221">
        <v>7</v>
      </c>
      <c r="E221">
        <v>1</v>
      </c>
      <c r="F221">
        <v>0</v>
      </c>
      <c r="G221">
        <v>2</v>
      </c>
      <c r="H221">
        <v>2</v>
      </c>
      <c r="I221">
        <v>1</v>
      </c>
      <c r="J221">
        <v>0</v>
      </c>
      <c r="L221">
        <v>0.8922301652234681</v>
      </c>
    </row>
    <row r="222" spans="1:12" x14ac:dyDescent="0.25">
      <c r="A222">
        <v>3.7</v>
      </c>
      <c r="B222">
        <v>6</v>
      </c>
      <c r="C222">
        <v>24.4</v>
      </c>
      <c r="D222">
        <v>4</v>
      </c>
      <c r="E222">
        <v>1</v>
      </c>
      <c r="F222">
        <v>0</v>
      </c>
      <c r="G222">
        <v>1</v>
      </c>
      <c r="H222">
        <v>1</v>
      </c>
      <c r="I222">
        <v>0</v>
      </c>
      <c r="J222">
        <v>0</v>
      </c>
      <c r="L222">
        <v>0.89354527522717242</v>
      </c>
    </row>
    <row r="223" spans="1:12" x14ac:dyDescent="0.25">
      <c r="A223">
        <v>3.7</v>
      </c>
      <c r="B223">
        <v>6</v>
      </c>
      <c r="C223">
        <v>31.363900000000001</v>
      </c>
      <c r="D223">
        <v>6</v>
      </c>
      <c r="E223">
        <v>0</v>
      </c>
      <c r="F223">
        <v>1</v>
      </c>
      <c r="G223">
        <v>2</v>
      </c>
      <c r="H223">
        <v>2</v>
      </c>
      <c r="I223">
        <v>1</v>
      </c>
      <c r="J223">
        <v>0</v>
      </c>
      <c r="L223">
        <v>0.90323316976476264</v>
      </c>
    </row>
    <row r="224" spans="1:12" x14ac:dyDescent="0.25">
      <c r="A224">
        <v>5.7</v>
      </c>
      <c r="B224">
        <v>8</v>
      </c>
      <c r="C224">
        <v>27.2</v>
      </c>
      <c r="D224">
        <v>5</v>
      </c>
      <c r="E224">
        <v>1</v>
      </c>
      <c r="F224">
        <v>0</v>
      </c>
      <c r="G224">
        <v>1</v>
      </c>
      <c r="H224">
        <v>1</v>
      </c>
      <c r="I224">
        <v>1</v>
      </c>
      <c r="J224">
        <v>0</v>
      </c>
      <c r="L224">
        <v>0.90652346100128944</v>
      </c>
    </row>
    <row r="225" spans="1:12" x14ac:dyDescent="0.25">
      <c r="A225">
        <v>3</v>
      </c>
      <c r="B225">
        <v>6</v>
      </c>
      <c r="C225">
        <v>32.857900000000001</v>
      </c>
      <c r="D225">
        <v>7</v>
      </c>
      <c r="E225">
        <v>1</v>
      </c>
      <c r="F225">
        <v>0</v>
      </c>
      <c r="G225">
        <v>2</v>
      </c>
      <c r="H225">
        <v>2</v>
      </c>
      <c r="I225">
        <v>1</v>
      </c>
      <c r="J225">
        <v>0</v>
      </c>
      <c r="L225">
        <v>0.90770360635129155</v>
      </c>
    </row>
    <row r="226" spans="1:12" x14ac:dyDescent="0.25">
      <c r="A226">
        <v>3</v>
      </c>
      <c r="B226">
        <v>6</v>
      </c>
      <c r="C226">
        <v>34.4</v>
      </c>
      <c r="D226">
        <v>6</v>
      </c>
      <c r="E226">
        <v>1</v>
      </c>
      <c r="F226">
        <v>0</v>
      </c>
      <c r="G226">
        <v>2</v>
      </c>
      <c r="H226">
        <v>2</v>
      </c>
      <c r="I226">
        <v>1</v>
      </c>
      <c r="J226">
        <v>0</v>
      </c>
      <c r="L226">
        <v>0.91128519672422947</v>
      </c>
    </row>
    <row r="227" spans="1:12" x14ac:dyDescent="0.25">
      <c r="A227">
        <v>1.8</v>
      </c>
      <c r="B227">
        <v>4</v>
      </c>
      <c r="C227">
        <v>46.9</v>
      </c>
      <c r="D227">
        <v>5</v>
      </c>
      <c r="E227">
        <v>0</v>
      </c>
      <c r="F227">
        <v>0</v>
      </c>
      <c r="G227">
        <v>2</v>
      </c>
      <c r="H227">
        <v>2</v>
      </c>
      <c r="I227">
        <v>1</v>
      </c>
      <c r="J227">
        <v>0</v>
      </c>
      <c r="L227">
        <v>0.91260025396515354</v>
      </c>
    </row>
    <row r="228" spans="1:12" x14ac:dyDescent="0.25">
      <c r="A228">
        <v>1.6</v>
      </c>
      <c r="B228">
        <v>4</v>
      </c>
      <c r="C228">
        <v>52.6</v>
      </c>
      <c r="D228">
        <v>5</v>
      </c>
      <c r="E228">
        <v>0</v>
      </c>
      <c r="F228">
        <v>1</v>
      </c>
      <c r="G228">
        <v>2</v>
      </c>
      <c r="H228">
        <v>2</v>
      </c>
      <c r="I228">
        <v>1</v>
      </c>
      <c r="J228">
        <v>0</v>
      </c>
      <c r="L228">
        <v>0.91336762817305395</v>
      </c>
    </row>
    <row r="229" spans="1:12" x14ac:dyDescent="0.25">
      <c r="A229">
        <v>2.5</v>
      </c>
      <c r="B229">
        <v>4</v>
      </c>
      <c r="C229">
        <v>32.799999999999997</v>
      </c>
      <c r="D229">
        <v>4</v>
      </c>
      <c r="E229">
        <v>1</v>
      </c>
      <c r="F229">
        <v>0</v>
      </c>
      <c r="G229">
        <v>2</v>
      </c>
      <c r="H229">
        <v>2</v>
      </c>
      <c r="I229">
        <v>1</v>
      </c>
      <c r="J229">
        <v>0</v>
      </c>
      <c r="L229">
        <v>0.91529662140915002</v>
      </c>
    </row>
    <row r="230" spans="1:12" x14ac:dyDescent="0.25">
      <c r="A230">
        <v>2</v>
      </c>
      <c r="B230">
        <v>4</v>
      </c>
      <c r="C230">
        <v>41.399000000000001</v>
      </c>
      <c r="D230">
        <v>6</v>
      </c>
      <c r="E230">
        <v>1</v>
      </c>
      <c r="F230">
        <v>0</v>
      </c>
      <c r="G230">
        <v>1</v>
      </c>
      <c r="H230">
        <v>1</v>
      </c>
      <c r="I230">
        <v>0</v>
      </c>
      <c r="J230">
        <v>0</v>
      </c>
      <c r="L230">
        <v>0.92407822184353716</v>
      </c>
    </row>
    <row r="231" spans="1:12" x14ac:dyDescent="0.25">
      <c r="A231">
        <v>4</v>
      </c>
      <c r="B231">
        <v>8</v>
      </c>
      <c r="C231">
        <v>28.4</v>
      </c>
      <c r="D231">
        <v>6</v>
      </c>
      <c r="E231">
        <v>0</v>
      </c>
      <c r="F231">
        <v>0</v>
      </c>
      <c r="G231">
        <v>2</v>
      </c>
      <c r="H231">
        <v>2</v>
      </c>
      <c r="I231">
        <v>1</v>
      </c>
      <c r="J231">
        <v>0</v>
      </c>
      <c r="L231">
        <v>0.93006249418285014</v>
      </c>
    </row>
    <row r="232" spans="1:12" x14ac:dyDescent="0.25">
      <c r="A232">
        <v>6</v>
      </c>
      <c r="B232">
        <v>8</v>
      </c>
      <c r="C232">
        <v>21.473400000000002</v>
      </c>
      <c r="D232">
        <v>6</v>
      </c>
      <c r="E232">
        <v>1</v>
      </c>
      <c r="F232">
        <v>0</v>
      </c>
      <c r="G232">
        <v>1</v>
      </c>
      <c r="H232">
        <v>1</v>
      </c>
      <c r="I232">
        <v>1</v>
      </c>
      <c r="J232">
        <v>0</v>
      </c>
      <c r="L232">
        <v>0.93758001597460694</v>
      </c>
    </row>
    <row r="233" spans="1:12" x14ac:dyDescent="0.25">
      <c r="A233">
        <v>2.5</v>
      </c>
      <c r="B233">
        <v>5</v>
      </c>
      <c r="C233">
        <v>44.515900000000002</v>
      </c>
      <c r="D233">
        <v>5</v>
      </c>
      <c r="E233">
        <v>0</v>
      </c>
      <c r="F233">
        <v>0</v>
      </c>
      <c r="G233">
        <v>2</v>
      </c>
      <c r="H233">
        <v>2</v>
      </c>
      <c r="I233">
        <v>1</v>
      </c>
      <c r="J233">
        <v>0</v>
      </c>
      <c r="L233">
        <v>0.9395769116850462</v>
      </c>
    </row>
    <row r="234" spans="1:12" x14ac:dyDescent="0.25">
      <c r="A234">
        <v>2</v>
      </c>
      <c r="B234">
        <v>4</v>
      </c>
      <c r="C234">
        <v>36.799999999999997</v>
      </c>
      <c r="D234">
        <v>4</v>
      </c>
      <c r="E234">
        <v>0</v>
      </c>
      <c r="F234">
        <v>0</v>
      </c>
      <c r="G234">
        <v>2</v>
      </c>
      <c r="H234">
        <v>2</v>
      </c>
      <c r="I234">
        <v>1</v>
      </c>
      <c r="J234">
        <v>0</v>
      </c>
      <c r="L234">
        <v>0.94447408545146749</v>
      </c>
    </row>
    <row r="235" spans="1:12" x14ac:dyDescent="0.25">
      <c r="A235">
        <v>4.4000000000000004</v>
      </c>
      <c r="B235">
        <v>8</v>
      </c>
      <c r="C235">
        <v>31.227399999999999</v>
      </c>
      <c r="D235">
        <v>8</v>
      </c>
      <c r="E235">
        <v>1</v>
      </c>
      <c r="F235">
        <v>0</v>
      </c>
      <c r="G235">
        <v>2</v>
      </c>
      <c r="H235">
        <v>2</v>
      </c>
      <c r="I235">
        <v>1</v>
      </c>
      <c r="J235">
        <v>0</v>
      </c>
      <c r="L235">
        <v>0.95264087828788802</v>
      </c>
    </row>
    <row r="236" spans="1:12" x14ac:dyDescent="0.25">
      <c r="A236">
        <v>3.7</v>
      </c>
      <c r="B236">
        <v>6</v>
      </c>
      <c r="C236">
        <v>36.752800000000001</v>
      </c>
      <c r="D236">
        <v>7</v>
      </c>
      <c r="E236">
        <v>1</v>
      </c>
      <c r="F236">
        <v>0</v>
      </c>
      <c r="G236">
        <v>2</v>
      </c>
      <c r="H236">
        <v>2</v>
      </c>
      <c r="I236">
        <v>1</v>
      </c>
      <c r="J236">
        <v>1</v>
      </c>
      <c r="L236">
        <v>0.95327262015258485</v>
      </c>
    </row>
    <row r="237" spans="1:12" x14ac:dyDescent="0.25">
      <c r="A237">
        <v>3</v>
      </c>
      <c r="B237">
        <v>6</v>
      </c>
      <c r="C237">
        <v>37.425899999999999</v>
      </c>
      <c r="D237">
        <v>6</v>
      </c>
      <c r="E237">
        <v>1</v>
      </c>
      <c r="F237">
        <v>0</v>
      </c>
      <c r="G237">
        <v>2</v>
      </c>
      <c r="H237">
        <v>2</v>
      </c>
      <c r="I237">
        <v>1</v>
      </c>
      <c r="J237">
        <v>1</v>
      </c>
      <c r="L237">
        <v>0.95497657876004249</v>
      </c>
    </row>
    <row r="238" spans="1:12" x14ac:dyDescent="0.25">
      <c r="A238">
        <v>3.6</v>
      </c>
      <c r="B238">
        <v>6</v>
      </c>
      <c r="C238">
        <v>34.259599999999999</v>
      </c>
      <c r="D238">
        <v>5</v>
      </c>
      <c r="E238">
        <v>1</v>
      </c>
      <c r="F238">
        <v>0</v>
      </c>
      <c r="G238">
        <v>2</v>
      </c>
      <c r="H238">
        <v>2</v>
      </c>
      <c r="I238">
        <v>1</v>
      </c>
      <c r="J238">
        <v>0</v>
      </c>
      <c r="L238">
        <v>0.95786972906905155</v>
      </c>
    </row>
    <row r="239" spans="1:12" x14ac:dyDescent="0.25">
      <c r="A239">
        <v>1.6</v>
      </c>
      <c r="B239">
        <v>4</v>
      </c>
      <c r="C239">
        <v>45.5</v>
      </c>
      <c r="D239">
        <v>6</v>
      </c>
      <c r="E239">
        <v>0</v>
      </c>
      <c r="F239">
        <v>0</v>
      </c>
      <c r="G239">
        <v>2</v>
      </c>
      <c r="H239">
        <v>2</v>
      </c>
      <c r="I239">
        <v>1</v>
      </c>
      <c r="J239">
        <v>1</v>
      </c>
      <c r="L239">
        <v>0.96186954056628438</v>
      </c>
    </row>
    <row r="240" spans="1:12" x14ac:dyDescent="0.25">
      <c r="A240">
        <v>3</v>
      </c>
      <c r="B240">
        <v>6</v>
      </c>
      <c r="C240">
        <v>33.299999999999997</v>
      </c>
      <c r="D240">
        <v>7</v>
      </c>
      <c r="E240">
        <v>1</v>
      </c>
      <c r="F240">
        <v>0</v>
      </c>
      <c r="G240">
        <v>2</v>
      </c>
      <c r="H240">
        <v>2</v>
      </c>
      <c r="I240">
        <v>1</v>
      </c>
      <c r="J240">
        <v>0</v>
      </c>
      <c r="L240">
        <v>0.97148379890194236</v>
      </c>
    </row>
    <row r="241" spans="1:12" x14ac:dyDescent="0.25">
      <c r="A241">
        <v>2.4</v>
      </c>
      <c r="B241">
        <v>4</v>
      </c>
      <c r="C241">
        <v>40.299999999999997</v>
      </c>
      <c r="D241">
        <v>6</v>
      </c>
      <c r="E241">
        <v>1</v>
      </c>
      <c r="F241">
        <v>0</v>
      </c>
      <c r="G241">
        <v>2</v>
      </c>
      <c r="H241">
        <v>2</v>
      </c>
      <c r="I241">
        <v>1</v>
      </c>
      <c r="J241">
        <v>0</v>
      </c>
      <c r="L241">
        <v>0.981431493860214</v>
      </c>
    </row>
    <row r="242" spans="1:12" x14ac:dyDescent="0.25">
      <c r="A242">
        <v>1.8</v>
      </c>
      <c r="B242">
        <v>4</v>
      </c>
      <c r="C242">
        <v>56.991500000000002</v>
      </c>
      <c r="D242">
        <v>1</v>
      </c>
      <c r="E242">
        <v>0</v>
      </c>
      <c r="F242">
        <v>0</v>
      </c>
      <c r="G242">
        <v>2</v>
      </c>
      <c r="H242">
        <v>2</v>
      </c>
      <c r="I242">
        <v>1</v>
      </c>
      <c r="J242">
        <v>0</v>
      </c>
      <c r="L242">
        <v>0.9830725128490726</v>
      </c>
    </row>
    <row r="243" spans="1:12" x14ac:dyDescent="0.25">
      <c r="A243">
        <v>6</v>
      </c>
      <c r="B243">
        <v>8</v>
      </c>
      <c r="C243">
        <v>21.473400000000002</v>
      </c>
      <c r="D243">
        <v>6</v>
      </c>
      <c r="E243">
        <v>1</v>
      </c>
      <c r="F243">
        <v>0</v>
      </c>
      <c r="G243">
        <v>1</v>
      </c>
      <c r="H243">
        <v>1</v>
      </c>
      <c r="I243">
        <v>1</v>
      </c>
      <c r="J243">
        <v>0</v>
      </c>
      <c r="L243">
        <v>0.98362702844333938</v>
      </c>
    </row>
    <row r="244" spans="1:12" x14ac:dyDescent="0.25">
      <c r="A244">
        <v>2.4</v>
      </c>
      <c r="B244">
        <v>4</v>
      </c>
      <c r="C244">
        <v>56.3</v>
      </c>
      <c r="D244">
        <v>6</v>
      </c>
      <c r="E244">
        <v>0</v>
      </c>
      <c r="F244">
        <v>0</v>
      </c>
      <c r="G244">
        <v>2</v>
      </c>
      <c r="H244">
        <v>2</v>
      </c>
      <c r="I244">
        <v>1</v>
      </c>
      <c r="J244">
        <v>0</v>
      </c>
      <c r="L244">
        <v>0.986134709990795</v>
      </c>
    </row>
    <row r="245" spans="1:12" x14ac:dyDescent="0.25">
      <c r="A245">
        <v>4.2</v>
      </c>
      <c r="B245">
        <v>8</v>
      </c>
      <c r="C245">
        <v>26.767800000000001</v>
      </c>
      <c r="D245">
        <v>6</v>
      </c>
      <c r="E245">
        <v>0</v>
      </c>
      <c r="F245">
        <v>0</v>
      </c>
      <c r="G245">
        <v>2</v>
      </c>
      <c r="H245">
        <v>2</v>
      </c>
      <c r="I245">
        <v>1</v>
      </c>
      <c r="J245">
        <v>0</v>
      </c>
      <c r="L245">
        <v>0.99629833459890449</v>
      </c>
    </row>
    <row r="246" spans="1:12" x14ac:dyDescent="0.25">
      <c r="A246">
        <v>5.2</v>
      </c>
      <c r="B246">
        <v>10</v>
      </c>
      <c r="C246">
        <v>23.066700000000001</v>
      </c>
      <c r="D246">
        <v>6</v>
      </c>
      <c r="E246">
        <v>0</v>
      </c>
      <c r="F246">
        <v>0</v>
      </c>
      <c r="G246">
        <v>2</v>
      </c>
      <c r="H246">
        <v>2</v>
      </c>
      <c r="I246">
        <v>1</v>
      </c>
      <c r="J246">
        <v>0</v>
      </c>
      <c r="L246">
        <v>0.99858508715590344</v>
      </c>
    </row>
  </sheetData>
  <sortState xmlns:xlrd2="http://schemas.microsoft.com/office/spreadsheetml/2017/richdata2" ref="A2:L246">
    <sortCondition ref="L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5C2C9-24C7-49D0-B98B-D512838910C9}">
  <dimension ref="A1:I106"/>
  <sheetViews>
    <sheetView workbookViewId="0">
      <selection activeCell="K26" sqref="K26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8.5703125" bestFit="1" customWidth="1"/>
    <col min="6" max="6" width="20.140625" bestFit="1" customWidth="1"/>
    <col min="7" max="9" width="12.7109375" bestFit="1" customWidth="1"/>
  </cols>
  <sheetData>
    <row r="1" spans="1:9" x14ac:dyDescent="0.25">
      <c r="A1" t="s">
        <v>63</v>
      </c>
    </row>
    <row r="2" spans="1:9" ht="15.75" thickBot="1" x14ac:dyDescent="0.3"/>
    <row r="3" spans="1:9" x14ac:dyDescent="0.25">
      <c r="A3" s="70" t="s">
        <v>64</v>
      </c>
      <c r="B3" s="70"/>
    </row>
    <row r="4" spans="1:9" x14ac:dyDescent="0.25">
      <c r="A4" s="67" t="s">
        <v>65</v>
      </c>
      <c r="B4" s="67">
        <v>0.83031154615457814</v>
      </c>
    </row>
    <row r="5" spans="1:9" x14ac:dyDescent="0.25">
      <c r="A5" s="67" t="s">
        <v>66</v>
      </c>
      <c r="B5" s="67">
        <v>0.68941726367760614</v>
      </c>
    </row>
    <row r="6" spans="1:9" x14ac:dyDescent="0.25">
      <c r="A6" s="67" t="s">
        <v>67</v>
      </c>
      <c r="B6" s="67">
        <v>0.68553497947357622</v>
      </c>
    </row>
    <row r="7" spans="1:9" x14ac:dyDescent="0.25">
      <c r="A7" s="67" t="s">
        <v>68</v>
      </c>
      <c r="B7" s="67">
        <v>5.0147871819114878</v>
      </c>
    </row>
    <row r="8" spans="1:9" ht="15.75" thickBot="1" x14ac:dyDescent="0.3">
      <c r="A8" s="68" t="s">
        <v>69</v>
      </c>
      <c r="B8" s="68">
        <v>82</v>
      </c>
    </row>
    <row r="10" spans="1:9" ht="15.75" thickBot="1" x14ac:dyDescent="0.3">
      <c r="A10" t="s">
        <v>70</v>
      </c>
    </row>
    <row r="11" spans="1:9" x14ac:dyDescent="0.25">
      <c r="A11" s="69"/>
      <c r="B11" s="69" t="s">
        <v>75</v>
      </c>
      <c r="C11" s="69" t="s">
        <v>76</v>
      </c>
      <c r="D11" s="69" t="s">
        <v>77</v>
      </c>
      <c r="E11" s="69" t="s">
        <v>78</v>
      </c>
      <c r="F11" s="69" t="s">
        <v>79</v>
      </c>
    </row>
    <row r="12" spans="1:9" x14ac:dyDescent="0.25">
      <c r="A12" s="67" t="s">
        <v>71</v>
      </c>
      <c r="B12" s="67">
        <v>1</v>
      </c>
      <c r="C12" s="67">
        <v>4465.8059055407812</v>
      </c>
      <c r="D12" s="67">
        <v>4465.8059055407812</v>
      </c>
      <c r="E12" s="67">
        <v>177.5803180411086</v>
      </c>
      <c r="F12" s="67">
        <v>5.1824414306031671E-22</v>
      </c>
    </row>
    <row r="13" spans="1:9" x14ac:dyDescent="0.25">
      <c r="A13" s="67" t="s">
        <v>72</v>
      </c>
      <c r="B13" s="67">
        <v>80</v>
      </c>
      <c r="C13" s="67">
        <v>2011.8472383891005</v>
      </c>
      <c r="D13" s="67">
        <v>25.148090479863757</v>
      </c>
      <c r="E13" s="67"/>
      <c r="F13" s="67"/>
    </row>
    <row r="14" spans="1:9" ht="15.75" thickBot="1" x14ac:dyDescent="0.3">
      <c r="A14" s="68" t="s">
        <v>73</v>
      </c>
      <c r="B14" s="68">
        <v>81</v>
      </c>
      <c r="C14" s="68">
        <v>6477.6531439298815</v>
      </c>
      <c r="D14" s="68"/>
      <c r="E14" s="68"/>
      <c r="F14" s="68"/>
    </row>
    <row r="15" spans="1:9" ht="15.75" thickBot="1" x14ac:dyDescent="0.3"/>
    <row r="16" spans="1:9" x14ac:dyDescent="0.25">
      <c r="A16" s="69"/>
      <c r="B16" s="69" t="s">
        <v>80</v>
      </c>
      <c r="C16" s="69" t="s">
        <v>68</v>
      </c>
      <c r="D16" s="69" t="s">
        <v>81</v>
      </c>
      <c r="E16" s="69" t="s">
        <v>82</v>
      </c>
      <c r="F16" s="69" t="s">
        <v>83</v>
      </c>
      <c r="G16" s="69" t="s">
        <v>84</v>
      </c>
      <c r="H16" s="69" t="s">
        <v>85</v>
      </c>
      <c r="I16" s="69" t="s">
        <v>86</v>
      </c>
    </row>
    <row r="17" spans="1:9" x14ac:dyDescent="0.25">
      <c r="A17" s="67" t="s">
        <v>74</v>
      </c>
      <c r="B17" s="71">
        <v>53.827619052914272</v>
      </c>
      <c r="C17" s="67">
        <v>1.5182818717540241</v>
      </c>
      <c r="D17" s="67">
        <v>35.452981461689248</v>
      </c>
      <c r="E17" s="67">
        <v>1.1004300127336203E-50</v>
      </c>
      <c r="F17" s="67">
        <v>50.806141836782857</v>
      </c>
      <c r="G17" s="67">
        <v>56.849096269045688</v>
      </c>
      <c r="H17" s="67">
        <v>50.806141836782857</v>
      </c>
      <c r="I17" s="67">
        <v>56.849096269045688</v>
      </c>
    </row>
    <row r="18" spans="1:9" ht="15.75" thickBot="1" x14ac:dyDescent="0.3">
      <c r="A18" s="68" t="s">
        <v>0</v>
      </c>
      <c r="B18" s="72">
        <v>-5.4164328974017151</v>
      </c>
      <c r="C18" s="68">
        <v>0.40645825885322612</v>
      </c>
      <c r="D18" s="68">
        <v>-13.325926535933947</v>
      </c>
      <c r="E18" s="68">
        <v>5.1824414306032038E-22</v>
      </c>
      <c r="F18" s="68">
        <v>-6.2253106106122917</v>
      </c>
      <c r="G18" s="68">
        <v>-4.6075551841911384</v>
      </c>
      <c r="H18" s="68">
        <v>-6.2253106106122917</v>
      </c>
      <c r="I18" s="68">
        <v>-4.6075551841911384</v>
      </c>
    </row>
    <row r="22" spans="1:9" x14ac:dyDescent="0.25">
      <c r="A22" t="s">
        <v>87</v>
      </c>
      <c r="F22" t="s">
        <v>91</v>
      </c>
    </row>
    <row r="23" spans="1:9" ht="15.75" thickBot="1" x14ac:dyDescent="0.3"/>
    <row r="24" spans="1:9" x14ac:dyDescent="0.25">
      <c r="A24" s="69" t="s">
        <v>88</v>
      </c>
      <c r="B24" s="73" t="s">
        <v>10</v>
      </c>
      <c r="C24" s="69" t="s">
        <v>89</v>
      </c>
      <c r="D24" s="69" t="s">
        <v>90</v>
      </c>
      <c r="F24" s="69" t="s">
        <v>92</v>
      </c>
      <c r="G24" s="69" t="s">
        <v>2</v>
      </c>
    </row>
    <row r="25" spans="1:9" x14ac:dyDescent="0.25">
      <c r="A25" s="67">
        <v>1</v>
      </c>
      <c r="B25" s="71">
        <v>38.661606940189472</v>
      </c>
      <c r="C25" s="67">
        <v>-8.3616069401894713</v>
      </c>
      <c r="D25" s="67">
        <v>-1.6777790120540872</v>
      </c>
      <c r="F25" s="67">
        <v>0.6097560975609756</v>
      </c>
      <c r="G25" s="67">
        <v>21.2</v>
      </c>
    </row>
    <row r="26" spans="1:9" x14ac:dyDescent="0.25">
      <c r="A26" s="67">
        <v>2</v>
      </c>
      <c r="B26" s="71">
        <v>33.786817332527924</v>
      </c>
      <c r="C26" s="67">
        <v>-5.2194173325279252</v>
      </c>
      <c r="D26" s="67">
        <v>-1.0472901821749887</v>
      </c>
      <c r="F26" s="67">
        <v>1.8292682926829267</v>
      </c>
      <c r="G26" s="67">
        <v>21.473400000000002</v>
      </c>
    </row>
    <row r="27" spans="1:9" x14ac:dyDescent="0.25">
      <c r="A27" s="67">
        <v>3</v>
      </c>
      <c r="B27" s="71">
        <v>28.912027724866384</v>
      </c>
      <c r="C27" s="67">
        <v>-7.0120277248663854</v>
      </c>
      <c r="D27" s="67">
        <v>-1.4069822981245768</v>
      </c>
      <c r="F27" s="67">
        <v>3.0487804878048781</v>
      </c>
      <c r="G27" s="67">
        <v>21.473400000000002</v>
      </c>
    </row>
    <row r="28" spans="1:9" x14ac:dyDescent="0.25">
      <c r="A28" s="67">
        <v>4</v>
      </c>
      <c r="B28" s="67">
        <v>40.82818009915016</v>
      </c>
      <c r="C28" s="67">
        <v>-2.1281800991501569</v>
      </c>
      <c r="D28" s="67">
        <v>-0.42702508378663523</v>
      </c>
      <c r="F28" s="67">
        <v>4.2682926829268286</v>
      </c>
      <c r="G28" s="67">
        <v>21.473400000000002</v>
      </c>
    </row>
    <row r="29" spans="1:9" x14ac:dyDescent="0.25">
      <c r="A29" s="67">
        <v>5</v>
      </c>
      <c r="B29" s="67">
        <v>21.329021668503984</v>
      </c>
      <c r="C29" s="67">
        <v>0.14437833149601786</v>
      </c>
      <c r="D29" s="67">
        <v>2.8969902090843484E-2</v>
      </c>
      <c r="F29" s="67">
        <v>5.48780487804878</v>
      </c>
      <c r="G29" s="67">
        <v>21.473400000000002</v>
      </c>
    </row>
    <row r="30" spans="1:9" x14ac:dyDescent="0.25">
      <c r="A30" s="67">
        <v>6</v>
      </c>
      <c r="B30" s="67">
        <v>34.870103912008268</v>
      </c>
      <c r="C30" s="67">
        <v>-0.10710391200827019</v>
      </c>
      <c r="D30" s="67">
        <v>-2.1490689165579408E-2</v>
      </c>
      <c r="F30" s="67">
        <v>6.7073170731707314</v>
      </c>
      <c r="G30" s="67">
        <v>21.8</v>
      </c>
    </row>
    <row r="31" spans="1:9" x14ac:dyDescent="0.25">
      <c r="A31" s="67">
        <v>7</v>
      </c>
      <c r="B31" s="67">
        <v>40.82818009915016</v>
      </c>
      <c r="C31" s="67">
        <v>-3.4281800991501612</v>
      </c>
      <c r="D31" s="67">
        <v>-0.68787359427891359</v>
      </c>
      <c r="F31" s="67">
        <v>7.926829268292682</v>
      </c>
      <c r="G31" s="67">
        <v>21.9</v>
      </c>
    </row>
    <row r="32" spans="1:9" x14ac:dyDescent="0.25">
      <c r="A32" s="67">
        <v>8</v>
      </c>
      <c r="B32" s="67">
        <v>34.328460622268096</v>
      </c>
      <c r="C32" s="67">
        <v>1.1715393777319036</v>
      </c>
      <c r="D32" s="67">
        <v>0.23507253974185899</v>
      </c>
      <c r="F32" s="67">
        <v>9.1463414634146343</v>
      </c>
      <c r="G32" s="67">
        <v>21.9</v>
      </c>
    </row>
    <row r="33" spans="1:7" x14ac:dyDescent="0.25">
      <c r="A33" s="67">
        <v>9</v>
      </c>
      <c r="B33" s="67">
        <v>25.120524696685184</v>
      </c>
      <c r="C33" s="67">
        <v>3.8794753033148162</v>
      </c>
      <c r="D33" s="67">
        <v>0.77842719566249707</v>
      </c>
      <c r="F33" s="67">
        <v>10.365853658536585</v>
      </c>
      <c r="G33" s="67">
        <v>23.066700000000001</v>
      </c>
    </row>
    <row r="34" spans="1:7" x14ac:dyDescent="0.25">
      <c r="A34" s="67">
        <v>10</v>
      </c>
      <c r="B34" s="67">
        <v>22.953951537724496</v>
      </c>
      <c r="C34" s="67">
        <v>2.6460484622755054</v>
      </c>
      <c r="D34" s="67">
        <v>0.5309367692884206</v>
      </c>
      <c r="F34" s="67">
        <v>11.585365853658535</v>
      </c>
      <c r="G34" s="67">
        <v>24.3325</v>
      </c>
    </row>
    <row r="35" spans="1:7" x14ac:dyDescent="0.25">
      <c r="A35" s="67">
        <v>11</v>
      </c>
      <c r="B35" s="67">
        <v>40.82818009915016</v>
      </c>
      <c r="C35" s="67">
        <v>1.1718199008498402</v>
      </c>
      <c r="D35" s="67">
        <v>0.2351288274629916</v>
      </c>
      <c r="F35" s="67">
        <v>12.804878048780488</v>
      </c>
      <c r="G35" s="67">
        <v>24.4</v>
      </c>
    </row>
    <row r="36" spans="1:7" x14ac:dyDescent="0.25">
      <c r="A36" s="67">
        <v>12</v>
      </c>
      <c r="B36" s="67">
        <v>26.745454565905696</v>
      </c>
      <c r="C36" s="67">
        <v>1.9554454340943046</v>
      </c>
      <c r="D36" s="67">
        <v>0.39236540679417253</v>
      </c>
      <c r="F36" s="67">
        <v>14.024390243902438</v>
      </c>
      <c r="G36" s="67">
        <v>25.6</v>
      </c>
    </row>
    <row r="37" spans="1:7" x14ac:dyDescent="0.25">
      <c r="A37" s="67">
        <v>13</v>
      </c>
      <c r="B37" s="67">
        <v>35.41174720174844</v>
      </c>
      <c r="C37" s="67">
        <v>1.6432527982515595</v>
      </c>
      <c r="D37" s="67">
        <v>0.32972311137398941</v>
      </c>
      <c r="F37" s="67">
        <v>15.243902439024389</v>
      </c>
      <c r="G37" s="67">
        <v>25.7</v>
      </c>
    </row>
    <row r="38" spans="1:7" x14ac:dyDescent="0.25">
      <c r="A38" s="67">
        <v>14</v>
      </c>
      <c r="B38" s="67">
        <v>34.328460622268096</v>
      </c>
      <c r="C38" s="67">
        <v>-2.0284606222680992</v>
      </c>
      <c r="D38" s="67">
        <v>-0.40701610146990153</v>
      </c>
      <c r="F38" s="67">
        <v>16.463414634146343</v>
      </c>
      <c r="G38" s="67">
        <v>25.897500000000001</v>
      </c>
    </row>
    <row r="39" spans="1:7" x14ac:dyDescent="0.25">
      <c r="A39" s="67">
        <v>15</v>
      </c>
      <c r="B39" s="67">
        <v>24.578881406945008</v>
      </c>
      <c r="C39" s="67">
        <v>-2.7788814069450076</v>
      </c>
      <c r="D39" s="67">
        <v>-0.55759005833560737</v>
      </c>
      <c r="F39" s="67">
        <v>17.682926829268293</v>
      </c>
      <c r="G39" s="67">
        <v>26.767800000000001</v>
      </c>
    </row>
    <row r="40" spans="1:7" x14ac:dyDescent="0.25">
      <c r="A40" s="67">
        <v>16</v>
      </c>
      <c r="B40" s="67">
        <v>42.99475325811084</v>
      </c>
      <c r="C40" s="67">
        <v>-1.7947532581108376</v>
      </c>
      <c r="D40" s="67">
        <v>-0.36012208775336463</v>
      </c>
      <c r="F40" s="67">
        <v>18.902439024390244</v>
      </c>
      <c r="G40" s="67">
        <v>26.8</v>
      </c>
    </row>
    <row r="41" spans="1:7" x14ac:dyDescent="0.25">
      <c r="A41" s="67">
        <v>17</v>
      </c>
      <c r="B41" s="67">
        <v>25.662167986425352</v>
      </c>
      <c r="C41" s="67">
        <v>-1.3296679864253527</v>
      </c>
      <c r="D41" s="67">
        <v>-0.26680147208332233</v>
      </c>
      <c r="F41" s="67">
        <v>20.121951219512194</v>
      </c>
      <c r="G41" s="67">
        <v>27.2</v>
      </c>
    </row>
    <row r="42" spans="1:7" x14ac:dyDescent="0.25">
      <c r="A42" s="67">
        <v>18</v>
      </c>
      <c r="B42" s="67">
        <v>34.870103912008268</v>
      </c>
      <c r="C42" s="67">
        <v>2.9896087991730269E-2</v>
      </c>
      <c r="D42" s="67">
        <v>5.9987307862991567E-3</v>
      </c>
      <c r="F42" s="67">
        <v>21.341463414634145</v>
      </c>
      <c r="G42" s="67">
        <v>28.4</v>
      </c>
    </row>
    <row r="43" spans="1:7" x14ac:dyDescent="0.25">
      <c r="A43" s="67">
        <v>19</v>
      </c>
      <c r="B43" s="67">
        <v>37.578320360709128</v>
      </c>
      <c r="C43" s="67">
        <v>-1.7783203607091309</v>
      </c>
      <c r="D43" s="67">
        <v>-0.35682478251466643</v>
      </c>
      <c r="F43" s="67">
        <v>22.560975609756095</v>
      </c>
      <c r="G43" s="67">
        <v>28.566800000000001</v>
      </c>
    </row>
    <row r="44" spans="1:7" x14ac:dyDescent="0.25">
      <c r="A44" s="67">
        <v>20</v>
      </c>
      <c r="B44" s="67">
        <v>21.329021668503984</v>
      </c>
      <c r="C44" s="67">
        <v>0.14437833149601786</v>
      </c>
      <c r="D44" s="67">
        <v>2.8969902090843484E-2</v>
      </c>
      <c r="F44" s="67">
        <v>23.780487804878049</v>
      </c>
      <c r="G44" s="67">
        <v>28.567399999999999</v>
      </c>
    </row>
    <row r="45" spans="1:7" x14ac:dyDescent="0.25">
      <c r="A45" s="67">
        <v>21</v>
      </c>
      <c r="B45" s="67">
        <v>42.99475325811084</v>
      </c>
      <c r="C45" s="67">
        <v>-1.4947532581108405</v>
      </c>
      <c r="D45" s="67">
        <v>-0.29992627763976271</v>
      </c>
      <c r="F45" s="67">
        <v>25</v>
      </c>
      <c r="G45" s="67">
        <v>28.700900000000001</v>
      </c>
    </row>
    <row r="46" spans="1:7" x14ac:dyDescent="0.25">
      <c r="A46" s="67">
        <v>22</v>
      </c>
      <c r="B46" s="67">
        <v>33.786817332527924</v>
      </c>
      <c r="C46" s="67">
        <v>-5.2200173325279238</v>
      </c>
      <c r="D46" s="67">
        <v>-1.0474105737952157</v>
      </c>
      <c r="F46" s="67">
        <v>26.219512195121951</v>
      </c>
      <c r="G46" s="67">
        <v>28.716000000000001</v>
      </c>
    </row>
    <row r="47" spans="1:7" x14ac:dyDescent="0.25">
      <c r="A47" s="67">
        <v>23</v>
      </c>
      <c r="B47" s="67">
        <v>46.244612996551872</v>
      </c>
      <c r="C47" s="67">
        <v>13.455387003448131</v>
      </c>
      <c r="D47" s="67">
        <v>2.699859736881995</v>
      </c>
      <c r="F47" s="67">
        <v>27.439024390243901</v>
      </c>
      <c r="G47" s="67">
        <v>29</v>
      </c>
    </row>
    <row r="48" spans="1:7" x14ac:dyDescent="0.25">
      <c r="A48" s="67">
        <v>24</v>
      </c>
      <c r="B48" s="67">
        <v>25.120524696685184</v>
      </c>
      <c r="C48" s="67">
        <v>3.8794753033148162</v>
      </c>
      <c r="D48" s="67">
        <v>0.77842719566249707</v>
      </c>
      <c r="F48" s="67">
        <v>28.658536585365852</v>
      </c>
      <c r="G48" s="67">
        <v>29</v>
      </c>
    </row>
    <row r="49" spans="1:7" x14ac:dyDescent="0.25">
      <c r="A49" s="67">
        <v>25</v>
      </c>
      <c r="B49" s="67">
        <v>34.328460622268096</v>
      </c>
      <c r="C49" s="67">
        <v>6.1715393777319036</v>
      </c>
      <c r="D49" s="67">
        <v>1.2383360416352338</v>
      </c>
      <c r="F49" s="67">
        <v>29.878048780487802</v>
      </c>
      <c r="G49" s="67">
        <v>29.837800000000001</v>
      </c>
    </row>
    <row r="50" spans="1:7" x14ac:dyDescent="0.25">
      <c r="A50" s="67">
        <v>26</v>
      </c>
      <c r="B50" s="67">
        <v>45.7029697068117</v>
      </c>
      <c r="C50" s="67">
        <v>6.4970302931883026</v>
      </c>
      <c r="D50" s="67">
        <v>1.3036466727702873</v>
      </c>
      <c r="F50" s="67">
        <v>31.097560975609756</v>
      </c>
      <c r="G50" s="67">
        <v>30.3</v>
      </c>
    </row>
    <row r="51" spans="1:7" x14ac:dyDescent="0.25">
      <c r="A51" s="67">
        <v>27</v>
      </c>
      <c r="B51" s="67">
        <v>37.578320360709128</v>
      </c>
      <c r="C51" s="67">
        <v>2.1216796392908748</v>
      </c>
      <c r="D51" s="67">
        <v>0.42572074896216711</v>
      </c>
      <c r="F51" s="67">
        <v>32.31707317073171</v>
      </c>
      <c r="G51" s="67">
        <v>30.45</v>
      </c>
    </row>
    <row r="52" spans="1:7" x14ac:dyDescent="0.25">
      <c r="A52" s="67">
        <v>28</v>
      </c>
      <c r="B52" s="67">
        <v>40.82818009915016</v>
      </c>
      <c r="C52" s="67">
        <v>3.9718199008498374</v>
      </c>
      <c r="D52" s="67">
        <v>0.79695638852328099</v>
      </c>
      <c r="F52" s="67">
        <v>33.536585365853661</v>
      </c>
      <c r="G52" s="67">
        <v>31.227399999999999</v>
      </c>
    </row>
    <row r="53" spans="1:7" x14ac:dyDescent="0.25">
      <c r="A53" s="67">
        <v>29</v>
      </c>
      <c r="B53" s="67">
        <v>40.286536809409981</v>
      </c>
      <c r="C53" s="67">
        <v>-2.3065368094099838</v>
      </c>
      <c r="D53" s="67">
        <v>-0.46281283933092643</v>
      </c>
      <c r="F53" s="67">
        <v>34.756097560975611</v>
      </c>
      <c r="G53" s="67">
        <v>31.363900000000001</v>
      </c>
    </row>
    <row r="54" spans="1:7" x14ac:dyDescent="0.25">
      <c r="A54" s="67">
        <v>30</v>
      </c>
      <c r="B54" s="67">
        <v>45.7029697068117</v>
      </c>
      <c r="C54" s="67">
        <v>0.79703029318829977</v>
      </c>
      <c r="D54" s="67">
        <v>0.15992628061183939</v>
      </c>
      <c r="F54" s="67">
        <v>35.975609756097562</v>
      </c>
      <c r="G54" s="67">
        <v>31.4</v>
      </c>
    </row>
    <row r="55" spans="1:7" x14ac:dyDescent="0.25">
      <c r="A55" s="67">
        <v>31</v>
      </c>
      <c r="B55" s="67">
        <v>40.82818009915016</v>
      </c>
      <c r="C55" s="67">
        <v>2.6037199008498391</v>
      </c>
      <c r="D55" s="67">
        <v>0.52244342913521613</v>
      </c>
      <c r="F55" s="67">
        <v>37.195121951219512</v>
      </c>
      <c r="G55" s="67">
        <v>31.5</v>
      </c>
    </row>
    <row r="56" spans="1:7" x14ac:dyDescent="0.25">
      <c r="A56" s="67">
        <v>32</v>
      </c>
      <c r="B56" s="67">
        <v>37.578320360709128</v>
      </c>
      <c r="C56" s="67">
        <v>-4.7204203607091273</v>
      </c>
      <c r="D56" s="67">
        <v>-0.94716509229876533</v>
      </c>
      <c r="F56" s="67">
        <v>38.414634146341463</v>
      </c>
      <c r="G56" s="67">
        <v>32.299999999999997</v>
      </c>
    </row>
    <row r="57" spans="1:7" x14ac:dyDescent="0.25">
      <c r="A57" s="67">
        <v>33</v>
      </c>
      <c r="B57" s="67">
        <v>29.995314304346724</v>
      </c>
      <c r="C57" s="67">
        <v>3.6078856956532768</v>
      </c>
      <c r="D57" s="67">
        <v>0.7239320074904243</v>
      </c>
      <c r="F57" s="67">
        <v>39.634146341463413</v>
      </c>
      <c r="G57" s="67">
        <v>32.799999999999997</v>
      </c>
    </row>
    <row r="58" spans="1:7" x14ac:dyDescent="0.25">
      <c r="A58" s="67">
        <v>34</v>
      </c>
      <c r="B58" s="67">
        <v>37.578320360709128</v>
      </c>
      <c r="C58" s="67">
        <v>-2.0817203607091272</v>
      </c>
      <c r="D58" s="67">
        <v>-0.41770281180955571</v>
      </c>
      <c r="F58" s="67">
        <v>40.853658536585364</v>
      </c>
      <c r="G58" s="67">
        <v>32.857900000000001</v>
      </c>
    </row>
    <row r="59" spans="1:7" x14ac:dyDescent="0.25">
      <c r="A59" s="67">
        <v>35</v>
      </c>
      <c r="B59" s="67">
        <v>26.745454565905696</v>
      </c>
      <c r="C59" s="67">
        <v>-0.84795456590569529</v>
      </c>
      <c r="D59" s="67">
        <v>-0.17014437344740488</v>
      </c>
      <c r="F59" s="67">
        <v>42.073170731707314</v>
      </c>
      <c r="G59" s="67">
        <v>32.857900000000001</v>
      </c>
    </row>
    <row r="60" spans="1:7" x14ac:dyDescent="0.25">
      <c r="A60" s="67">
        <v>36</v>
      </c>
      <c r="B60" s="67">
        <v>42.99475325811084</v>
      </c>
      <c r="C60" s="67">
        <v>-2.0947532581108419</v>
      </c>
      <c r="D60" s="67">
        <v>-0.42031789786696799</v>
      </c>
      <c r="F60" s="67">
        <v>43.292682926829265</v>
      </c>
      <c r="G60" s="67">
        <v>32.857900000000001</v>
      </c>
    </row>
    <row r="61" spans="1:7" x14ac:dyDescent="0.25">
      <c r="A61" s="67">
        <v>37</v>
      </c>
      <c r="B61" s="67">
        <v>28.912027724866384</v>
      </c>
      <c r="C61" s="67">
        <v>-7.0120277248663854</v>
      </c>
      <c r="D61" s="67">
        <v>-1.4069822981245768</v>
      </c>
      <c r="F61" s="67">
        <v>44.512195121951216</v>
      </c>
      <c r="G61" s="67">
        <v>33.049900000000001</v>
      </c>
    </row>
    <row r="62" spans="1:7" x14ac:dyDescent="0.25">
      <c r="A62" s="67">
        <v>38</v>
      </c>
      <c r="B62" s="67">
        <v>37.578320360709128</v>
      </c>
      <c r="C62" s="67">
        <v>-4.7204203607091273</v>
      </c>
      <c r="D62" s="67">
        <v>-0.94716509229876533</v>
      </c>
      <c r="F62" s="67">
        <v>45.731707317073166</v>
      </c>
      <c r="G62" s="67">
        <v>33.299999999999997</v>
      </c>
    </row>
    <row r="63" spans="1:7" x14ac:dyDescent="0.25">
      <c r="A63" s="67">
        <v>39</v>
      </c>
      <c r="B63" s="67">
        <v>42.99475325811084</v>
      </c>
      <c r="C63" s="67">
        <v>-3.550053258110843</v>
      </c>
      <c r="D63" s="67">
        <v>-0.71232777272805392</v>
      </c>
      <c r="F63" s="67">
        <v>46.951219512195124</v>
      </c>
      <c r="G63" s="67">
        <v>33.4</v>
      </c>
    </row>
    <row r="64" spans="1:7" x14ac:dyDescent="0.25">
      <c r="A64" s="67">
        <v>40</v>
      </c>
      <c r="B64" s="67">
        <v>34.328460622268096</v>
      </c>
      <c r="C64" s="67">
        <v>3.5715393777319022</v>
      </c>
      <c r="D64" s="67">
        <v>0.71663902065067864</v>
      </c>
      <c r="F64" s="67">
        <v>48.170731707317074</v>
      </c>
      <c r="G64" s="67">
        <v>33.603200000000001</v>
      </c>
    </row>
    <row r="65" spans="1:7" x14ac:dyDescent="0.25">
      <c r="A65" s="67">
        <v>41</v>
      </c>
      <c r="B65" s="67">
        <v>24.578881406945008</v>
      </c>
      <c r="C65" s="67">
        <v>-3.378881406945009</v>
      </c>
      <c r="D65" s="67">
        <v>-0.67798167856281266</v>
      </c>
      <c r="F65" s="67">
        <v>49.390243902439025</v>
      </c>
      <c r="G65" s="67">
        <v>34.259599999999999</v>
      </c>
    </row>
    <row r="66" spans="1:7" x14ac:dyDescent="0.25">
      <c r="A66" s="67">
        <v>42</v>
      </c>
      <c r="B66" s="67">
        <v>19.162448509543296</v>
      </c>
      <c r="C66" s="67">
        <v>12.237551490456703</v>
      </c>
      <c r="D66" s="67">
        <v>2.455497752583216</v>
      </c>
      <c r="F66" s="67">
        <v>50.609756097560975</v>
      </c>
      <c r="G66" s="67">
        <v>34.4</v>
      </c>
    </row>
    <row r="67" spans="1:7" x14ac:dyDescent="0.25">
      <c r="A67" s="67">
        <v>43</v>
      </c>
      <c r="B67" s="67">
        <v>40.286536809409981</v>
      </c>
      <c r="C67" s="67">
        <v>-2.6966368094099806</v>
      </c>
      <c r="D67" s="67">
        <v>-0.54108745774864686</v>
      </c>
      <c r="F67" s="67">
        <v>51.829268292682926</v>
      </c>
      <c r="G67" s="67">
        <v>34.762999999999998</v>
      </c>
    </row>
    <row r="68" spans="1:7" x14ac:dyDescent="0.25">
      <c r="A68" s="67">
        <v>44</v>
      </c>
      <c r="B68" s="67">
        <v>33.786817332527924</v>
      </c>
      <c r="C68" s="67">
        <v>-0.38681733252792583</v>
      </c>
      <c r="D68" s="67">
        <v>-7.7615942325004184E-2</v>
      </c>
      <c r="F68" s="67">
        <v>53.048780487804876</v>
      </c>
      <c r="G68" s="67">
        <v>34.861699999999999</v>
      </c>
    </row>
    <row r="69" spans="1:7" x14ac:dyDescent="0.25">
      <c r="A69" s="67">
        <v>45</v>
      </c>
      <c r="B69" s="67">
        <v>26.745454565905696</v>
      </c>
      <c r="C69" s="67">
        <v>1.9705454340943049</v>
      </c>
      <c r="D69" s="67">
        <v>0.3953952625698906</v>
      </c>
      <c r="F69" s="67">
        <v>54.268292682926827</v>
      </c>
      <c r="G69" s="67">
        <v>34.9</v>
      </c>
    </row>
    <row r="70" spans="1:7" x14ac:dyDescent="0.25">
      <c r="A70" s="67">
        <v>46</v>
      </c>
      <c r="B70" s="67">
        <v>20.24573508902364</v>
      </c>
      <c r="C70" s="67">
        <v>6.5542649109763609</v>
      </c>
      <c r="D70" s="67">
        <v>1.3151309533846025</v>
      </c>
      <c r="F70" s="67">
        <v>55.487804878048777</v>
      </c>
      <c r="G70" s="67">
        <v>35.496600000000001</v>
      </c>
    </row>
    <row r="71" spans="1:7" x14ac:dyDescent="0.25">
      <c r="A71" s="67">
        <v>47</v>
      </c>
      <c r="B71" s="67">
        <v>41.911466678630497</v>
      </c>
      <c r="C71" s="67">
        <v>-11.461466678630497</v>
      </c>
      <c r="D71" s="67">
        <v>-2.2997742393674123</v>
      </c>
      <c r="F71" s="67">
        <v>56.707317073170728</v>
      </c>
      <c r="G71" s="67">
        <v>35.5</v>
      </c>
    </row>
    <row r="72" spans="1:7" x14ac:dyDescent="0.25">
      <c r="A72" s="67">
        <v>48</v>
      </c>
      <c r="B72" s="67">
        <v>33.245174042787752</v>
      </c>
      <c r="C72" s="67">
        <v>1.6165259572122466</v>
      </c>
      <c r="D72" s="67">
        <v>0.32436029854685966</v>
      </c>
      <c r="F72" s="67">
        <v>57.926829268292678</v>
      </c>
      <c r="G72" s="67">
        <v>35.799999999999997</v>
      </c>
    </row>
    <row r="73" spans="1:7" x14ac:dyDescent="0.25">
      <c r="A73" s="67">
        <v>49</v>
      </c>
      <c r="B73" s="67">
        <v>29.995314304346724</v>
      </c>
      <c r="C73" s="67">
        <v>3.0545856956532766</v>
      </c>
      <c r="D73" s="67">
        <v>0.61291086837090336</v>
      </c>
      <c r="F73" s="67">
        <v>59.146341463414629</v>
      </c>
      <c r="G73" s="67">
        <v>36.027700000000003</v>
      </c>
    </row>
    <row r="74" spans="1:7" x14ac:dyDescent="0.25">
      <c r="A74" s="67">
        <v>50</v>
      </c>
      <c r="B74" s="67">
        <v>33.245174042787752</v>
      </c>
      <c r="C74" s="67">
        <v>2.7825259572122505</v>
      </c>
      <c r="D74" s="67">
        <v>0.55832134718839543</v>
      </c>
      <c r="F74" s="67">
        <v>60.365853658536587</v>
      </c>
      <c r="G74" s="67">
        <v>36.752800000000001</v>
      </c>
    </row>
    <row r="75" spans="1:7" x14ac:dyDescent="0.25">
      <c r="A75" s="67">
        <v>51</v>
      </c>
      <c r="B75" s="67">
        <v>45.161326417071528</v>
      </c>
      <c r="C75" s="67">
        <v>-2.3613264170715311</v>
      </c>
      <c r="D75" s="67">
        <v>-0.47380652206090407</v>
      </c>
      <c r="F75" s="67">
        <v>61.585365853658537</v>
      </c>
      <c r="G75" s="67">
        <v>36.799999999999997</v>
      </c>
    </row>
    <row r="76" spans="1:7" x14ac:dyDescent="0.25">
      <c r="A76" s="67">
        <v>52</v>
      </c>
      <c r="B76" s="67">
        <v>28.370384435126212</v>
      </c>
      <c r="C76" s="67">
        <v>-2.6703844351262127</v>
      </c>
      <c r="D76" s="67">
        <v>-0.53581984795725723</v>
      </c>
      <c r="F76" s="67">
        <v>62.804878048780488</v>
      </c>
      <c r="G76" s="67">
        <v>37.037799999999997</v>
      </c>
    </row>
    <row r="77" spans="1:7" x14ac:dyDescent="0.25">
      <c r="A77" s="67">
        <v>53</v>
      </c>
      <c r="B77" s="67">
        <v>40.286536809409981</v>
      </c>
      <c r="C77" s="67">
        <v>-3.2487368094099836</v>
      </c>
      <c r="D77" s="67">
        <v>-0.65186781362771395</v>
      </c>
      <c r="F77" s="67">
        <v>64.024390243902445</v>
      </c>
      <c r="G77" s="67">
        <v>37.055</v>
      </c>
    </row>
    <row r="78" spans="1:7" x14ac:dyDescent="0.25">
      <c r="A78" s="67">
        <v>54</v>
      </c>
      <c r="B78" s="67">
        <v>42.99475325811084</v>
      </c>
      <c r="C78" s="67">
        <v>5.7052467418891624</v>
      </c>
      <c r="D78" s="67">
        <v>1.1447731650866977</v>
      </c>
      <c r="F78" s="67">
        <v>65.243902439024382</v>
      </c>
      <c r="G78" s="67">
        <v>37.4</v>
      </c>
    </row>
    <row r="79" spans="1:7" x14ac:dyDescent="0.25">
      <c r="A79" s="67">
        <v>55</v>
      </c>
      <c r="B79" s="67">
        <v>29.995314304346724</v>
      </c>
      <c r="C79" s="67">
        <v>-0.15751430434672287</v>
      </c>
      <c r="D79" s="67">
        <v>-3.1605670515438403E-2</v>
      </c>
      <c r="F79" s="67">
        <v>66.463414634146346</v>
      </c>
      <c r="G79" s="67">
        <v>37.425899999999999</v>
      </c>
    </row>
    <row r="80" spans="1:7" x14ac:dyDescent="0.25">
      <c r="A80" s="67">
        <v>56</v>
      </c>
      <c r="B80" s="67">
        <v>46.244612996551872</v>
      </c>
      <c r="C80" s="67">
        <v>7.805387003448125</v>
      </c>
      <c r="D80" s="67">
        <v>1.5661719797424802</v>
      </c>
      <c r="F80" s="67">
        <v>67.682926829268297</v>
      </c>
      <c r="G80" s="67">
        <v>37.5899</v>
      </c>
    </row>
    <row r="81" spans="1:7" x14ac:dyDescent="0.25">
      <c r="A81" s="67">
        <v>57</v>
      </c>
      <c r="B81" s="67">
        <v>37.578320360709128</v>
      </c>
      <c r="C81" s="67">
        <v>-6.0783203607091281</v>
      </c>
      <c r="D81" s="67">
        <v>-1.2196313941429684</v>
      </c>
      <c r="F81" s="67">
        <v>68.902439024390247</v>
      </c>
      <c r="G81" s="67">
        <v>37.9</v>
      </c>
    </row>
    <row r="82" spans="1:7" x14ac:dyDescent="0.25">
      <c r="A82" s="67">
        <v>58</v>
      </c>
      <c r="B82" s="67">
        <v>33.786817332527924</v>
      </c>
      <c r="C82" s="67">
        <v>-9.3868173325279258</v>
      </c>
      <c r="D82" s="67">
        <v>-1.8834902457330789</v>
      </c>
      <c r="F82" s="67">
        <v>70.121951219512198</v>
      </c>
      <c r="G82" s="67">
        <v>37.979999999999997</v>
      </c>
    </row>
    <row r="83" spans="1:7" x14ac:dyDescent="0.25">
      <c r="A83" s="67">
        <v>59</v>
      </c>
      <c r="B83" s="67">
        <v>33.786817332527924</v>
      </c>
      <c r="C83" s="67">
        <v>-2.4229173325279234</v>
      </c>
      <c r="D83" s="67">
        <v>-0.48616490556602382</v>
      </c>
      <c r="F83" s="67">
        <v>71.341463414634148</v>
      </c>
      <c r="G83" s="67">
        <v>38.700000000000003</v>
      </c>
    </row>
    <row r="84" spans="1:7" x14ac:dyDescent="0.25">
      <c r="A84" s="67">
        <v>60</v>
      </c>
      <c r="B84" s="67">
        <v>22.953951537724496</v>
      </c>
      <c r="C84" s="67">
        <v>4.2460484622755033</v>
      </c>
      <c r="D84" s="67">
        <v>0.85198108989430021</v>
      </c>
      <c r="F84" s="67">
        <v>72.560975609756099</v>
      </c>
      <c r="G84" s="67">
        <v>39.444699999999997</v>
      </c>
    </row>
    <row r="85" spans="1:7" x14ac:dyDescent="0.25">
      <c r="A85" s="67">
        <v>61</v>
      </c>
      <c r="B85" s="67">
        <v>37.578320360709128</v>
      </c>
      <c r="C85" s="67">
        <v>-4.7204203607091273</v>
      </c>
      <c r="D85" s="67">
        <v>-0.94716509229876533</v>
      </c>
      <c r="F85" s="67">
        <v>73.780487804878049</v>
      </c>
      <c r="G85" s="67">
        <v>39.700000000000003</v>
      </c>
    </row>
    <row r="86" spans="1:7" x14ac:dyDescent="0.25">
      <c r="A86" s="67">
        <v>62</v>
      </c>
      <c r="B86" s="67">
        <v>37.578320360709128</v>
      </c>
      <c r="C86" s="67">
        <v>-3.1783203607091295</v>
      </c>
      <c r="D86" s="67">
        <v>-0.63773856304481114</v>
      </c>
      <c r="F86" s="67">
        <v>75</v>
      </c>
      <c r="G86" s="67">
        <v>40.299999999999997</v>
      </c>
    </row>
    <row r="87" spans="1:7" x14ac:dyDescent="0.25">
      <c r="A87" s="67">
        <v>63</v>
      </c>
      <c r="B87" s="67">
        <v>44.078039837591184</v>
      </c>
      <c r="C87" s="67">
        <v>2.8219601624088142</v>
      </c>
      <c r="D87" s="67">
        <v>0.56623392694837282</v>
      </c>
      <c r="F87" s="67">
        <v>76.219512195121951</v>
      </c>
      <c r="G87" s="67">
        <v>40.5</v>
      </c>
    </row>
    <row r="88" spans="1:7" x14ac:dyDescent="0.25">
      <c r="A88" s="67">
        <v>64</v>
      </c>
      <c r="B88" s="67">
        <v>45.161326417071528</v>
      </c>
      <c r="C88" s="67">
        <v>7.4386735829284731</v>
      </c>
      <c r="D88" s="67">
        <v>1.4925899416501116</v>
      </c>
      <c r="F88" s="67">
        <v>77.439024390243901</v>
      </c>
      <c r="G88" s="67">
        <v>40.9</v>
      </c>
    </row>
    <row r="89" spans="1:7" x14ac:dyDescent="0.25">
      <c r="A89" s="67">
        <v>65</v>
      </c>
      <c r="B89" s="67">
        <v>40.286536809409981</v>
      </c>
      <c r="C89" s="67">
        <v>-7.4865368094099836</v>
      </c>
      <c r="D89" s="67">
        <v>-1.5021938272924629</v>
      </c>
      <c r="F89" s="67">
        <v>78.658536585365852</v>
      </c>
      <c r="G89" s="67">
        <v>41.2</v>
      </c>
    </row>
    <row r="90" spans="1:7" x14ac:dyDescent="0.25">
      <c r="A90" s="67">
        <v>66</v>
      </c>
      <c r="B90" s="67">
        <v>42.99475325811084</v>
      </c>
      <c r="C90" s="67">
        <v>-1.5957532581108396</v>
      </c>
      <c r="D90" s="67">
        <v>-0.32019220037800866</v>
      </c>
      <c r="F90" s="67">
        <v>79.878048780487802</v>
      </c>
      <c r="G90" s="67">
        <v>41.399000000000001</v>
      </c>
    </row>
    <row r="91" spans="1:7" x14ac:dyDescent="0.25">
      <c r="A91" s="67">
        <v>67</v>
      </c>
      <c r="B91" s="67">
        <v>32.161887463307409</v>
      </c>
      <c r="C91" s="67">
        <v>-3.76188746330741</v>
      </c>
      <c r="D91" s="67">
        <v>-0.75483287803331545</v>
      </c>
      <c r="F91" s="67">
        <v>81.097560975609753</v>
      </c>
      <c r="G91" s="67">
        <v>41.5</v>
      </c>
    </row>
    <row r="92" spans="1:7" x14ac:dyDescent="0.25">
      <c r="A92" s="67">
        <v>68</v>
      </c>
      <c r="B92" s="67">
        <v>21.329021668503984</v>
      </c>
      <c r="C92" s="67">
        <v>0.14437833149601786</v>
      </c>
      <c r="D92" s="67">
        <v>2.8969902090843484E-2</v>
      </c>
      <c r="F92" s="67">
        <v>82.317073170731703</v>
      </c>
      <c r="G92" s="67">
        <v>42</v>
      </c>
    </row>
    <row r="93" spans="1:7" x14ac:dyDescent="0.25">
      <c r="A93" s="67">
        <v>69</v>
      </c>
      <c r="B93" s="67">
        <v>40.286536809409981</v>
      </c>
      <c r="C93" s="67">
        <v>4.2293631905900213</v>
      </c>
      <c r="D93" s="67">
        <v>0.84863314507405641</v>
      </c>
      <c r="F93" s="67">
        <v>83.536585365853654</v>
      </c>
      <c r="G93" s="67">
        <v>42.8</v>
      </c>
    </row>
    <row r="94" spans="1:7" x14ac:dyDescent="0.25">
      <c r="A94" s="67">
        <v>70</v>
      </c>
      <c r="B94" s="67">
        <v>42.99475325811084</v>
      </c>
      <c r="C94" s="67">
        <v>-6.1947532581108433</v>
      </c>
      <c r="D94" s="67">
        <v>-1.2429939694195358</v>
      </c>
      <c r="F94" s="67">
        <v>84.756097560975604</v>
      </c>
      <c r="G94" s="67">
        <v>43.431899999999999</v>
      </c>
    </row>
    <row r="95" spans="1:7" x14ac:dyDescent="0.25">
      <c r="A95" s="67">
        <v>71</v>
      </c>
      <c r="B95" s="67">
        <v>29.995314304346724</v>
      </c>
      <c r="C95" s="67">
        <v>1.2320856956532751</v>
      </c>
      <c r="D95" s="67">
        <v>0.24722132193076793</v>
      </c>
      <c r="F95" s="67">
        <v>85.975609756097555</v>
      </c>
      <c r="G95" s="67">
        <v>44.515900000000002</v>
      </c>
    </row>
    <row r="96" spans="1:7" x14ac:dyDescent="0.25">
      <c r="A96" s="67">
        <v>72</v>
      </c>
      <c r="B96" s="67">
        <v>33.786817332527924</v>
      </c>
      <c r="C96" s="67">
        <v>2.9659826674720762</v>
      </c>
      <c r="D96" s="67">
        <v>0.5951324315046177</v>
      </c>
      <c r="F96" s="67">
        <v>87.195121951219505</v>
      </c>
      <c r="G96" s="67">
        <v>44.8</v>
      </c>
    </row>
    <row r="97" spans="1:7" x14ac:dyDescent="0.25">
      <c r="A97" s="67">
        <v>73</v>
      </c>
      <c r="B97" s="67">
        <v>37.578320360709128</v>
      </c>
      <c r="C97" s="67">
        <v>-0.15242036070912945</v>
      </c>
      <c r="D97" s="67">
        <v>-3.0583556968978517E-2</v>
      </c>
      <c r="F97" s="67">
        <v>88.414634146341456</v>
      </c>
      <c r="G97" s="67">
        <v>45.5</v>
      </c>
    </row>
    <row r="98" spans="1:7" x14ac:dyDescent="0.25">
      <c r="A98" s="67">
        <v>74</v>
      </c>
      <c r="B98" s="67">
        <v>34.328460622268096</v>
      </c>
      <c r="C98" s="67">
        <v>-6.8860622268097416E-2</v>
      </c>
      <c r="D98" s="67">
        <v>-1.3817069807849665E-2</v>
      </c>
      <c r="F98" s="67">
        <v>89.634146341463406</v>
      </c>
      <c r="G98" s="67">
        <v>46.5</v>
      </c>
    </row>
    <row r="99" spans="1:7" x14ac:dyDescent="0.25">
      <c r="A99" s="67">
        <v>75</v>
      </c>
      <c r="B99" s="67">
        <v>45.161326417071528</v>
      </c>
      <c r="C99" s="67">
        <v>0.33867358292847172</v>
      </c>
      <c r="D99" s="67">
        <v>6.7955768961518961E-2</v>
      </c>
      <c r="F99" s="67">
        <v>90.853658536585357</v>
      </c>
      <c r="G99" s="67">
        <v>46.9</v>
      </c>
    </row>
    <row r="100" spans="1:7" x14ac:dyDescent="0.25">
      <c r="A100" s="67">
        <v>76</v>
      </c>
      <c r="B100" s="67">
        <v>37.578320360709128</v>
      </c>
      <c r="C100" s="67">
        <v>-4.2783203607091309</v>
      </c>
      <c r="D100" s="67">
        <v>-0.85845653346135387</v>
      </c>
      <c r="F100" s="67">
        <v>92.073170731707322</v>
      </c>
      <c r="G100" s="67">
        <v>48.7</v>
      </c>
    </row>
    <row r="101" spans="1:7" x14ac:dyDescent="0.25">
      <c r="A101" s="67">
        <v>77</v>
      </c>
      <c r="B101" s="67">
        <v>40.82818009915016</v>
      </c>
      <c r="C101" s="67">
        <v>-0.52818009915016262</v>
      </c>
      <c r="D101" s="67">
        <v>-0.10598076318075642</v>
      </c>
      <c r="F101" s="67">
        <v>93.292682926829272</v>
      </c>
      <c r="G101" s="67">
        <v>52.2</v>
      </c>
    </row>
    <row r="102" spans="1:7" x14ac:dyDescent="0.25">
      <c r="A102" s="67">
        <v>78</v>
      </c>
      <c r="B102" s="67">
        <v>44.078039837591184</v>
      </c>
      <c r="C102" s="67">
        <v>12.913460162408818</v>
      </c>
      <c r="D102" s="67">
        <v>2.5911206528197721</v>
      </c>
      <c r="F102" s="67">
        <v>94.512195121951223</v>
      </c>
      <c r="G102" s="67">
        <v>52.6</v>
      </c>
    </row>
    <row r="103" spans="1:7" x14ac:dyDescent="0.25">
      <c r="A103" s="67">
        <v>79</v>
      </c>
      <c r="B103" s="67">
        <v>21.329021668503984</v>
      </c>
      <c r="C103" s="67">
        <v>0.14437833149601786</v>
      </c>
      <c r="D103" s="67">
        <v>2.8969902090843484E-2</v>
      </c>
      <c r="F103" s="67">
        <v>95.731707317073173</v>
      </c>
      <c r="G103" s="67">
        <v>54.05</v>
      </c>
    </row>
    <row r="104" spans="1:7" x14ac:dyDescent="0.25">
      <c r="A104" s="67">
        <v>80</v>
      </c>
      <c r="B104" s="67">
        <v>40.82818009915016</v>
      </c>
      <c r="C104" s="67">
        <v>15.471819900849837</v>
      </c>
      <c r="D104" s="67">
        <v>3.1044624428780434</v>
      </c>
      <c r="F104" s="67">
        <v>96.951219512195124</v>
      </c>
      <c r="G104" s="67">
        <v>56.3</v>
      </c>
    </row>
    <row r="105" spans="1:7" x14ac:dyDescent="0.25">
      <c r="A105" s="67">
        <v>81</v>
      </c>
      <c r="B105" s="67">
        <v>31.078600883827068</v>
      </c>
      <c r="C105" s="67">
        <v>-4.3108008838270671</v>
      </c>
      <c r="D105" s="67">
        <v>-0.86497383813467976</v>
      </c>
      <c r="F105" s="67">
        <v>98.170731707317074</v>
      </c>
      <c r="G105" s="67">
        <v>56.991500000000002</v>
      </c>
    </row>
    <row r="106" spans="1:7" ht="15.75" thickBot="1" x14ac:dyDescent="0.3">
      <c r="A106" s="68">
        <v>82</v>
      </c>
      <c r="B106" s="68">
        <v>25.662167986425352</v>
      </c>
      <c r="C106" s="68">
        <v>-2.5954679864253514</v>
      </c>
      <c r="D106" s="68">
        <v>-0.52078766022264888</v>
      </c>
      <c r="F106" s="68">
        <v>99.390243902439025</v>
      </c>
      <c r="G106" s="68">
        <v>59.7</v>
      </c>
    </row>
  </sheetData>
  <sortState xmlns:xlrd2="http://schemas.microsoft.com/office/spreadsheetml/2017/richdata2" ref="G25:G106">
    <sortCondition ref="G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Fe2011Engdipl</vt:lpstr>
      <vt:lpstr>Data5R2numcy </vt:lpstr>
      <vt:lpstr>Data5R1 numcy </vt:lpstr>
      <vt:lpstr>Data3R1 EngD</vt:lpstr>
      <vt:lpstr>Data4R2 EngD</vt:lpstr>
      <vt:lpstr>Accuracy</vt:lpstr>
      <vt:lpstr>2011 data</vt:lpstr>
      <vt:lpstr>Rand()</vt:lpstr>
      <vt:lpstr>Rand test Fe2011</vt:lpstr>
      <vt:lpstr>Rand3 test</vt:lpstr>
      <vt:lpstr>Rand2 Fe2011</vt:lpstr>
      <vt:lpstr>Rand2</vt:lpstr>
      <vt:lpstr>Rand1 Fe2011</vt:lpstr>
      <vt:lpstr>Rand1</vt:lpstr>
      <vt:lpstr>Numcyl data</vt:lpstr>
      <vt:lpstr>EngDis data</vt:lpstr>
      <vt:lpstr>'Rand()'!FE2011_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Varatharajan Seshan</cp:lastModifiedBy>
  <dcterms:created xsi:type="dcterms:W3CDTF">2018-10-26T17:46:11Z</dcterms:created>
  <dcterms:modified xsi:type="dcterms:W3CDTF">2018-11-19T09:24:04Z</dcterms:modified>
</cp:coreProperties>
</file>