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adnya_98/R/FinalTerm/Vinay Final/"/>
    </mc:Choice>
  </mc:AlternateContent>
  <xr:revisionPtr revIDLastSave="0" documentId="13_ncr:1_{3435BE87-1192-934F-9B93-08A0D8C904B4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StateW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6" i="1" l="1"/>
  <c r="P95" i="1"/>
  <c r="Q95" i="1" s="1"/>
  <c r="S95" i="1" s="1"/>
  <c r="R97" i="1"/>
  <c r="R95" i="1"/>
  <c r="P94" i="1"/>
  <c r="P93" i="1"/>
  <c r="R93" i="1"/>
  <c r="P90" i="1"/>
  <c r="P89" i="1"/>
  <c r="P88" i="1"/>
  <c r="P87" i="1"/>
  <c r="R89" i="1"/>
  <c r="R87" i="1"/>
  <c r="V88" i="1"/>
  <c r="W88" i="1" s="1"/>
  <c r="V87" i="1"/>
  <c r="W87" i="1" s="1"/>
  <c r="V71" i="1"/>
  <c r="P82" i="1"/>
  <c r="V72" i="1"/>
  <c r="W71" i="1"/>
  <c r="W72" i="1"/>
  <c r="P81" i="1"/>
  <c r="Q81" i="1" s="1"/>
  <c r="S81" i="1" s="1"/>
  <c r="R81" i="1"/>
  <c r="R79" i="1"/>
  <c r="R77" i="1"/>
  <c r="P74" i="1"/>
  <c r="P73" i="1"/>
  <c r="Q73" i="1" s="1"/>
  <c r="R71" i="1"/>
  <c r="R73" i="1"/>
  <c r="P72" i="1"/>
  <c r="P71" i="1"/>
  <c r="P66" i="1"/>
  <c r="P65" i="1"/>
  <c r="R65" i="1"/>
  <c r="Q63" i="1"/>
  <c r="R63" i="1"/>
  <c r="R61" i="1"/>
  <c r="R57" i="1"/>
  <c r="R59" i="1" s="1"/>
  <c r="R55" i="1"/>
  <c r="P56" i="1"/>
  <c r="P55" i="1"/>
  <c r="V56" i="1"/>
  <c r="W56" i="1" s="1"/>
  <c r="V55" i="1"/>
  <c r="W55" i="1" s="1"/>
  <c r="W57" i="1" s="1"/>
  <c r="Q97" i="1"/>
  <c r="Q87" i="1"/>
  <c r="Q79" i="1"/>
  <c r="Q77" i="1"/>
  <c r="S77" i="1" s="1"/>
  <c r="R75" i="1"/>
  <c r="Q71" i="1"/>
  <c r="S71" i="1" s="1"/>
  <c r="Q61" i="1"/>
  <c r="S61" i="1" s="1"/>
  <c r="Q57" i="1"/>
  <c r="I74" i="1"/>
  <c r="I73" i="1"/>
  <c r="K73" i="1"/>
  <c r="I72" i="1"/>
  <c r="J71" i="1"/>
  <c r="I71" i="1"/>
  <c r="I70" i="1"/>
  <c r="I69" i="1"/>
  <c r="J69" i="1" s="1"/>
  <c r="L69" i="1" s="1"/>
  <c r="K69" i="1"/>
  <c r="K75" i="1" s="1"/>
  <c r="I66" i="1"/>
  <c r="I65" i="1"/>
  <c r="I64" i="1"/>
  <c r="I63" i="1"/>
  <c r="J63" i="1" s="1"/>
  <c r="L63" i="1" s="1"/>
  <c r="K65" i="1"/>
  <c r="K63" i="1"/>
  <c r="K67" i="1" s="1"/>
  <c r="I60" i="1"/>
  <c r="I59" i="1"/>
  <c r="K59" i="1"/>
  <c r="I58" i="1"/>
  <c r="I57" i="1"/>
  <c r="J57" i="1" s="1"/>
  <c r="K57" i="1"/>
  <c r="K71" i="1"/>
  <c r="J65" i="1"/>
  <c r="J59" i="1"/>
  <c r="I56" i="1"/>
  <c r="I55" i="1"/>
  <c r="J55" i="1" s="1"/>
  <c r="L55" i="1" s="1"/>
  <c r="K55" i="1"/>
  <c r="K61" i="1" s="1"/>
  <c r="C56" i="1"/>
  <c r="D56" i="1" s="1"/>
  <c r="C55" i="1"/>
  <c r="D55" i="1" s="1"/>
  <c r="D57" i="1" s="1"/>
  <c r="L67" i="1" l="1"/>
  <c r="J68" i="1" s="1"/>
  <c r="Q60" i="1"/>
  <c r="Q93" i="1"/>
  <c r="S93" i="1" s="1"/>
  <c r="L71" i="1"/>
  <c r="L75" i="1" s="1"/>
  <c r="J76" i="1" s="1"/>
  <c r="S73" i="1"/>
  <c r="R99" i="1"/>
  <c r="J73" i="1"/>
  <c r="L73" i="1" s="1"/>
  <c r="S57" i="1"/>
  <c r="S79" i="1"/>
  <c r="S83" i="1" s="1"/>
  <c r="Q65" i="1"/>
  <c r="R83" i="1"/>
  <c r="S97" i="1"/>
  <c r="S99" i="1" s="1"/>
  <c r="Q89" i="1"/>
  <c r="S89" i="1" s="1"/>
  <c r="R91" i="1"/>
  <c r="S87" i="1"/>
  <c r="W89" i="1"/>
  <c r="W73" i="1"/>
  <c r="S75" i="1"/>
  <c r="S65" i="1"/>
  <c r="S63" i="1"/>
  <c r="R67" i="1"/>
  <c r="Q55" i="1"/>
  <c r="S55" i="1" s="1"/>
  <c r="S59" i="1" s="1"/>
  <c r="L65" i="1"/>
  <c r="L59" i="1"/>
  <c r="L57" i="1"/>
  <c r="L61" i="1" s="1"/>
  <c r="J62" i="1" s="1"/>
  <c r="Q100" i="1" l="1"/>
  <c r="S91" i="1"/>
  <c r="Q92" i="1" s="1"/>
  <c r="Q84" i="1"/>
  <c r="Q76" i="1"/>
  <c r="S67" i="1"/>
  <c r="Q68" i="1" s="1"/>
</calcChain>
</file>

<file path=xl/sharedStrings.xml><?xml version="1.0" encoding="utf-8"?>
<sst xmlns="http://schemas.openxmlformats.org/spreadsheetml/2006/main" count="344" uniqueCount="41">
  <si>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</si>
  <si>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</si>
  <si>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</si>
  <si>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</si>
  <si>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</si>
  <si>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</si>
  <si>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</si>
  <si>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</si>
  <si>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</si>
  <si>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</si>
  <si>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</si>
  <si>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</si>
  <si>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</si>
  <si>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</si>
  <si>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</si>
  <si>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Split</t>
  </si>
  <si>
    <t>Pj</t>
  </si>
  <si>
    <t>-  (Pj* log(Pj)</t>
  </si>
  <si>
    <t>Total</t>
  </si>
  <si>
    <t xml:space="preserve"> Total Entropy</t>
  </si>
  <si>
    <t>Levels</t>
  </si>
  <si>
    <t>Total Entropy</t>
  </si>
  <si>
    <t xml:space="preserve">Percent </t>
  </si>
  <si>
    <t>Percent * Total Entropy</t>
  </si>
  <si>
    <t>CTG=Average</t>
  </si>
  <si>
    <t>CTG=Good</t>
  </si>
  <si>
    <t>CTG=Poor</t>
  </si>
  <si>
    <t>GP=Yes</t>
  </si>
  <si>
    <t>GP=No</t>
  </si>
  <si>
    <t>LSM=A</t>
  </si>
  <si>
    <t>LSM=B</t>
  </si>
  <si>
    <t>LSM=C</t>
  </si>
  <si>
    <t>Net Gain=</t>
  </si>
  <si>
    <t>Split 1</t>
  </si>
  <si>
    <t>Split 2:Good</t>
  </si>
  <si>
    <t>Split 2:Average</t>
  </si>
  <si>
    <t>Split 2:Poor</t>
  </si>
  <si>
    <t>Q.2</t>
  </si>
  <si>
    <t>Use StateWide.csv (CANVAS), Excel</t>
  </si>
  <si>
    <t xml:space="preserve">classification model (Two levels) </t>
  </si>
  <si>
    <t>and the C4.5 Methodology to develop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</si>
</sst>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3" borderId="0" xfId="0" quotePrefix="1" applyFont="1" applyFill="1"/>
    <xf numFmtId="164" fontId="18" fillId="33" borderId="10" xfId="0" applyNumberFormat="1" applyFont="1" applyFill="1" applyBorder="1"/>
    <xf numFmtId="164" fontId="18" fillId="33" borderId="10" xfId="0" quotePrefix="1" applyNumberFormat="1" applyFont="1" applyFill="1" applyBorder="1" applyAlignment="1">
      <alignment horizontal="center"/>
    </xf>
    <xf numFmtId="164" fontId="18" fillId="33" borderId="11" xfId="0" applyNumberFormat="1" applyFont="1" applyFill="1" applyBorder="1"/>
    <xf numFmtId="0" fontId="18" fillId="33" borderId="21" xfId="0" applyFont="1" applyFill="1" applyBorder="1"/>
    <xf numFmtId="0" fontId="18" fillId="33" borderId="22" xfId="0" applyFont="1" applyFill="1" applyBorder="1"/>
    <xf numFmtId="0" fontId="18" fillId="33" borderId="23" xfId="0" quotePrefix="1" applyFont="1" applyFill="1" applyBorder="1"/>
    <xf numFmtId="0" fontId="18" fillId="34" borderId="12" xfId="0" applyFont="1" applyFill="1" applyBorder="1"/>
    <xf numFmtId="0" fontId="18" fillId="0" borderId="12" xfId="0" applyFont="1" applyBorder="1"/>
    <xf numFmtId="0" fontId="18" fillId="33" borderId="24" xfId="0" applyFont="1" applyFill="1" applyBorder="1"/>
    <xf numFmtId="0" fontId="18" fillId="33" borderId="0" xfId="0" applyFont="1" applyFill="1" applyBorder="1"/>
    <xf numFmtId="0" fontId="18" fillId="33" borderId="25" xfId="0" applyFont="1" applyFill="1" applyBorder="1"/>
    <xf numFmtId="0" fontId="18" fillId="34" borderId="13" xfId="0" applyFont="1" applyFill="1" applyBorder="1"/>
    <xf numFmtId="0" fontId="18" fillId="0" borderId="13" xfId="0" applyFont="1" applyBorder="1"/>
    <xf numFmtId="0" fontId="18" fillId="33" borderId="26" xfId="0" applyFont="1" applyFill="1" applyBorder="1"/>
    <xf numFmtId="0" fontId="18" fillId="33" borderId="20" xfId="0" applyFont="1" applyFill="1" applyBorder="1"/>
    <xf numFmtId="0" fontId="18" fillId="33" borderId="27" xfId="0" applyFont="1" applyFill="1" applyBorder="1"/>
    <xf numFmtId="0" fontId="18" fillId="34" borderId="15" xfId="0" applyFont="1" applyFill="1" applyBorder="1" applyAlignment="1">
      <alignment horizontal="center"/>
    </xf>
    <xf numFmtId="0" fontId="18" fillId="34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0" borderId="14" xfId="0" applyFont="1" applyBorder="1"/>
    <xf numFmtId="0" fontId="18" fillId="34" borderId="18" xfId="0" applyFont="1" applyFill="1" applyBorder="1" applyAlignment="1">
      <alignment horizontal="center"/>
    </xf>
    <xf numFmtId="0" fontId="18" fillId="34" borderId="19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580518</xdr:colOff>
      <xdr:row>5</xdr:row>
      <xdr:rowOff>191144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BE964-6953-CD4B-898C-6D5F7A7A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8831" cy="1491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G1:K51" totalsRowShown="0" headerRowDxfId="1" dataDxfId="0">
  <autoFilter ref="G1:K51" xr:uid="{00000000-0009-0000-0100-000001000000}"/>
  <tableColumns count="5">
    <tableColumn id="1" xr3:uid="{00000000-0010-0000-0000-000001000000}" name="id" dataDxfId="6"/>
    <tableColumn id="2" xr3:uid="{00000000-0010-0000-0000-000002000000}" name="CTG" dataDxfId="5"/>
    <tableColumn id="3" xr3:uid="{00000000-0010-0000-0000-000003000000}" name="GP" dataDxfId="4"/>
    <tableColumn id="4" xr3:uid="{00000000-0010-0000-0000-000004000000}" name="LSM" dataDxfId="3"/>
    <tableColumn id="5" xr3:uid="{00000000-0010-0000-0000-000005000000}" name="outco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zoomScale="13" workbookViewId="0">
      <selection activeCell="D16" sqref="D16"/>
    </sheetView>
  </sheetViews>
  <sheetFormatPr baseColWidth="10" defaultColWidth="8.83203125" defaultRowHeight="21"/>
  <cols>
    <col min="1" max="1" width="8.83203125" style="1"/>
    <col min="2" max="2" width="12" style="1" customWidth="1"/>
    <col min="3" max="3" width="8.83203125" style="1"/>
    <col min="4" max="4" width="12" style="1" customWidth="1"/>
    <col min="5" max="5" width="10.5" style="1" customWidth="1"/>
    <col min="6" max="6" width="16.6640625" style="1" customWidth="1"/>
    <col min="7" max="7" width="12.5" style="1" customWidth="1"/>
    <col min="8" max="8" width="8.83203125" style="1"/>
    <col min="9" max="9" width="12.6640625" style="1" customWidth="1"/>
    <col min="10" max="10" width="13.1640625" style="1" customWidth="1"/>
    <col min="11" max="11" width="8.83203125" style="1"/>
    <col min="12" max="12" width="20.5" style="1" customWidth="1"/>
    <col min="13" max="13" width="8.83203125" style="1"/>
    <col min="14" max="14" width="14.5" style="1" customWidth="1"/>
    <col min="15" max="15" width="8.83203125" style="1"/>
    <col min="16" max="17" width="11.83203125" style="1" customWidth="1"/>
    <col min="18" max="18" width="8.83203125" style="1"/>
    <col min="19" max="19" width="20" style="1" customWidth="1"/>
    <col min="20" max="20" width="8.83203125" style="1"/>
    <col min="21" max="21" width="12.5" style="1" customWidth="1"/>
    <col min="22" max="22" width="8.83203125" style="1"/>
    <col min="23" max="23" width="10.5" style="1" customWidth="1"/>
    <col min="24" max="16384" width="8.83203125" style="1"/>
  </cols>
  <sheetData>
    <row r="1" spans="1:11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G2" s="1">
        <v>1</v>
      </c>
      <c r="H2" s="1" t="s">
        <v>5</v>
      </c>
      <c r="I2" s="1" t="s">
        <v>6</v>
      </c>
      <c r="J2" s="1" t="s">
        <v>7</v>
      </c>
      <c r="K2" s="1" t="s">
        <v>8</v>
      </c>
    </row>
    <row r="3" spans="1:11">
      <c r="G3" s="1">
        <v>2</v>
      </c>
      <c r="H3" s="1" t="s">
        <v>5</v>
      </c>
      <c r="I3" s="1" t="s">
        <v>9</v>
      </c>
      <c r="J3" s="1" t="s">
        <v>7</v>
      </c>
      <c r="K3" s="1" t="s">
        <v>8</v>
      </c>
    </row>
    <row r="4" spans="1:11">
      <c r="G4" s="1">
        <v>3</v>
      </c>
      <c r="H4" s="1" t="s">
        <v>5</v>
      </c>
      <c r="I4" s="1" t="s">
        <v>9</v>
      </c>
      <c r="J4" s="1" t="s">
        <v>7</v>
      </c>
      <c r="K4" s="1" t="s">
        <v>8</v>
      </c>
    </row>
    <row r="5" spans="1:11">
      <c r="G5" s="1">
        <v>4</v>
      </c>
      <c r="H5" s="1" t="s">
        <v>10</v>
      </c>
      <c r="I5" s="1" t="s">
        <v>9</v>
      </c>
      <c r="J5" s="1" t="s">
        <v>7</v>
      </c>
      <c r="K5" s="1" t="s">
        <v>8</v>
      </c>
    </row>
    <row r="6" spans="1:11">
      <c r="G6" s="1">
        <v>5</v>
      </c>
      <c r="H6" s="1" t="s">
        <v>10</v>
      </c>
      <c r="I6" s="1" t="s">
        <v>6</v>
      </c>
      <c r="J6" s="1" t="s">
        <v>7</v>
      </c>
      <c r="K6" s="1" t="s">
        <v>8</v>
      </c>
    </row>
    <row r="7" spans="1:11">
      <c r="G7" s="1">
        <v>6</v>
      </c>
      <c r="H7" s="1" t="s">
        <v>11</v>
      </c>
      <c r="I7" s="1" t="s">
        <v>9</v>
      </c>
      <c r="J7" s="1" t="s">
        <v>7</v>
      </c>
      <c r="K7" s="1" t="s">
        <v>8</v>
      </c>
    </row>
    <row r="8" spans="1:11">
      <c r="G8" s="1">
        <v>7</v>
      </c>
      <c r="H8" s="1" t="s">
        <v>11</v>
      </c>
      <c r="I8" s="1" t="s">
        <v>9</v>
      </c>
      <c r="J8" s="1" t="s">
        <v>7</v>
      </c>
      <c r="K8" s="1" t="s">
        <v>8</v>
      </c>
    </row>
    <row r="9" spans="1:11">
      <c r="G9" s="1">
        <v>8</v>
      </c>
      <c r="H9" s="1" t="s">
        <v>10</v>
      </c>
      <c r="I9" s="1" t="s">
        <v>6</v>
      </c>
      <c r="J9" s="1" t="s">
        <v>7</v>
      </c>
      <c r="K9" s="1" t="s">
        <v>8</v>
      </c>
    </row>
    <row r="10" spans="1:11">
      <c r="A10" s="1" t="s">
        <v>37</v>
      </c>
      <c r="B10" s="27" t="s">
        <v>38</v>
      </c>
      <c r="C10" s="27"/>
      <c r="D10" s="27"/>
      <c r="E10" s="27"/>
      <c r="F10" s="27"/>
      <c r="G10" s="1">
        <v>9</v>
      </c>
      <c r="H10" s="1" t="s">
        <v>11</v>
      </c>
      <c r="I10" s="1" t="s">
        <v>9</v>
      </c>
      <c r="J10" s="1" t="s">
        <v>7</v>
      </c>
      <c r="K10" s="1" t="s">
        <v>12</v>
      </c>
    </row>
    <row r="11" spans="1:11">
      <c r="B11" s="27" t="s">
        <v>40</v>
      </c>
      <c r="C11" s="27"/>
      <c r="D11" s="27"/>
      <c r="E11" s="27"/>
      <c r="F11" s="27"/>
      <c r="G11" s="1">
        <v>10</v>
      </c>
      <c r="H11" s="1" t="s">
        <v>10</v>
      </c>
      <c r="I11" s="1" t="s">
        <v>6</v>
      </c>
      <c r="J11" s="1" t="s">
        <v>7</v>
      </c>
      <c r="K11" s="1" t="s">
        <v>8</v>
      </c>
    </row>
    <row r="12" spans="1:11">
      <c r="B12" s="27" t="s">
        <v>39</v>
      </c>
      <c r="C12" s="27"/>
      <c r="D12" s="27"/>
      <c r="E12" s="27"/>
      <c r="F12" s="27"/>
      <c r="G12" s="1">
        <v>11</v>
      </c>
      <c r="H12" s="1" t="s">
        <v>5</v>
      </c>
      <c r="I12" s="1" t="s">
        <v>6</v>
      </c>
      <c r="J12" s="1" t="s">
        <v>13</v>
      </c>
      <c r="K12" s="1" t="s">
        <v>8</v>
      </c>
    </row>
    <row r="13" spans="1:11">
      <c r="G13" s="1">
        <v>12</v>
      </c>
      <c r="H13" s="1" t="s">
        <v>5</v>
      </c>
      <c r="I13" s="1" t="s">
        <v>6</v>
      </c>
      <c r="J13" s="1" t="s">
        <v>13</v>
      </c>
      <c r="K13" s="1" t="s">
        <v>8</v>
      </c>
    </row>
    <row r="14" spans="1:11">
      <c r="G14" s="1">
        <v>13</v>
      </c>
      <c r="H14" s="1" t="s">
        <v>5</v>
      </c>
      <c r="I14" s="1" t="s">
        <v>9</v>
      </c>
      <c r="J14" s="1" t="s">
        <v>13</v>
      </c>
      <c r="K14" s="1" t="s">
        <v>8</v>
      </c>
    </row>
    <row r="15" spans="1:11">
      <c r="G15" s="1">
        <v>14</v>
      </c>
      <c r="H15" s="1" t="s">
        <v>10</v>
      </c>
      <c r="I15" s="1" t="s">
        <v>6</v>
      </c>
      <c r="J15" s="1" t="s">
        <v>13</v>
      </c>
      <c r="K15" s="1" t="s">
        <v>8</v>
      </c>
    </row>
    <row r="16" spans="1:11">
      <c r="G16" s="1">
        <v>15</v>
      </c>
      <c r="H16" s="1" t="s">
        <v>5</v>
      </c>
      <c r="I16" s="1" t="s">
        <v>6</v>
      </c>
      <c r="J16" s="1" t="s">
        <v>13</v>
      </c>
      <c r="K16" s="1" t="s">
        <v>8</v>
      </c>
    </row>
    <row r="17" spans="7:11">
      <c r="G17" s="1">
        <v>16</v>
      </c>
      <c r="H17" s="1" t="s">
        <v>5</v>
      </c>
      <c r="I17" s="1" t="s">
        <v>6</v>
      </c>
      <c r="J17" s="1" t="s">
        <v>13</v>
      </c>
      <c r="K17" s="1" t="s">
        <v>8</v>
      </c>
    </row>
    <row r="18" spans="7:11">
      <c r="G18" s="1">
        <v>17</v>
      </c>
      <c r="H18" s="1" t="s">
        <v>10</v>
      </c>
      <c r="I18" s="1" t="s">
        <v>6</v>
      </c>
      <c r="J18" s="1" t="s">
        <v>13</v>
      </c>
      <c r="K18" s="1" t="s">
        <v>8</v>
      </c>
    </row>
    <row r="19" spans="7:11">
      <c r="G19" s="1">
        <v>18</v>
      </c>
      <c r="H19" s="1" t="s">
        <v>10</v>
      </c>
      <c r="I19" s="1" t="s">
        <v>6</v>
      </c>
      <c r="J19" s="1" t="s">
        <v>13</v>
      </c>
      <c r="K19" s="1" t="s">
        <v>8</v>
      </c>
    </row>
    <row r="20" spans="7:11">
      <c r="G20" s="1">
        <v>19</v>
      </c>
      <c r="H20" s="1" t="s">
        <v>11</v>
      </c>
      <c r="I20" s="1" t="s">
        <v>6</v>
      </c>
      <c r="J20" s="1" t="s">
        <v>13</v>
      </c>
      <c r="K20" s="1" t="s">
        <v>8</v>
      </c>
    </row>
    <row r="21" spans="7:11">
      <c r="G21" s="1">
        <v>20</v>
      </c>
      <c r="H21" s="1" t="s">
        <v>10</v>
      </c>
      <c r="I21" s="1" t="s">
        <v>9</v>
      </c>
      <c r="J21" s="1" t="s">
        <v>13</v>
      </c>
      <c r="K21" s="1" t="s">
        <v>8</v>
      </c>
    </row>
    <row r="22" spans="7:11">
      <c r="G22" s="1">
        <v>21</v>
      </c>
      <c r="H22" s="1" t="s">
        <v>11</v>
      </c>
      <c r="I22" s="1" t="s">
        <v>6</v>
      </c>
      <c r="J22" s="1" t="s">
        <v>13</v>
      </c>
      <c r="K22" s="1" t="s">
        <v>12</v>
      </c>
    </row>
    <row r="23" spans="7:11">
      <c r="G23" s="1">
        <v>22</v>
      </c>
      <c r="H23" s="1" t="s">
        <v>11</v>
      </c>
      <c r="I23" s="1" t="s">
        <v>6</v>
      </c>
      <c r="J23" s="1" t="s">
        <v>13</v>
      </c>
      <c r="K23" s="1" t="s">
        <v>12</v>
      </c>
    </row>
    <row r="24" spans="7:11">
      <c r="G24" s="1">
        <v>23</v>
      </c>
      <c r="H24" s="1" t="s">
        <v>11</v>
      </c>
      <c r="I24" s="1" t="s">
        <v>9</v>
      </c>
      <c r="J24" s="1" t="s">
        <v>13</v>
      </c>
      <c r="K24" s="1" t="s">
        <v>12</v>
      </c>
    </row>
    <row r="25" spans="7:11">
      <c r="G25" s="1">
        <v>24</v>
      </c>
      <c r="H25" s="1" t="s">
        <v>11</v>
      </c>
      <c r="I25" s="1" t="s">
        <v>6</v>
      </c>
      <c r="J25" s="1" t="s">
        <v>13</v>
      </c>
      <c r="K25" s="1" t="s">
        <v>8</v>
      </c>
    </row>
    <row r="26" spans="7:11">
      <c r="G26" s="1">
        <v>25</v>
      </c>
      <c r="H26" s="1" t="s">
        <v>11</v>
      </c>
      <c r="I26" s="1" t="s">
        <v>6</v>
      </c>
      <c r="J26" s="1" t="s">
        <v>13</v>
      </c>
      <c r="K26" s="1" t="s">
        <v>12</v>
      </c>
    </row>
    <row r="27" spans="7:11">
      <c r="G27" s="1">
        <v>26</v>
      </c>
      <c r="H27" s="1" t="s">
        <v>11</v>
      </c>
      <c r="I27" s="1" t="s">
        <v>9</v>
      </c>
      <c r="J27" s="1" t="s">
        <v>13</v>
      </c>
      <c r="K27" s="1" t="s">
        <v>12</v>
      </c>
    </row>
    <row r="28" spans="7:11">
      <c r="G28" s="1">
        <v>27</v>
      </c>
      <c r="H28" s="1" t="s">
        <v>5</v>
      </c>
      <c r="I28" s="1" t="s">
        <v>6</v>
      </c>
      <c r="J28" s="1" t="s">
        <v>14</v>
      </c>
      <c r="K28" s="1" t="s">
        <v>8</v>
      </c>
    </row>
    <row r="29" spans="7:11">
      <c r="G29" s="1">
        <v>28</v>
      </c>
      <c r="H29" s="1" t="s">
        <v>10</v>
      </c>
      <c r="I29" s="1" t="s">
        <v>6</v>
      </c>
      <c r="J29" s="1" t="s">
        <v>14</v>
      </c>
      <c r="K29" s="1" t="s">
        <v>8</v>
      </c>
    </row>
    <row r="30" spans="7:11">
      <c r="G30" s="1">
        <v>29</v>
      </c>
      <c r="H30" s="1" t="s">
        <v>5</v>
      </c>
      <c r="I30" s="1" t="s">
        <v>6</v>
      </c>
      <c r="J30" s="1" t="s">
        <v>14</v>
      </c>
      <c r="K30" s="1" t="s">
        <v>8</v>
      </c>
    </row>
    <row r="31" spans="7:11">
      <c r="G31" s="1">
        <v>30</v>
      </c>
      <c r="H31" s="1" t="s">
        <v>5</v>
      </c>
      <c r="I31" s="1" t="s">
        <v>6</v>
      </c>
      <c r="J31" s="1" t="s">
        <v>14</v>
      </c>
      <c r="K31" s="1" t="s">
        <v>8</v>
      </c>
    </row>
    <row r="32" spans="7:11">
      <c r="G32" s="1">
        <v>31</v>
      </c>
      <c r="H32" s="1" t="s">
        <v>5</v>
      </c>
      <c r="I32" s="1" t="s">
        <v>9</v>
      </c>
      <c r="J32" s="1" t="s">
        <v>14</v>
      </c>
      <c r="K32" s="1" t="s">
        <v>8</v>
      </c>
    </row>
    <row r="33" spans="7:11">
      <c r="G33" s="1">
        <v>32</v>
      </c>
      <c r="H33" s="1" t="s">
        <v>10</v>
      </c>
      <c r="I33" s="1" t="s">
        <v>6</v>
      </c>
      <c r="J33" s="1" t="s">
        <v>14</v>
      </c>
      <c r="K33" s="1" t="s">
        <v>8</v>
      </c>
    </row>
    <row r="34" spans="7:11">
      <c r="G34" s="1">
        <v>33</v>
      </c>
      <c r="H34" s="1" t="s">
        <v>10</v>
      </c>
      <c r="I34" s="1" t="s">
        <v>6</v>
      </c>
      <c r="J34" s="1" t="s">
        <v>14</v>
      </c>
      <c r="K34" s="1" t="s">
        <v>12</v>
      </c>
    </row>
    <row r="35" spans="7:11">
      <c r="G35" s="1">
        <v>34</v>
      </c>
      <c r="H35" s="1" t="s">
        <v>10</v>
      </c>
      <c r="I35" s="1" t="s">
        <v>9</v>
      </c>
      <c r="J35" s="1" t="s">
        <v>14</v>
      </c>
      <c r="K35" s="1" t="s">
        <v>12</v>
      </c>
    </row>
    <row r="36" spans="7:11">
      <c r="G36" s="1">
        <v>35</v>
      </c>
      <c r="H36" s="1" t="s">
        <v>5</v>
      </c>
      <c r="I36" s="1" t="s">
        <v>6</v>
      </c>
      <c r="J36" s="1" t="s">
        <v>14</v>
      </c>
      <c r="K36" s="1" t="s">
        <v>12</v>
      </c>
    </row>
    <row r="37" spans="7:11">
      <c r="G37" s="1">
        <v>36</v>
      </c>
      <c r="H37" s="1" t="s">
        <v>10</v>
      </c>
      <c r="I37" s="1" t="s">
        <v>9</v>
      </c>
      <c r="J37" s="1" t="s">
        <v>14</v>
      </c>
      <c r="K37" s="1" t="s">
        <v>12</v>
      </c>
    </row>
    <row r="38" spans="7:11">
      <c r="G38" s="1">
        <v>37</v>
      </c>
      <c r="H38" s="1" t="s">
        <v>11</v>
      </c>
      <c r="I38" s="1" t="s">
        <v>9</v>
      </c>
      <c r="J38" s="1" t="s">
        <v>14</v>
      </c>
      <c r="K38" s="1" t="s">
        <v>12</v>
      </c>
    </row>
    <row r="39" spans="7:11">
      <c r="G39" s="1">
        <v>38</v>
      </c>
      <c r="H39" s="1" t="s">
        <v>11</v>
      </c>
      <c r="I39" s="1" t="s">
        <v>6</v>
      </c>
      <c r="J39" s="1" t="s">
        <v>14</v>
      </c>
      <c r="K39" s="1" t="s">
        <v>12</v>
      </c>
    </row>
    <row r="40" spans="7:11">
      <c r="G40" s="1">
        <v>39</v>
      </c>
      <c r="H40" s="1" t="s">
        <v>10</v>
      </c>
      <c r="I40" s="1" t="s">
        <v>6</v>
      </c>
      <c r="J40" s="1" t="s">
        <v>14</v>
      </c>
      <c r="K40" s="1" t="s">
        <v>12</v>
      </c>
    </row>
    <row r="41" spans="7:11">
      <c r="G41" s="1">
        <v>40</v>
      </c>
      <c r="H41" s="1" t="s">
        <v>11</v>
      </c>
      <c r="I41" s="1" t="s">
        <v>9</v>
      </c>
      <c r="J41" s="1" t="s">
        <v>14</v>
      </c>
      <c r="K41" s="1" t="s">
        <v>12</v>
      </c>
    </row>
    <row r="42" spans="7:11">
      <c r="G42" s="1">
        <v>41</v>
      </c>
      <c r="H42" s="1" t="s">
        <v>11</v>
      </c>
      <c r="I42" s="1" t="s">
        <v>6</v>
      </c>
      <c r="J42" s="1" t="s">
        <v>14</v>
      </c>
      <c r="K42" s="1" t="s">
        <v>12</v>
      </c>
    </row>
    <row r="43" spans="7:11">
      <c r="G43" s="1">
        <v>42</v>
      </c>
      <c r="H43" s="1" t="s">
        <v>11</v>
      </c>
      <c r="I43" s="1" t="s">
        <v>9</v>
      </c>
      <c r="J43" s="1" t="s">
        <v>14</v>
      </c>
      <c r="K43" s="1" t="s">
        <v>12</v>
      </c>
    </row>
    <row r="44" spans="7:11">
      <c r="G44" s="1">
        <v>43</v>
      </c>
      <c r="H44" s="1" t="s">
        <v>5</v>
      </c>
      <c r="I44" s="1" t="s">
        <v>6</v>
      </c>
      <c r="J44" s="1" t="s">
        <v>14</v>
      </c>
      <c r="K44" s="1" t="s">
        <v>8</v>
      </c>
    </row>
    <row r="45" spans="7:11">
      <c r="G45" s="1">
        <v>44</v>
      </c>
      <c r="H45" s="1" t="s">
        <v>5</v>
      </c>
      <c r="I45" s="1" t="s">
        <v>6</v>
      </c>
      <c r="J45" s="1" t="s">
        <v>14</v>
      </c>
      <c r="K45" s="1" t="s">
        <v>8</v>
      </c>
    </row>
    <row r="46" spans="7:11">
      <c r="G46" s="1">
        <v>45</v>
      </c>
      <c r="H46" s="1" t="s">
        <v>10</v>
      </c>
      <c r="I46" s="1" t="s">
        <v>6</v>
      </c>
      <c r="J46" s="1" t="s">
        <v>14</v>
      </c>
      <c r="K46" s="1" t="s">
        <v>12</v>
      </c>
    </row>
    <row r="47" spans="7:11">
      <c r="G47" s="1">
        <v>46</v>
      </c>
      <c r="H47" s="1" t="s">
        <v>11</v>
      </c>
      <c r="I47" s="1" t="s">
        <v>6</v>
      </c>
      <c r="J47" s="1" t="s">
        <v>14</v>
      </c>
      <c r="K47" s="1" t="s">
        <v>12</v>
      </c>
    </row>
    <row r="48" spans="7:11">
      <c r="G48" s="1">
        <v>47</v>
      </c>
      <c r="H48" s="1" t="s">
        <v>5</v>
      </c>
      <c r="I48" s="1" t="s">
        <v>6</v>
      </c>
      <c r="J48" s="1" t="s">
        <v>14</v>
      </c>
      <c r="K48" s="1" t="s">
        <v>12</v>
      </c>
    </row>
    <row r="49" spans="2:23">
      <c r="G49" s="1">
        <v>48</v>
      </c>
      <c r="H49" s="1" t="s">
        <v>11</v>
      </c>
      <c r="I49" s="1" t="s">
        <v>9</v>
      </c>
      <c r="J49" s="1" t="s">
        <v>14</v>
      </c>
      <c r="K49" s="1" t="s">
        <v>12</v>
      </c>
    </row>
    <row r="50" spans="2:23">
      <c r="G50" s="1">
        <v>49</v>
      </c>
      <c r="H50" s="1" t="s">
        <v>10</v>
      </c>
      <c r="I50" s="1" t="s">
        <v>6</v>
      </c>
      <c r="J50" s="1" t="s">
        <v>14</v>
      </c>
      <c r="K50" s="1" t="s">
        <v>8</v>
      </c>
    </row>
    <row r="51" spans="2:23">
      <c r="G51" s="1">
        <v>50</v>
      </c>
      <c r="H51" s="1" t="s">
        <v>11</v>
      </c>
      <c r="I51" s="1" t="s">
        <v>9</v>
      </c>
      <c r="J51" s="1" t="s">
        <v>14</v>
      </c>
      <c r="K51" s="1" t="s">
        <v>12</v>
      </c>
    </row>
    <row r="53" spans="2:23" ht="22" thickBot="1"/>
    <row r="54" spans="2:23" ht="22" thickBot="1">
      <c r="B54" s="2" t="s">
        <v>15</v>
      </c>
      <c r="C54" s="2" t="s">
        <v>16</v>
      </c>
      <c r="D54" s="3" t="s">
        <v>17</v>
      </c>
      <c r="G54" s="4" t="s">
        <v>33</v>
      </c>
      <c r="H54" s="4" t="s">
        <v>20</v>
      </c>
      <c r="I54" s="5" t="s">
        <v>17</v>
      </c>
      <c r="J54" s="4" t="s">
        <v>21</v>
      </c>
      <c r="K54" s="4" t="s">
        <v>22</v>
      </c>
      <c r="L54" s="6" t="s">
        <v>23</v>
      </c>
      <c r="N54" s="4" t="s">
        <v>34</v>
      </c>
      <c r="O54" s="4" t="s">
        <v>20</v>
      </c>
      <c r="P54" s="5" t="s">
        <v>17</v>
      </c>
      <c r="Q54" s="4" t="s">
        <v>21</v>
      </c>
      <c r="R54" s="4" t="s">
        <v>22</v>
      </c>
      <c r="S54" s="6" t="s">
        <v>23</v>
      </c>
      <c r="U54" s="7" t="s">
        <v>15</v>
      </c>
      <c r="V54" s="8" t="s">
        <v>16</v>
      </c>
      <c r="W54" s="9" t="s">
        <v>17</v>
      </c>
    </row>
    <row r="55" spans="2:23">
      <c r="B55" s="2" t="s">
        <v>8</v>
      </c>
      <c r="C55" s="2">
        <f>29/50</f>
        <v>0.57999999999999996</v>
      </c>
      <c r="D55" s="2">
        <f>-(C55*LOG(C55,2))</f>
        <v>0.45580761289534855</v>
      </c>
      <c r="G55" s="10" t="s">
        <v>25</v>
      </c>
      <c r="H55" s="11" t="s">
        <v>8</v>
      </c>
      <c r="I55" s="11">
        <f>-(14/16*LOG(14/16,2))</f>
        <v>0.16856444319959643</v>
      </c>
      <c r="J55" s="11">
        <f>I55+I56</f>
        <v>0.5435644431995964</v>
      </c>
      <c r="K55" s="11">
        <f>16/50</f>
        <v>0.32</v>
      </c>
      <c r="L55" s="11">
        <f>J55*K55</f>
        <v>0.17394062182387085</v>
      </c>
      <c r="N55" s="10" t="s">
        <v>27</v>
      </c>
      <c r="O55" s="11" t="s">
        <v>8</v>
      </c>
      <c r="P55" s="11">
        <f>-(10/12*LOG(10/12,2))</f>
        <v>0.21919533819482817</v>
      </c>
      <c r="Q55" s="11">
        <f>P55+P56</f>
        <v>0.65002242164835411</v>
      </c>
      <c r="R55" s="11">
        <f>12/16</f>
        <v>0.75</v>
      </c>
      <c r="S55" s="11">
        <f>Q55*R55</f>
        <v>0.48751681623626558</v>
      </c>
      <c r="U55" s="12" t="s">
        <v>8</v>
      </c>
      <c r="V55" s="13">
        <f>14/16</f>
        <v>0.875</v>
      </c>
      <c r="W55" s="14">
        <f>-(V55*LOG(V55,2))</f>
        <v>0.16856444319959643</v>
      </c>
    </row>
    <row r="56" spans="2:23" ht="22" thickBot="1">
      <c r="B56" s="2" t="s">
        <v>12</v>
      </c>
      <c r="C56" s="2">
        <f>21/50</f>
        <v>0.42</v>
      </c>
      <c r="D56" s="2">
        <f>-(C56*LOG(C56,2))</f>
        <v>0.525646282138305</v>
      </c>
      <c r="G56" s="15"/>
      <c r="H56" s="16" t="s">
        <v>12</v>
      </c>
      <c r="I56" s="16">
        <f>-(2/16*LOG(2/16,2))</f>
        <v>0.375</v>
      </c>
      <c r="J56" s="16"/>
      <c r="K56" s="16"/>
      <c r="L56" s="16"/>
      <c r="N56" s="15"/>
      <c r="O56" s="16" t="s">
        <v>12</v>
      </c>
      <c r="P56" s="16">
        <f>-(2/12*LOG(2/12,2))</f>
        <v>0.43082708345352599</v>
      </c>
      <c r="Q56" s="16"/>
      <c r="R56" s="16"/>
      <c r="S56" s="16"/>
      <c r="U56" s="12" t="s">
        <v>12</v>
      </c>
      <c r="V56" s="13">
        <f>2/16</f>
        <v>0.125</v>
      </c>
      <c r="W56" s="14">
        <f>-(V56*LOG(V56,2))</f>
        <v>0.375</v>
      </c>
    </row>
    <row r="57" spans="2:23">
      <c r="B57" s="2" t="s">
        <v>19</v>
      </c>
      <c r="C57" s="2"/>
      <c r="D57" s="2">
        <f>D55+D56</f>
        <v>0.98145389503365354</v>
      </c>
      <c r="G57" s="10" t="s">
        <v>24</v>
      </c>
      <c r="H57" s="11" t="s">
        <v>8</v>
      </c>
      <c r="I57" s="11">
        <f>-(11/16*LOG(11/16,2))</f>
        <v>0.37164076218685815</v>
      </c>
      <c r="J57" s="11">
        <f>I57+I58</f>
        <v>0.8960382325345575</v>
      </c>
      <c r="K57" s="11">
        <f>16/50</f>
        <v>0.32</v>
      </c>
      <c r="L57" s="11">
        <f>J57*K57</f>
        <v>0.28673223441105838</v>
      </c>
      <c r="N57" s="10" t="s">
        <v>28</v>
      </c>
      <c r="O57" s="11" t="s">
        <v>8</v>
      </c>
      <c r="P57" s="11">
        <v>0</v>
      </c>
      <c r="Q57" s="11">
        <f>P57+P58</f>
        <v>0</v>
      </c>
      <c r="R57" s="11">
        <f>4/16</f>
        <v>0.25</v>
      </c>
      <c r="S57" s="11">
        <f>Q57*R57</f>
        <v>0</v>
      </c>
      <c r="U57" s="17" t="s">
        <v>19</v>
      </c>
      <c r="V57" s="18"/>
      <c r="W57" s="19">
        <f>W55+W56</f>
        <v>0.5435644431995964</v>
      </c>
    </row>
    <row r="58" spans="2:23" ht="22" thickBot="1">
      <c r="G58" s="15"/>
      <c r="H58" s="16" t="s">
        <v>12</v>
      </c>
      <c r="I58" s="16">
        <f>-(5/16*LOG(5/16,2))</f>
        <v>0.52439747034769935</v>
      </c>
      <c r="J58" s="16"/>
      <c r="K58" s="16"/>
      <c r="L58" s="16"/>
      <c r="N58" s="15"/>
      <c r="O58" s="16" t="s">
        <v>12</v>
      </c>
      <c r="P58" s="16">
        <v>0</v>
      </c>
      <c r="Q58" s="16"/>
      <c r="R58" s="16"/>
      <c r="S58" s="16"/>
    </row>
    <row r="59" spans="2:23" ht="22" thickBot="1">
      <c r="G59" s="10" t="s">
        <v>26</v>
      </c>
      <c r="H59" s="11" t="s">
        <v>8</v>
      </c>
      <c r="I59" s="11">
        <f>-(4/18*LOG(4/18,2))</f>
        <v>0.48220555587606945</v>
      </c>
      <c r="J59" s="11">
        <f>I59+I60</f>
        <v>0.76420450650862026</v>
      </c>
      <c r="K59" s="11">
        <f>18/50</f>
        <v>0.36</v>
      </c>
      <c r="L59" s="11">
        <f>J59*K59</f>
        <v>0.27511362234310327</v>
      </c>
      <c r="N59" s="20" t="s">
        <v>18</v>
      </c>
      <c r="O59" s="21"/>
      <c r="P59" s="21"/>
      <c r="Q59" s="22"/>
      <c r="R59" s="23">
        <f>R55+R57</f>
        <v>1</v>
      </c>
      <c r="S59" s="23">
        <f>S55+S57</f>
        <v>0.48751681623626558</v>
      </c>
    </row>
    <row r="60" spans="2:23" ht="22" thickBot="1">
      <c r="G60" s="15"/>
      <c r="H60" s="16" t="s">
        <v>12</v>
      </c>
      <c r="I60" s="16">
        <f>-(14/18*LOG(14/18,2))</f>
        <v>0.28199895063255087</v>
      </c>
      <c r="J60" s="16"/>
      <c r="K60" s="16"/>
      <c r="L60" s="16"/>
      <c r="N60" s="24" t="s">
        <v>32</v>
      </c>
      <c r="O60" s="25"/>
      <c r="P60" s="26"/>
      <c r="Q60" s="25">
        <f>W57-S59</f>
        <v>5.6047626963330821E-2</v>
      </c>
      <c r="R60" s="25"/>
      <c r="S60" s="26"/>
    </row>
    <row r="61" spans="2:23" ht="22" thickBot="1">
      <c r="G61" s="20" t="s">
        <v>18</v>
      </c>
      <c r="H61" s="21"/>
      <c r="I61" s="21"/>
      <c r="J61" s="22"/>
      <c r="K61" s="23">
        <f>K55+K57+K59</f>
        <v>1</v>
      </c>
      <c r="L61" s="23">
        <f>L55+L57+L59</f>
        <v>0.73578647857803259</v>
      </c>
      <c r="N61" s="10" t="s">
        <v>29</v>
      </c>
      <c r="O61" s="11" t="s">
        <v>8</v>
      </c>
      <c r="P61" s="11">
        <v>0</v>
      </c>
      <c r="Q61" s="11">
        <f>P61+P62</f>
        <v>0</v>
      </c>
      <c r="R61" s="11">
        <f>3/16</f>
        <v>0.1875</v>
      </c>
      <c r="S61" s="11">
        <f>Q61*R61</f>
        <v>0</v>
      </c>
    </row>
    <row r="62" spans="2:23" ht="22" thickBot="1">
      <c r="G62" s="24" t="s">
        <v>32</v>
      </c>
      <c r="H62" s="25"/>
      <c r="I62" s="26"/>
      <c r="J62" s="24">
        <f>D57-L61</f>
        <v>0.24566741645562096</v>
      </c>
      <c r="K62" s="25"/>
      <c r="L62" s="26"/>
      <c r="N62" s="15"/>
      <c r="O62" s="16" t="s">
        <v>12</v>
      </c>
      <c r="P62" s="16">
        <v>0</v>
      </c>
      <c r="Q62" s="16"/>
      <c r="R62" s="16"/>
      <c r="S62" s="16"/>
    </row>
    <row r="63" spans="2:23">
      <c r="G63" s="10" t="s">
        <v>27</v>
      </c>
      <c r="H63" s="11" t="s">
        <v>8</v>
      </c>
      <c r="I63" s="11">
        <f>-(21/32*LOG(21/32,2))</f>
        <v>0.3987916913014386</v>
      </c>
      <c r="J63" s="11">
        <f>I63+I64</f>
        <v>0.92836207239486779</v>
      </c>
      <c r="K63" s="11">
        <f>32/50</f>
        <v>0.64</v>
      </c>
      <c r="L63" s="11">
        <f>J63*K63</f>
        <v>0.5941517263327154</v>
      </c>
      <c r="N63" s="10" t="s">
        <v>30</v>
      </c>
      <c r="O63" s="11" t="s">
        <v>8</v>
      </c>
      <c r="P63" s="11">
        <v>0</v>
      </c>
      <c r="Q63" s="11">
        <f>P63+P64</f>
        <v>0</v>
      </c>
      <c r="R63" s="11">
        <f>5/16</f>
        <v>0.3125</v>
      </c>
      <c r="S63" s="11">
        <f>Q63*R63</f>
        <v>0</v>
      </c>
    </row>
    <row r="64" spans="2:23" ht="22" thickBot="1">
      <c r="G64" s="15"/>
      <c r="H64" s="16" t="s">
        <v>12</v>
      </c>
      <c r="I64" s="16">
        <f>-(11/32*LOG(11/32,2))</f>
        <v>0.52957038109342913</v>
      </c>
      <c r="J64" s="16"/>
      <c r="K64" s="16"/>
      <c r="L64" s="16"/>
      <c r="N64" s="15"/>
      <c r="O64" s="16" t="s">
        <v>12</v>
      </c>
      <c r="P64" s="16">
        <v>0</v>
      </c>
      <c r="Q64" s="16"/>
      <c r="R64" s="16"/>
      <c r="S64" s="16"/>
    </row>
    <row r="65" spans="7:23">
      <c r="G65" s="10" t="s">
        <v>28</v>
      </c>
      <c r="H65" s="11" t="s">
        <v>8</v>
      </c>
      <c r="I65" s="11">
        <f>-(8/18*LOG(8/18,2))</f>
        <v>0.51996666730769436</v>
      </c>
      <c r="J65" s="11">
        <f>I65+I66</f>
        <v>0.99107605983822222</v>
      </c>
      <c r="K65" s="11">
        <f>18/50</f>
        <v>0.36</v>
      </c>
      <c r="L65" s="11">
        <f>J65*K65</f>
        <v>0.35678738154175998</v>
      </c>
      <c r="N65" s="10" t="s">
        <v>31</v>
      </c>
      <c r="O65" s="11" t="s">
        <v>8</v>
      </c>
      <c r="P65" s="11">
        <f>-(6/8*LOG(6/8,2))</f>
        <v>0.31127812445913283</v>
      </c>
      <c r="Q65" s="11">
        <f>P65+P66</f>
        <v>0.81127812445913283</v>
      </c>
      <c r="R65" s="11">
        <f>8/16</f>
        <v>0.5</v>
      </c>
      <c r="S65" s="11">
        <f>Q65*R65</f>
        <v>0.40563906222956642</v>
      </c>
    </row>
    <row r="66" spans="7:23" ht="22" thickBot="1">
      <c r="G66" s="15"/>
      <c r="H66" s="16" t="s">
        <v>12</v>
      </c>
      <c r="I66" s="16">
        <f>-(10/18*LOG(10/18,2))</f>
        <v>0.4711093925305278</v>
      </c>
      <c r="J66" s="16"/>
      <c r="K66" s="16"/>
      <c r="L66" s="16"/>
      <c r="N66" s="15"/>
      <c r="O66" s="16" t="s">
        <v>12</v>
      </c>
      <c r="P66" s="16">
        <f>-(2/8*LOG(2/8,2))</f>
        <v>0.5</v>
      </c>
      <c r="Q66" s="16"/>
      <c r="R66" s="16"/>
      <c r="S66" s="16"/>
    </row>
    <row r="67" spans="7:23" ht="22" thickBot="1">
      <c r="G67" s="20" t="s">
        <v>18</v>
      </c>
      <c r="H67" s="21"/>
      <c r="I67" s="21"/>
      <c r="J67" s="22"/>
      <c r="K67" s="23">
        <f>K63+K65</f>
        <v>1</v>
      </c>
      <c r="L67" s="23">
        <f>L63+L65</f>
        <v>0.95093910787447533</v>
      </c>
      <c r="N67" s="20" t="s">
        <v>18</v>
      </c>
      <c r="O67" s="21"/>
      <c r="P67" s="21"/>
      <c r="Q67" s="22"/>
      <c r="R67" s="23">
        <f>R61+R63+R65</f>
        <v>1</v>
      </c>
      <c r="S67" s="23">
        <f>S61+S63+S65</f>
        <v>0.40563906222956642</v>
      </c>
    </row>
    <row r="68" spans="7:23" ht="22" thickBot="1">
      <c r="G68" s="24" t="s">
        <v>32</v>
      </c>
      <c r="H68" s="25"/>
      <c r="I68" s="26"/>
      <c r="J68" s="25">
        <f>D57-L67</f>
        <v>3.0514787159178214E-2</v>
      </c>
      <c r="K68" s="25"/>
      <c r="L68" s="26"/>
      <c r="N68" s="24" t="s">
        <v>32</v>
      </c>
      <c r="O68" s="25"/>
      <c r="P68" s="26"/>
      <c r="Q68" s="25">
        <f>W57-S67</f>
        <v>0.13792538097002999</v>
      </c>
      <c r="R68" s="25"/>
      <c r="S68" s="26"/>
    </row>
    <row r="69" spans="7:23" ht="22" thickBot="1">
      <c r="G69" s="10" t="s">
        <v>29</v>
      </c>
      <c r="H69" s="11" t="s">
        <v>8</v>
      </c>
      <c r="I69" s="11">
        <f>-(9/10*LOG(9/10,2))</f>
        <v>0.13680278410054497</v>
      </c>
      <c r="J69" s="11">
        <f>I69+I70</f>
        <v>0.46899559358928122</v>
      </c>
      <c r="K69" s="11">
        <f>10/50</f>
        <v>0.2</v>
      </c>
      <c r="L69" s="11">
        <f>J69*K69</f>
        <v>9.3799118717856247E-2</v>
      </c>
    </row>
    <row r="70" spans="7:23" ht="22" thickBot="1">
      <c r="G70" s="15"/>
      <c r="H70" s="16" t="s">
        <v>12</v>
      </c>
      <c r="I70" s="16">
        <f>-(1/10*LOG(1/10,2))</f>
        <v>0.33219280948873625</v>
      </c>
      <c r="J70" s="16"/>
      <c r="K70" s="16"/>
      <c r="L70" s="16"/>
      <c r="N70" s="4" t="s">
        <v>35</v>
      </c>
      <c r="O70" s="4" t="s">
        <v>20</v>
      </c>
      <c r="P70" s="5" t="s">
        <v>17</v>
      </c>
      <c r="Q70" s="4" t="s">
        <v>21</v>
      </c>
      <c r="R70" s="4" t="s">
        <v>22</v>
      </c>
      <c r="S70" s="6" t="s">
        <v>23</v>
      </c>
      <c r="U70" s="7" t="s">
        <v>15</v>
      </c>
      <c r="V70" s="8" t="s">
        <v>16</v>
      </c>
      <c r="W70" s="9" t="s">
        <v>17</v>
      </c>
    </row>
    <row r="71" spans="7:23">
      <c r="G71" s="10" t="s">
        <v>30</v>
      </c>
      <c r="H71" s="11" t="s">
        <v>8</v>
      </c>
      <c r="I71" s="11">
        <f>-(11/16*LOG(11/16,2))</f>
        <v>0.37164076218685815</v>
      </c>
      <c r="J71" s="11">
        <f>I71+I72</f>
        <v>0.8960382325345575</v>
      </c>
      <c r="K71" s="11">
        <f>16/50</f>
        <v>0.32</v>
      </c>
      <c r="L71" s="11">
        <f>J71*K71</f>
        <v>0.28673223441105838</v>
      </c>
      <c r="N71" s="10" t="s">
        <v>27</v>
      </c>
      <c r="O71" s="11" t="s">
        <v>8</v>
      </c>
      <c r="P71" s="11">
        <f>-(9/12*LOG(9/12,2))</f>
        <v>0.31127812445913283</v>
      </c>
      <c r="Q71" s="11">
        <f>P71+P72</f>
        <v>0.81127812445913283</v>
      </c>
      <c r="R71" s="11">
        <f>12/16</f>
        <v>0.75</v>
      </c>
      <c r="S71" s="11">
        <f>Q71*R71</f>
        <v>0.6084585933443496</v>
      </c>
      <c r="U71" s="12" t="s">
        <v>8</v>
      </c>
      <c r="V71" s="13">
        <f>11/16</f>
        <v>0.6875</v>
      </c>
      <c r="W71" s="14">
        <f>-(V71*LOG(V71,2))</f>
        <v>0.37164076218685815</v>
      </c>
    </row>
    <row r="72" spans="7:23" ht="22" thickBot="1">
      <c r="G72" s="15"/>
      <c r="H72" s="16" t="s">
        <v>12</v>
      </c>
      <c r="I72" s="16">
        <f>-(5/16*LOG(5/16,2))</f>
        <v>0.52439747034769935</v>
      </c>
      <c r="J72" s="16"/>
      <c r="K72" s="16"/>
      <c r="L72" s="16"/>
      <c r="N72" s="15"/>
      <c r="O72" s="16" t="s">
        <v>12</v>
      </c>
      <c r="P72" s="16">
        <f>-(3/12*LOG(3/12,2))</f>
        <v>0.5</v>
      </c>
      <c r="Q72" s="16"/>
      <c r="R72" s="16"/>
      <c r="S72" s="16"/>
      <c r="U72" s="12" t="s">
        <v>12</v>
      </c>
      <c r="V72" s="13">
        <f>5/16</f>
        <v>0.3125</v>
      </c>
      <c r="W72" s="14">
        <f>-(V72*LOG(V72,2))</f>
        <v>0.52439747034769935</v>
      </c>
    </row>
    <row r="73" spans="7:23">
      <c r="G73" s="10" t="s">
        <v>31</v>
      </c>
      <c r="H73" s="11" t="s">
        <v>8</v>
      </c>
      <c r="I73" s="11">
        <f>-(9/24*LOG(9/24,2))</f>
        <v>0.53063906222956636</v>
      </c>
      <c r="J73" s="11">
        <f>I73+I74</f>
        <v>0.95443400292496494</v>
      </c>
      <c r="K73" s="11">
        <f>24/50</f>
        <v>0.48</v>
      </c>
      <c r="L73" s="11">
        <f>J73*K73</f>
        <v>0.45812832140398313</v>
      </c>
      <c r="N73" s="10" t="s">
        <v>28</v>
      </c>
      <c r="O73" s="11" t="s">
        <v>8</v>
      </c>
      <c r="P73" s="11">
        <f>-(2/4*LOG(2/4,2))</f>
        <v>0.5</v>
      </c>
      <c r="Q73" s="11">
        <f>P73+P74</f>
        <v>1</v>
      </c>
      <c r="R73" s="11">
        <f>4/16</f>
        <v>0.25</v>
      </c>
      <c r="S73" s="11">
        <f>Q73*R73</f>
        <v>0.25</v>
      </c>
      <c r="U73" s="17" t="s">
        <v>19</v>
      </c>
      <c r="V73" s="18"/>
      <c r="W73" s="19">
        <f>W71+W72</f>
        <v>0.8960382325345575</v>
      </c>
    </row>
    <row r="74" spans="7:23" ht="22" thickBot="1">
      <c r="G74" s="15"/>
      <c r="H74" s="16" t="s">
        <v>12</v>
      </c>
      <c r="I74" s="16">
        <f>-(15/24*LOG(15/24,2))</f>
        <v>0.42379494069539858</v>
      </c>
      <c r="J74" s="16"/>
      <c r="K74" s="16"/>
      <c r="L74" s="16"/>
      <c r="N74" s="15"/>
      <c r="O74" s="16" t="s">
        <v>12</v>
      </c>
      <c r="P74" s="16">
        <f>-(2/4*LOG(2/4,2))</f>
        <v>0.5</v>
      </c>
      <c r="Q74" s="16"/>
      <c r="R74" s="16"/>
      <c r="S74" s="16"/>
    </row>
    <row r="75" spans="7:23" ht="22" thickBot="1">
      <c r="G75" s="20" t="s">
        <v>18</v>
      </c>
      <c r="H75" s="21"/>
      <c r="I75" s="21"/>
      <c r="J75" s="22"/>
      <c r="K75" s="23">
        <f>K69+K71+K73</f>
        <v>1</v>
      </c>
      <c r="L75" s="23">
        <f>L69+L71+L73</f>
        <v>0.8386596745328978</v>
      </c>
      <c r="N75" s="20" t="s">
        <v>18</v>
      </c>
      <c r="O75" s="21"/>
      <c r="P75" s="21"/>
      <c r="Q75" s="22"/>
      <c r="R75" s="23">
        <f>R71+R73</f>
        <v>1</v>
      </c>
      <c r="S75" s="23">
        <f>S71+S73</f>
        <v>0.8584585933443496</v>
      </c>
    </row>
    <row r="76" spans="7:23" ht="22" thickBot="1">
      <c r="G76" s="24" t="s">
        <v>32</v>
      </c>
      <c r="H76" s="25"/>
      <c r="I76" s="26"/>
      <c r="J76" s="25">
        <f>D57-L75</f>
        <v>0.14279422050075574</v>
      </c>
      <c r="K76" s="25"/>
      <c r="L76" s="26"/>
      <c r="N76" s="24" t="s">
        <v>32</v>
      </c>
      <c r="O76" s="25"/>
      <c r="P76" s="26"/>
      <c r="Q76" s="25">
        <f>W73-S75</f>
        <v>3.7579639190207903E-2</v>
      </c>
      <c r="R76" s="25"/>
      <c r="S76" s="26"/>
    </row>
    <row r="77" spans="7:23">
      <c r="N77" s="10" t="s">
        <v>29</v>
      </c>
      <c r="O77" s="11" t="s">
        <v>8</v>
      </c>
      <c r="P77" s="11">
        <v>0</v>
      </c>
      <c r="Q77" s="11">
        <f>P77+P78</f>
        <v>0</v>
      </c>
      <c r="R77" s="11">
        <f>4/16</f>
        <v>0.25</v>
      </c>
      <c r="S77" s="11">
        <f>Q77*R77</f>
        <v>0</v>
      </c>
    </row>
    <row r="78" spans="7:23" ht="22" thickBot="1">
      <c r="N78" s="15"/>
      <c r="O78" s="16" t="s">
        <v>12</v>
      </c>
      <c r="P78" s="16">
        <v>0</v>
      </c>
      <c r="Q78" s="16"/>
      <c r="R78" s="16"/>
      <c r="S78" s="16"/>
    </row>
    <row r="79" spans="7:23">
      <c r="N79" s="10" t="s">
        <v>30</v>
      </c>
      <c r="O79" s="11" t="s">
        <v>8</v>
      </c>
      <c r="P79" s="11">
        <v>0</v>
      </c>
      <c r="Q79" s="11">
        <f>P79+P80</f>
        <v>0</v>
      </c>
      <c r="R79" s="11">
        <f>4/16</f>
        <v>0.25</v>
      </c>
      <c r="S79" s="11">
        <f>Q79*R79</f>
        <v>0</v>
      </c>
    </row>
    <row r="80" spans="7:23" ht="22" thickBot="1">
      <c r="N80" s="15"/>
      <c r="O80" s="16" t="s">
        <v>12</v>
      </c>
      <c r="P80" s="16">
        <v>0</v>
      </c>
      <c r="Q80" s="16"/>
      <c r="R80" s="16"/>
      <c r="S80" s="16"/>
    </row>
    <row r="81" spans="14:23">
      <c r="N81" s="10" t="s">
        <v>31</v>
      </c>
      <c r="O81" s="11" t="s">
        <v>8</v>
      </c>
      <c r="P81" s="11">
        <f>-(3/8*LOG(3/8,2))</f>
        <v>0.53063906222956636</v>
      </c>
      <c r="Q81" s="11">
        <f>P81+P82</f>
        <v>0.95443400292496494</v>
      </c>
      <c r="R81" s="11">
        <f>8/16</f>
        <v>0.5</v>
      </c>
      <c r="S81" s="11">
        <f>Q81*R81</f>
        <v>0.47721700146248247</v>
      </c>
    </row>
    <row r="82" spans="14:23" ht="22" thickBot="1">
      <c r="N82" s="15"/>
      <c r="O82" s="16" t="s">
        <v>12</v>
      </c>
      <c r="P82" s="16">
        <f>-(5/8*LOG(5/8,2))</f>
        <v>0.42379494069539858</v>
      </c>
      <c r="Q82" s="16"/>
      <c r="R82" s="16"/>
      <c r="S82" s="16"/>
    </row>
    <row r="83" spans="14:23" ht="22" thickBot="1">
      <c r="N83" s="20" t="s">
        <v>18</v>
      </c>
      <c r="O83" s="21"/>
      <c r="P83" s="21"/>
      <c r="Q83" s="22"/>
      <c r="R83" s="23">
        <f>R77+R79+R81</f>
        <v>1</v>
      </c>
      <c r="S83" s="23">
        <f>S77+S79+S81</f>
        <v>0.47721700146248247</v>
      </c>
    </row>
    <row r="84" spans="14:23" ht="22" thickBot="1">
      <c r="N84" s="24" t="s">
        <v>32</v>
      </c>
      <c r="O84" s="25"/>
      <c r="P84" s="26"/>
      <c r="Q84" s="25">
        <f>W73-S83</f>
        <v>0.41882123107207503</v>
      </c>
      <c r="R84" s="25"/>
      <c r="S84" s="26"/>
    </row>
    <row r="85" spans="14:23" ht="22" thickBot="1"/>
    <row r="86" spans="14:23" ht="22" thickBot="1">
      <c r="N86" s="4" t="s">
        <v>36</v>
      </c>
      <c r="O86" s="4" t="s">
        <v>20</v>
      </c>
      <c r="P86" s="5" t="s">
        <v>17</v>
      </c>
      <c r="Q86" s="4" t="s">
        <v>21</v>
      </c>
      <c r="R86" s="4" t="s">
        <v>22</v>
      </c>
      <c r="S86" s="6" t="s">
        <v>23</v>
      </c>
      <c r="U86" s="7" t="s">
        <v>15</v>
      </c>
      <c r="V86" s="8" t="s">
        <v>16</v>
      </c>
      <c r="W86" s="9" t="s">
        <v>17</v>
      </c>
    </row>
    <row r="87" spans="14:23">
      <c r="N87" s="10" t="s">
        <v>27</v>
      </c>
      <c r="O87" s="11" t="s">
        <v>8</v>
      </c>
      <c r="P87" s="11">
        <f>-(2/8*LOG(2/8,2))</f>
        <v>0.5</v>
      </c>
      <c r="Q87" s="11">
        <f>P87+P88</f>
        <v>0.81127812445913283</v>
      </c>
      <c r="R87" s="11">
        <f>8/18</f>
        <v>0.44444444444444442</v>
      </c>
      <c r="S87" s="11">
        <f>Q87*R87</f>
        <v>0.36056805531517011</v>
      </c>
      <c r="U87" s="12" t="s">
        <v>8</v>
      </c>
      <c r="V87" s="13">
        <f>4/18</f>
        <v>0.22222222222222221</v>
      </c>
      <c r="W87" s="14">
        <f>-(V87*LOG(V87,2))</f>
        <v>0.48220555587606945</v>
      </c>
    </row>
    <row r="88" spans="14:23" ht="22" thickBot="1">
      <c r="N88" s="15"/>
      <c r="O88" s="16" t="s">
        <v>12</v>
      </c>
      <c r="P88" s="16">
        <f>-(6/8*LOG(6/8,2))</f>
        <v>0.31127812445913283</v>
      </c>
      <c r="Q88" s="16"/>
      <c r="R88" s="16"/>
      <c r="S88" s="16"/>
      <c r="U88" s="12" t="s">
        <v>12</v>
      </c>
      <c r="V88" s="13">
        <f>14/18</f>
        <v>0.77777777777777779</v>
      </c>
      <c r="W88" s="14">
        <f>-(V88*LOG(V88,2))</f>
        <v>0.28199895063255087</v>
      </c>
    </row>
    <row r="89" spans="14:23">
      <c r="N89" s="10" t="s">
        <v>28</v>
      </c>
      <c r="O89" s="11" t="s">
        <v>8</v>
      </c>
      <c r="P89" s="11">
        <f>-(2/10*LOG(2/10,2))</f>
        <v>0.46438561897747244</v>
      </c>
      <c r="Q89" s="11">
        <f>P89+P90</f>
        <v>0.72192809488736231</v>
      </c>
      <c r="R89" s="11">
        <f>10/18</f>
        <v>0.55555555555555558</v>
      </c>
      <c r="S89" s="11">
        <f>Q89*R89</f>
        <v>0.40107116382631242</v>
      </c>
      <c r="U89" s="17" t="s">
        <v>19</v>
      </c>
      <c r="V89" s="18"/>
      <c r="W89" s="19">
        <f>W87+W88</f>
        <v>0.76420450650862026</v>
      </c>
    </row>
    <row r="90" spans="14:23" ht="22" thickBot="1">
      <c r="N90" s="15"/>
      <c r="O90" s="16" t="s">
        <v>12</v>
      </c>
      <c r="P90" s="16">
        <f>-(8/10*LOG(8/10,2))</f>
        <v>0.25754247590988982</v>
      </c>
      <c r="Q90" s="16"/>
      <c r="R90" s="16"/>
      <c r="S90" s="16"/>
    </row>
    <row r="91" spans="14:23" ht="22" thickBot="1">
      <c r="N91" s="20" t="s">
        <v>18</v>
      </c>
      <c r="O91" s="21"/>
      <c r="P91" s="21"/>
      <c r="Q91" s="22"/>
      <c r="R91" s="23">
        <f>R87+R89</f>
        <v>1</v>
      </c>
      <c r="S91" s="23">
        <f>S87+S89</f>
        <v>0.76163921914148247</v>
      </c>
    </row>
    <row r="92" spans="14:23" ht="22" thickBot="1">
      <c r="N92" s="24" t="s">
        <v>32</v>
      </c>
      <c r="O92" s="25"/>
      <c r="P92" s="26"/>
      <c r="Q92" s="25">
        <f>W89-S91</f>
        <v>2.5652873671377918E-3</v>
      </c>
      <c r="R92" s="25"/>
      <c r="S92" s="26"/>
    </row>
    <row r="93" spans="14:23">
      <c r="N93" s="10" t="s">
        <v>29</v>
      </c>
      <c r="O93" s="11" t="s">
        <v>8</v>
      </c>
      <c r="P93" s="11">
        <f>-(2/3*LOG(2/3,2))</f>
        <v>0.38997500048077083</v>
      </c>
      <c r="Q93" s="11">
        <f>P93+P94</f>
        <v>0.91829583405448956</v>
      </c>
      <c r="R93" s="11">
        <f>3/18</f>
        <v>0.16666666666666666</v>
      </c>
      <c r="S93" s="11">
        <f>Q93*R93</f>
        <v>0.15304930567574826</v>
      </c>
    </row>
    <row r="94" spans="14:23" ht="22" thickBot="1">
      <c r="N94" s="15"/>
      <c r="O94" s="16" t="s">
        <v>12</v>
      </c>
      <c r="P94" s="16">
        <f>-(1/3*LOG(1/3,2))</f>
        <v>0.52832083357371873</v>
      </c>
      <c r="Q94" s="16"/>
      <c r="R94" s="16"/>
      <c r="S94" s="16"/>
    </row>
    <row r="95" spans="14:23">
      <c r="N95" s="10" t="s">
        <v>30</v>
      </c>
      <c r="O95" s="11" t="s">
        <v>8</v>
      </c>
      <c r="P95" s="11">
        <f>-(2/7*LOG(2/7,2))</f>
        <v>0.51638712058788683</v>
      </c>
      <c r="Q95" s="11">
        <f>P95+P96</f>
        <v>0.863120568566631</v>
      </c>
      <c r="R95" s="11">
        <f>7/18</f>
        <v>0.3888888888888889</v>
      </c>
      <c r="S95" s="11">
        <f>Q95*R95</f>
        <v>0.33565799888702319</v>
      </c>
    </row>
    <row r="96" spans="14:23" ht="22" thickBot="1">
      <c r="N96" s="15"/>
      <c r="O96" s="16" t="s">
        <v>12</v>
      </c>
      <c r="P96" s="16">
        <f>-(5/7*LOG(5/7,2))</f>
        <v>0.34673344797874411</v>
      </c>
      <c r="Q96" s="16"/>
      <c r="R96" s="16"/>
      <c r="S96" s="16"/>
    </row>
    <row r="97" spans="14:19">
      <c r="N97" s="10" t="s">
        <v>31</v>
      </c>
      <c r="O97" s="11" t="s">
        <v>8</v>
      </c>
      <c r="P97" s="11">
        <v>0</v>
      </c>
      <c r="Q97" s="11">
        <f>P97+P98</f>
        <v>0</v>
      </c>
      <c r="R97" s="11">
        <f>8/18</f>
        <v>0.44444444444444442</v>
      </c>
      <c r="S97" s="11">
        <f>Q97*R97</f>
        <v>0</v>
      </c>
    </row>
    <row r="98" spans="14:19" ht="22" thickBot="1">
      <c r="N98" s="15"/>
      <c r="O98" s="16" t="s">
        <v>12</v>
      </c>
      <c r="P98" s="16">
        <v>0</v>
      </c>
      <c r="Q98" s="16"/>
      <c r="R98" s="16"/>
      <c r="S98" s="16"/>
    </row>
    <row r="99" spans="14:19" ht="22" thickBot="1">
      <c r="N99" s="20" t="s">
        <v>18</v>
      </c>
      <c r="O99" s="21"/>
      <c r="P99" s="21"/>
      <c r="Q99" s="22"/>
      <c r="R99" s="23">
        <f>R93+R95+R97</f>
        <v>1</v>
      </c>
      <c r="S99" s="23">
        <f>S93+S95+S97</f>
        <v>0.48870730456277145</v>
      </c>
    </row>
    <row r="100" spans="14:19" ht="22" thickBot="1">
      <c r="N100" s="24" t="s">
        <v>32</v>
      </c>
      <c r="O100" s="25"/>
      <c r="P100" s="26"/>
      <c r="Q100" s="25">
        <f>W89-S99</f>
        <v>0.27549720194584881</v>
      </c>
      <c r="R100" s="25"/>
      <c r="S100" s="26"/>
    </row>
  </sheetData>
  <mergeCells count="30">
    <mergeCell ref="J68:L68"/>
    <mergeCell ref="B10:F10"/>
    <mergeCell ref="B11:F11"/>
    <mergeCell ref="B12:F12"/>
    <mergeCell ref="G76:I76"/>
    <mergeCell ref="J76:L76"/>
    <mergeCell ref="N59:Q59"/>
    <mergeCell ref="N60:P60"/>
    <mergeCell ref="Q60:S60"/>
    <mergeCell ref="N67:Q67"/>
    <mergeCell ref="N68:P68"/>
    <mergeCell ref="Q68:S68"/>
    <mergeCell ref="N75:Q75"/>
    <mergeCell ref="N76:P76"/>
    <mergeCell ref="G61:J61"/>
    <mergeCell ref="G67:J67"/>
    <mergeCell ref="G75:J75"/>
    <mergeCell ref="G62:I62"/>
    <mergeCell ref="J62:L62"/>
    <mergeCell ref="G68:I68"/>
    <mergeCell ref="N99:Q99"/>
    <mergeCell ref="N100:P100"/>
    <mergeCell ref="Q100:S100"/>
    <mergeCell ref="Q76:S76"/>
    <mergeCell ref="N83:Q83"/>
    <mergeCell ref="N84:P84"/>
    <mergeCell ref="Q84:S84"/>
    <mergeCell ref="N91:Q91"/>
    <mergeCell ref="N92:P92"/>
    <mergeCell ref="Q92:S9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Microsoft Office User</cp:lastModifiedBy>
  <dcterms:created xsi:type="dcterms:W3CDTF">2019-12-11T18:57:49Z</dcterms:created>
  <dcterms:modified xsi:type="dcterms:W3CDTF">2019-12-12T00:04:24Z</dcterms:modified>
</cp:coreProperties>
</file>