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PivotChartFilter="1"/>
  <bookViews>
    <workbookView xWindow="-120" yWindow="-120" windowWidth="23256" windowHeight="13176" activeTab="3"/>
  </bookViews>
  <sheets>
    <sheet name="Income Statements" sheetId="4" r:id="rId1"/>
    <sheet name="cash flow statements" sheetId="3" r:id="rId2"/>
    <sheet name="Balance Sheet" sheetId="1" r:id="rId3"/>
    <sheet name="Moving Averages" sheetId="6" r:id="rId4"/>
    <sheet name="Analysis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/>
  <c r="C7"/>
  <c r="C8"/>
  <c r="C9"/>
  <c r="C10"/>
  <c r="C11"/>
  <c r="C12"/>
  <c r="C13"/>
  <c r="C5"/>
  <c r="B10" i="5"/>
  <c r="B9"/>
  <c r="B8"/>
  <c r="B7"/>
  <c r="B6"/>
  <c r="B5"/>
  <c r="B4"/>
  <c r="B3"/>
  <c r="B2"/>
  <c r="B41" i="4"/>
  <c r="B40"/>
  <c r="B39"/>
  <c r="B34"/>
  <c r="B15"/>
  <c r="B17" s="1"/>
  <c r="B11"/>
  <c r="B6"/>
  <c r="B37" i="3"/>
  <c r="B36"/>
  <c r="B34"/>
  <c r="B27"/>
  <c r="B20"/>
  <c r="B32" i="1" l="1"/>
  <c r="B13"/>
  <c r="B38" l="1"/>
  <c r="B22" l="1"/>
  <c r="B23" s="1"/>
  <c r="B39"/>
  <c r="B42" l="1"/>
  <c r="B43" s="1"/>
</calcChain>
</file>

<file path=xl/sharedStrings.xml><?xml version="1.0" encoding="utf-8"?>
<sst xmlns="http://schemas.openxmlformats.org/spreadsheetml/2006/main" count="142" uniqueCount="132">
  <si>
    <t>CHF million</t>
  </si>
  <si>
    <t>Assets</t>
  </si>
  <si>
    <t>Other non-current assets</t>
  </si>
  <si>
    <t>Trade receivables</t>
  </si>
  <si>
    <t>Cash and cash equivalents</t>
  </si>
  <si>
    <t>Equity attributable to shareholders of Rieter Holding Ltd.</t>
  </si>
  <si>
    <t>Non-current liabilities</t>
  </si>
  <si>
    <t>Trade payables</t>
  </si>
  <si>
    <t>Other current liabilities</t>
  </si>
  <si>
    <t>Current liabilities</t>
  </si>
  <si>
    <t>Liabilities</t>
  </si>
  <si>
    <t>Marketable securities and time deposits</t>
  </si>
  <si>
    <t xml:space="preserve">  </t>
  </si>
  <si>
    <t>Equity attributable to non-controlling interests</t>
  </si>
  <si>
    <t>Deferred income tax assets</t>
  </si>
  <si>
    <t>Deferred income tax liabilities</t>
  </si>
  <si>
    <t>Advance payments from customers</t>
  </si>
  <si>
    <t>Current income tax liabilities</t>
  </si>
  <si>
    <t>Non-current provisions</t>
  </si>
  <si>
    <t>Other non-current liabilities</t>
  </si>
  <si>
    <t>Current provisions</t>
  </si>
  <si>
    <t>Defined benefit plan assets</t>
  </si>
  <si>
    <t>Defined benefit plan liabilities</t>
  </si>
  <si>
    <t>Current financial debt</t>
  </si>
  <si>
    <t>Non-current financial debt</t>
  </si>
  <si>
    <t>Investments in associated companies</t>
  </si>
  <si>
    <t>Liabilities and shareholders’ equity</t>
  </si>
  <si>
    <t>Shareholders’ equity</t>
  </si>
  <si>
    <r>
      <t>Intangible assets</t>
    </r>
    <r>
      <rPr>
        <vertAlign val="superscript"/>
        <sz val="10"/>
        <rFont val="Arial"/>
        <family val="2"/>
      </rPr>
      <t>1</t>
    </r>
  </si>
  <si>
    <r>
      <t>Goodwill</t>
    </r>
    <r>
      <rPr>
        <vertAlign val="superscript"/>
        <sz val="10"/>
        <rFont val="Arial"/>
        <family val="2"/>
      </rPr>
      <t>1</t>
    </r>
  </si>
  <si>
    <t>Other current receivables</t>
  </si>
  <si>
    <t>Current income tax receivables</t>
  </si>
  <si>
    <t>Assets classified as held for sale</t>
  </si>
  <si>
    <t>Prepaid consideration for acquisition</t>
  </si>
  <si>
    <t>December 31, 
2022</t>
  </si>
  <si>
    <t>–</t>
  </si>
  <si>
    <r>
      <t>Inventories</t>
    </r>
    <r>
      <rPr>
        <vertAlign val="superscript"/>
        <sz val="10"/>
        <rFont val="Arial"/>
        <family val="2"/>
      </rPr>
      <t>1</t>
    </r>
  </si>
  <si>
    <r>
      <t>Current assets</t>
    </r>
    <r>
      <rPr>
        <b/>
        <vertAlign val="superscript"/>
        <sz val="10"/>
        <rFont val="Arial"/>
        <family val="2"/>
      </rPr>
      <t>1</t>
    </r>
  </si>
  <si>
    <r>
      <t>Non-current assets</t>
    </r>
    <r>
      <rPr>
        <b/>
        <vertAlign val="superscript"/>
        <sz val="10"/>
        <rFont val="Arial"/>
        <family val="2"/>
      </rPr>
      <t>1</t>
    </r>
  </si>
  <si>
    <r>
      <t>Property, plant, and equipment</t>
    </r>
    <r>
      <rPr>
        <vertAlign val="superscript"/>
        <sz val="10"/>
        <rFont val="Arial"/>
        <family val="2"/>
      </rPr>
      <t>1</t>
    </r>
  </si>
  <si>
    <t>BALANCE SHEET</t>
  </si>
  <si>
    <t>Current Ratio</t>
  </si>
  <si>
    <t>Quick Ratio</t>
  </si>
  <si>
    <t>Gross Profit Margin</t>
  </si>
  <si>
    <t>Net profit</t>
  </si>
  <si>
    <t>Depreciation of property, plant, and equipment, and amortization of intangible assets</t>
  </si>
  <si>
    <t>Interest income</t>
  </si>
  <si>
    <t>Interest expenses</t>
  </si>
  <si>
    <t>Income taxes</t>
  </si>
  <si>
    <t>Gain on disposals of property, plant, and equipment</t>
  </si>
  <si>
    <t>Other non-cash income and expenses</t>
  </si>
  <si>
    <t>Change in inventories</t>
  </si>
  <si>
    <t>Change in receivables</t>
  </si>
  <si>
    <t>Change in provisions</t>
  </si>
  <si>
    <t>Change in trade payables</t>
  </si>
  <si>
    <t>Change in advance payments from customers and other liabilities</t>
  </si>
  <si>
    <t>Dividends received</t>
  </si>
  <si>
    <t>Interest received</t>
  </si>
  <si>
    <t>Interest paid</t>
  </si>
  <si>
    <t>Income taxes paid</t>
  </si>
  <si>
    <t>Cash flow from operating activities</t>
  </si>
  <si>
    <t>Acquisition of subsidiaries</t>
  </si>
  <si>
    <t>Purchase of property, plant, and equipment, and intangible assets</t>
  </si>
  <si>
    <t>Proceeds from disposals of property, plant, and equipment</t>
  </si>
  <si>
    <t>Proceeds from disposals of assets classified as held for sale</t>
  </si>
  <si>
    <t>Proceeds from disposals/purchase of other non-current assets</t>
  </si>
  <si>
    <t>Sale/purchase of marketable securities and time deposits</t>
  </si>
  <si>
    <t>Cash flow from investing activities</t>
  </si>
  <si>
    <t>Dividend paid to shareholders of Rieter Holding Ltd.</t>
  </si>
  <si>
    <t>Purchase/sale of treasury shares</t>
  </si>
  <si>
    <t>Proceeds from issue of fixed-rate bond</t>
  </si>
  <si>
    <t>Proceeds from bank and other financial debt</t>
  </si>
  <si>
    <t>Repayments of bank and other financial debt</t>
  </si>
  <si>
    <t>Repayments of lease liabilities</t>
  </si>
  <si>
    <t>Cash flow from financing activities</t>
  </si>
  <si>
    <t>Currency effects on cash and cash equivalents</t>
  </si>
  <si>
    <t>Change in cash and cash equivalents</t>
  </si>
  <si>
    <t>Cash and cash equivalents at January 1</t>
  </si>
  <si>
    <t>Cash and cash equivalents at December 31</t>
  </si>
  <si>
    <t xml:space="preserve"> CASH FLOW STATEMENT</t>
  </si>
  <si>
    <t>INCOME STATEMENT</t>
  </si>
  <si>
    <t>Sales</t>
  </si>
  <si>
    <t>Cost of sales</t>
  </si>
  <si>
    <t>Gross profit</t>
  </si>
  <si>
    <t>Research and development expenses</t>
  </si>
  <si>
    <t>Selling, general, and administrative expenses</t>
  </si>
  <si>
    <t>Other income</t>
  </si>
  <si>
    <t>Other expenses</t>
  </si>
  <si>
    <t>Operating result before interest and taxes (EBIT)</t>
  </si>
  <si>
    <t>Share in profit of associated companies</t>
  </si>
  <si>
    <t>Financial income</t>
  </si>
  <si>
    <t>Financial expenses</t>
  </si>
  <si>
    <t>Profit before taxes</t>
  </si>
  <si>
    <t>Attributable to shareholders of Rieter Holding Ltd.</t>
  </si>
  <si>
    <t>Attributable to non-controlling interests</t>
  </si>
  <si>
    <t>Basic earnings per share (CHF)</t>
  </si>
  <si>
    <t>Diluted earnings per share (CHF)</t>
  </si>
  <si>
    <t xml:space="preserve"> </t>
  </si>
  <si>
    <t>CONSOLIDATED STATEMENT OF COMPREHENSIVE INCOME</t>
  </si>
  <si>
    <t>Remeasurement of defined benefit plans</t>
  </si>
  <si>
    <t>Income taxes on remeasurement of defined benefit plans</t>
  </si>
  <si>
    <t>Change in fair values of financial assets</t>
  </si>
  <si>
    <t>Items that will not be reclassified to the income statement, net of taxes</t>
  </si>
  <si>
    <t>Currency translation differences</t>
  </si>
  <si>
    <t>Income taxes on currency translation differences</t>
  </si>
  <si>
    <t>Cash flow hedges</t>
  </si>
  <si>
    <t>Income taxes on cash flow hedges</t>
  </si>
  <si>
    <t>Items that may be reclassified to the income statement, net of taxes</t>
  </si>
  <si>
    <t>Total other comprehensive income</t>
  </si>
  <si>
    <t>Total comprehensive income</t>
  </si>
  <si>
    <t>Net Profit Margin</t>
  </si>
  <si>
    <t>Inventory Turn on Ratio</t>
  </si>
  <si>
    <t>Accounts Recievable Turn Over Ratio</t>
  </si>
  <si>
    <t>Ratio</t>
  </si>
  <si>
    <t>Operating profit Margin</t>
  </si>
  <si>
    <t>Debt-to-equity-ratio</t>
  </si>
  <si>
    <t>Return on equity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</si>
  <si>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</si>
  <si>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</si>
  <si>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</si>
  <si>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</si>
  <si>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</si>
  <si>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</si>
  <si>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</si>
  <si>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</si>
  <si>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</si>
  <si>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</si>
  <si>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</si>
  <si>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</si>
  <si>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</si>
  <si>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Stock($)</t>
  </si>
  <si>
    <t>Moving Averages for 3 months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</si>
</sst>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#\ ##0.0"/>
    <numFmt numFmtId="165" formatCode="#,##0.0"/>
    <numFmt numFmtId="166" formatCode="#\ ##0.00"/>
    <numFmt numFmtId="167" formatCode="_ * #,##0.0_ ;_ * \-#,##0.0_ ;_ * \-??_ ;_ @_ "/>
  </numFmts>
  <fonts count="16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rgb="FF69BBFF"/>
      <name val="Arial"/>
      <family val="2"/>
    </font>
    <font>
      <sz val="12"/>
      <color rgb="FF69BBFF"/>
      <name val="Arial"/>
      <family val="2"/>
    </font>
    <font>
      <sz val="10"/>
      <color rgb="FF69BBFF"/>
      <name val="Arial"/>
      <family val="2"/>
    </font>
    <font>
      <b/>
      <sz val="16"/>
      <color rgb="FF69BBFF"/>
      <name val="Arial"/>
      <family val="2"/>
    </font>
    <font>
      <b/>
      <sz val="10"/>
      <color rgb="FF59ADE3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rgb="FF69BBFF"/>
      </top>
      <bottom style="thin">
        <color rgb="FF69BBFF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49" fontId="1" fillId="0" borderId="0" xfId="0" applyNumberFormat="1" applyFont="1" applyFill="1"/>
    <xf numFmtId="0" fontId="0" fillId="0" borderId="0" xfId="0" applyFont="1" applyFill="1"/>
    <xf numFmtId="49" fontId="1" fillId="0" borderId="0" xfId="1" applyNumberFormat="1" applyFont="1" applyAlignment="1">
      <alignment horizontal="left"/>
    </xf>
    <xf numFmtId="164" fontId="2" fillId="0" borderId="1" xfId="0" applyNumberFormat="1" applyFont="1" applyFill="1" applyBorder="1" applyAlignment="1" applyProtection="1">
      <alignment horizontal="right"/>
    </xf>
    <xf numFmtId="164" fontId="2" fillId="0" borderId="0" xfId="0" applyNumberFormat="1" applyFont="1" applyFill="1" applyBorder="1" applyAlignment="1" applyProtection="1">
      <alignment horizontal="righ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 applyProtection="1">
      <alignment horizontal="right"/>
    </xf>
    <xf numFmtId="0" fontId="2" fillId="0" borderId="0" xfId="0" applyFont="1" applyFill="1" applyBorder="1"/>
    <xf numFmtId="164" fontId="7" fillId="0" borderId="1" xfId="0" applyNumberFormat="1" applyFont="1" applyFill="1" applyBorder="1" applyAlignment="1" applyProtection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 wrapText="1"/>
    </xf>
    <xf numFmtId="15" fontId="7" fillId="0" borderId="2" xfId="0" applyNumberFormat="1" applyFont="1" applyFill="1" applyBorder="1" applyAlignment="1">
      <alignment horizontal="right" wrapText="1"/>
    </xf>
    <xf numFmtId="15" fontId="2" fillId="0" borderId="2" xfId="0" applyNumberFormat="1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4" fontId="9" fillId="0" borderId="1" xfId="0" applyNumberFormat="1" applyFont="1" applyFill="1" applyBorder="1" applyAlignment="1" applyProtection="1">
      <alignment horizontal="right"/>
    </xf>
    <xf numFmtId="165" fontId="5" fillId="0" borderId="1" xfId="2" applyNumberFormat="1" applyFont="1" applyFill="1" applyBorder="1" applyAlignment="1" applyProtection="1">
      <alignment horizontal="right"/>
    </xf>
    <xf numFmtId="0" fontId="2" fillId="0" borderId="4" xfId="0" applyFont="1" applyFill="1" applyBorder="1" applyAlignment="1">
      <alignment horizontal="left"/>
    </xf>
    <xf numFmtId="164" fontId="7" fillId="0" borderId="4" xfId="0" applyNumberFormat="1" applyFont="1" applyFill="1" applyBorder="1" applyAlignment="1" applyProtection="1">
      <alignment horizontal="right"/>
    </xf>
    <xf numFmtId="164" fontId="2" fillId="0" borderId="4" xfId="0" applyNumberFormat="1" applyFont="1" applyFill="1" applyBorder="1" applyAlignment="1" applyProtection="1">
      <alignment horizontal="right"/>
    </xf>
    <xf numFmtId="0" fontId="0" fillId="0" borderId="2" xfId="0" applyFont="1" applyFill="1" applyBorder="1"/>
    <xf numFmtId="164" fontId="7" fillId="0" borderId="2" xfId="0" applyNumberFormat="1" applyFont="1" applyFill="1" applyBorder="1" applyAlignment="1" applyProtection="1">
      <alignment horizontal="right"/>
    </xf>
    <xf numFmtId="164" fontId="2" fillId="0" borderId="2" xfId="0" applyNumberFormat="1" applyFont="1" applyFill="1" applyBorder="1" applyAlignment="1" applyProtection="1">
      <alignment horizontal="right"/>
    </xf>
    <xf numFmtId="0" fontId="2" fillId="0" borderId="3" xfId="0" applyFont="1" applyFill="1" applyBorder="1"/>
    <xf numFmtId="164" fontId="7" fillId="0" borderId="3" xfId="0" applyNumberFormat="1" applyFont="1" applyFill="1" applyBorder="1" applyAlignment="1" applyProtection="1">
      <alignment horizontal="right"/>
    </xf>
    <xf numFmtId="164" fontId="2" fillId="0" borderId="3" xfId="0" applyNumberFormat="1" applyFont="1" applyFill="1" applyBorder="1" applyAlignment="1" applyProtection="1">
      <alignment horizontal="right"/>
    </xf>
    <xf numFmtId="0" fontId="10" fillId="0" borderId="0" xfId="0" applyFont="1" applyFill="1" applyAlignment="1">
      <alignment horizontal="left"/>
    </xf>
    <xf numFmtId="164" fontId="11" fillId="0" borderId="3" xfId="0" applyNumberFormat="1" applyFont="1" applyFill="1" applyBorder="1" applyAlignment="1" applyProtection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right"/>
    </xf>
    <xf numFmtId="164" fontId="11" fillId="0" borderId="0" xfId="0" applyNumberFormat="1" applyFont="1" applyFill="1" applyBorder="1" applyAlignment="1" applyProtection="1">
      <alignment horizontal="right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5" fillId="0" borderId="0" xfId="0" applyFont="1" applyBorder="1" applyAlignment="1">
      <alignment horizontal="left"/>
    </xf>
    <xf numFmtId="1" fontId="7" fillId="0" borderId="0" xfId="0" quotePrefix="1" applyNumberFormat="1" applyFont="1" applyFill="1" applyBorder="1" applyAlignment="1" applyProtection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2" fillId="0" borderId="1" xfId="0" applyFont="1" applyBorder="1"/>
    <xf numFmtId="0" fontId="0" fillId="0" borderId="4" xfId="0" applyFont="1" applyBorder="1" applyAlignment="1">
      <alignment horizontal="left"/>
    </xf>
    <xf numFmtId="164" fontId="9" fillId="0" borderId="4" xfId="0" applyNumberFormat="1" applyFont="1" applyFill="1" applyBorder="1" applyAlignment="1" applyProtection="1">
      <alignment horizontal="right"/>
    </xf>
    <xf numFmtId="0" fontId="2" fillId="0" borderId="3" xfId="0" applyFont="1" applyBorder="1"/>
    <xf numFmtId="0" fontId="2" fillId="0" borderId="2" xfId="0" applyFont="1" applyFill="1" applyBorder="1"/>
    <xf numFmtId="0" fontId="7" fillId="0" borderId="2" xfId="0" applyFont="1" applyFill="1" applyBorder="1"/>
    <xf numFmtId="49" fontId="2" fillId="0" borderId="1" xfId="0" applyNumberFormat="1" applyFont="1" applyFill="1" applyBorder="1" applyAlignment="1">
      <alignment horizontal="left"/>
    </xf>
    <xf numFmtId="0" fontId="7" fillId="0" borderId="1" xfId="0" applyFont="1" applyBorder="1"/>
    <xf numFmtId="49" fontId="1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0" fillId="0" borderId="0" xfId="0" applyFont="1" applyFill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1" fillId="0" borderId="5" xfId="0" applyFont="1" applyFill="1" applyBorder="1" applyAlignment="1">
      <alignment horizontal="left" wrapText="1"/>
    </xf>
    <xf numFmtId="1" fontId="7" fillId="0" borderId="5" xfId="3" applyNumberFormat="1" applyFont="1" applyFill="1" applyBorder="1" applyAlignment="1" applyProtection="1">
      <alignment horizontal="right"/>
    </xf>
    <xf numFmtId="1" fontId="2" fillId="0" borderId="5" xfId="3" quotePrefix="1" applyNumberFormat="1" applyFont="1" applyFill="1" applyBorder="1" applyAlignment="1" applyProtection="1">
      <alignment horizontal="right"/>
    </xf>
    <xf numFmtId="0" fontId="2" fillId="0" borderId="6" xfId="0" applyFont="1" applyFill="1" applyBorder="1" applyAlignment="1">
      <alignment horizontal="left" wrapText="1"/>
    </xf>
    <xf numFmtId="164" fontId="7" fillId="0" borderId="6" xfId="3" applyNumberFormat="1" applyFont="1" applyFill="1" applyBorder="1" applyAlignment="1" applyProtection="1">
      <alignment horizontal="right"/>
    </xf>
    <xf numFmtId="164" fontId="2" fillId="0" borderId="6" xfId="3" applyNumberFormat="1" applyFont="1" applyFill="1" applyBorder="1" applyAlignment="1" applyProtection="1">
      <alignment horizontal="right"/>
    </xf>
    <xf numFmtId="0" fontId="5" fillId="0" borderId="6" xfId="0" applyFont="1" applyFill="1" applyBorder="1" applyAlignment="1">
      <alignment horizontal="left" wrapText="1"/>
    </xf>
    <xf numFmtId="164" fontId="9" fillId="0" borderId="6" xfId="3" applyNumberFormat="1" applyFont="1" applyFill="1" applyBorder="1" applyAlignment="1" applyProtection="1">
      <alignment horizontal="right"/>
    </xf>
    <xf numFmtId="164" fontId="5" fillId="0" borderId="6" xfId="3" applyNumberFormat="1" applyFont="1" applyFill="1" applyBorder="1" applyAlignment="1" applyProtection="1">
      <alignment horizontal="right"/>
    </xf>
    <xf numFmtId="0" fontId="0" fillId="0" borderId="6" xfId="0" applyFont="1" applyFill="1" applyBorder="1" applyAlignment="1">
      <alignment horizontal="left" wrapText="1"/>
    </xf>
    <xf numFmtId="0" fontId="0" fillId="0" borderId="7" xfId="0" applyFont="1" applyFill="1" applyBorder="1" applyAlignment="1">
      <alignment horizontal="left" wrapText="1"/>
    </xf>
    <xf numFmtId="164" fontId="9" fillId="0" borderId="7" xfId="3" applyNumberFormat="1" applyFont="1" applyFill="1" applyBorder="1" applyAlignment="1" applyProtection="1">
      <alignment horizontal="right"/>
    </xf>
    <xf numFmtId="164" fontId="5" fillId="0" borderId="7" xfId="3" applyNumberFormat="1" applyFont="1" applyFill="1" applyBorder="1" applyAlignment="1" applyProtection="1">
      <alignment horizontal="right"/>
    </xf>
    <xf numFmtId="0" fontId="2" fillId="0" borderId="3" xfId="0" applyFont="1" applyFill="1" applyBorder="1" applyAlignment="1">
      <alignment horizontal="left" wrapText="1"/>
    </xf>
    <xf numFmtId="164" fontId="7" fillId="0" borderId="3" xfId="3" applyNumberFormat="1" applyFont="1" applyFill="1" applyBorder="1" applyAlignment="1" applyProtection="1">
      <alignment horizontal="right"/>
    </xf>
    <xf numFmtId="164" fontId="2" fillId="0" borderId="3" xfId="3" applyNumberFormat="1" applyFont="1" applyFill="1" applyBorder="1" applyAlignment="1" applyProtection="1">
      <alignment horizontal="right"/>
    </xf>
    <xf numFmtId="0" fontId="5" fillId="0" borderId="5" xfId="0" applyFont="1" applyFill="1" applyBorder="1" applyAlignment="1">
      <alignment horizontal="left" wrapText="1"/>
    </xf>
    <xf numFmtId="164" fontId="9" fillId="0" borderId="5" xfId="3" applyNumberFormat="1" applyFont="1" applyFill="1" applyBorder="1" applyAlignment="1" applyProtection="1">
      <alignment horizontal="right"/>
    </xf>
    <xf numFmtId="164" fontId="5" fillId="0" borderId="5" xfId="3" applyNumberFormat="1" applyFont="1" applyFill="1" applyBorder="1" applyAlignment="1" applyProtection="1">
      <alignment horizontal="right"/>
    </xf>
    <xf numFmtId="0" fontId="0" fillId="0" borderId="6" xfId="0" applyFill="1" applyBorder="1" applyAlignment="1">
      <alignment horizontal="left" wrapText="1"/>
    </xf>
    <xf numFmtId="166" fontId="7" fillId="0" borderId="6" xfId="3" applyNumberFormat="1" applyFont="1" applyFill="1" applyBorder="1" applyAlignment="1" applyProtection="1">
      <alignment horizontal="right"/>
    </xf>
    <xf numFmtId="166" fontId="2" fillId="0" borderId="6" xfId="3" applyNumberFormat="1" applyFont="1" applyFill="1" applyBorder="1" applyAlignment="1" applyProtection="1">
      <alignment horizontal="right"/>
    </xf>
    <xf numFmtId="0" fontId="2" fillId="0" borderId="6" xfId="0" applyFont="1" applyFill="1" applyBorder="1" applyAlignment="1">
      <alignment wrapText="1"/>
    </xf>
    <xf numFmtId="166" fontId="7" fillId="0" borderId="6" xfId="3" applyNumberFormat="1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wrapText="1"/>
    </xf>
    <xf numFmtId="167" fontId="0" fillId="0" borderId="0" xfId="3" applyNumberFormat="1" applyFont="1" applyFill="1" applyBorder="1" applyAlignment="1" applyProtection="1">
      <alignment horizontal="right"/>
    </xf>
    <xf numFmtId="49" fontId="1" fillId="0" borderId="0" xfId="1" applyNumberFormat="1" applyFont="1" applyAlignment="1">
      <alignment horizontal="left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left" wrapText="1"/>
    </xf>
    <xf numFmtId="1" fontId="7" fillId="0" borderId="5" xfId="3" quotePrefix="1" applyNumberFormat="1" applyFont="1" applyFill="1" applyBorder="1" applyAlignment="1" applyProtection="1">
      <alignment horizontal="right"/>
    </xf>
    <xf numFmtId="0" fontId="2" fillId="0" borderId="7" xfId="0" applyFont="1" applyFill="1" applyBorder="1" applyAlignment="1">
      <alignment horizontal="left" wrapText="1"/>
    </xf>
    <xf numFmtId="164" fontId="7" fillId="0" borderId="7" xfId="3" applyNumberFormat="1" applyFont="1" applyFill="1" applyBorder="1" applyAlignment="1" applyProtection="1">
      <alignment horizontal="right"/>
    </xf>
    <xf numFmtId="164" fontId="2" fillId="0" borderId="7" xfId="3" applyNumberFormat="1" applyFont="1" applyFill="1" applyBorder="1" applyAlignment="1" applyProtection="1">
      <alignment horizontal="right"/>
    </xf>
    <xf numFmtId="0" fontId="0" fillId="0" borderId="5" xfId="0" applyFont="1" applyFill="1" applyBorder="1" applyAlignment="1">
      <alignment wrapText="1"/>
    </xf>
    <xf numFmtId="164" fontId="0" fillId="0" borderId="6" xfId="3" applyNumberFormat="1" applyFont="1" applyFill="1" applyBorder="1" applyAlignment="1" applyProtection="1">
      <alignment horizontal="right"/>
    </xf>
    <xf numFmtId="164" fontId="0" fillId="0" borderId="0" xfId="0" applyNumberFormat="1" applyFill="1" applyAlignment="1">
      <alignment horizontal="right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1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</cellXfs>
  <cellStyles count="4">
    <cellStyle name="Comma" xfId="3" builtinId="3"/>
    <cellStyle name="Normal" xfId="0" builtinId="0"/>
    <cellStyle name="Normal 2" xfId="2"/>
    <cellStyle name="Normal_GB 2007 Rieter Holding gesamt" xfId="1"/>
  </cellStyles>
  <dxfs count="0"/>
  <tableStyles count="0" defaultTableStyle="TableStyleMedium2" defaultPivotStyle="PivotStyleLight16"/>
  <colors>
    <mruColors>
      <color rgb="FF69BBFF"/>
      <color rgb="FF59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'Moving Averages'!$C$5:$C$13</c:f>
              <c:numCache>
                <c:formatCode>General</c:formatCode>
                <c:ptCount val="9"/>
                <c:pt idx="0">
                  <c:v>215.33333333333334</c:v>
                </c:pt>
                <c:pt idx="1">
                  <c:v>202</c:v>
                </c:pt>
                <c:pt idx="2">
                  <c:v>247.33333333333334</c:v>
                </c:pt>
                <c:pt idx="3">
                  <c:v>265.66666666666669</c:v>
                </c:pt>
                <c:pt idx="4">
                  <c:v>279</c:v>
                </c:pt>
                <c:pt idx="5">
                  <c:v>311.33333333333331</c:v>
                </c:pt>
                <c:pt idx="6">
                  <c:v>126.66666666666667</c:v>
                </c:pt>
                <c:pt idx="7">
                  <c:v>118.66666666666667</c:v>
                </c:pt>
                <c:pt idx="8">
                  <c:v>251</c:v>
                </c:pt>
              </c:numCache>
            </c:numRef>
          </c:val>
        </c:ser>
        <c:marker val="1"/>
        <c:axId val="47893120"/>
        <c:axId val="47930368"/>
      </c:lineChart>
      <c:catAx>
        <c:axId val="47893120"/>
        <c:scaling>
          <c:orientation val="minMax"/>
        </c:scaling>
        <c:axPos val="b"/>
        <c:tickLblPos val="nextTo"/>
        <c:crossAx val="47930368"/>
        <c:crosses val="autoZero"/>
        <c:auto val="1"/>
        <c:lblAlgn val="ctr"/>
        <c:lblOffset val="100"/>
      </c:catAx>
      <c:valAx>
        <c:axId val="47930368"/>
        <c:scaling>
          <c:orientation val="minMax"/>
        </c:scaling>
        <c:axPos val="l"/>
        <c:majorGridlines/>
        <c:numFmt formatCode="General" sourceLinked="1"/>
        <c:tickLblPos val="nextTo"/>
        <c:crossAx val="47893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cat>
            <c:strRef>
              <c:f>Analysis!$A$2:$A$7</c:f>
              <c:strCache>
                <c:ptCount val="6"/>
                <c:pt idx="0">
                  <c:v>Current Ratio</c:v>
                </c:pt>
                <c:pt idx="1">
                  <c:v>Quick Ratio</c:v>
                </c:pt>
                <c:pt idx="2">
                  <c:v>Gross Profit Margin</c:v>
                </c:pt>
                <c:pt idx="3">
                  <c:v>Net Profit Margin</c:v>
                </c:pt>
                <c:pt idx="4">
                  <c:v>Inventory Turn on Ratio</c:v>
                </c:pt>
                <c:pt idx="5">
                  <c:v>Accounts Recievable Turn Over Ratio</c:v>
                </c:pt>
              </c:strCache>
            </c:strRef>
          </c:cat>
          <c:val>
            <c:numRef>
              <c:f>Analysis!$B$2:$B$7</c:f>
              <c:numCache>
                <c:formatCode>General</c:formatCode>
                <c:ptCount val="6"/>
                <c:pt idx="0">
                  <c:v>0.94766984839977542</c:v>
                </c:pt>
                <c:pt idx="1">
                  <c:v>0.53969679955081407</c:v>
                </c:pt>
                <c:pt idx="2">
                  <c:v>21.77510093321861</c:v>
                </c:pt>
                <c:pt idx="3">
                  <c:v>0.80084717717916343</c:v>
                </c:pt>
                <c:pt idx="4">
                  <c:v>-3.2532342416735482</c:v>
                </c:pt>
                <c:pt idx="5">
                  <c:v>3.9787835926449784</c:v>
                </c:pt>
              </c:numCache>
            </c:numRef>
          </c:val>
        </c:ser>
        <c:marker val="1"/>
        <c:axId val="157323648"/>
        <c:axId val="157325184"/>
      </c:lineChart>
      <c:catAx>
        <c:axId val="157323648"/>
        <c:scaling>
          <c:orientation val="minMax"/>
        </c:scaling>
        <c:axPos val="b"/>
        <c:tickLblPos val="nextTo"/>
        <c:crossAx val="157325184"/>
        <c:crosses val="autoZero"/>
        <c:auto val="1"/>
        <c:lblAlgn val="ctr"/>
        <c:lblOffset val="100"/>
      </c:catAx>
      <c:valAx>
        <c:axId val="157325184"/>
        <c:scaling>
          <c:orientation val="minMax"/>
        </c:scaling>
        <c:axPos val="l"/>
        <c:majorGridlines/>
        <c:numFmt formatCode="General" sourceLinked="1"/>
        <c:tickLblPos val="nextTo"/>
        <c:crossAx val="157323648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0380555555555562"/>
          <c:y val="0.36072725284339452"/>
          <c:w val="0.48786111111111119"/>
          <c:h val="0.28780475357247021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91440</xdr:rowOff>
    </xdr:from>
    <xdr:to>
      <xdr:col>12</xdr:col>
      <xdr:colOff>251460</xdr:colOff>
      <xdr:row>17</xdr:row>
      <xdr:rowOff>152400</xdr:rowOff>
    </xdr:to>
    <xdr:graphicFrame macro="">
      <xdr:nvGraphicFramePr>
        <xdr:cNvPr id="2" name="Moving Avera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</xdr:row>
      <xdr:rowOff>160020</xdr:rowOff>
    </xdr:from>
    <xdr:to>
      <xdr:col>12</xdr:col>
      <xdr:colOff>274320</xdr:colOff>
      <xdr:row>15</xdr:row>
      <xdr:rowOff>182880</xdr:rowOff>
    </xdr:to>
    <xdr:graphicFrame macro="">
      <xdr:nvGraphicFramePr>
        <xdr:cNvPr id="8" name="Trend 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opLeftCell="A22" zoomScale="115" zoomScaleNormal="115" workbookViewId="0">
      <selection activeCell="B47" sqref="B47"/>
    </sheetView>
  </sheetViews>
  <sheetFormatPr defaultRowHeight="13.2"/>
  <cols>
    <col min="1" max="1" width="92.77734375" bestFit="1" customWidth="1"/>
    <col min="2" max="2" width="11.5546875" bestFit="1" customWidth="1"/>
    <col min="3" max="3" width="6.77734375" bestFit="1" customWidth="1"/>
  </cols>
  <sheetData>
    <row r="1" spans="1:3" ht="21">
      <c r="A1" s="62" t="s">
        <v>80</v>
      </c>
      <c r="B1" s="63"/>
      <c r="C1" s="63"/>
    </row>
    <row r="2" spans="1:3">
      <c r="A2" s="64"/>
      <c r="B2" s="65"/>
      <c r="C2" s="65"/>
    </row>
    <row r="3" spans="1:3">
      <c r="A3" s="66" t="s">
        <v>0</v>
      </c>
      <c r="B3" s="67">
        <v>2022</v>
      </c>
      <c r="C3" s="68"/>
    </row>
    <row r="4" spans="1:3">
      <c r="A4" s="69" t="s">
        <v>81</v>
      </c>
      <c r="B4" s="70">
        <v>1510.9</v>
      </c>
      <c r="C4" s="71"/>
    </row>
    <row r="5" spans="1:3">
      <c r="A5" s="72" t="s">
        <v>82</v>
      </c>
      <c r="B5" s="73">
        <v>-1181.9000000000001</v>
      </c>
      <c r="C5" s="74"/>
    </row>
    <row r="6" spans="1:3">
      <c r="A6" s="69" t="s">
        <v>83</v>
      </c>
      <c r="B6" s="70">
        <f>SUM(B4:B5)</f>
        <v>329</v>
      </c>
      <c r="C6" s="71"/>
    </row>
    <row r="7" spans="1:3">
      <c r="A7" s="72" t="s">
        <v>84</v>
      </c>
      <c r="B7" s="73">
        <v>-77.900000000000006</v>
      </c>
      <c r="C7" s="74"/>
    </row>
    <row r="8" spans="1:3">
      <c r="A8" s="75" t="s">
        <v>85</v>
      </c>
      <c r="B8" s="73">
        <v>-237.3</v>
      </c>
      <c r="C8" s="74"/>
    </row>
    <row r="9" spans="1:3">
      <c r="A9" s="75" t="s">
        <v>86</v>
      </c>
      <c r="B9" s="73">
        <v>25.5</v>
      </c>
      <c r="C9" s="74"/>
    </row>
    <row r="10" spans="1:3">
      <c r="A10" s="75" t="s">
        <v>87</v>
      </c>
      <c r="B10" s="73">
        <v>-7.1</v>
      </c>
      <c r="C10" s="74"/>
    </row>
    <row r="11" spans="1:3">
      <c r="A11" s="69" t="s">
        <v>88</v>
      </c>
      <c r="B11" s="70">
        <f>SUM(B6:B10)</f>
        <v>32.199999999999982</v>
      </c>
      <c r="C11" s="71"/>
    </row>
    <row r="12" spans="1:3">
      <c r="A12" s="72" t="s">
        <v>89</v>
      </c>
      <c r="B12" s="73">
        <v>2.4</v>
      </c>
      <c r="C12" s="74"/>
    </row>
    <row r="13" spans="1:3">
      <c r="A13" s="75" t="s">
        <v>90</v>
      </c>
      <c r="B13" s="73">
        <v>1.6</v>
      </c>
      <c r="C13" s="74"/>
    </row>
    <row r="14" spans="1:3">
      <c r="A14" s="75" t="s">
        <v>91</v>
      </c>
      <c r="B14" s="73">
        <v>-19.100000000000001</v>
      </c>
      <c r="C14" s="74"/>
    </row>
    <row r="15" spans="1:3">
      <c r="A15" s="69" t="s">
        <v>92</v>
      </c>
      <c r="B15" s="70">
        <f>SUM(B11:B14)</f>
        <v>17.09999999999998</v>
      </c>
      <c r="C15" s="71"/>
    </row>
    <row r="16" spans="1:3">
      <c r="A16" s="76" t="s">
        <v>48</v>
      </c>
      <c r="B16" s="77">
        <v>-5</v>
      </c>
      <c r="C16" s="78"/>
    </row>
    <row r="17" spans="1:3">
      <c r="A17" s="79" t="s">
        <v>44</v>
      </c>
      <c r="B17" s="80">
        <f>SUM(B15:B16)</f>
        <v>12.09999999999998</v>
      </c>
      <c r="C17" s="81"/>
    </row>
    <row r="18" spans="1:3">
      <c r="A18" s="82" t="s">
        <v>93</v>
      </c>
      <c r="B18" s="83">
        <v>12.1</v>
      </c>
      <c r="C18" s="84"/>
    </row>
    <row r="19" spans="1:3">
      <c r="A19" s="75" t="s">
        <v>94</v>
      </c>
      <c r="B19" s="73">
        <v>0</v>
      </c>
      <c r="C19" s="74"/>
    </row>
    <row r="20" spans="1:3">
      <c r="A20" s="85"/>
      <c r="B20" s="73"/>
      <c r="C20" s="74"/>
    </row>
    <row r="21" spans="1:3">
      <c r="A21" s="69" t="s">
        <v>95</v>
      </c>
      <c r="B21" s="86">
        <v>2.7</v>
      </c>
      <c r="C21" s="87"/>
    </row>
    <row r="22" spans="1:3">
      <c r="A22" s="88" t="s">
        <v>96</v>
      </c>
      <c r="B22" s="89">
        <v>2.7</v>
      </c>
      <c r="C22" s="90"/>
    </row>
    <row r="23" spans="1:3">
      <c r="A23" s="91"/>
      <c r="B23" s="92"/>
      <c r="C23" s="92"/>
    </row>
    <row r="24" spans="1:3">
      <c r="A24" s="93"/>
      <c r="B24" s="9"/>
      <c r="C24" s="9"/>
    </row>
    <row r="25" spans="1:3">
      <c r="A25" s="14"/>
      <c r="B25" s="9"/>
      <c r="C25" s="9"/>
    </row>
    <row r="26" spans="1:3">
      <c r="A26" s="94" t="s">
        <v>97</v>
      </c>
      <c r="B26" s="9"/>
      <c r="C26" s="9"/>
    </row>
    <row r="27" spans="1:3" ht="21">
      <c r="A27" s="38" t="s">
        <v>98</v>
      </c>
      <c r="B27" s="9"/>
      <c r="C27" s="9"/>
    </row>
    <row r="28" spans="1:3">
      <c r="A28" s="95"/>
      <c r="B28" s="63"/>
      <c r="C28" s="63"/>
    </row>
    <row r="29" spans="1:3">
      <c r="A29" s="66" t="s">
        <v>0</v>
      </c>
      <c r="B29" s="96">
        <v>2022</v>
      </c>
      <c r="C29" s="68"/>
    </row>
    <row r="30" spans="1:3">
      <c r="A30" s="69" t="s">
        <v>44</v>
      </c>
      <c r="B30" s="70">
        <v>12.1</v>
      </c>
      <c r="C30" s="71"/>
    </row>
    <row r="31" spans="1:3">
      <c r="A31" s="72" t="s">
        <v>99</v>
      </c>
      <c r="B31" s="73">
        <v>10.9</v>
      </c>
      <c r="C31" s="74"/>
    </row>
    <row r="32" spans="1:3">
      <c r="A32" s="72" t="s">
        <v>100</v>
      </c>
      <c r="B32" s="73">
        <v>-2.9</v>
      </c>
      <c r="C32" s="74"/>
    </row>
    <row r="33" spans="1:3">
      <c r="A33" s="72" t="s">
        <v>101</v>
      </c>
      <c r="B33" s="73">
        <v>-0.3</v>
      </c>
      <c r="C33" s="74"/>
    </row>
    <row r="34" spans="1:3">
      <c r="A34" s="69" t="s">
        <v>102</v>
      </c>
      <c r="B34" s="70">
        <f>SUM(B31:B33)</f>
        <v>7.7</v>
      </c>
      <c r="C34" s="71"/>
    </row>
    <row r="35" spans="1:3">
      <c r="A35" s="72" t="s">
        <v>103</v>
      </c>
      <c r="B35" s="73">
        <v>-28.9</v>
      </c>
      <c r="C35" s="74"/>
    </row>
    <row r="36" spans="1:3">
      <c r="A36" s="72" t="s">
        <v>104</v>
      </c>
      <c r="B36" s="73">
        <v>0</v>
      </c>
      <c r="C36" s="74"/>
    </row>
    <row r="37" spans="1:3">
      <c r="A37" s="72" t="s">
        <v>105</v>
      </c>
      <c r="B37" s="73">
        <v>-12.5</v>
      </c>
      <c r="C37" s="74"/>
    </row>
    <row r="38" spans="1:3">
      <c r="A38" s="72" t="s">
        <v>106</v>
      </c>
      <c r="B38" s="73">
        <v>2.5</v>
      </c>
      <c r="C38" s="74"/>
    </row>
    <row r="39" spans="1:3">
      <c r="A39" s="69" t="s">
        <v>107</v>
      </c>
      <c r="B39" s="70">
        <f>SUM(B35:B38)</f>
        <v>-38.9</v>
      </c>
      <c r="C39" s="71"/>
    </row>
    <row r="40" spans="1:3">
      <c r="A40" s="97" t="s">
        <v>108</v>
      </c>
      <c r="B40" s="98">
        <f>SUM(B34,B39)</f>
        <v>-31.2</v>
      </c>
      <c r="C40" s="99"/>
    </row>
    <row r="41" spans="1:3">
      <c r="A41" s="79" t="s">
        <v>109</v>
      </c>
      <c r="B41" s="80">
        <f>B30+B40</f>
        <v>-19.100000000000001</v>
      </c>
      <c r="C41" s="81"/>
    </row>
    <row r="42" spans="1:3">
      <c r="A42" s="100" t="s">
        <v>93</v>
      </c>
      <c r="B42" s="83">
        <v>-19.100000000000001</v>
      </c>
      <c r="C42" s="84"/>
    </row>
    <row r="43" spans="1:3">
      <c r="A43" s="75" t="s">
        <v>94</v>
      </c>
      <c r="B43" s="73">
        <v>0</v>
      </c>
      <c r="C43" s="101"/>
    </row>
    <row r="44" spans="1:3">
      <c r="A44" s="61"/>
      <c r="B44" s="102"/>
      <c r="C44" s="9"/>
    </row>
    <row r="45" spans="1:3" ht="17.399999999999999">
      <c r="A45" s="103"/>
      <c r="B45" s="104"/>
      <c r="C45" s="104"/>
    </row>
    <row r="46" spans="1:3">
      <c r="A46" s="1"/>
      <c r="B46" s="104"/>
      <c r="C46" s="104"/>
    </row>
    <row r="47" spans="1:3">
      <c r="A47" s="105"/>
      <c r="B47" s="104"/>
      <c r="C47" s="104"/>
    </row>
    <row r="48" spans="1:3">
      <c r="A48" s="105"/>
      <c r="B48" s="104"/>
      <c r="C48" s="104"/>
    </row>
    <row r="49" spans="1:3">
      <c r="A49" s="105"/>
      <c r="B49" s="104"/>
      <c r="C49" s="104"/>
    </row>
    <row r="50" spans="1:3">
      <c r="A50" s="105"/>
      <c r="B50" s="104"/>
      <c r="C50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D11" sqref="D11"/>
    </sheetView>
  </sheetViews>
  <sheetFormatPr defaultRowHeight="13.2"/>
  <cols>
    <col min="1" max="1" width="70.77734375" bestFit="1" customWidth="1"/>
    <col min="2" max="2" width="6.77734375" bestFit="1" customWidth="1"/>
  </cols>
  <sheetData>
    <row r="1" spans="1:2" ht="21">
      <c r="A1" s="46" t="s">
        <v>79</v>
      </c>
      <c r="B1" s="47"/>
    </row>
    <row r="2" spans="1:2" ht="15.6">
      <c r="A2" s="48"/>
      <c r="B2" s="47"/>
    </row>
    <row r="3" spans="1:2">
      <c r="A3" s="4" t="s">
        <v>0</v>
      </c>
      <c r="B3" s="49">
        <v>2022</v>
      </c>
    </row>
    <row r="4" spans="1:2">
      <c r="A4" s="50" t="s">
        <v>44</v>
      </c>
      <c r="B4" s="20">
        <v>12.1</v>
      </c>
    </row>
    <row r="5" spans="1:2">
      <c r="A5" s="51" t="s">
        <v>45</v>
      </c>
      <c r="B5" s="27">
        <v>52.8</v>
      </c>
    </row>
    <row r="6" spans="1:2">
      <c r="A6" s="51" t="s">
        <v>46</v>
      </c>
      <c r="B6" s="27">
        <v>-1</v>
      </c>
    </row>
    <row r="7" spans="1:2">
      <c r="A7" s="51" t="s">
        <v>47</v>
      </c>
      <c r="B7" s="27">
        <v>9.6</v>
      </c>
    </row>
    <row r="8" spans="1:2">
      <c r="A8" s="51" t="s">
        <v>48</v>
      </c>
      <c r="B8" s="27">
        <v>5</v>
      </c>
    </row>
    <row r="9" spans="1:2">
      <c r="A9" s="17" t="s">
        <v>49</v>
      </c>
      <c r="B9" s="27">
        <v>-0.3</v>
      </c>
    </row>
    <row r="10" spans="1:2">
      <c r="A10" s="51" t="s">
        <v>50</v>
      </c>
      <c r="B10" s="27">
        <v>-4.7</v>
      </c>
    </row>
    <row r="11" spans="1:2">
      <c r="A11" s="51" t="s">
        <v>51</v>
      </c>
      <c r="B11" s="27">
        <v>-105.2</v>
      </c>
    </row>
    <row r="12" spans="1:2">
      <c r="A12" s="51" t="s">
        <v>52</v>
      </c>
      <c r="B12" s="27">
        <v>-87.9</v>
      </c>
    </row>
    <row r="13" spans="1:2">
      <c r="A13" s="51" t="s">
        <v>53</v>
      </c>
      <c r="B13" s="27">
        <v>-15.3</v>
      </c>
    </row>
    <row r="14" spans="1:2">
      <c r="A14" s="17" t="s">
        <v>54</v>
      </c>
      <c r="B14" s="27">
        <v>47.1</v>
      </c>
    </row>
    <row r="15" spans="1:2">
      <c r="A15" s="17" t="s">
        <v>55</v>
      </c>
      <c r="B15" s="27">
        <v>30.2</v>
      </c>
    </row>
    <row r="16" spans="1:2">
      <c r="A16" s="17" t="s">
        <v>56</v>
      </c>
      <c r="B16" s="27">
        <v>2.2999999999999998</v>
      </c>
    </row>
    <row r="17" spans="1:2">
      <c r="A17" s="17" t="s">
        <v>57</v>
      </c>
      <c r="B17" s="27">
        <v>1</v>
      </c>
    </row>
    <row r="18" spans="1:2">
      <c r="A18" s="17" t="s">
        <v>58</v>
      </c>
      <c r="B18" s="27">
        <v>-8.5</v>
      </c>
    </row>
    <row r="19" spans="1:2">
      <c r="A19" s="52" t="s">
        <v>59</v>
      </c>
      <c r="B19" s="27">
        <v>-13.4</v>
      </c>
    </row>
    <row r="20" spans="1:2">
      <c r="A20" s="53" t="s">
        <v>60</v>
      </c>
      <c r="B20" s="20">
        <f>SUM(B4:B19)</f>
        <v>-76.200000000000045</v>
      </c>
    </row>
    <row r="21" spans="1:2">
      <c r="A21" s="52" t="s">
        <v>61</v>
      </c>
      <c r="B21" s="27">
        <v>-7.8</v>
      </c>
    </row>
    <row r="22" spans="1:2">
      <c r="A22" s="52" t="s">
        <v>62</v>
      </c>
      <c r="B22" s="27">
        <v>-46.73</v>
      </c>
    </row>
    <row r="23" spans="1:2">
      <c r="A23" s="51" t="s">
        <v>63</v>
      </c>
      <c r="B23" s="27">
        <v>6</v>
      </c>
    </row>
    <row r="24" spans="1:2">
      <c r="A24" s="51" t="s">
        <v>64</v>
      </c>
      <c r="B24" s="27">
        <v>14.7</v>
      </c>
    </row>
    <row r="25" spans="1:2">
      <c r="A25" s="51" t="s">
        <v>65</v>
      </c>
      <c r="B25" s="27">
        <v>3.6</v>
      </c>
    </row>
    <row r="26" spans="1:2">
      <c r="A26" s="51" t="s">
        <v>66</v>
      </c>
      <c r="B26" s="27">
        <v>0</v>
      </c>
    </row>
    <row r="27" spans="1:2">
      <c r="A27" s="50" t="s">
        <v>67</v>
      </c>
      <c r="B27" s="20">
        <f>SUM(B21:B26)</f>
        <v>-30.229999999999997</v>
      </c>
    </row>
    <row r="28" spans="1:2">
      <c r="A28" s="17" t="s">
        <v>68</v>
      </c>
      <c r="B28" s="27">
        <v>-18</v>
      </c>
    </row>
    <row r="29" spans="1:2">
      <c r="A29" s="17" t="s">
        <v>69</v>
      </c>
      <c r="B29" s="27">
        <v>-3.3</v>
      </c>
    </row>
    <row r="30" spans="1:2">
      <c r="A30" s="17" t="s">
        <v>70</v>
      </c>
      <c r="B30" s="27">
        <v>0</v>
      </c>
    </row>
    <row r="31" spans="1:2">
      <c r="A31" s="17" t="s">
        <v>71</v>
      </c>
      <c r="B31" s="27">
        <v>63.1</v>
      </c>
    </row>
    <row r="32" spans="1:2">
      <c r="A32" s="51" t="s">
        <v>72</v>
      </c>
      <c r="B32" s="27">
        <v>-2.7</v>
      </c>
    </row>
    <row r="33" spans="1:2">
      <c r="A33" s="51" t="s">
        <v>73</v>
      </c>
      <c r="B33" s="27">
        <v>-4.2</v>
      </c>
    </row>
    <row r="34" spans="1:2">
      <c r="A34" s="50" t="s">
        <v>74</v>
      </c>
      <c r="B34" s="20">
        <f>SUM(B28:B33)</f>
        <v>34.899999999999991</v>
      </c>
    </row>
    <row r="35" spans="1:2">
      <c r="A35" s="54" t="s">
        <v>75</v>
      </c>
      <c r="B35" s="55">
        <v>-1.5</v>
      </c>
    </row>
    <row r="36" spans="1:2">
      <c r="A36" s="56" t="s">
        <v>76</v>
      </c>
      <c r="B36" s="36">
        <f>B20+B27+B34+B35</f>
        <v>-73.030000000000044</v>
      </c>
    </row>
    <row r="37" spans="1:2">
      <c r="A37" s="57" t="s">
        <v>77</v>
      </c>
      <c r="B37" s="58">
        <f>C38</f>
        <v>0</v>
      </c>
    </row>
    <row r="38" spans="1:2">
      <c r="A38" s="59" t="s">
        <v>78</v>
      </c>
      <c r="B38" s="60">
        <v>175.7</v>
      </c>
    </row>
    <row r="39" spans="1:2">
      <c r="A39" s="61"/>
    </row>
    <row r="40" spans="1:2">
      <c r="A40" s="40"/>
    </row>
    <row r="41" spans="1:2">
      <c r="A41" s="41"/>
      <c r="B41" s="1"/>
    </row>
    <row r="42" spans="1:2">
      <c r="A42" s="1"/>
      <c r="B42" s="1"/>
    </row>
    <row r="43" spans="1:2">
      <c r="A43" s="1"/>
      <c r="B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8"/>
  <sheetViews>
    <sheetView showGridLines="0" zoomScaleNormal="100" workbookViewId="0">
      <selection activeCell="B48" sqref="B48"/>
    </sheetView>
  </sheetViews>
  <sheetFormatPr defaultColWidth="11.44140625" defaultRowHeight="13.2"/>
  <cols>
    <col min="1" max="1" width="61.6640625" style="1" customWidth="1"/>
    <col min="2" max="3" width="15.6640625" style="2" customWidth="1"/>
    <col min="4" max="6" width="11.44140625" customWidth="1"/>
    <col min="7" max="7" width="12.5546875" customWidth="1"/>
    <col min="8" max="8" width="12.109375" customWidth="1"/>
  </cols>
  <sheetData>
    <row r="1" spans="1:9" ht="20.25" customHeight="1">
      <c r="A1" s="2"/>
      <c r="E1" s="1"/>
      <c r="F1" s="3"/>
      <c r="G1" s="3"/>
      <c r="H1" s="3"/>
      <c r="I1" s="1"/>
    </row>
    <row r="2" spans="1:9" ht="21">
      <c r="A2" s="38" t="s">
        <v>40</v>
      </c>
      <c r="E2" s="1"/>
      <c r="F2" s="3"/>
      <c r="G2" s="3"/>
      <c r="H2" s="3"/>
      <c r="I2" s="1"/>
    </row>
    <row r="3" spans="1:9">
      <c r="A3" s="4" t="s">
        <v>12</v>
      </c>
      <c r="B3" s="21"/>
      <c r="C3" s="21"/>
      <c r="E3" s="1"/>
      <c r="F3" s="3"/>
      <c r="G3" s="3"/>
      <c r="H3" s="3"/>
      <c r="I3" s="1"/>
    </row>
    <row r="4" spans="1:9" ht="15" customHeight="1">
      <c r="A4" s="22" t="s">
        <v>0</v>
      </c>
      <c r="B4" s="23" t="s">
        <v>34</v>
      </c>
      <c r="C4" s="24"/>
      <c r="E4" s="1"/>
      <c r="F4" s="3"/>
      <c r="G4" s="3"/>
      <c r="H4" s="3"/>
      <c r="I4" s="1"/>
    </row>
    <row r="5" spans="1:9" ht="15" customHeight="1">
      <c r="A5" s="5" t="s">
        <v>1</v>
      </c>
      <c r="B5" s="25"/>
      <c r="C5" s="26"/>
      <c r="E5" s="1"/>
      <c r="F5" s="3"/>
      <c r="G5" s="3"/>
      <c r="H5" s="3"/>
      <c r="I5" s="1"/>
    </row>
    <row r="6" spans="1:9" ht="15" customHeight="1">
      <c r="A6" s="17" t="s">
        <v>4</v>
      </c>
      <c r="B6" s="27">
        <v>175.7</v>
      </c>
      <c r="C6" s="18"/>
      <c r="E6" s="1"/>
      <c r="F6" s="3"/>
      <c r="G6" s="3"/>
      <c r="H6" s="3"/>
      <c r="I6" s="1"/>
    </row>
    <row r="7" spans="1:9" ht="15" customHeight="1">
      <c r="A7" s="17" t="s">
        <v>11</v>
      </c>
      <c r="B7" s="27">
        <v>0.4</v>
      </c>
      <c r="C7" s="18"/>
      <c r="E7" s="1"/>
      <c r="F7" s="3"/>
      <c r="G7" s="3"/>
      <c r="H7" s="3"/>
      <c r="I7" s="1"/>
    </row>
    <row r="8" spans="1:9" ht="15" customHeight="1">
      <c r="A8" s="17" t="s">
        <v>3</v>
      </c>
      <c r="B8" s="27">
        <v>212.1</v>
      </c>
      <c r="C8" s="18"/>
      <c r="E8" s="1"/>
      <c r="F8" s="3"/>
      <c r="G8" s="3"/>
      <c r="H8" s="3"/>
      <c r="I8" s="1"/>
    </row>
    <row r="9" spans="1:9" ht="15" customHeight="1">
      <c r="A9" s="17" t="s">
        <v>30</v>
      </c>
      <c r="B9" s="27">
        <v>74.099999999999994</v>
      </c>
      <c r="C9" s="18"/>
      <c r="E9" s="1"/>
      <c r="F9" s="3"/>
      <c r="G9" s="3"/>
      <c r="H9" s="3"/>
      <c r="I9" s="1"/>
    </row>
    <row r="10" spans="1:9" ht="15" customHeight="1">
      <c r="A10" s="17" t="s">
        <v>31</v>
      </c>
      <c r="B10" s="27">
        <v>4.5</v>
      </c>
      <c r="C10" s="18"/>
      <c r="E10" s="1"/>
      <c r="F10" s="3"/>
      <c r="G10" s="3"/>
      <c r="H10" s="3"/>
      <c r="I10" s="1"/>
    </row>
    <row r="11" spans="1:9" ht="15" customHeight="1">
      <c r="A11" s="17" t="s">
        <v>36</v>
      </c>
      <c r="B11" s="27">
        <v>363.3</v>
      </c>
      <c r="C11" s="18"/>
      <c r="E11" s="1"/>
      <c r="F11" s="3"/>
      <c r="G11" s="3"/>
      <c r="H11" s="3"/>
      <c r="I11" s="1"/>
    </row>
    <row r="12" spans="1:9" ht="15" customHeight="1">
      <c r="A12" s="17" t="s">
        <v>32</v>
      </c>
      <c r="B12" s="27">
        <v>13.8</v>
      </c>
      <c r="C12" s="18"/>
      <c r="E12" s="1"/>
      <c r="F12" s="3"/>
      <c r="G12" s="3"/>
      <c r="H12" s="3"/>
      <c r="I12" s="1"/>
    </row>
    <row r="13" spans="1:9" ht="15" customHeight="1">
      <c r="A13" s="5" t="s">
        <v>37</v>
      </c>
      <c r="B13" s="20">
        <f>SUM(B6:B12)</f>
        <v>843.89999999999986</v>
      </c>
      <c r="C13" s="15"/>
      <c r="E13" s="1"/>
      <c r="F13" s="3"/>
      <c r="G13" s="3"/>
      <c r="H13" s="3"/>
      <c r="I13" s="1"/>
    </row>
    <row r="14" spans="1:9" ht="15" customHeight="1">
      <c r="A14" s="17" t="s">
        <v>39</v>
      </c>
      <c r="B14" s="27">
        <v>231.2</v>
      </c>
      <c r="C14" s="18"/>
      <c r="E14" s="1"/>
      <c r="F14" s="3"/>
      <c r="G14" s="3"/>
      <c r="H14" s="3"/>
      <c r="I14" s="1"/>
    </row>
    <row r="15" spans="1:9" ht="15" customHeight="1">
      <c r="A15" s="17" t="s">
        <v>28</v>
      </c>
      <c r="B15" s="27">
        <v>139.6</v>
      </c>
      <c r="C15" s="18"/>
      <c r="E15" s="1"/>
      <c r="F15" s="3"/>
      <c r="G15" s="3"/>
      <c r="H15" s="3"/>
      <c r="I15" s="1"/>
    </row>
    <row r="16" spans="1:9" ht="15" customHeight="1">
      <c r="A16" s="17" t="s">
        <v>29</v>
      </c>
      <c r="B16" s="27">
        <v>193.8</v>
      </c>
      <c r="C16" s="18"/>
      <c r="E16" s="1"/>
      <c r="F16" s="3"/>
      <c r="G16" s="3"/>
      <c r="H16" s="3"/>
      <c r="I16" s="1"/>
    </row>
    <row r="17" spans="1:9" ht="15" customHeight="1">
      <c r="A17" s="17" t="s">
        <v>33</v>
      </c>
      <c r="B17" s="27" t="s">
        <v>35</v>
      </c>
      <c r="C17" s="18"/>
      <c r="E17" s="1"/>
      <c r="F17" s="3"/>
      <c r="G17" s="3"/>
      <c r="H17" s="3"/>
      <c r="I17" s="1"/>
    </row>
    <row r="18" spans="1:9" ht="15" customHeight="1">
      <c r="A18" s="17" t="s">
        <v>25</v>
      </c>
      <c r="B18" s="27">
        <v>16.7</v>
      </c>
      <c r="C18" s="18"/>
      <c r="E18" s="1"/>
      <c r="F18" s="3"/>
      <c r="G18" s="3"/>
      <c r="H18" s="3"/>
      <c r="I18" s="1"/>
    </row>
    <row r="19" spans="1:9" ht="15" customHeight="1">
      <c r="A19" s="17" t="s">
        <v>21</v>
      </c>
      <c r="B19" s="27">
        <v>62.9</v>
      </c>
      <c r="C19" s="18"/>
      <c r="E19" s="1"/>
      <c r="F19" s="3"/>
      <c r="G19" s="3"/>
      <c r="H19" s="3"/>
      <c r="I19" s="1"/>
    </row>
    <row r="20" spans="1:9" ht="15" customHeight="1">
      <c r="A20" s="17" t="s">
        <v>14</v>
      </c>
      <c r="B20" s="27">
        <v>36.6</v>
      </c>
      <c r="C20" s="18"/>
      <c r="E20" s="1"/>
      <c r="F20" s="3"/>
      <c r="G20" s="3"/>
      <c r="H20" s="3"/>
      <c r="I20" s="1"/>
    </row>
    <row r="21" spans="1:9" ht="15" customHeight="1">
      <c r="A21" s="17" t="s">
        <v>2</v>
      </c>
      <c r="B21" s="27">
        <v>16.2</v>
      </c>
      <c r="C21" s="18"/>
      <c r="E21" s="1"/>
      <c r="F21" s="3"/>
      <c r="G21" s="3"/>
      <c r="H21" s="3"/>
      <c r="I21" s="1"/>
    </row>
    <row r="22" spans="1:9" ht="15" customHeight="1">
      <c r="A22" s="29" t="s">
        <v>38</v>
      </c>
      <c r="B22" s="30">
        <f>SUM(B14:B21)</f>
        <v>697</v>
      </c>
      <c r="C22" s="31"/>
      <c r="E22" s="1"/>
      <c r="F22" s="3"/>
      <c r="G22" s="3"/>
      <c r="H22" s="3"/>
      <c r="I22" s="1"/>
    </row>
    <row r="23" spans="1:9" ht="15" customHeight="1">
      <c r="A23" s="35" t="s">
        <v>1</v>
      </c>
      <c r="B23" s="36">
        <f>B13+B22</f>
        <v>1540.8999999999999</v>
      </c>
      <c r="C23" s="37"/>
      <c r="E23" s="1"/>
      <c r="F23" s="3"/>
      <c r="G23" s="3"/>
      <c r="H23" s="3"/>
      <c r="I23" s="1"/>
    </row>
    <row r="24" spans="1:9" ht="15" customHeight="1">
      <c r="A24" s="32"/>
      <c r="B24" s="33"/>
      <c r="C24" s="34"/>
      <c r="E24" s="1"/>
      <c r="F24" s="3"/>
      <c r="G24" s="3"/>
      <c r="H24" s="3"/>
      <c r="I24" s="1"/>
    </row>
    <row r="25" spans="1:9" ht="15" customHeight="1">
      <c r="A25" s="5" t="s">
        <v>26</v>
      </c>
      <c r="B25" s="20"/>
      <c r="C25" s="15"/>
      <c r="E25" s="1"/>
      <c r="F25" s="3"/>
      <c r="G25" s="3"/>
      <c r="H25" s="3"/>
      <c r="I25" s="1"/>
    </row>
    <row r="26" spans="1:9" ht="15" customHeight="1">
      <c r="A26" s="17" t="s">
        <v>23</v>
      </c>
      <c r="B26" s="27">
        <v>262.5</v>
      </c>
      <c r="C26" s="18"/>
      <c r="E26" s="1"/>
      <c r="F26" s="3"/>
      <c r="G26" s="3"/>
      <c r="H26" s="3"/>
      <c r="I26" s="1"/>
    </row>
    <row r="27" spans="1:9" ht="15" customHeight="1">
      <c r="A27" s="17" t="s">
        <v>7</v>
      </c>
      <c r="B27" s="27">
        <v>161.80000000000001</v>
      </c>
      <c r="C27" s="28"/>
      <c r="E27" s="1"/>
      <c r="F27" s="3"/>
      <c r="G27" s="3"/>
      <c r="H27" s="3"/>
      <c r="I27" s="1"/>
    </row>
    <row r="28" spans="1:9" ht="15" customHeight="1">
      <c r="A28" s="17" t="s">
        <v>8</v>
      </c>
      <c r="B28" s="27">
        <v>210.1</v>
      </c>
      <c r="C28" s="18"/>
      <c r="E28" s="1"/>
      <c r="F28" s="3"/>
      <c r="G28" s="3"/>
      <c r="H28" s="3"/>
      <c r="I28" s="1"/>
    </row>
    <row r="29" spans="1:9" ht="15" customHeight="1">
      <c r="A29" s="17" t="s">
        <v>16</v>
      </c>
      <c r="B29" s="27">
        <v>192.7</v>
      </c>
      <c r="C29" s="28"/>
      <c r="E29" s="1"/>
      <c r="F29" s="3"/>
      <c r="G29" s="3"/>
      <c r="H29" s="3"/>
      <c r="I29" s="1"/>
    </row>
    <row r="30" spans="1:9" ht="15" customHeight="1">
      <c r="A30" s="17" t="s">
        <v>17</v>
      </c>
      <c r="B30" s="27">
        <v>30.6</v>
      </c>
      <c r="C30" s="18"/>
      <c r="E30" s="1"/>
      <c r="F30" s="3"/>
      <c r="G30" s="3"/>
      <c r="H30" s="3"/>
      <c r="I30" s="1"/>
    </row>
    <row r="31" spans="1:9" ht="15" customHeight="1">
      <c r="A31" s="17" t="s">
        <v>20</v>
      </c>
      <c r="B31" s="27">
        <v>32.799999999999997</v>
      </c>
      <c r="C31" s="18"/>
      <c r="E31" s="1"/>
      <c r="F31" s="3"/>
      <c r="G31" s="3"/>
      <c r="H31" s="3"/>
      <c r="I31" s="1"/>
    </row>
    <row r="32" spans="1:9" ht="15" customHeight="1">
      <c r="A32" s="5" t="s">
        <v>9</v>
      </c>
      <c r="B32" s="20">
        <f>SUM(B26:B31)</f>
        <v>890.49999999999989</v>
      </c>
      <c r="C32" s="15"/>
      <c r="E32" s="1"/>
      <c r="F32" s="3"/>
      <c r="G32" s="3"/>
      <c r="H32" s="3"/>
      <c r="I32" s="1"/>
    </row>
    <row r="33" spans="1:15" ht="15" customHeight="1">
      <c r="A33" s="17" t="s">
        <v>24</v>
      </c>
      <c r="B33" s="27">
        <v>199.2</v>
      </c>
      <c r="C33" s="18"/>
      <c r="E33" s="1"/>
      <c r="F33" s="3"/>
      <c r="G33" s="3"/>
      <c r="H33" s="3"/>
      <c r="I33" s="1"/>
    </row>
    <row r="34" spans="1:15" ht="15" customHeight="1">
      <c r="A34" s="17" t="s">
        <v>22</v>
      </c>
      <c r="B34" s="27">
        <v>25.6</v>
      </c>
      <c r="C34" s="18"/>
      <c r="E34" s="1"/>
      <c r="F34" s="3"/>
      <c r="G34" s="3"/>
      <c r="H34" s="3"/>
      <c r="I34" s="1"/>
    </row>
    <row r="35" spans="1:15" ht="15" customHeight="1">
      <c r="A35" s="17" t="s">
        <v>15</v>
      </c>
      <c r="B35" s="27">
        <v>37.4</v>
      </c>
      <c r="C35" s="18"/>
      <c r="E35" s="1"/>
      <c r="F35" s="3"/>
      <c r="G35" s="3"/>
      <c r="H35" s="3"/>
      <c r="I35" s="1"/>
    </row>
    <row r="36" spans="1:15" ht="15" customHeight="1">
      <c r="A36" s="17" t="s">
        <v>19</v>
      </c>
      <c r="B36" s="27">
        <v>0.2</v>
      </c>
      <c r="C36" s="18"/>
      <c r="E36" s="1"/>
      <c r="F36" s="3"/>
      <c r="G36" s="3"/>
      <c r="H36" s="3"/>
      <c r="I36" s="1"/>
    </row>
    <row r="37" spans="1:15" ht="15" customHeight="1">
      <c r="A37" s="17" t="s">
        <v>18</v>
      </c>
      <c r="B37" s="27">
        <v>28</v>
      </c>
      <c r="C37" s="18"/>
      <c r="E37" s="1"/>
      <c r="F37" s="3"/>
      <c r="G37" s="3"/>
      <c r="H37" s="3"/>
      <c r="I37" s="1"/>
    </row>
    <row r="38" spans="1:15" ht="15" customHeight="1">
      <c r="A38" s="5" t="s">
        <v>6</v>
      </c>
      <c r="B38" s="20">
        <f>SUM(B33:B37)</f>
        <v>290.39999999999998</v>
      </c>
      <c r="C38" s="15"/>
      <c r="E38" s="1"/>
      <c r="F38" s="3"/>
      <c r="G38" s="3"/>
      <c r="H38" s="3"/>
      <c r="I38" s="1"/>
    </row>
    <row r="39" spans="1:15" ht="15" customHeight="1">
      <c r="A39" s="5" t="s">
        <v>10</v>
      </c>
      <c r="B39" s="20">
        <f>B32+B38</f>
        <v>1180.8999999999999</v>
      </c>
      <c r="C39" s="15"/>
      <c r="E39" s="1"/>
      <c r="F39" s="3"/>
      <c r="G39" s="3"/>
      <c r="H39" s="3"/>
      <c r="I39" s="1"/>
    </row>
    <row r="40" spans="1:15" ht="15" customHeight="1">
      <c r="A40" s="17" t="s">
        <v>5</v>
      </c>
      <c r="B40" s="27">
        <v>359.9</v>
      </c>
      <c r="C40" s="18"/>
      <c r="E40" s="1"/>
      <c r="F40" s="3"/>
      <c r="G40" s="3"/>
      <c r="H40" s="3"/>
      <c r="I40" s="1"/>
    </row>
    <row r="41" spans="1:15" ht="15" customHeight="1">
      <c r="A41" s="17" t="s">
        <v>13</v>
      </c>
      <c r="B41" s="27">
        <v>0.1</v>
      </c>
      <c r="C41" s="18"/>
      <c r="E41" s="1"/>
      <c r="F41" s="3"/>
      <c r="G41" s="3"/>
      <c r="H41" s="3"/>
      <c r="I41" s="1"/>
    </row>
    <row r="42" spans="1:15" ht="15" customHeight="1">
      <c r="A42" s="29" t="s">
        <v>27</v>
      </c>
      <c r="B42" s="30">
        <f>SUM(B40:B41)</f>
        <v>360</v>
      </c>
      <c r="C42" s="31"/>
      <c r="E42" s="1"/>
      <c r="F42" s="3"/>
      <c r="G42" s="3"/>
      <c r="H42" s="3"/>
      <c r="I42" s="1"/>
    </row>
    <row r="43" spans="1:15" ht="15" customHeight="1">
      <c r="A43" s="35" t="s">
        <v>26</v>
      </c>
      <c r="B43" s="39">
        <f>B39+B42</f>
        <v>1540.8999999999999</v>
      </c>
      <c r="C43" s="37"/>
      <c r="E43" s="1"/>
      <c r="F43" s="3"/>
      <c r="G43" s="3"/>
      <c r="H43" s="3"/>
      <c r="I43" s="1"/>
    </row>
    <row r="44" spans="1:15" ht="15" customHeight="1">
      <c r="A44" s="19"/>
      <c r="B44" s="45"/>
      <c r="C44" s="16"/>
      <c r="E44" s="1"/>
      <c r="F44" s="3"/>
      <c r="G44" s="3"/>
      <c r="H44" s="3"/>
      <c r="I44" s="1"/>
    </row>
    <row r="45" spans="1:15">
      <c r="A45" s="111"/>
      <c r="B45" s="112"/>
      <c r="C45" s="112"/>
      <c r="D45" s="1"/>
      <c r="E45" s="1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ht="15" customHeight="1">
      <c r="A46" s="42"/>
      <c r="B46" s="44"/>
      <c r="C46" s="8"/>
      <c r="D46" s="1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ht="15" customHeight="1">
      <c r="A47" s="43"/>
      <c r="B47" s="9"/>
      <c r="C47" s="9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ht="12.75" customHeight="1">
      <c r="B48" s="10"/>
      <c r="C48" s="10"/>
      <c r="D48" s="3"/>
      <c r="E48" s="11"/>
      <c r="F48" s="11"/>
      <c r="G48" s="3"/>
      <c r="H48" s="3"/>
      <c r="I48" s="1"/>
      <c r="J48" s="1"/>
      <c r="K48" s="1"/>
      <c r="L48" s="1"/>
      <c r="M48" s="1"/>
      <c r="N48" s="1"/>
      <c r="O48" s="1"/>
    </row>
    <row r="49" spans="1:15" ht="12.75" customHeight="1">
      <c r="B49" s="10"/>
      <c r="C49" s="10"/>
      <c r="D49" s="11"/>
      <c r="E49" s="11"/>
      <c r="F49" s="11"/>
      <c r="G49" s="3"/>
      <c r="H49" s="3"/>
      <c r="I49" s="1"/>
      <c r="J49" s="1"/>
      <c r="K49" s="1"/>
      <c r="L49" s="1"/>
      <c r="M49" s="1"/>
      <c r="N49" s="1"/>
      <c r="O49" s="1"/>
    </row>
    <row r="50" spans="1:15" ht="12" customHeight="1">
      <c r="A50" s="12"/>
      <c r="B50" s="9"/>
      <c r="C50" s="9"/>
      <c r="D50" s="11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ht="12.75" customHeight="1">
      <c r="A51" s="7"/>
      <c r="B51" s="10"/>
      <c r="C51" s="10"/>
      <c r="D51" s="3"/>
      <c r="E51" s="11"/>
      <c r="F51" s="11"/>
      <c r="G51" s="3"/>
      <c r="H51" s="3"/>
      <c r="I51" s="1"/>
      <c r="J51" s="1"/>
      <c r="K51" s="1"/>
      <c r="L51" s="1"/>
      <c r="M51" s="1"/>
      <c r="N51" s="1"/>
      <c r="O51" s="1"/>
    </row>
    <row r="52" spans="1:15" ht="12.75" customHeight="1">
      <c r="A52" s="12"/>
      <c r="B52" s="10"/>
      <c r="C52" s="10"/>
      <c r="D52" s="11"/>
      <c r="E52" s="11"/>
      <c r="F52" s="11"/>
      <c r="G52" s="3"/>
      <c r="H52" s="3"/>
      <c r="I52" s="1"/>
      <c r="J52" s="1"/>
      <c r="K52" s="1"/>
      <c r="L52" s="1"/>
      <c r="M52" s="1"/>
      <c r="N52" s="1"/>
      <c r="O52" s="1"/>
    </row>
    <row r="53" spans="1:15" ht="12.75" customHeight="1">
      <c r="A53" s="11"/>
      <c r="B53" s="9"/>
      <c r="C53" s="9"/>
      <c r="D53" s="11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ht="15">
      <c r="A54" s="7"/>
      <c r="B54" s="6"/>
      <c r="C54" s="6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">
      <c r="B55" s="6"/>
      <c r="C55" s="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">
      <c r="A56" s="13"/>
      <c r="B56" s="6"/>
      <c r="C56" s="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>
      <c r="A57" s="13"/>
      <c r="B57" s="6"/>
      <c r="C57" s="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">
      <c r="A58" s="13"/>
      <c r="B58" s="6"/>
      <c r="C58" s="6"/>
      <c r="D58" s="1"/>
      <c r="E58" s="1"/>
      <c r="F58" s="1"/>
      <c r="G58" s="1"/>
      <c r="H58" s="1"/>
      <c r="I58" s="1"/>
    </row>
    <row r="59" spans="1:15" ht="15">
      <c r="A59" s="13"/>
      <c r="B59" s="6"/>
      <c r="C59" s="6"/>
      <c r="E59" s="1"/>
      <c r="F59" s="1"/>
      <c r="G59" s="1"/>
      <c r="H59" s="1"/>
      <c r="I59" s="1"/>
    </row>
    <row r="60" spans="1:15" ht="15">
      <c r="A60" s="13"/>
      <c r="B60" s="6"/>
      <c r="C60" s="6"/>
      <c r="E60" s="1"/>
      <c r="F60" s="1"/>
      <c r="G60" s="1"/>
      <c r="H60" s="1"/>
      <c r="I60" s="1"/>
    </row>
    <row r="61" spans="1:15" ht="15">
      <c r="A61" s="13"/>
      <c r="B61" s="6"/>
      <c r="C61" s="6"/>
    </row>
    <row r="62" spans="1:15" ht="15">
      <c r="A62" s="13"/>
      <c r="B62" s="6"/>
      <c r="C62" s="6"/>
    </row>
    <row r="63" spans="1:15" ht="15">
      <c r="A63" s="13"/>
      <c r="B63" s="6"/>
      <c r="C63" s="6"/>
    </row>
    <row r="64" spans="1:15" ht="15">
      <c r="A64" s="13"/>
      <c r="B64" s="6"/>
      <c r="C64" s="6"/>
    </row>
    <row r="65" spans="1:3" ht="15">
      <c r="A65" s="13"/>
      <c r="B65" s="6"/>
      <c r="C65" s="6"/>
    </row>
    <row r="66" spans="1:3" ht="15">
      <c r="A66" s="13"/>
      <c r="B66" s="6"/>
      <c r="C66" s="6"/>
    </row>
    <row r="67" spans="1:3" ht="15">
      <c r="A67" s="13"/>
      <c r="B67" s="6"/>
      <c r="C67" s="6"/>
    </row>
    <row r="68" spans="1:3">
      <c r="A68" s="13"/>
    </row>
  </sheetData>
  <mergeCells count="1">
    <mergeCell ref="A45:C45"/>
  </mergeCells>
  <phoneticPr fontId="1" type="noConversion"/>
  <pageMargins left="0.74803149606299213" right="0.55118110236220474" top="0.98425196850393704" bottom="0.98425196850393704" header="0.51181102362204722" footer="0.51181102362204722"/>
  <pageSetup paperSize="9" scale="97" firstPageNumber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21" sqref="C21"/>
    </sheetView>
  </sheetViews>
  <sheetFormatPr defaultRowHeight="13.2"/>
  <cols>
    <col min="2" max="2" width="11.44140625" bestFit="1" customWidth="1"/>
    <col min="3" max="3" width="39.6640625" bestFit="1" customWidth="1"/>
  </cols>
  <sheetData>
    <row r="1" spans="1:4" ht="17.399999999999999">
      <c r="A1" s="106" t="s">
        <v>117</v>
      </c>
      <c r="B1" s="106" t="s">
        <v>130</v>
      </c>
      <c r="C1" s="106" t="s">
        <v>131</v>
      </c>
      <c r="D1" s="110"/>
    </row>
    <row r="2" spans="1:4">
      <c r="A2" t="s">
        <v>118</v>
      </c>
      <c r="B2">
        <v>56</v>
      </c>
    </row>
    <row r="3" spans="1:4">
      <c r="A3" t="s">
        <v>119</v>
      </c>
      <c r="B3">
        <v>29</v>
      </c>
    </row>
    <row r="4" spans="1:4">
      <c r="A4" t="s">
        <v>120</v>
      </c>
      <c r="B4">
        <v>561</v>
      </c>
    </row>
    <row r="5" spans="1:4">
      <c r="A5" t="s">
        <v>121</v>
      </c>
      <c r="B5">
        <v>16</v>
      </c>
      <c r="C5">
        <f>AVERAGE(B2:B4)</f>
        <v>215.33333333333334</v>
      </c>
    </row>
    <row r="6" spans="1:4">
      <c r="A6" t="s">
        <v>122</v>
      </c>
      <c r="B6">
        <v>165</v>
      </c>
      <c r="C6">
        <f t="shared" ref="C6:C13" si="0">AVERAGE(B3:B5)</f>
        <v>202</v>
      </c>
    </row>
    <row r="7" spans="1:4">
      <c r="A7" t="s">
        <v>123</v>
      </c>
      <c r="B7">
        <v>616</v>
      </c>
      <c r="C7">
        <f t="shared" si="0"/>
        <v>247.33333333333334</v>
      </c>
    </row>
    <row r="8" spans="1:4">
      <c r="A8" t="s">
        <v>124</v>
      </c>
      <c r="B8">
        <v>56</v>
      </c>
      <c r="C8">
        <f t="shared" si="0"/>
        <v>265.66666666666669</v>
      </c>
    </row>
    <row r="9" spans="1:4">
      <c r="A9" t="s">
        <v>125</v>
      </c>
      <c r="B9">
        <v>262</v>
      </c>
      <c r="C9">
        <f t="shared" si="0"/>
        <v>279</v>
      </c>
    </row>
    <row r="10" spans="1:4">
      <c r="A10" t="s">
        <v>126</v>
      </c>
      <c r="B10">
        <v>62</v>
      </c>
      <c r="C10">
        <f t="shared" si="0"/>
        <v>311.33333333333331</v>
      </c>
    </row>
    <row r="11" spans="1:4">
      <c r="A11" t="s">
        <v>127</v>
      </c>
      <c r="B11">
        <v>32</v>
      </c>
      <c r="C11">
        <f t="shared" si="0"/>
        <v>126.66666666666667</v>
      </c>
    </row>
    <row r="12" spans="1:4">
      <c r="A12" t="s">
        <v>128</v>
      </c>
      <c r="B12">
        <v>659</v>
      </c>
      <c r="C12">
        <f t="shared" si="0"/>
        <v>118.66666666666667</v>
      </c>
    </row>
    <row r="13" spans="1:4">
      <c r="A13" t="s">
        <v>129</v>
      </c>
      <c r="B13">
        <v>566</v>
      </c>
      <c r="C13">
        <f t="shared" si="0"/>
        <v>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2" sqref="E12"/>
    </sheetView>
  </sheetViews>
  <sheetFormatPr defaultRowHeight="17.399999999999999"/>
  <cols>
    <col min="1" max="1" width="38.21875" style="106" bestFit="1" customWidth="1"/>
  </cols>
  <sheetData>
    <row r="1" spans="1:2" ht="15">
      <c r="A1" s="107"/>
      <c r="B1" s="110" t="s">
        <v>113</v>
      </c>
    </row>
    <row r="2" spans="1:2" ht="15">
      <c r="A2" s="107" t="s">
        <v>41</v>
      </c>
      <c r="B2">
        <f>('Balance Sheet'!B13/'Balance Sheet'!B32)</f>
        <v>0.94766984839977542</v>
      </c>
    </row>
    <row r="3" spans="1:2" ht="15">
      <c r="A3" s="107" t="s">
        <v>42</v>
      </c>
      <c r="B3">
        <f>(('Balance Sheet'!B13-'Balance Sheet'!B11)/'Balance Sheet'!B32)</f>
        <v>0.53969679955081407</v>
      </c>
    </row>
    <row r="4" spans="1:2" ht="15">
      <c r="A4" s="107" t="s">
        <v>43</v>
      </c>
      <c r="B4">
        <f>(('Income Statements'!B6/'Income Statements'!B4)*100)</f>
        <v>21.77510093321861</v>
      </c>
    </row>
    <row r="5" spans="1:2" ht="15">
      <c r="A5" s="108" t="s">
        <v>110</v>
      </c>
      <c r="B5">
        <f>(('Income Statements'!B17/'Income Statements'!B4)*100)</f>
        <v>0.80084717717916343</v>
      </c>
    </row>
    <row r="6" spans="1:2" ht="15">
      <c r="A6" s="109" t="s">
        <v>111</v>
      </c>
      <c r="B6">
        <f>('Income Statements'!B5/'Balance Sheet'!B11)</f>
        <v>-3.2532342416735482</v>
      </c>
    </row>
    <row r="7" spans="1:2" ht="15">
      <c r="A7" s="107" t="s">
        <v>112</v>
      </c>
      <c r="B7">
        <f>('Balance Sheet'!B13/'Balance Sheet'!B8)</f>
        <v>3.9787835926449784</v>
      </c>
    </row>
    <row r="8" spans="1:2" ht="15">
      <c r="A8" s="107" t="s">
        <v>114</v>
      </c>
      <c r="B8">
        <f>('Income Statements'!B11/'Income Statements'!B4)</f>
        <v>2.1311800913362884E-2</v>
      </c>
    </row>
    <row r="9" spans="1:2" ht="15">
      <c r="A9" s="107" t="s">
        <v>115</v>
      </c>
      <c r="B9">
        <f>('Balance Sheet'!B39/'Balance Sheet'!B43)</f>
        <v>0.76637030306963461</v>
      </c>
    </row>
    <row r="10" spans="1:2" ht="15">
      <c r="A10" s="107" t="s">
        <v>116</v>
      </c>
      <c r="B10">
        <f>('Income Statements'!B17/'Balance Sheet'!B43)</f>
        <v>7.8525537023817135E-3</v>
      </c>
    </row>
    <row r="11" spans="1:2" ht="15">
      <c r="A11" s="10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Statements</vt:lpstr>
      <vt:lpstr>cash flow statements</vt:lpstr>
      <vt:lpstr>Balance Sheet</vt:lpstr>
      <vt:lpstr>Moving Averages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Rieter</dc:creator>
  <cp:lastModifiedBy>V V Samhitha</cp:lastModifiedBy>
  <cp:lastPrinted>2020-03-04T12:05:32Z</cp:lastPrinted>
  <dcterms:created xsi:type="dcterms:W3CDTF">2011-03-18T13:47:27Z</dcterms:created>
  <dcterms:modified xsi:type="dcterms:W3CDTF">2023-07-21T08:23:37Z</dcterms:modified>
</cp:coreProperties>
</file>